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activeTab="8"/>
  </bookViews>
  <sheets>
    <sheet name="январь" sheetId="2" r:id="rId1"/>
    <sheet name="февраль" sheetId="3" r:id="rId2"/>
    <sheet name="март" sheetId="4" r:id="rId3"/>
    <sheet name="апрель" sheetId="5" r:id="rId4"/>
    <sheet name="июнь" sheetId="7" r:id="rId5"/>
    <sheet name="июль" sheetId="6" r:id="rId6"/>
    <sheet name="август" sheetId="8" r:id="rId7"/>
    <sheet name="сентябрь" sheetId="9" r:id="rId8"/>
    <sheet name="октябрь" sheetId="10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6" i="10" l="1"/>
  <c r="S15" i="10" s="1"/>
  <c r="R16" i="10"/>
  <c r="R15" i="10" s="1"/>
  <c r="Q15" i="10"/>
  <c r="H224" i="10"/>
  <c r="I200" i="10"/>
  <c r="I199" i="10"/>
  <c r="I198" i="10"/>
  <c r="I197" i="10"/>
  <c r="I196" i="10"/>
  <c r="I195" i="10"/>
  <c r="I194" i="10"/>
  <c r="I192" i="10"/>
  <c r="T192" i="10"/>
  <c r="T191" i="10" s="1"/>
  <c r="S192" i="10"/>
  <c r="R192" i="10"/>
  <c r="R191" i="10" s="1"/>
  <c r="Q192" i="10"/>
  <c r="Q191" i="10" s="1"/>
  <c r="J192" i="10"/>
  <c r="H192" i="10"/>
  <c r="G192" i="10"/>
  <c r="F192" i="10"/>
  <c r="F191" i="10" s="1"/>
  <c r="E192" i="10"/>
  <c r="E191" i="10" s="1"/>
  <c r="P200" i="10"/>
  <c r="O200" i="10"/>
  <c r="L200" i="10"/>
  <c r="N200" i="10" s="1"/>
  <c r="P198" i="10"/>
  <c r="O198" i="10"/>
  <c r="L198" i="10"/>
  <c r="M198" i="10" s="1"/>
  <c r="P202" i="10"/>
  <c r="O202" i="10"/>
  <c r="L202" i="10"/>
  <c r="M202" i="10" s="1"/>
  <c r="K202" i="10"/>
  <c r="I202" i="10"/>
  <c r="P201" i="10"/>
  <c r="O201" i="10"/>
  <c r="L201" i="10"/>
  <c r="M201" i="10" s="1"/>
  <c r="K201" i="10"/>
  <c r="I201" i="10"/>
  <c r="P199" i="10"/>
  <c r="O199" i="10"/>
  <c r="L199" i="10"/>
  <c r="M199" i="10" s="1"/>
  <c r="K199" i="10"/>
  <c r="P197" i="10"/>
  <c r="O197" i="10"/>
  <c r="L197" i="10"/>
  <c r="M197" i="10" s="1"/>
  <c r="K197" i="10"/>
  <c r="P196" i="10"/>
  <c r="O196" i="10"/>
  <c r="L196" i="10"/>
  <c r="M196" i="10" s="1"/>
  <c r="K196" i="10"/>
  <c r="P195" i="10"/>
  <c r="O195" i="10"/>
  <c r="L195" i="10"/>
  <c r="N195" i="10" s="1"/>
  <c r="K195" i="10"/>
  <c r="P194" i="10"/>
  <c r="P192" i="10" s="1"/>
  <c r="O194" i="10"/>
  <c r="O192" i="10" s="1"/>
  <c r="L194" i="10"/>
  <c r="N194" i="10" s="1"/>
  <c r="K194" i="10"/>
  <c r="P193" i="10"/>
  <c r="O193" i="10"/>
  <c r="L193" i="10"/>
  <c r="M193" i="10" s="1"/>
  <c r="K193" i="10"/>
  <c r="I193" i="10"/>
  <c r="S191" i="10"/>
  <c r="J191" i="10"/>
  <c r="H191" i="10"/>
  <c r="I306" i="10"/>
  <c r="I302" i="10"/>
  <c r="I159" i="10"/>
  <c r="K104" i="10"/>
  <c r="T228" i="10"/>
  <c r="S228" i="10"/>
  <c r="S227" i="10" s="1"/>
  <c r="R228" i="10"/>
  <c r="Q228" i="10"/>
  <c r="J228" i="10"/>
  <c r="H228" i="10"/>
  <c r="H227" i="10" s="1"/>
  <c r="G228" i="10"/>
  <c r="G227" i="10" s="1"/>
  <c r="F228" i="10"/>
  <c r="F227" i="10" s="1"/>
  <c r="E228" i="10"/>
  <c r="E227" i="10" s="1"/>
  <c r="P248" i="10"/>
  <c r="O248" i="10"/>
  <c r="L248" i="10"/>
  <c r="N248" i="10" s="1"/>
  <c r="K248" i="10"/>
  <c r="I248" i="10"/>
  <c r="P378" i="10"/>
  <c r="P377" i="10" s="1"/>
  <c r="O378" i="10"/>
  <c r="O377" i="10" s="1"/>
  <c r="O376" i="10" s="1"/>
  <c r="L378" i="10"/>
  <c r="L377" i="10" s="1"/>
  <c r="K378" i="10"/>
  <c r="I378" i="10"/>
  <c r="I377" i="10" s="1"/>
  <c r="I376" i="10" s="1"/>
  <c r="S377" i="10"/>
  <c r="S376" i="10" s="1"/>
  <c r="J377" i="10"/>
  <c r="J376" i="10" s="1"/>
  <c r="H377" i="10"/>
  <c r="H376" i="10" s="1"/>
  <c r="G377" i="10"/>
  <c r="G376" i="10" s="1"/>
  <c r="F377" i="10"/>
  <c r="F376" i="10" s="1"/>
  <c r="E377" i="10"/>
  <c r="E376" i="10" s="1"/>
  <c r="L376" i="10" s="1"/>
  <c r="U376" i="10"/>
  <c r="T376" i="10"/>
  <c r="R376" i="10"/>
  <c r="Q376" i="10"/>
  <c r="N376" i="10"/>
  <c r="M376" i="10"/>
  <c r="P375" i="10"/>
  <c r="P374" i="10" s="1"/>
  <c r="O375" i="10"/>
  <c r="O374" i="10" s="1"/>
  <c r="L375" i="10"/>
  <c r="L374" i="10" s="1"/>
  <c r="K375" i="10"/>
  <c r="I375" i="10"/>
  <c r="I374" i="10" s="1"/>
  <c r="S374" i="10"/>
  <c r="N374" i="10"/>
  <c r="M374" i="10"/>
  <c r="J374" i="10"/>
  <c r="H374" i="10"/>
  <c r="G374" i="10"/>
  <c r="F374" i="10"/>
  <c r="E374" i="10"/>
  <c r="P373" i="10"/>
  <c r="P372" i="10" s="1"/>
  <c r="O373" i="10"/>
  <c r="O372" i="10" s="1"/>
  <c r="L373" i="10"/>
  <c r="L372" i="10" s="1"/>
  <c r="K373" i="10"/>
  <c r="I373" i="10"/>
  <c r="I372" i="10" s="1"/>
  <c r="S372" i="10"/>
  <c r="S371" i="10" s="1"/>
  <c r="N372" i="10"/>
  <c r="M372" i="10"/>
  <c r="J372" i="10"/>
  <c r="H372" i="10"/>
  <c r="G372" i="10"/>
  <c r="F372" i="10"/>
  <c r="F371" i="10" s="1"/>
  <c r="E372" i="10"/>
  <c r="U371" i="10"/>
  <c r="T371" i="10"/>
  <c r="R371" i="10"/>
  <c r="Q371" i="10"/>
  <c r="P370" i="10"/>
  <c r="O370" i="10"/>
  <c r="L370" i="10"/>
  <c r="M370" i="10" s="1"/>
  <c r="K370" i="10"/>
  <c r="I370" i="10"/>
  <c r="P369" i="10"/>
  <c r="O369" i="10"/>
  <c r="U369" i="10" s="1"/>
  <c r="L369" i="10"/>
  <c r="M369" i="10" s="1"/>
  <c r="K369" i="10"/>
  <c r="I369" i="10"/>
  <c r="P368" i="10"/>
  <c r="O368" i="10"/>
  <c r="L368" i="10"/>
  <c r="N368" i="10" s="1"/>
  <c r="K368" i="10"/>
  <c r="I368" i="10"/>
  <c r="P367" i="10"/>
  <c r="O367" i="10"/>
  <c r="L367" i="10"/>
  <c r="N367" i="10" s="1"/>
  <c r="K367" i="10"/>
  <c r="I367" i="10"/>
  <c r="P366" i="10"/>
  <c r="O366" i="10"/>
  <c r="L366" i="10"/>
  <c r="K366" i="10"/>
  <c r="I366" i="10"/>
  <c r="P365" i="10"/>
  <c r="O365" i="10"/>
  <c r="L365" i="10"/>
  <c r="M365" i="10" s="1"/>
  <c r="K365" i="10"/>
  <c r="I365" i="10"/>
  <c r="P364" i="10"/>
  <c r="O364" i="10"/>
  <c r="L364" i="10"/>
  <c r="M364" i="10" s="1"/>
  <c r="K364" i="10"/>
  <c r="I364" i="10"/>
  <c r="P363" i="10"/>
  <c r="O363" i="10"/>
  <c r="L363" i="10"/>
  <c r="M363" i="10" s="1"/>
  <c r="K363" i="10"/>
  <c r="I363" i="10"/>
  <c r="P362" i="10"/>
  <c r="O362" i="10"/>
  <c r="L362" i="10"/>
  <c r="N362" i="10" s="1"/>
  <c r="K362" i="10"/>
  <c r="I362" i="10"/>
  <c r="P361" i="10"/>
  <c r="O361" i="10"/>
  <c r="L361" i="10"/>
  <c r="K361" i="10"/>
  <c r="I361" i="10"/>
  <c r="P360" i="10"/>
  <c r="O360" i="10"/>
  <c r="L360" i="10"/>
  <c r="N360" i="10" s="1"/>
  <c r="K360" i="10"/>
  <c r="I360" i="10"/>
  <c r="P359" i="10"/>
  <c r="O359" i="10"/>
  <c r="L359" i="10"/>
  <c r="N359" i="10" s="1"/>
  <c r="K359" i="10"/>
  <c r="I359" i="10"/>
  <c r="P358" i="10"/>
  <c r="O358" i="10"/>
  <c r="L358" i="10"/>
  <c r="N358" i="10" s="1"/>
  <c r="K358" i="10"/>
  <c r="I358" i="10"/>
  <c r="P357" i="10"/>
  <c r="O357" i="10"/>
  <c r="U357" i="10" s="1"/>
  <c r="L357" i="10"/>
  <c r="N357" i="10" s="1"/>
  <c r="K357" i="10"/>
  <c r="I357" i="10"/>
  <c r="P356" i="10"/>
  <c r="O356" i="10"/>
  <c r="L356" i="10"/>
  <c r="N356" i="10" s="1"/>
  <c r="K356" i="10"/>
  <c r="I356" i="10"/>
  <c r="T355" i="10"/>
  <c r="T354" i="10" s="1"/>
  <c r="S355" i="10"/>
  <c r="S354" i="10" s="1"/>
  <c r="R355" i="10"/>
  <c r="R354" i="10" s="1"/>
  <c r="Q355" i="10"/>
  <c r="Q354" i="10" s="1"/>
  <c r="J355" i="10"/>
  <c r="J354" i="10" s="1"/>
  <c r="H355" i="10"/>
  <c r="H354" i="10" s="1"/>
  <c r="G355" i="10"/>
  <c r="G354" i="10" s="1"/>
  <c r="F355" i="10"/>
  <c r="F354" i="10" s="1"/>
  <c r="E355" i="10"/>
  <c r="E354" i="10" s="1"/>
  <c r="P353" i="10"/>
  <c r="P352" i="10" s="1"/>
  <c r="O353" i="10"/>
  <c r="O352" i="10" s="1"/>
  <c r="O351" i="10" s="1"/>
  <c r="L353" i="10"/>
  <c r="L352" i="10" s="1"/>
  <c r="I353" i="10"/>
  <c r="I352" i="10" s="1"/>
  <c r="I351" i="10" s="1"/>
  <c r="S352" i="10"/>
  <c r="S351" i="10" s="1"/>
  <c r="J352" i="10"/>
  <c r="J351" i="10" s="1"/>
  <c r="H352" i="10"/>
  <c r="H351" i="10" s="1"/>
  <c r="G352" i="10"/>
  <c r="G351" i="10" s="1"/>
  <c r="F352" i="10"/>
  <c r="F351" i="10" s="1"/>
  <c r="E352" i="10"/>
  <c r="E351" i="10" s="1"/>
  <c r="L351" i="10" s="1"/>
  <c r="U351" i="10"/>
  <c r="T351" i="10"/>
  <c r="R351" i="10"/>
  <c r="Q351" i="10"/>
  <c r="N351" i="10"/>
  <c r="M351" i="10"/>
  <c r="P350" i="10"/>
  <c r="P349" i="10" s="1"/>
  <c r="O350" i="10"/>
  <c r="L350" i="10"/>
  <c r="M350" i="10" s="1"/>
  <c r="M349" i="10" s="1"/>
  <c r="K350" i="10"/>
  <c r="I350" i="10"/>
  <c r="I349" i="10" s="1"/>
  <c r="T349" i="10"/>
  <c r="S349" i="10"/>
  <c r="R349" i="10"/>
  <c r="Q349" i="10"/>
  <c r="N349" i="10"/>
  <c r="J349" i="10"/>
  <c r="H349" i="10"/>
  <c r="G349" i="10"/>
  <c r="F349" i="10"/>
  <c r="E349" i="10"/>
  <c r="P348" i="10"/>
  <c r="P347" i="10" s="1"/>
  <c r="O348" i="10"/>
  <c r="L348" i="10"/>
  <c r="M348" i="10" s="1"/>
  <c r="M347" i="10" s="1"/>
  <c r="K348" i="10"/>
  <c r="I348" i="10"/>
  <c r="I347" i="10" s="1"/>
  <c r="T347" i="10"/>
  <c r="S347" i="10"/>
  <c r="R347" i="10"/>
  <c r="Q347" i="10"/>
  <c r="N347" i="10"/>
  <c r="L347" i="10"/>
  <c r="J347" i="10"/>
  <c r="H347" i="10"/>
  <c r="G347" i="10"/>
  <c r="F347" i="10"/>
  <c r="E347" i="10"/>
  <c r="P346" i="10"/>
  <c r="O346" i="10"/>
  <c r="L346" i="10"/>
  <c r="N346" i="10" s="1"/>
  <c r="K346" i="10"/>
  <c r="I346" i="10"/>
  <c r="P345" i="10"/>
  <c r="O345" i="10"/>
  <c r="L345" i="10"/>
  <c r="N345" i="10" s="1"/>
  <c r="K345" i="10"/>
  <c r="I345" i="10"/>
  <c r="P344" i="10"/>
  <c r="O344" i="10"/>
  <c r="L344" i="10"/>
  <c r="N344" i="10" s="1"/>
  <c r="K344" i="10"/>
  <c r="I344" i="10"/>
  <c r="P343" i="10"/>
  <c r="O343" i="10"/>
  <c r="L343" i="10"/>
  <c r="N343" i="10" s="1"/>
  <c r="K343" i="10"/>
  <c r="I343" i="10"/>
  <c r="P342" i="10"/>
  <c r="O342" i="10"/>
  <c r="L342" i="10"/>
  <c r="N342" i="10" s="1"/>
  <c r="K342" i="10"/>
  <c r="I342" i="10"/>
  <c r="P341" i="10"/>
  <c r="O341" i="10"/>
  <c r="L341" i="10"/>
  <c r="N341" i="10" s="1"/>
  <c r="K341" i="10"/>
  <c r="I341" i="10"/>
  <c r="P340" i="10"/>
  <c r="O340" i="10"/>
  <c r="L340" i="10"/>
  <c r="N340" i="10" s="1"/>
  <c r="K340" i="10"/>
  <c r="I340" i="10"/>
  <c r="P339" i="10"/>
  <c r="O339" i="10"/>
  <c r="L339" i="10"/>
  <c r="N339" i="10" s="1"/>
  <c r="K339" i="10"/>
  <c r="I339" i="10"/>
  <c r="P338" i="10"/>
  <c r="O338" i="10"/>
  <c r="L338" i="10"/>
  <c r="N338" i="10" s="1"/>
  <c r="K338" i="10"/>
  <c r="I338" i="10"/>
  <c r="T337" i="10"/>
  <c r="T336" i="10" s="1"/>
  <c r="S337" i="10"/>
  <c r="S336" i="10" s="1"/>
  <c r="R337" i="10"/>
  <c r="R336" i="10" s="1"/>
  <c r="Q337" i="10"/>
  <c r="Q336" i="10" s="1"/>
  <c r="J337" i="10"/>
  <c r="H337" i="10"/>
  <c r="H336" i="10" s="1"/>
  <c r="G337" i="10"/>
  <c r="G336" i="10" s="1"/>
  <c r="F337" i="10"/>
  <c r="F336" i="10" s="1"/>
  <c r="E337" i="10"/>
  <c r="E336" i="10" s="1"/>
  <c r="J336" i="10"/>
  <c r="P335" i="10"/>
  <c r="P334" i="10" s="1"/>
  <c r="O335" i="10"/>
  <c r="O334" i="10" s="1"/>
  <c r="L335" i="10"/>
  <c r="L334" i="10" s="1"/>
  <c r="K335" i="10"/>
  <c r="I335" i="10"/>
  <c r="I334" i="10" s="1"/>
  <c r="S334" i="10"/>
  <c r="R334" i="10"/>
  <c r="Q334" i="10"/>
  <c r="J334" i="10"/>
  <c r="H334" i="10"/>
  <c r="G334" i="10"/>
  <c r="F334" i="10"/>
  <c r="E334" i="10"/>
  <c r="P333" i="10"/>
  <c r="P332" i="10" s="1"/>
  <c r="O333" i="10"/>
  <c r="O332" i="10" s="1"/>
  <c r="L333" i="10"/>
  <c r="L332" i="10" s="1"/>
  <c r="K333" i="10"/>
  <c r="I333" i="10"/>
  <c r="I332" i="10" s="1"/>
  <c r="S332" i="10"/>
  <c r="R332" i="10"/>
  <c r="Q332" i="10"/>
  <c r="J332" i="10"/>
  <c r="H332" i="10"/>
  <c r="G332" i="10"/>
  <c r="F332" i="10"/>
  <c r="E332" i="10"/>
  <c r="P331" i="10"/>
  <c r="O331" i="10"/>
  <c r="L331" i="10"/>
  <c r="N331" i="10" s="1"/>
  <c r="I331" i="10"/>
  <c r="P330" i="10"/>
  <c r="O330" i="10"/>
  <c r="L330" i="10"/>
  <c r="N330" i="10" s="1"/>
  <c r="K330" i="10"/>
  <c r="I330" i="10"/>
  <c r="P329" i="10"/>
  <c r="O329" i="10"/>
  <c r="L329" i="10"/>
  <c r="N329" i="10" s="1"/>
  <c r="K329" i="10"/>
  <c r="I329" i="10"/>
  <c r="P328" i="10"/>
  <c r="O328" i="10"/>
  <c r="L328" i="10"/>
  <c r="N328" i="10" s="1"/>
  <c r="K328" i="10"/>
  <c r="I328" i="10"/>
  <c r="P327" i="10"/>
  <c r="O327" i="10"/>
  <c r="L327" i="10"/>
  <c r="N327" i="10" s="1"/>
  <c r="K327" i="10"/>
  <c r="I327" i="10"/>
  <c r="P326" i="10"/>
  <c r="O326" i="10"/>
  <c r="L326" i="10"/>
  <c r="N326" i="10" s="1"/>
  <c r="K326" i="10"/>
  <c r="I326" i="10"/>
  <c r="P325" i="10"/>
  <c r="O325" i="10"/>
  <c r="L325" i="10"/>
  <c r="M325" i="10" s="1"/>
  <c r="K325" i="10"/>
  <c r="I325" i="10"/>
  <c r="P324" i="10"/>
  <c r="O324" i="10"/>
  <c r="L324" i="10"/>
  <c r="M324" i="10" s="1"/>
  <c r="K324" i="10"/>
  <c r="I324" i="10"/>
  <c r="P323" i="10"/>
  <c r="O323" i="10"/>
  <c r="L323" i="10"/>
  <c r="M323" i="10" s="1"/>
  <c r="K323" i="10"/>
  <c r="I323" i="10"/>
  <c r="P322" i="10"/>
  <c r="O322" i="10"/>
  <c r="U322" i="10" s="1"/>
  <c r="L322" i="10"/>
  <c r="N322" i="10" s="1"/>
  <c r="K322" i="10"/>
  <c r="I322" i="10"/>
  <c r="P321" i="10"/>
  <c r="O321" i="10"/>
  <c r="L321" i="10"/>
  <c r="N321" i="10" s="1"/>
  <c r="I321" i="10"/>
  <c r="P320" i="10"/>
  <c r="O320" i="10"/>
  <c r="L320" i="10"/>
  <c r="N320" i="10" s="1"/>
  <c r="K320" i="10"/>
  <c r="I320" i="10"/>
  <c r="P319" i="10"/>
  <c r="O319" i="10"/>
  <c r="L319" i="10"/>
  <c r="N319" i="10" s="1"/>
  <c r="K319" i="10"/>
  <c r="I319" i="10"/>
  <c r="P318" i="10"/>
  <c r="O318" i="10"/>
  <c r="L318" i="10"/>
  <c r="K318" i="10"/>
  <c r="I318" i="10"/>
  <c r="P317" i="10"/>
  <c r="O317" i="10"/>
  <c r="L317" i="10"/>
  <c r="K317" i="10"/>
  <c r="I317" i="10"/>
  <c r="P316" i="10"/>
  <c r="O316" i="10"/>
  <c r="L316" i="10"/>
  <c r="N316" i="10" s="1"/>
  <c r="K316" i="10"/>
  <c r="I316" i="10"/>
  <c r="T315" i="10"/>
  <c r="S315" i="10"/>
  <c r="S314" i="10" s="1"/>
  <c r="R315" i="10"/>
  <c r="R314" i="10" s="1"/>
  <c r="Q315" i="10"/>
  <c r="Q314" i="10" s="1"/>
  <c r="J315" i="10"/>
  <c r="H315" i="10"/>
  <c r="H314" i="10" s="1"/>
  <c r="G315" i="10"/>
  <c r="G314" i="10" s="1"/>
  <c r="F315" i="10"/>
  <c r="F314" i="10" s="1"/>
  <c r="E315" i="10"/>
  <c r="E314" i="10" s="1"/>
  <c r="P313" i="10"/>
  <c r="O313" i="10"/>
  <c r="L313" i="10"/>
  <c r="K313" i="10"/>
  <c r="I313" i="10"/>
  <c r="P312" i="10"/>
  <c r="O312" i="10"/>
  <c r="U312" i="10" s="1"/>
  <c r="L312" i="10"/>
  <c r="N312" i="10" s="1"/>
  <c r="K312" i="10"/>
  <c r="I312" i="10"/>
  <c r="O311" i="10"/>
  <c r="L311" i="10"/>
  <c r="N311" i="10" s="1"/>
  <c r="K311" i="10"/>
  <c r="I311" i="10"/>
  <c r="P310" i="10"/>
  <c r="O310" i="10"/>
  <c r="L310" i="10"/>
  <c r="M310" i="10" s="1"/>
  <c r="K310" i="10"/>
  <c r="I310" i="10"/>
  <c r="P309" i="10"/>
  <c r="O309" i="10"/>
  <c r="L309" i="10"/>
  <c r="N309" i="10" s="1"/>
  <c r="K309" i="10"/>
  <c r="I309" i="10"/>
  <c r="P308" i="10"/>
  <c r="O308" i="10"/>
  <c r="L308" i="10"/>
  <c r="M308" i="10" s="1"/>
  <c r="K308" i="10"/>
  <c r="I308" i="10"/>
  <c r="P307" i="10"/>
  <c r="O307" i="10"/>
  <c r="L307" i="10"/>
  <c r="N307" i="10" s="1"/>
  <c r="K307" i="10"/>
  <c r="I307" i="10"/>
  <c r="P306" i="10"/>
  <c r="O306" i="10"/>
  <c r="L306" i="10"/>
  <c r="N306" i="10" s="1"/>
  <c r="K306" i="10"/>
  <c r="P305" i="10"/>
  <c r="O305" i="10"/>
  <c r="L305" i="10"/>
  <c r="M305" i="10" s="1"/>
  <c r="K305" i="10"/>
  <c r="I305" i="10"/>
  <c r="P304" i="10"/>
  <c r="O304" i="10"/>
  <c r="L304" i="10"/>
  <c r="M304" i="10" s="1"/>
  <c r="K304" i="10"/>
  <c r="I304" i="10"/>
  <c r="P303" i="10"/>
  <c r="O303" i="10"/>
  <c r="U303" i="10" s="1"/>
  <c r="L303" i="10"/>
  <c r="N303" i="10" s="1"/>
  <c r="K303" i="10"/>
  <c r="I303" i="10"/>
  <c r="P302" i="10"/>
  <c r="O302" i="10"/>
  <c r="L302" i="10"/>
  <c r="N302" i="10" s="1"/>
  <c r="K302" i="10"/>
  <c r="Y301" i="10"/>
  <c r="X301" i="10"/>
  <c r="W301" i="10"/>
  <c r="V301" i="10"/>
  <c r="T301" i="10"/>
  <c r="S301" i="10"/>
  <c r="S300" i="10" s="1"/>
  <c r="R301" i="10"/>
  <c r="R300" i="10" s="1"/>
  <c r="Q301" i="10"/>
  <c r="Q300" i="10" s="1"/>
  <c r="J301" i="10"/>
  <c r="J300" i="10" s="1"/>
  <c r="H301" i="10"/>
  <c r="G301" i="10"/>
  <c r="G300" i="10" s="1"/>
  <c r="F301" i="10"/>
  <c r="F300" i="10" s="1"/>
  <c r="E301" i="10"/>
  <c r="E300" i="10" s="1"/>
  <c r="L300" i="10" s="1"/>
  <c r="M300" i="10" s="1"/>
  <c r="P299" i="10"/>
  <c r="O299" i="10"/>
  <c r="L299" i="10"/>
  <c r="N299" i="10" s="1"/>
  <c r="K299" i="10"/>
  <c r="I299" i="10"/>
  <c r="P298" i="10"/>
  <c r="O298" i="10"/>
  <c r="L298" i="10"/>
  <c r="N298" i="10" s="1"/>
  <c r="K298" i="10"/>
  <c r="I298" i="10"/>
  <c r="P297" i="10"/>
  <c r="O297" i="10"/>
  <c r="L297" i="10"/>
  <c r="M297" i="10" s="1"/>
  <c r="K297" i="10"/>
  <c r="I297" i="10"/>
  <c r="P296" i="10"/>
  <c r="O296" i="10"/>
  <c r="L296" i="10"/>
  <c r="N296" i="10" s="1"/>
  <c r="K296" i="10"/>
  <c r="I296" i="10"/>
  <c r="P295" i="10"/>
  <c r="O295" i="10"/>
  <c r="L295" i="10"/>
  <c r="N295" i="10" s="1"/>
  <c r="K295" i="10"/>
  <c r="I295" i="10"/>
  <c r="P294" i="10"/>
  <c r="O294" i="10"/>
  <c r="L294" i="10"/>
  <c r="M294" i="10" s="1"/>
  <c r="K294" i="10"/>
  <c r="I294" i="10"/>
  <c r="P293" i="10"/>
  <c r="O293" i="10"/>
  <c r="L293" i="10"/>
  <c r="M293" i="10" s="1"/>
  <c r="K293" i="10"/>
  <c r="I293" i="10"/>
  <c r="P292" i="10"/>
  <c r="O292" i="10"/>
  <c r="L292" i="10"/>
  <c r="M292" i="10" s="1"/>
  <c r="I292" i="10"/>
  <c r="P291" i="10"/>
  <c r="O291" i="10"/>
  <c r="L291" i="10"/>
  <c r="N291" i="10" s="1"/>
  <c r="K291" i="10"/>
  <c r="I291" i="10"/>
  <c r="P290" i="10"/>
  <c r="O290" i="10"/>
  <c r="L290" i="10"/>
  <c r="K290" i="10"/>
  <c r="I290" i="10"/>
  <c r="P289" i="10"/>
  <c r="O289" i="10"/>
  <c r="L289" i="10"/>
  <c r="N289" i="10" s="1"/>
  <c r="K289" i="10"/>
  <c r="I289" i="10"/>
  <c r="P288" i="10"/>
  <c r="O288" i="10"/>
  <c r="U288" i="10" s="1"/>
  <c r="L288" i="10"/>
  <c r="M288" i="10" s="1"/>
  <c r="K288" i="10"/>
  <c r="I288" i="10"/>
  <c r="P287" i="10"/>
  <c r="O287" i="10"/>
  <c r="L287" i="10"/>
  <c r="N287" i="10" s="1"/>
  <c r="K287" i="10"/>
  <c r="I287" i="10"/>
  <c r="Y286" i="10"/>
  <c r="X286" i="10"/>
  <c r="W286" i="10"/>
  <c r="V286" i="10"/>
  <c r="T286" i="10"/>
  <c r="S286" i="10"/>
  <c r="S285" i="10" s="1"/>
  <c r="R286" i="10"/>
  <c r="R285" i="10" s="1"/>
  <c r="Q286" i="10"/>
  <c r="Q285" i="10" s="1"/>
  <c r="J286" i="10"/>
  <c r="J285" i="10" s="1"/>
  <c r="H286" i="10"/>
  <c r="H285" i="10" s="1"/>
  <c r="G286" i="10"/>
  <c r="G285" i="10" s="1"/>
  <c r="F286" i="10"/>
  <c r="F285" i="10" s="1"/>
  <c r="E286" i="10"/>
  <c r="E285" i="10" s="1"/>
  <c r="P284" i="10"/>
  <c r="O284" i="10"/>
  <c r="U284" i="10" s="1"/>
  <c r="L284" i="10"/>
  <c r="N284" i="10" s="1"/>
  <c r="K284" i="10"/>
  <c r="I284" i="10"/>
  <c r="P283" i="10"/>
  <c r="O283" i="10"/>
  <c r="L283" i="10"/>
  <c r="K283" i="10"/>
  <c r="I283" i="10"/>
  <c r="P282" i="10"/>
  <c r="O282" i="10"/>
  <c r="L282" i="10"/>
  <c r="N282" i="10" s="1"/>
  <c r="K282" i="10"/>
  <c r="I282" i="10"/>
  <c r="P281" i="10"/>
  <c r="O281" i="10"/>
  <c r="L281" i="10"/>
  <c r="M281" i="10" s="1"/>
  <c r="K281" i="10"/>
  <c r="I281" i="10"/>
  <c r="P280" i="10"/>
  <c r="O280" i="10"/>
  <c r="L280" i="10"/>
  <c r="M280" i="10" s="1"/>
  <c r="K280" i="10"/>
  <c r="I280" i="10"/>
  <c r="P279" i="10"/>
  <c r="O279" i="10"/>
  <c r="L279" i="10"/>
  <c r="N279" i="10" s="1"/>
  <c r="K279" i="10"/>
  <c r="I279" i="10"/>
  <c r="P278" i="10"/>
  <c r="O278" i="10"/>
  <c r="L278" i="10"/>
  <c r="K278" i="10"/>
  <c r="I278" i="10"/>
  <c r="P277" i="10"/>
  <c r="O277" i="10"/>
  <c r="L277" i="10"/>
  <c r="N277" i="10" s="1"/>
  <c r="K277" i="10"/>
  <c r="I277" i="10"/>
  <c r="P276" i="10"/>
  <c r="O276" i="10"/>
  <c r="L276" i="10"/>
  <c r="M276" i="10" s="1"/>
  <c r="K276" i="10"/>
  <c r="I276" i="10"/>
  <c r="P275" i="10"/>
  <c r="O275" i="10"/>
  <c r="U275" i="10" s="1"/>
  <c r="L275" i="10"/>
  <c r="N275" i="10" s="1"/>
  <c r="K275" i="10"/>
  <c r="I275" i="10"/>
  <c r="P274" i="10"/>
  <c r="O274" i="10"/>
  <c r="L274" i="10"/>
  <c r="N274" i="10" s="1"/>
  <c r="K274" i="10"/>
  <c r="I274" i="10"/>
  <c r="P273" i="10"/>
  <c r="O273" i="10"/>
  <c r="L273" i="10"/>
  <c r="M273" i="10" s="1"/>
  <c r="K273" i="10"/>
  <c r="I273" i="10"/>
  <c r="P272" i="10"/>
  <c r="O272" i="10"/>
  <c r="U272" i="10" s="1"/>
  <c r="L272" i="10"/>
  <c r="N272" i="10" s="1"/>
  <c r="K272" i="10"/>
  <c r="I272" i="10"/>
  <c r="P271" i="10"/>
  <c r="O271" i="10"/>
  <c r="L271" i="10"/>
  <c r="N271" i="10" s="1"/>
  <c r="K271" i="10"/>
  <c r="I271" i="10"/>
  <c r="P270" i="10"/>
  <c r="O270" i="10"/>
  <c r="L270" i="10"/>
  <c r="N270" i="10" s="1"/>
  <c r="K270" i="10"/>
  <c r="I270" i="10"/>
  <c r="P269" i="10"/>
  <c r="O269" i="10"/>
  <c r="L269" i="10"/>
  <c r="N269" i="10" s="1"/>
  <c r="K269" i="10"/>
  <c r="I269" i="10"/>
  <c r="P268" i="10"/>
  <c r="O268" i="10"/>
  <c r="L268" i="10"/>
  <c r="N268" i="10" s="1"/>
  <c r="K268" i="10"/>
  <c r="I268" i="10"/>
  <c r="Y267" i="10"/>
  <c r="X267" i="10"/>
  <c r="W267" i="10"/>
  <c r="V267" i="10"/>
  <c r="T267" i="10"/>
  <c r="S267" i="10"/>
  <c r="S266" i="10" s="1"/>
  <c r="R267" i="10"/>
  <c r="R266" i="10" s="1"/>
  <c r="Q267" i="10"/>
  <c r="Q266" i="10" s="1"/>
  <c r="J267" i="10"/>
  <c r="H267" i="10"/>
  <c r="H266" i="10" s="1"/>
  <c r="G267" i="10"/>
  <c r="G266" i="10" s="1"/>
  <c r="F267" i="10"/>
  <c r="F266" i="10" s="1"/>
  <c r="E267" i="10"/>
  <c r="E266" i="10" s="1"/>
  <c r="P265" i="10"/>
  <c r="O265" i="10"/>
  <c r="L265" i="10"/>
  <c r="N265" i="10" s="1"/>
  <c r="K265" i="10"/>
  <c r="I265" i="10"/>
  <c r="P264" i="10"/>
  <c r="O264" i="10"/>
  <c r="L264" i="10"/>
  <c r="N264" i="10" s="1"/>
  <c r="K264" i="10"/>
  <c r="I264" i="10"/>
  <c r="P263" i="10"/>
  <c r="O263" i="10"/>
  <c r="L263" i="10"/>
  <c r="K263" i="10"/>
  <c r="I263" i="10"/>
  <c r="P262" i="10"/>
  <c r="O262" i="10"/>
  <c r="L262" i="10"/>
  <c r="N262" i="10" s="1"/>
  <c r="K262" i="10"/>
  <c r="I262" i="10"/>
  <c r="P261" i="10"/>
  <c r="O261" i="10"/>
  <c r="L261" i="10"/>
  <c r="N261" i="10" s="1"/>
  <c r="K261" i="10"/>
  <c r="I261" i="10"/>
  <c r="P260" i="10"/>
  <c r="O260" i="10"/>
  <c r="L260" i="10"/>
  <c r="K260" i="10"/>
  <c r="I260" i="10"/>
  <c r="P259" i="10"/>
  <c r="O259" i="10"/>
  <c r="L259" i="10"/>
  <c r="N259" i="10" s="1"/>
  <c r="K259" i="10"/>
  <c r="I259" i="10"/>
  <c r="P258" i="10"/>
  <c r="O258" i="10"/>
  <c r="L258" i="10"/>
  <c r="N258" i="10" s="1"/>
  <c r="K258" i="10"/>
  <c r="I258" i="10"/>
  <c r="P257" i="10"/>
  <c r="O257" i="10"/>
  <c r="L257" i="10"/>
  <c r="K257" i="10"/>
  <c r="I257" i="10"/>
  <c r="P256" i="10"/>
  <c r="O256" i="10"/>
  <c r="L256" i="10"/>
  <c r="N256" i="10" s="1"/>
  <c r="K256" i="10"/>
  <c r="I256" i="10"/>
  <c r="P255" i="10"/>
  <c r="O255" i="10"/>
  <c r="L255" i="10"/>
  <c r="K255" i="10"/>
  <c r="I255" i="10"/>
  <c r="P254" i="10"/>
  <c r="O254" i="10"/>
  <c r="L254" i="10"/>
  <c r="N254" i="10" s="1"/>
  <c r="K254" i="10"/>
  <c r="I254" i="10"/>
  <c r="P253" i="10"/>
  <c r="O253" i="10"/>
  <c r="L253" i="10"/>
  <c r="M253" i="10" s="1"/>
  <c r="K253" i="10"/>
  <c r="I253" i="10"/>
  <c r="P252" i="10"/>
  <c r="O252" i="10"/>
  <c r="L252" i="10"/>
  <c r="N252" i="10" s="1"/>
  <c r="K252" i="10"/>
  <c r="I252" i="10"/>
  <c r="P251" i="10"/>
  <c r="O251" i="10"/>
  <c r="U251" i="10" s="1"/>
  <c r="L251" i="10"/>
  <c r="N251" i="10" s="1"/>
  <c r="K251" i="10"/>
  <c r="I251" i="10"/>
  <c r="S250" i="10"/>
  <c r="S249" i="10" s="1"/>
  <c r="R250" i="10"/>
  <c r="R249" i="10" s="1"/>
  <c r="Q250" i="10"/>
  <c r="Q249" i="10" s="1"/>
  <c r="J250" i="10"/>
  <c r="J249" i="10" s="1"/>
  <c r="H250" i="10"/>
  <c r="H249" i="10" s="1"/>
  <c r="G250" i="10"/>
  <c r="G249" i="10" s="1"/>
  <c r="F250" i="10"/>
  <c r="F249" i="10" s="1"/>
  <c r="E250" i="10"/>
  <c r="E249" i="10" s="1"/>
  <c r="U249" i="10"/>
  <c r="T249" i="10"/>
  <c r="P247" i="10"/>
  <c r="O247" i="10"/>
  <c r="L247" i="10"/>
  <c r="N247" i="10" s="1"/>
  <c r="K247" i="10"/>
  <c r="I247" i="10"/>
  <c r="P246" i="10"/>
  <c r="O246" i="10"/>
  <c r="U246" i="10" s="1"/>
  <c r="L246" i="10"/>
  <c r="N246" i="10" s="1"/>
  <c r="K246" i="10"/>
  <c r="I246" i="10"/>
  <c r="P245" i="10"/>
  <c r="O245" i="10"/>
  <c r="L245" i="10"/>
  <c r="M245" i="10" s="1"/>
  <c r="K245" i="10"/>
  <c r="I245" i="10"/>
  <c r="P244" i="10"/>
  <c r="O244" i="10"/>
  <c r="L244" i="10"/>
  <c r="M244" i="10" s="1"/>
  <c r="K244" i="10"/>
  <c r="I244" i="10"/>
  <c r="P243" i="10"/>
  <c r="O243" i="10"/>
  <c r="L243" i="10"/>
  <c r="N243" i="10" s="1"/>
  <c r="K243" i="10"/>
  <c r="I243" i="10"/>
  <c r="P242" i="10"/>
  <c r="O242" i="10"/>
  <c r="M242" i="10"/>
  <c r="L242" i="10"/>
  <c r="N242" i="10" s="1"/>
  <c r="K242" i="10"/>
  <c r="I242" i="10"/>
  <c r="P241" i="10"/>
  <c r="O241" i="10"/>
  <c r="L241" i="10"/>
  <c r="N241" i="10" s="1"/>
  <c r="K241" i="10"/>
  <c r="I241" i="10"/>
  <c r="P240" i="10"/>
  <c r="O240" i="10"/>
  <c r="L240" i="10"/>
  <c r="N240" i="10" s="1"/>
  <c r="K240" i="10"/>
  <c r="I240" i="10"/>
  <c r="P239" i="10"/>
  <c r="O239" i="10"/>
  <c r="L239" i="10"/>
  <c r="N239" i="10" s="1"/>
  <c r="K239" i="10"/>
  <c r="I239" i="10"/>
  <c r="P238" i="10"/>
  <c r="O238" i="10"/>
  <c r="L238" i="10"/>
  <c r="N238" i="10" s="1"/>
  <c r="I238" i="10"/>
  <c r="P237" i="10"/>
  <c r="O237" i="10"/>
  <c r="L237" i="10"/>
  <c r="M237" i="10" s="1"/>
  <c r="K237" i="10"/>
  <c r="I237" i="10"/>
  <c r="P236" i="10"/>
  <c r="O236" i="10"/>
  <c r="U236" i="10" s="1"/>
  <c r="L236" i="10"/>
  <c r="N236" i="10" s="1"/>
  <c r="K236" i="10"/>
  <c r="I236" i="10"/>
  <c r="P235" i="10"/>
  <c r="O235" i="10"/>
  <c r="L235" i="10"/>
  <c r="N235" i="10" s="1"/>
  <c r="K235" i="10"/>
  <c r="I235" i="10"/>
  <c r="P234" i="10"/>
  <c r="O234" i="10"/>
  <c r="L234" i="10"/>
  <c r="M234" i="10" s="1"/>
  <c r="K234" i="10"/>
  <c r="I234" i="10"/>
  <c r="P233" i="10"/>
  <c r="O233" i="10"/>
  <c r="U233" i="10" s="1"/>
  <c r="L233" i="10"/>
  <c r="M233" i="10" s="1"/>
  <c r="K233" i="10"/>
  <c r="I233" i="10"/>
  <c r="P232" i="10"/>
  <c r="O232" i="10"/>
  <c r="L232" i="10"/>
  <c r="N232" i="10" s="1"/>
  <c r="K232" i="10"/>
  <c r="I232" i="10"/>
  <c r="P231" i="10"/>
  <c r="O231" i="10"/>
  <c r="L231" i="10"/>
  <c r="N231" i="10" s="1"/>
  <c r="K231" i="10"/>
  <c r="I231" i="10"/>
  <c r="P230" i="10"/>
  <c r="O230" i="10"/>
  <c r="L230" i="10"/>
  <c r="K230" i="10"/>
  <c r="I230" i="10"/>
  <c r="P229" i="10"/>
  <c r="O229" i="10"/>
  <c r="L229" i="10"/>
  <c r="N229" i="10" s="1"/>
  <c r="K229" i="10"/>
  <c r="I229" i="10"/>
  <c r="R227" i="10"/>
  <c r="Q227" i="10"/>
  <c r="P226" i="10"/>
  <c r="O226" i="10"/>
  <c r="L226" i="10"/>
  <c r="N226" i="10" s="1"/>
  <c r="N224" i="10" s="1"/>
  <c r="N223" i="10" s="1"/>
  <c r="K226" i="10"/>
  <c r="I226" i="10"/>
  <c r="P225" i="10"/>
  <c r="O225" i="10"/>
  <c r="L225" i="10"/>
  <c r="M225" i="10" s="1"/>
  <c r="K225" i="10"/>
  <c r="I225" i="10"/>
  <c r="U224" i="10"/>
  <c r="U223" i="10" s="1"/>
  <c r="T224" i="10"/>
  <c r="S224" i="10"/>
  <c r="R224" i="10"/>
  <c r="R223" i="10" s="1"/>
  <c r="Q224" i="10"/>
  <c r="Q223" i="10" s="1"/>
  <c r="J224" i="10"/>
  <c r="H223" i="10"/>
  <c r="G224" i="10"/>
  <c r="G223" i="10" s="1"/>
  <c r="F224" i="10"/>
  <c r="F223" i="10" s="1"/>
  <c r="E224" i="10"/>
  <c r="E223" i="10" s="1"/>
  <c r="S223" i="10"/>
  <c r="P222" i="10"/>
  <c r="O222" i="10"/>
  <c r="L222" i="10"/>
  <c r="N222" i="10" s="1"/>
  <c r="K222" i="10"/>
  <c r="I222" i="10"/>
  <c r="P221" i="10"/>
  <c r="O221" i="10"/>
  <c r="L221" i="10"/>
  <c r="N221" i="10" s="1"/>
  <c r="K221" i="10"/>
  <c r="I221" i="10"/>
  <c r="P220" i="10"/>
  <c r="O220" i="10"/>
  <c r="L220" i="10"/>
  <c r="K220" i="10"/>
  <c r="I220" i="10"/>
  <c r="S219" i="10"/>
  <c r="R219" i="10"/>
  <c r="Q219" i="10"/>
  <c r="J219" i="10"/>
  <c r="H219" i="10"/>
  <c r="G219" i="10"/>
  <c r="F219" i="10"/>
  <c r="E219" i="10"/>
  <c r="P218" i="10"/>
  <c r="P217" i="10" s="1"/>
  <c r="O218" i="10"/>
  <c r="L218" i="10"/>
  <c r="M218" i="10" s="1"/>
  <c r="K218" i="10"/>
  <c r="I218" i="10"/>
  <c r="I217" i="10" s="1"/>
  <c r="S217" i="10"/>
  <c r="R217" i="10"/>
  <c r="Q217" i="10"/>
  <c r="J217" i="10"/>
  <c r="H217" i="10"/>
  <c r="G217" i="10"/>
  <c r="F217" i="10"/>
  <c r="E217" i="10"/>
  <c r="P216" i="10"/>
  <c r="O216" i="10"/>
  <c r="L216" i="10"/>
  <c r="N216" i="10" s="1"/>
  <c r="I216" i="10"/>
  <c r="P215" i="10"/>
  <c r="O215" i="10"/>
  <c r="L215" i="10"/>
  <c r="M215" i="10" s="1"/>
  <c r="K215" i="10"/>
  <c r="I215" i="10"/>
  <c r="P214" i="10"/>
  <c r="O214" i="10"/>
  <c r="L214" i="10"/>
  <c r="M214" i="10" s="1"/>
  <c r="I214" i="10"/>
  <c r="T213" i="10"/>
  <c r="S213" i="10"/>
  <c r="R213" i="10"/>
  <c r="Q213" i="10"/>
  <c r="J213" i="10"/>
  <c r="H213" i="10"/>
  <c r="G213" i="10"/>
  <c r="F213" i="10"/>
  <c r="E213" i="10"/>
  <c r="P212" i="10"/>
  <c r="P211" i="10" s="1"/>
  <c r="O212" i="10"/>
  <c r="L212" i="10"/>
  <c r="L211" i="10" s="1"/>
  <c r="K212" i="10"/>
  <c r="I212" i="10"/>
  <c r="I211" i="10" s="1"/>
  <c r="J211" i="10"/>
  <c r="H211" i="10"/>
  <c r="G211" i="10"/>
  <c r="F211" i="10"/>
  <c r="E211" i="10"/>
  <c r="P210" i="10"/>
  <c r="P209" i="10" s="1"/>
  <c r="O210" i="10"/>
  <c r="L210" i="10"/>
  <c r="M210" i="10" s="1"/>
  <c r="K210" i="10"/>
  <c r="I210" i="10"/>
  <c r="I209" i="10" s="1"/>
  <c r="S209" i="10"/>
  <c r="R209" i="10"/>
  <c r="Q209" i="10"/>
  <c r="J209" i="10"/>
  <c r="H209" i="10"/>
  <c r="G209" i="10"/>
  <c r="F209" i="10"/>
  <c r="E209" i="10"/>
  <c r="L209" i="10" s="1"/>
  <c r="M209" i="10" s="1"/>
  <c r="U207" i="10"/>
  <c r="O207" i="10"/>
  <c r="L207" i="10"/>
  <c r="M207" i="10" s="1"/>
  <c r="K207" i="10"/>
  <c r="I207" i="10"/>
  <c r="P206" i="10"/>
  <c r="P205" i="10" s="1"/>
  <c r="O206" i="10"/>
  <c r="L206" i="10"/>
  <c r="N206" i="10" s="1"/>
  <c r="K206" i="10"/>
  <c r="I206" i="10"/>
  <c r="S205" i="10"/>
  <c r="S204" i="10" s="1"/>
  <c r="P204" i="10" s="1"/>
  <c r="J205" i="10"/>
  <c r="H205" i="10"/>
  <c r="H204" i="10" s="1"/>
  <c r="G205" i="10"/>
  <c r="G204" i="10" s="1"/>
  <c r="F205" i="10"/>
  <c r="F204" i="10" s="1"/>
  <c r="E205" i="10"/>
  <c r="E204" i="10" s="1"/>
  <c r="L204" i="10" s="1"/>
  <c r="U204" i="10"/>
  <c r="P203" i="10"/>
  <c r="O203" i="10"/>
  <c r="L203" i="10"/>
  <c r="N203" i="10" s="1"/>
  <c r="K203" i="10"/>
  <c r="I203" i="10"/>
  <c r="P190" i="10"/>
  <c r="O190" i="10"/>
  <c r="L190" i="10"/>
  <c r="M190" i="10" s="1"/>
  <c r="K190" i="10"/>
  <c r="I190" i="10"/>
  <c r="P189" i="10"/>
  <c r="O189" i="10"/>
  <c r="L189" i="10"/>
  <c r="M189" i="10" s="1"/>
  <c r="K189" i="10"/>
  <c r="I189" i="10"/>
  <c r="P188" i="10"/>
  <c r="O188" i="10"/>
  <c r="L188" i="10"/>
  <c r="N188" i="10" s="1"/>
  <c r="K188" i="10"/>
  <c r="I188" i="10"/>
  <c r="P187" i="10"/>
  <c r="O187" i="10"/>
  <c r="L187" i="10"/>
  <c r="M187" i="10" s="1"/>
  <c r="K187" i="10"/>
  <c r="I187" i="10"/>
  <c r="P186" i="10"/>
  <c r="O186" i="10"/>
  <c r="L186" i="10"/>
  <c r="N186" i="10" s="1"/>
  <c r="K186" i="10"/>
  <c r="I186" i="10"/>
  <c r="P185" i="10"/>
  <c r="O185" i="10"/>
  <c r="L185" i="10"/>
  <c r="M185" i="10" s="1"/>
  <c r="K185" i="10"/>
  <c r="I185" i="10"/>
  <c r="P184" i="10"/>
  <c r="O184" i="10"/>
  <c r="L184" i="10"/>
  <c r="N184" i="10" s="1"/>
  <c r="K184" i="10"/>
  <c r="I184" i="10"/>
  <c r="P183" i="10"/>
  <c r="O183" i="10"/>
  <c r="L183" i="10"/>
  <c r="N183" i="10" s="1"/>
  <c r="K183" i="10"/>
  <c r="I183" i="10"/>
  <c r="P182" i="10"/>
  <c r="O182" i="10"/>
  <c r="L182" i="10"/>
  <c r="M182" i="10" s="1"/>
  <c r="K182" i="10"/>
  <c r="I182" i="10"/>
  <c r="P181" i="10"/>
  <c r="O181" i="10"/>
  <c r="L181" i="10"/>
  <c r="M181" i="10" s="1"/>
  <c r="K181" i="10"/>
  <c r="I181" i="10"/>
  <c r="P180" i="10"/>
  <c r="O180" i="10"/>
  <c r="L180" i="10"/>
  <c r="M180" i="10" s="1"/>
  <c r="K180" i="10"/>
  <c r="I180" i="10"/>
  <c r="P179" i="10"/>
  <c r="O179" i="10"/>
  <c r="L179" i="10"/>
  <c r="M179" i="10" s="1"/>
  <c r="K179" i="10"/>
  <c r="I179" i="10"/>
  <c r="P178" i="10"/>
  <c r="O178" i="10"/>
  <c r="L178" i="10"/>
  <c r="N178" i="10" s="1"/>
  <c r="K178" i="10"/>
  <c r="I178" i="10"/>
  <c r="P177" i="10"/>
  <c r="O177" i="10"/>
  <c r="L177" i="10"/>
  <c r="M177" i="10" s="1"/>
  <c r="K177" i="10"/>
  <c r="I177" i="10"/>
  <c r="T176" i="10"/>
  <c r="T175" i="10" s="1"/>
  <c r="S176" i="10"/>
  <c r="S175" i="10" s="1"/>
  <c r="R176" i="10"/>
  <c r="R175" i="10" s="1"/>
  <c r="Q176" i="10"/>
  <c r="Q175" i="10" s="1"/>
  <c r="J176" i="10"/>
  <c r="J175" i="10" s="1"/>
  <c r="H176" i="10"/>
  <c r="H175" i="10" s="1"/>
  <c r="G176" i="10"/>
  <c r="G175" i="10" s="1"/>
  <c r="F176" i="10"/>
  <c r="F175" i="10" s="1"/>
  <c r="E176" i="10"/>
  <c r="E175" i="10" s="1"/>
  <c r="P174" i="10"/>
  <c r="P173" i="10" s="1"/>
  <c r="O174" i="10"/>
  <c r="L174" i="10"/>
  <c r="L173" i="10" s="1"/>
  <c r="K174" i="10"/>
  <c r="I174" i="10"/>
  <c r="S173" i="10"/>
  <c r="R173" i="10"/>
  <c r="J173" i="10"/>
  <c r="H173" i="10"/>
  <c r="G173" i="10"/>
  <c r="F173" i="10"/>
  <c r="E173" i="10"/>
  <c r="P172" i="10"/>
  <c r="O172" i="10"/>
  <c r="L172" i="10"/>
  <c r="N172" i="10" s="1"/>
  <c r="K172" i="10"/>
  <c r="I172" i="10"/>
  <c r="P171" i="10"/>
  <c r="O171" i="10"/>
  <c r="L171" i="10"/>
  <c r="N171" i="10" s="1"/>
  <c r="K171" i="10"/>
  <c r="I171" i="10"/>
  <c r="P170" i="10"/>
  <c r="O170" i="10"/>
  <c r="L170" i="10"/>
  <c r="N170" i="10" s="1"/>
  <c r="N169" i="10" s="1"/>
  <c r="K170" i="10"/>
  <c r="I170" i="10"/>
  <c r="T169" i="10"/>
  <c r="S169" i="10"/>
  <c r="R169" i="10"/>
  <c r="Q169" i="10"/>
  <c r="J169" i="10"/>
  <c r="H169" i="10"/>
  <c r="G169" i="10"/>
  <c r="F169" i="10"/>
  <c r="E169" i="10"/>
  <c r="P168" i="10"/>
  <c r="O168" i="10"/>
  <c r="L168" i="10"/>
  <c r="N168" i="10" s="1"/>
  <c r="K168" i="10"/>
  <c r="I168" i="10"/>
  <c r="P167" i="10"/>
  <c r="O167" i="10"/>
  <c r="L167" i="10"/>
  <c r="M167" i="10" s="1"/>
  <c r="K167" i="10"/>
  <c r="I167" i="10"/>
  <c r="S166" i="10"/>
  <c r="R166" i="10"/>
  <c r="Q166" i="10"/>
  <c r="J166" i="10"/>
  <c r="H166" i="10"/>
  <c r="H164" i="10" s="1"/>
  <c r="G166" i="10"/>
  <c r="F166" i="10"/>
  <c r="E166" i="10"/>
  <c r="L166" i="10" s="1"/>
  <c r="M166" i="10" s="1"/>
  <c r="P165" i="10"/>
  <c r="O165" i="10"/>
  <c r="L165" i="10"/>
  <c r="N165" i="10" s="1"/>
  <c r="N164" i="10" s="1"/>
  <c r="K165" i="10"/>
  <c r="I165" i="10"/>
  <c r="P163" i="10"/>
  <c r="O163" i="10"/>
  <c r="L163" i="10"/>
  <c r="N163" i="10" s="1"/>
  <c r="K163" i="10"/>
  <c r="I163" i="10"/>
  <c r="P162" i="10"/>
  <c r="O162" i="10"/>
  <c r="L162" i="10"/>
  <c r="N162" i="10" s="1"/>
  <c r="K162" i="10"/>
  <c r="I162" i="10"/>
  <c r="P161" i="10"/>
  <c r="O161" i="10"/>
  <c r="L161" i="10"/>
  <c r="N161" i="10" s="1"/>
  <c r="K161" i="10"/>
  <c r="I161" i="10"/>
  <c r="P160" i="10"/>
  <c r="O160" i="10"/>
  <c r="L160" i="10"/>
  <c r="K160" i="10"/>
  <c r="I160" i="10"/>
  <c r="P159" i="10"/>
  <c r="O159" i="10"/>
  <c r="L159" i="10"/>
  <c r="N159" i="10" s="1"/>
  <c r="K159" i="10"/>
  <c r="P158" i="10"/>
  <c r="O158" i="10"/>
  <c r="L158" i="10"/>
  <c r="N158" i="10" s="1"/>
  <c r="I158" i="10"/>
  <c r="P157" i="10"/>
  <c r="O157" i="10"/>
  <c r="L157" i="10"/>
  <c r="N157" i="10" s="1"/>
  <c r="K157" i="10"/>
  <c r="I157" i="10"/>
  <c r="P156" i="10"/>
  <c r="O156" i="10"/>
  <c r="L156" i="10"/>
  <c r="M156" i="10" s="1"/>
  <c r="K156" i="10"/>
  <c r="I156" i="10"/>
  <c r="P155" i="10"/>
  <c r="O155" i="10"/>
  <c r="L155" i="10"/>
  <c r="N155" i="10" s="1"/>
  <c r="K155" i="10"/>
  <c r="I155" i="10"/>
  <c r="P154" i="10"/>
  <c r="O154" i="10"/>
  <c r="L154" i="10"/>
  <c r="M154" i="10" s="1"/>
  <c r="I154" i="10"/>
  <c r="P153" i="10"/>
  <c r="O153" i="10"/>
  <c r="L153" i="10"/>
  <c r="N153" i="10" s="1"/>
  <c r="K153" i="10"/>
  <c r="I153" i="10"/>
  <c r="P152" i="10"/>
  <c r="O152" i="10"/>
  <c r="L152" i="10"/>
  <c r="N152" i="10" s="1"/>
  <c r="K152" i="10"/>
  <c r="I152" i="10"/>
  <c r="P151" i="10"/>
  <c r="O151" i="10"/>
  <c r="L151" i="10"/>
  <c r="N151" i="10" s="1"/>
  <c r="K151" i="10"/>
  <c r="I151" i="10"/>
  <c r="P150" i="10"/>
  <c r="O150" i="10"/>
  <c r="L150" i="10"/>
  <c r="N150" i="10" s="1"/>
  <c r="K150" i="10"/>
  <c r="I150" i="10"/>
  <c r="P149" i="10"/>
  <c r="O149" i="10"/>
  <c r="L149" i="10"/>
  <c r="N149" i="10" s="1"/>
  <c r="K149" i="10"/>
  <c r="I149" i="10"/>
  <c r="T148" i="10"/>
  <c r="S148" i="10"/>
  <c r="S147" i="10" s="1"/>
  <c r="R148" i="10"/>
  <c r="R147" i="10" s="1"/>
  <c r="Q148" i="10"/>
  <c r="Q147" i="10" s="1"/>
  <c r="J148" i="10"/>
  <c r="J147" i="10" s="1"/>
  <c r="H148" i="10"/>
  <c r="H147" i="10" s="1"/>
  <c r="G148" i="10"/>
  <c r="G147" i="10" s="1"/>
  <c r="F148" i="10"/>
  <c r="F147" i="10" s="1"/>
  <c r="E148" i="10"/>
  <c r="E147" i="10" s="1"/>
  <c r="P146" i="10"/>
  <c r="O146" i="10"/>
  <c r="L146" i="10"/>
  <c r="N146" i="10" s="1"/>
  <c r="K146" i="10"/>
  <c r="I146" i="10"/>
  <c r="P145" i="10"/>
  <c r="O145" i="10"/>
  <c r="L145" i="10"/>
  <c r="M145" i="10" s="1"/>
  <c r="K145" i="10"/>
  <c r="I145" i="10"/>
  <c r="P144" i="10"/>
  <c r="O144" i="10"/>
  <c r="L144" i="10"/>
  <c r="N144" i="10" s="1"/>
  <c r="K144" i="10"/>
  <c r="I144" i="10"/>
  <c r="P143" i="10"/>
  <c r="O143" i="10"/>
  <c r="L143" i="10"/>
  <c r="M143" i="10" s="1"/>
  <c r="K143" i="10"/>
  <c r="I143" i="10"/>
  <c r="P142" i="10"/>
  <c r="O142" i="10"/>
  <c r="L142" i="10"/>
  <c r="N142" i="10" s="1"/>
  <c r="K142" i="10"/>
  <c r="I142" i="10"/>
  <c r="P141" i="10"/>
  <c r="O141" i="10"/>
  <c r="L141" i="10"/>
  <c r="K141" i="10"/>
  <c r="I141" i="10"/>
  <c r="P140" i="10"/>
  <c r="O140" i="10"/>
  <c r="L140" i="10"/>
  <c r="M140" i="10" s="1"/>
  <c r="K140" i="10"/>
  <c r="I140" i="10"/>
  <c r="P139" i="10"/>
  <c r="O139" i="10"/>
  <c r="L139" i="10"/>
  <c r="M139" i="10" s="1"/>
  <c r="K139" i="10"/>
  <c r="I139" i="10"/>
  <c r="P138" i="10"/>
  <c r="O138" i="10"/>
  <c r="L138" i="10"/>
  <c r="M138" i="10" s="1"/>
  <c r="K138" i="10"/>
  <c r="I138" i="10"/>
  <c r="P137" i="10"/>
  <c r="O137" i="10"/>
  <c r="L137" i="10"/>
  <c r="M137" i="10" s="1"/>
  <c r="K137" i="10"/>
  <c r="I137" i="10"/>
  <c r="P136" i="10"/>
  <c r="O136" i="10"/>
  <c r="L136" i="10"/>
  <c r="M136" i="10" s="1"/>
  <c r="K136" i="10"/>
  <c r="I136" i="10"/>
  <c r="P135" i="10"/>
  <c r="O135" i="10"/>
  <c r="L135" i="10"/>
  <c r="N135" i="10" s="1"/>
  <c r="K135" i="10"/>
  <c r="I135" i="10"/>
  <c r="P134" i="10"/>
  <c r="O134" i="10"/>
  <c r="L134" i="10"/>
  <c r="M134" i="10" s="1"/>
  <c r="K134" i="10"/>
  <c r="I134" i="10"/>
  <c r="P133" i="10"/>
  <c r="O133" i="10"/>
  <c r="L133" i="10"/>
  <c r="M133" i="10" s="1"/>
  <c r="K133" i="10"/>
  <c r="I133" i="10"/>
  <c r="T132" i="10"/>
  <c r="S132" i="10"/>
  <c r="S131" i="10" s="1"/>
  <c r="R132" i="10"/>
  <c r="R131" i="10" s="1"/>
  <c r="Q132" i="10"/>
  <c r="Q131" i="10" s="1"/>
  <c r="J132" i="10"/>
  <c r="J131" i="10" s="1"/>
  <c r="H132" i="10"/>
  <c r="H131" i="10" s="1"/>
  <c r="G132" i="10"/>
  <c r="G131" i="10" s="1"/>
  <c r="F132" i="10"/>
  <c r="F131" i="10" s="1"/>
  <c r="E132" i="10"/>
  <c r="E131" i="10" s="1"/>
  <c r="P130" i="10"/>
  <c r="O130" i="10"/>
  <c r="L130" i="10"/>
  <c r="N130" i="10" s="1"/>
  <c r="K130" i="10"/>
  <c r="I130" i="10"/>
  <c r="P129" i="10"/>
  <c r="O129" i="10"/>
  <c r="L129" i="10"/>
  <c r="M129" i="10" s="1"/>
  <c r="K129" i="10"/>
  <c r="I129" i="10"/>
  <c r="P128" i="10"/>
  <c r="O128" i="10"/>
  <c r="L128" i="10"/>
  <c r="N128" i="10" s="1"/>
  <c r="K128" i="10"/>
  <c r="I128" i="10"/>
  <c r="P127" i="10"/>
  <c r="O127" i="10"/>
  <c r="L127" i="10"/>
  <c r="K127" i="10"/>
  <c r="I127" i="10"/>
  <c r="P126" i="10"/>
  <c r="O126" i="10"/>
  <c r="L126" i="10"/>
  <c r="N126" i="10" s="1"/>
  <c r="K126" i="10"/>
  <c r="I126" i="10"/>
  <c r="P125" i="10"/>
  <c r="O125" i="10"/>
  <c r="L125" i="10"/>
  <c r="N125" i="10" s="1"/>
  <c r="K125" i="10"/>
  <c r="I125" i="10"/>
  <c r="P124" i="10"/>
  <c r="O124" i="10"/>
  <c r="L124" i="10"/>
  <c r="M124" i="10" s="1"/>
  <c r="K124" i="10"/>
  <c r="I124" i="10"/>
  <c r="P123" i="10"/>
  <c r="O123" i="10"/>
  <c r="L123" i="10"/>
  <c r="N123" i="10" s="1"/>
  <c r="K123" i="10"/>
  <c r="I123" i="10"/>
  <c r="P122" i="10"/>
  <c r="O122" i="10"/>
  <c r="L122" i="10"/>
  <c r="M122" i="10" s="1"/>
  <c r="K122" i="10"/>
  <c r="I122" i="10"/>
  <c r="O121" i="10"/>
  <c r="U121" i="10" s="1"/>
  <c r="L121" i="10"/>
  <c r="N121" i="10" s="1"/>
  <c r="I121" i="10"/>
  <c r="P120" i="10"/>
  <c r="O120" i="10"/>
  <c r="L120" i="10"/>
  <c r="M120" i="10" s="1"/>
  <c r="K120" i="10"/>
  <c r="I120" i="10"/>
  <c r="P119" i="10"/>
  <c r="O119" i="10"/>
  <c r="L119" i="10"/>
  <c r="M119" i="10" s="1"/>
  <c r="K119" i="10"/>
  <c r="I119" i="10"/>
  <c r="P118" i="10"/>
  <c r="O118" i="10"/>
  <c r="L118" i="10"/>
  <c r="N118" i="10" s="1"/>
  <c r="K118" i="10"/>
  <c r="I118" i="10"/>
  <c r="P117" i="10"/>
  <c r="O117" i="10"/>
  <c r="L117" i="10"/>
  <c r="K117" i="10"/>
  <c r="I117" i="10"/>
  <c r="P116" i="10"/>
  <c r="O116" i="10"/>
  <c r="L116" i="10"/>
  <c r="M116" i="10" s="1"/>
  <c r="K116" i="10"/>
  <c r="I116" i="10"/>
  <c r="T115" i="10"/>
  <c r="T114" i="10" s="1"/>
  <c r="S115" i="10"/>
  <c r="S114" i="10" s="1"/>
  <c r="R115" i="10"/>
  <c r="R114" i="10" s="1"/>
  <c r="Q115" i="10"/>
  <c r="Q114" i="10" s="1"/>
  <c r="J115" i="10"/>
  <c r="J114" i="10" s="1"/>
  <c r="H115" i="10"/>
  <c r="H114" i="10" s="1"/>
  <c r="G115" i="10"/>
  <c r="G114" i="10" s="1"/>
  <c r="F115" i="10"/>
  <c r="F114" i="10" s="1"/>
  <c r="E115" i="10"/>
  <c r="E114" i="10" s="1"/>
  <c r="P113" i="10"/>
  <c r="O113" i="10"/>
  <c r="L113" i="10"/>
  <c r="N113" i="10" s="1"/>
  <c r="K113" i="10"/>
  <c r="I113" i="10"/>
  <c r="P112" i="10"/>
  <c r="O112" i="10"/>
  <c r="L112" i="10"/>
  <c r="M112" i="10" s="1"/>
  <c r="K112" i="10"/>
  <c r="I112" i="10"/>
  <c r="P111" i="10"/>
  <c r="O111" i="10"/>
  <c r="L111" i="10"/>
  <c r="N111" i="10" s="1"/>
  <c r="K111" i="10"/>
  <c r="I111" i="10"/>
  <c r="P110" i="10"/>
  <c r="O110" i="10"/>
  <c r="L110" i="10"/>
  <c r="N110" i="10" s="1"/>
  <c r="K110" i="10"/>
  <c r="I110" i="10"/>
  <c r="P109" i="10"/>
  <c r="O109" i="10"/>
  <c r="L109" i="10"/>
  <c r="M109" i="10" s="1"/>
  <c r="K109" i="10"/>
  <c r="I109" i="10"/>
  <c r="P108" i="10"/>
  <c r="O108" i="10"/>
  <c r="L108" i="10"/>
  <c r="N108" i="10" s="1"/>
  <c r="K108" i="10"/>
  <c r="I108" i="10"/>
  <c r="P107" i="10"/>
  <c r="O107" i="10"/>
  <c r="L107" i="10"/>
  <c r="N107" i="10" s="1"/>
  <c r="K107" i="10"/>
  <c r="I107" i="10"/>
  <c r="P106" i="10"/>
  <c r="O106" i="10"/>
  <c r="L106" i="10"/>
  <c r="N106" i="10" s="1"/>
  <c r="K106" i="10"/>
  <c r="I106" i="10"/>
  <c r="P105" i="10"/>
  <c r="O105" i="10"/>
  <c r="L105" i="10"/>
  <c r="N105" i="10" s="1"/>
  <c r="K105" i="10"/>
  <c r="I105" i="10"/>
  <c r="P104" i="10"/>
  <c r="O104" i="10"/>
  <c r="L104" i="10"/>
  <c r="M104" i="10" s="1"/>
  <c r="I104" i="10"/>
  <c r="P103" i="10"/>
  <c r="O103" i="10"/>
  <c r="L103" i="10"/>
  <c r="N103" i="10" s="1"/>
  <c r="K103" i="10"/>
  <c r="I103" i="10"/>
  <c r="P102" i="10"/>
  <c r="O102" i="10"/>
  <c r="L102" i="10"/>
  <c r="N102" i="10" s="1"/>
  <c r="K102" i="10"/>
  <c r="I102" i="10"/>
  <c r="P101" i="10"/>
  <c r="O101" i="10"/>
  <c r="L101" i="10"/>
  <c r="M101" i="10" s="1"/>
  <c r="K101" i="10"/>
  <c r="I101" i="10"/>
  <c r="P100" i="10"/>
  <c r="O100" i="10"/>
  <c r="L100" i="10"/>
  <c r="K100" i="10"/>
  <c r="I100" i="10"/>
  <c r="P99" i="10"/>
  <c r="O99" i="10"/>
  <c r="L99" i="10"/>
  <c r="N99" i="10" s="1"/>
  <c r="K99" i="10"/>
  <c r="I99" i="10"/>
  <c r="T98" i="10"/>
  <c r="T97" i="10" s="1"/>
  <c r="S98" i="10"/>
  <c r="S97" i="10" s="1"/>
  <c r="R98" i="10"/>
  <c r="R97" i="10" s="1"/>
  <c r="Q98" i="10"/>
  <c r="Q97" i="10" s="1"/>
  <c r="J98" i="10"/>
  <c r="H98" i="10"/>
  <c r="H97" i="10" s="1"/>
  <c r="G98" i="10"/>
  <c r="G97" i="10" s="1"/>
  <c r="F98" i="10"/>
  <c r="F97" i="10" s="1"/>
  <c r="E98" i="10"/>
  <c r="E97" i="10" s="1"/>
  <c r="P96" i="10"/>
  <c r="O96" i="10"/>
  <c r="L96" i="10"/>
  <c r="M96" i="10" s="1"/>
  <c r="K96" i="10"/>
  <c r="I96" i="10"/>
  <c r="P95" i="10"/>
  <c r="O95" i="10"/>
  <c r="L95" i="10"/>
  <c r="M95" i="10" s="1"/>
  <c r="K95" i="10"/>
  <c r="I95" i="10"/>
  <c r="P94" i="10"/>
  <c r="O94" i="10"/>
  <c r="L94" i="10"/>
  <c r="M94" i="10" s="1"/>
  <c r="K94" i="10"/>
  <c r="I94" i="10"/>
  <c r="P93" i="10"/>
  <c r="O93" i="10"/>
  <c r="L93" i="10"/>
  <c r="M93" i="10" s="1"/>
  <c r="K93" i="10"/>
  <c r="I93" i="10"/>
  <c r="P92" i="10"/>
  <c r="O92" i="10"/>
  <c r="L92" i="10"/>
  <c r="M92" i="10" s="1"/>
  <c r="K92" i="10"/>
  <c r="I92" i="10"/>
  <c r="P91" i="10"/>
  <c r="O91" i="10"/>
  <c r="L91" i="10"/>
  <c r="N91" i="10" s="1"/>
  <c r="K91" i="10"/>
  <c r="I91" i="10"/>
  <c r="P90" i="10"/>
  <c r="O90" i="10"/>
  <c r="L90" i="10"/>
  <c r="K90" i="10"/>
  <c r="I90" i="10"/>
  <c r="P89" i="10"/>
  <c r="O89" i="10"/>
  <c r="L89" i="10"/>
  <c r="N89" i="10" s="1"/>
  <c r="K89" i="10"/>
  <c r="I89" i="10"/>
  <c r="P88" i="10"/>
  <c r="O88" i="10"/>
  <c r="L88" i="10"/>
  <c r="N88" i="10" s="1"/>
  <c r="K88" i="10"/>
  <c r="I88" i="10"/>
  <c r="P87" i="10"/>
  <c r="O87" i="10"/>
  <c r="L87" i="10"/>
  <c r="N87" i="10" s="1"/>
  <c r="K87" i="10"/>
  <c r="I87" i="10"/>
  <c r="P86" i="10"/>
  <c r="O86" i="10"/>
  <c r="L86" i="10"/>
  <c r="K86" i="10"/>
  <c r="I86" i="10"/>
  <c r="P85" i="10"/>
  <c r="O85" i="10"/>
  <c r="L85" i="10"/>
  <c r="N85" i="10" s="1"/>
  <c r="K85" i="10"/>
  <c r="I85" i="10"/>
  <c r="T84" i="10"/>
  <c r="T83" i="10" s="1"/>
  <c r="S84" i="10"/>
  <c r="S83" i="10" s="1"/>
  <c r="R84" i="10"/>
  <c r="R83" i="10" s="1"/>
  <c r="Q84" i="10"/>
  <c r="Q83" i="10" s="1"/>
  <c r="J84" i="10"/>
  <c r="J83" i="10" s="1"/>
  <c r="H84" i="10"/>
  <c r="H83" i="10" s="1"/>
  <c r="G84" i="10"/>
  <c r="G83" i="10" s="1"/>
  <c r="F84" i="10"/>
  <c r="F83" i="10" s="1"/>
  <c r="E84" i="10"/>
  <c r="E83" i="10" s="1"/>
  <c r="P82" i="10"/>
  <c r="O82" i="10"/>
  <c r="L82" i="10"/>
  <c r="N82" i="10" s="1"/>
  <c r="K82" i="10"/>
  <c r="I82" i="10"/>
  <c r="P81" i="10"/>
  <c r="O81" i="10"/>
  <c r="L81" i="10"/>
  <c r="N81" i="10" s="1"/>
  <c r="K81" i="10"/>
  <c r="I81" i="10"/>
  <c r="P80" i="10"/>
  <c r="O80" i="10"/>
  <c r="L80" i="10"/>
  <c r="N80" i="10" s="1"/>
  <c r="K80" i="10"/>
  <c r="I80" i="10"/>
  <c r="P79" i="10"/>
  <c r="O79" i="10"/>
  <c r="L79" i="10"/>
  <c r="M79" i="10" s="1"/>
  <c r="K79" i="10"/>
  <c r="I79" i="10"/>
  <c r="P78" i="10"/>
  <c r="O78" i="10"/>
  <c r="L78" i="10"/>
  <c r="M78" i="10" s="1"/>
  <c r="K78" i="10"/>
  <c r="I78" i="10"/>
  <c r="P77" i="10"/>
  <c r="O77" i="10"/>
  <c r="L77" i="10"/>
  <c r="N77" i="10" s="1"/>
  <c r="K77" i="10"/>
  <c r="I77" i="10"/>
  <c r="P76" i="10"/>
  <c r="O76" i="10"/>
  <c r="L76" i="10"/>
  <c r="N76" i="10" s="1"/>
  <c r="K76" i="10"/>
  <c r="I76" i="10"/>
  <c r="P75" i="10"/>
  <c r="O75" i="10"/>
  <c r="L75" i="10"/>
  <c r="N75" i="10" s="1"/>
  <c r="K75" i="10"/>
  <c r="I75" i="10"/>
  <c r="P74" i="10"/>
  <c r="O74" i="10"/>
  <c r="L74" i="10"/>
  <c r="N74" i="10" s="1"/>
  <c r="K74" i="10"/>
  <c r="I74" i="10"/>
  <c r="P73" i="10"/>
  <c r="O73" i="10"/>
  <c r="L73" i="10"/>
  <c r="N73" i="10" s="1"/>
  <c r="I73" i="10"/>
  <c r="P72" i="10"/>
  <c r="O72" i="10"/>
  <c r="L72" i="10"/>
  <c r="N72" i="10" s="1"/>
  <c r="K72" i="10"/>
  <c r="I72" i="10"/>
  <c r="P71" i="10"/>
  <c r="O71" i="10"/>
  <c r="L71" i="10"/>
  <c r="N71" i="10" s="1"/>
  <c r="K71" i="10"/>
  <c r="I71" i="10"/>
  <c r="P70" i="10"/>
  <c r="O70" i="10"/>
  <c r="L70" i="10"/>
  <c r="N70" i="10" s="1"/>
  <c r="K70" i="10"/>
  <c r="I70" i="10"/>
  <c r="P69" i="10"/>
  <c r="O69" i="10"/>
  <c r="L69" i="10"/>
  <c r="N69" i="10" s="1"/>
  <c r="K69" i="10"/>
  <c r="I69" i="10"/>
  <c r="P68" i="10"/>
  <c r="O68" i="10"/>
  <c r="L68" i="10"/>
  <c r="N68" i="10" s="1"/>
  <c r="K68" i="10"/>
  <c r="I68" i="10"/>
  <c r="V67" i="10"/>
  <c r="T67" i="10"/>
  <c r="S67" i="10"/>
  <c r="S66" i="10" s="1"/>
  <c r="R67" i="10"/>
  <c r="R66" i="10" s="1"/>
  <c r="Q67" i="10"/>
  <c r="Q66" i="10" s="1"/>
  <c r="J67" i="10"/>
  <c r="J66" i="10" s="1"/>
  <c r="H67" i="10"/>
  <c r="H66" i="10" s="1"/>
  <c r="G67" i="10"/>
  <c r="G66" i="10" s="1"/>
  <c r="F67" i="10"/>
  <c r="F66" i="10" s="1"/>
  <c r="E67" i="10"/>
  <c r="E66" i="10" s="1"/>
  <c r="P65" i="10"/>
  <c r="O65" i="10"/>
  <c r="L65" i="10"/>
  <c r="N65" i="10" s="1"/>
  <c r="I65" i="10"/>
  <c r="P64" i="10"/>
  <c r="O64" i="10"/>
  <c r="L64" i="10"/>
  <c r="N64" i="10" s="1"/>
  <c r="K64" i="10"/>
  <c r="I64" i="10"/>
  <c r="P63" i="10"/>
  <c r="O63" i="10"/>
  <c r="L63" i="10"/>
  <c r="N63" i="10" s="1"/>
  <c r="K63" i="10"/>
  <c r="I63" i="10"/>
  <c r="P62" i="10"/>
  <c r="O62" i="10"/>
  <c r="L62" i="10"/>
  <c r="N62" i="10" s="1"/>
  <c r="K62" i="10"/>
  <c r="I62" i="10"/>
  <c r="P61" i="10"/>
  <c r="O61" i="10"/>
  <c r="L61" i="10"/>
  <c r="M61" i="10" s="1"/>
  <c r="K61" i="10"/>
  <c r="I61" i="10"/>
  <c r="P60" i="10"/>
  <c r="O60" i="10"/>
  <c r="L60" i="10"/>
  <c r="M60" i="10" s="1"/>
  <c r="K60" i="10"/>
  <c r="I60" i="10"/>
  <c r="P59" i="10"/>
  <c r="O59" i="10"/>
  <c r="L59" i="10"/>
  <c r="N59" i="10" s="1"/>
  <c r="K59" i="10"/>
  <c r="I59" i="10"/>
  <c r="P58" i="10"/>
  <c r="O58" i="10"/>
  <c r="L58" i="10"/>
  <c r="N58" i="10" s="1"/>
  <c r="K58" i="10"/>
  <c r="I58" i="10"/>
  <c r="P57" i="10"/>
  <c r="O57" i="10"/>
  <c r="L57" i="10"/>
  <c r="N57" i="10" s="1"/>
  <c r="K57" i="10"/>
  <c r="I57" i="10"/>
  <c r="P56" i="10"/>
  <c r="O56" i="10"/>
  <c r="L56" i="10"/>
  <c r="M56" i="10" s="1"/>
  <c r="K56" i="10"/>
  <c r="I56" i="10"/>
  <c r="P55" i="10"/>
  <c r="O55" i="10"/>
  <c r="L55" i="10"/>
  <c r="N55" i="10" s="1"/>
  <c r="K55" i="10"/>
  <c r="I55" i="10"/>
  <c r="P54" i="10"/>
  <c r="O54" i="10"/>
  <c r="L54" i="10"/>
  <c r="N54" i="10" s="1"/>
  <c r="I54" i="10"/>
  <c r="P53" i="10"/>
  <c r="O53" i="10"/>
  <c r="L53" i="10"/>
  <c r="K53" i="10"/>
  <c r="I53" i="10"/>
  <c r="P52" i="10"/>
  <c r="O52" i="10"/>
  <c r="L52" i="10"/>
  <c r="N52" i="10" s="1"/>
  <c r="K52" i="10"/>
  <c r="I52" i="10"/>
  <c r="P51" i="10"/>
  <c r="O51" i="10"/>
  <c r="L51" i="10"/>
  <c r="M51" i="10" s="1"/>
  <c r="K51" i="10"/>
  <c r="I51" i="10"/>
  <c r="P50" i="10"/>
  <c r="O50" i="10"/>
  <c r="L50" i="10"/>
  <c r="N50" i="10" s="1"/>
  <c r="K50" i="10"/>
  <c r="I50" i="10"/>
  <c r="P49" i="10"/>
  <c r="O49" i="10"/>
  <c r="L49" i="10"/>
  <c r="N49" i="10" s="1"/>
  <c r="K49" i="10"/>
  <c r="I49" i="10"/>
  <c r="T48" i="10"/>
  <c r="T47" i="10" s="1"/>
  <c r="T14" i="10" s="1"/>
  <c r="S48" i="10"/>
  <c r="S47" i="10" s="1"/>
  <c r="R48" i="10"/>
  <c r="R47" i="10" s="1"/>
  <c r="Q48" i="10"/>
  <c r="Q47" i="10" s="1"/>
  <c r="J48" i="10"/>
  <c r="H48" i="10"/>
  <c r="H47" i="10" s="1"/>
  <c r="G48" i="10"/>
  <c r="G47" i="10" s="1"/>
  <c r="F48" i="10"/>
  <c r="F47" i="10" s="1"/>
  <c r="E48" i="10"/>
  <c r="E47" i="10" s="1"/>
  <c r="P46" i="10"/>
  <c r="O46" i="10"/>
  <c r="L46" i="10"/>
  <c r="N46" i="10" s="1"/>
  <c r="K46" i="10"/>
  <c r="I46" i="10"/>
  <c r="P45" i="10"/>
  <c r="O45" i="10"/>
  <c r="L45" i="10"/>
  <c r="M45" i="10" s="1"/>
  <c r="K45" i="10"/>
  <c r="I45" i="10"/>
  <c r="P44" i="10"/>
  <c r="O44" i="10"/>
  <c r="L44" i="10"/>
  <c r="N44" i="10" s="1"/>
  <c r="K44" i="10"/>
  <c r="I44" i="10"/>
  <c r="P43" i="10"/>
  <c r="O43" i="10"/>
  <c r="L43" i="10"/>
  <c r="N43" i="10" s="1"/>
  <c r="K43" i="10"/>
  <c r="I43" i="10"/>
  <c r="P42" i="10"/>
  <c r="O42" i="10"/>
  <c r="L42" i="10"/>
  <c r="N42" i="10" s="1"/>
  <c r="K42" i="10"/>
  <c r="I42" i="10"/>
  <c r="P41" i="10"/>
  <c r="O41" i="10"/>
  <c r="L41" i="10"/>
  <c r="M41" i="10" s="1"/>
  <c r="K41" i="10"/>
  <c r="I41" i="10"/>
  <c r="P40" i="10"/>
  <c r="O40" i="10"/>
  <c r="L40" i="10"/>
  <c r="N40" i="10" s="1"/>
  <c r="K40" i="10"/>
  <c r="I40" i="10"/>
  <c r="P39" i="10"/>
  <c r="O39" i="10"/>
  <c r="L39" i="10"/>
  <c r="N39" i="10" s="1"/>
  <c r="K39" i="10"/>
  <c r="I39" i="10"/>
  <c r="P38" i="10"/>
  <c r="O38" i="10"/>
  <c r="L38" i="10"/>
  <c r="N38" i="10" s="1"/>
  <c r="K38" i="10"/>
  <c r="I38" i="10"/>
  <c r="P37" i="10"/>
  <c r="O37" i="10"/>
  <c r="L37" i="10"/>
  <c r="N37" i="10" s="1"/>
  <c r="K37" i="10"/>
  <c r="I37" i="10"/>
  <c r="P36" i="10"/>
  <c r="O36" i="10"/>
  <c r="L36" i="10"/>
  <c r="N36" i="10" s="1"/>
  <c r="K36" i="10"/>
  <c r="I36" i="10"/>
  <c r="P35" i="10"/>
  <c r="O35" i="10"/>
  <c r="L35" i="10"/>
  <c r="K35" i="10"/>
  <c r="I35" i="10"/>
  <c r="V34" i="10"/>
  <c r="T34" i="10"/>
  <c r="S34" i="10"/>
  <c r="S33" i="10" s="1"/>
  <c r="R34" i="10"/>
  <c r="R33" i="10" s="1"/>
  <c r="Q34" i="10"/>
  <c r="Q33" i="10" s="1"/>
  <c r="J34" i="10"/>
  <c r="H34" i="10"/>
  <c r="H33" i="10" s="1"/>
  <c r="G34" i="10"/>
  <c r="G33" i="10" s="1"/>
  <c r="F34" i="10"/>
  <c r="F33" i="10" s="1"/>
  <c r="E34" i="10"/>
  <c r="E33" i="10" s="1"/>
  <c r="P32" i="10"/>
  <c r="O32" i="10"/>
  <c r="L32" i="10"/>
  <c r="N32" i="10" s="1"/>
  <c r="K32" i="10"/>
  <c r="I32" i="10"/>
  <c r="P31" i="10"/>
  <c r="O31" i="10"/>
  <c r="L31" i="10"/>
  <c r="N31" i="10" s="1"/>
  <c r="I31" i="10"/>
  <c r="P30" i="10"/>
  <c r="O30" i="10"/>
  <c r="L30" i="10"/>
  <c r="M30" i="10" s="1"/>
  <c r="K30" i="10"/>
  <c r="I30" i="10"/>
  <c r="P29" i="10"/>
  <c r="O29" i="10"/>
  <c r="L29" i="10"/>
  <c r="N29" i="10" s="1"/>
  <c r="K29" i="10"/>
  <c r="I29" i="10"/>
  <c r="P28" i="10"/>
  <c r="O28" i="10"/>
  <c r="L28" i="10"/>
  <c r="N28" i="10" s="1"/>
  <c r="K28" i="10"/>
  <c r="I28" i="10"/>
  <c r="P27" i="10"/>
  <c r="O27" i="10"/>
  <c r="L27" i="10"/>
  <c r="N27" i="10" s="1"/>
  <c r="K27" i="10"/>
  <c r="I27" i="10"/>
  <c r="P26" i="10"/>
  <c r="O26" i="10"/>
  <c r="L26" i="10"/>
  <c r="M26" i="10" s="1"/>
  <c r="K26" i="10"/>
  <c r="I26" i="10"/>
  <c r="P25" i="10"/>
  <c r="O25" i="10"/>
  <c r="L25" i="10"/>
  <c r="N25" i="10" s="1"/>
  <c r="K25" i="10"/>
  <c r="I25" i="10"/>
  <c r="P24" i="10"/>
  <c r="O24" i="10"/>
  <c r="L24" i="10"/>
  <c r="N24" i="10" s="1"/>
  <c r="K24" i="10"/>
  <c r="I24" i="10"/>
  <c r="P23" i="10"/>
  <c r="O23" i="10"/>
  <c r="L23" i="10"/>
  <c r="N23" i="10" s="1"/>
  <c r="K23" i="10"/>
  <c r="I23" i="10"/>
  <c r="P22" i="10"/>
  <c r="O22" i="10"/>
  <c r="L22" i="10"/>
  <c r="N22" i="10" s="1"/>
  <c r="K22" i="10"/>
  <c r="I22" i="10"/>
  <c r="P21" i="10"/>
  <c r="O21" i="10"/>
  <c r="L21" i="10"/>
  <c r="M21" i="10" s="1"/>
  <c r="K21" i="10"/>
  <c r="I21" i="10"/>
  <c r="P20" i="10"/>
  <c r="O20" i="10"/>
  <c r="L20" i="10"/>
  <c r="N20" i="10" s="1"/>
  <c r="K20" i="10"/>
  <c r="I20" i="10"/>
  <c r="P19" i="10"/>
  <c r="O19" i="10"/>
  <c r="L19" i="10"/>
  <c r="N19" i="10" s="1"/>
  <c r="K19" i="10"/>
  <c r="I19" i="10"/>
  <c r="P18" i="10"/>
  <c r="O18" i="10"/>
  <c r="L18" i="10"/>
  <c r="N18" i="10" s="1"/>
  <c r="K18" i="10"/>
  <c r="I18" i="10"/>
  <c r="P17" i="10"/>
  <c r="O17" i="10"/>
  <c r="L17" i="10"/>
  <c r="M17" i="10" s="1"/>
  <c r="K17" i="10"/>
  <c r="I17" i="10"/>
  <c r="J16" i="10"/>
  <c r="J15" i="10" s="1"/>
  <c r="H16" i="10"/>
  <c r="H15" i="10" s="1"/>
  <c r="G16" i="10"/>
  <c r="G15" i="10" s="1"/>
  <c r="F16" i="10"/>
  <c r="E16" i="10"/>
  <c r="E15" i="10" s="1"/>
  <c r="U15" i="10"/>
  <c r="R14" i="10" l="1"/>
  <c r="L192" i="10"/>
  <c r="P16" i="10"/>
  <c r="M309" i="10"/>
  <c r="R208" i="10"/>
  <c r="U362" i="10"/>
  <c r="N173" i="10"/>
  <c r="O217" i="10"/>
  <c r="Q164" i="10"/>
  <c r="Q14" i="10" s="1"/>
  <c r="U269" i="10"/>
  <c r="U198" i="10"/>
  <c r="M247" i="10"/>
  <c r="U296" i="10"/>
  <c r="P15" i="10"/>
  <c r="U302" i="10"/>
  <c r="U307" i="10"/>
  <c r="K217" i="10"/>
  <c r="K332" i="10"/>
  <c r="Q208" i="10"/>
  <c r="M259" i="10"/>
  <c r="U325" i="10"/>
  <c r="O224" i="10"/>
  <c r="O223" i="10" s="1"/>
  <c r="U63" i="10"/>
  <c r="U222" i="10"/>
  <c r="U247" i="10"/>
  <c r="U342" i="10"/>
  <c r="O209" i="10"/>
  <c r="M312" i="10"/>
  <c r="U339" i="10"/>
  <c r="N324" i="10"/>
  <c r="M344" i="10"/>
  <c r="U252" i="10"/>
  <c r="U344" i="10"/>
  <c r="U240" i="10"/>
  <c r="U299" i="10"/>
  <c r="M320" i="10"/>
  <c r="U271" i="10"/>
  <c r="N245" i="10"/>
  <c r="N276" i="10"/>
  <c r="M316" i="10"/>
  <c r="K334" i="10"/>
  <c r="U330" i="10"/>
  <c r="U350" i="10"/>
  <c r="U349" i="10" s="1"/>
  <c r="E371" i="10"/>
  <c r="P371" i="10"/>
  <c r="P191" i="10"/>
  <c r="M200" i="10"/>
  <c r="U202" i="10"/>
  <c r="U197" i="10"/>
  <c r="N201" i="10"/>
  <c r="N192" i="10" s="1"/>
  <c r="U196" i="10"/>
  <c r="O191" i="10"/>
  <c r="I191" i="10"/>
  <c r="M195" i="10"/>
  <c r="L191" i="10"/>
  <c r="U193" i="10"/>
  <c r="K192" i="10"/>
  <c r="G191" i="10"/>
  <c r="K191" i="10" s="1"/>
  <c r="M194" i="10"/>
  <c r="M150" i="10"/>
  <c r="U69" i="10"/>
  <c r="U181" i="10"/>
  <c r="N129" i="10"/>
  <c r="U136" i="10"/>
  <c r="U54" i="10"/>
  <c r="U76" i="10"/>
  <c r="N154" i="10"/>
  <c r="N45" i="10"/>
  <c r="N138" i="10"/>
  <c r="U73" i="10"/>
  <c r="U155" i="10"/>
  <c r="U177" i="10"/>
  <c r="N21" i="10"/>
  <c r="M144" i="10"/>
  <c r="M22" i="10"/>
  <c r="N51" i="10"/>
  <c r="M125" i="10"/>
  <c r="U105" i="10"/>
  <c r="U183" i="10"/>
  <c r="U187" i="10"/>
  <c r="K176" i="10"/>
  <c r="K175" i="10"/>
  <c r="U348" i="10"/>
  <c r="U347" i="10" s="1"/>
  <c r="U306" i="10"/>
  <c r="I301" i="10"/>
  <c r="I300" i="10" s="1"/>
  <c r="K147" i="10"/>
  <c r="I147" i="10"/>
  <c r="U291" i="10"/>
  <c r="K286" i="10"/>
  <c r="U146" i="10"/>
  <c r="U140" i="10"/>
  <c r="K132" i="10"/>
  <c r="U128" i="10"/>
  <c r="K114" i="10"/>
  <c r="U106" i="10"/>
  <c r="N104" i="10"/>
  <c r="K98" i="10"/>
  <c r="U92" i="10"/>
  <c r="U86" i="10"/>
  <c r="U78" i="10"/>
  <c r="U74" i="10"/>
  <c r="U326" i="10"/>
  <c r="U317" i="10"/>
  <c r="K315" i="10"/>
  <c r="U282" i="10"/>
  <c r="U263" i="10"/>
  <c r="U262" i="10"/>
  <c r="U260" i="10"/>
  <c r="K249" i="10"/>
  <c r="M82" i="10"/>
  <c r="U116" i="10"/>
  <c r="K148" i="10"/>
  <c r="N297" i="10"/>
  <c r="M80" i="10"/>
  <c r="P301" i="10"/>
  <c r="P300" i="10" s="1"/>
  <c r="U364" i="10"/>
  <c r="K376" i="10"/>
  <c r="N119" i="10"/>
  <c r="M162" i="10"/>
  <c r="M231" i="10"/>
  <c r="I250" i="10"/>
  <c r="I249" i="10" s="1"/>
  <c r="M275" i="10"/>
  <c r="M277" i="10"/>
  <c r="N288" i="10"/>
  <c r="U290" i="10"/>
  <c r="M322" i="10"/>
  <c r="N293" i="10"/>
  <c r="M307" i="10"/>
  <c r="U309" i="10"/>
  <c r="U320" i="10"/>
  <c r="L349" i="10"/>
  <c r="M52" i="10"/>
  <c r="N167" i="10"/>
  <c r="N166" i="10" s="1"/>
  <c r="O228" i="10"/>
  <c r="O227" i="10" s="1"/>
  <c r="U346" i="10"/>
  <c r="M91" i="10"/>
  <c r="U141" i="10"/>
  <c r="J97" i="10"/>
  <c r="K97" i="10" s="1"/>
  <c r="M206" i="10"/>
  <c r="P228" i="10"/>
  <c r="P227" i="10" s="1"/>
  <c r="M265" i="10"/>
  <c r="M303" i="10"/>
  <c r="P175" i="10"/>
  <c r="L16" i="10"/>
  <c r="L15" i="10" s="1"/>
  <c r="U99" i="10"/>
  <c r="R164" i="10"/>
  <c r="M239" i="10"/>
  <c r="N304" i="10"/>
  <c r="I315" i="10"/>
  <c r="I314" i="10" s="1"/>
  <c r="M321" i="10"/>
  <c r="U338" i="10"/>
  <c r="M44" i="10"/>
  <c r="M77" i="10"/>
  <c r="M163" i="10"/>
  <c r="M274" i="10"/>
  <c r="N310" i="10"/>
  <c r="O315" i="10"/>
  <c r="O314" i="10" s="1"/>
  <c r="N325" i="10"/>
  <c r="M102" i="10"/>
  <c r="U123" i="10"/>
  <c r="U161" i="10"/>
  <c r="U163" i="10"/>
  <c r="U274" i="10"/>
  <c r="U276" i="10"/>
  <c r="U310" i="10"/>
  <c r="L315" i="10"/>
  <c r="L314" i="10" s="1"/>
  <c r="M314" i="10" s="1"/>
  <c r="U321" i="10"/>
  <c r="U323" i="10"/>
  <c r="U368" i="10"/>
  <c r="U18" i="10"/>
  <c r="I34" i="10"/>
  <c r="I33" i="10" s="1"/>
  <c r="M55" i="10"/>
  <c r="U64" i="10"/>
  <c r="U68" i="10"/>
  <c r="I84" i="10"/>
  <c r="I83" i="10" s="1"/>
  <c r="P224" i="10"/>
  <c r="M241" i="10"/>
  <c r="M252" i="10"/>
  <c r="U254" i="10"/>
  <c r="M295" i="10"/>
  <c r="N305" i="10"/>
  <c r="M346" i="10"/>
  <c r="I371" i="10"/>
  <c r="K34" i="10"/>
  <c r="M62" i="10"/>
  <c r="N112" i="10"/>
  <c r="M168" i="10"/>
  <c r="O301" i="10"/>
  <c r="O300" i="10" s="1"/>
  <c r="U319" i="10"/>
  <c r="N323" i="10"/>
  <c r="P376" i="10"/>
  <c r="M25" i="10"/>
  <c r="M38" i="10"/>
  <c r="K66" i="10"/>
  <c r="N92" i="10"/>
  <c r="N96" i="10"/>
  <c r="M110" i="10"/>
  <c r="M172" i="10"/>
  <c r="M184" i="10"/>
  <c r="M186" i="10"/>
  <c r="U217" i="10"/>
  <c r="U239" i="10"/>
  <c r="U261" i="10"/>
  <c r="M269" i="10"/>
  <c r="N281" i="10"/>
  <c r="U293" i="10"/>
  <c r="U295" i="10"/>
  <c r="U297" i="10"/>
  <c r="M299" i="10"/>
  <c r="U361" i="10"/>
  <c r="N363" i="10"/>
  <c r="N365" i="10"/>
  <c r="M32" i="10"/>
  <c r="U49" i="10"/>
  <c r="U60" i="10"/>
  <c r="K67" i="10"/>
  <c r="U120" i="10"/>
  <c r="S164" i="10"/>
  <c r="P166" i="10"/>
  <c r="U257" i="10"/>
  <c r="J314" i="10"/>
  <c r="K314" i="10" s="1"/>
  <c r="P351" i="10"/>
  <c r="L228" i="10"/>
  <c r="M228" i="10" s="1"/>
  <c r="U65" i="10"/>
  <c r="U71" i="10"/>
  <c r="M76" i="10"/>
  <c r="U108" i="10"/>
  <c r="K131" i="10"/>
  <c r="M173" i="10"/>
  <c r="U180" i="10"/>
  <c r="M289" i="10"/>
  <c r="K301" i="10"/>
  <c r="L301" i="10"/>
  <c r="M327" i="10"/>
  <c r="M329" i="10"/>
  <c r="M331" i="10"/>
  <c r="L371" i="10"/>
  <c r="P98" i="10"/>
  <c r="P97" i="10" s="1"/>
  <c r="U104" i="10"/>
  <c r="I115" i="10"/>
  <c r="I114" i="10" s="1"/>
  <c r="I267" i="10"/>
  <c r="I266" i="10" s="1"/>
  <c r="U287" i="10"/>
  <c r="U331" i="10"/>
  <c r="N17" i="10"/>
  <c r="N41" i="10"/>
  <c r="N56" i="10"/>
  <c r="U162" i="10"/>
  <c r="P213" i="10"/>
  <c r="N233" i="10"/>
  <c r="M251" i="10"/>
  <c r="N253" i="10"/>
  <c r="U255" i="10"/>
  <c r="M338" i="10"/>
  <c r="M345" i="10"/>
  <c r="M368" i="10"/>
  <c r="U17" i="10"/>
  <c r="M121" i="10"/>
  <c r="I148" i="10"/>
  <c r="K211" i="10"/>
  <c r="M298" i="10"/>
  <c r="M340" i="10"/>
  <c r="K347" i="10"/>
  <c r="M362" i="10"/>
  <c r="G371" i="10"/>
  <c r="N26" i="10"/>
  <c r="M37" i="10"/>
  <c r="M50" i="10"/>
  <c r="N95" i="10"/>
  <c r="M183" i="10"/>
  <c r="N185" i="10"/>
  <c r="M229" i="10"/>
  <c r="M258" i="10"/>
  <c r="K267" i="10"/>
  <c r="M270" i="10"/>
  <c r="N280" i="10"/>
  <c r="N364" i="10"/>
  <c r="H371" i="10"/>
  <c r="M31" i="10"/>
  <c r="U50" i="10"/>
  <c r="M81" i="10"/>
  <c r="M87" i="10"/>
  <c r="U93" i="10"/>
  <c r="N101" i="10"/>
  <c r="M103" i="10"/>
  <c r="M107" i="10"/>
  <c r="P114" i="10"/>
  <c r="M126" i="10"/>
  <c r="M130" i="10"/>
  <c r="M135" i="10"/>
  <c r="U137" i="10"/>
  <c r="M149" i="10"/>
  <c r="U153" i="10"/>
  <c r="U185" i="10"/>
  <c r="M216" i="10"/>
  <c r="M272" i="10"/>
  <c r="K300" i="10"/>
  <c r="P315" i="10"/>
  <c r="P314" i="10" s="1"/>
  <c r="M358" i="10"/>
  <c r="M371" i="10"/>
  <c r="U35" i="10"/>
  <c r="U34" i="10" s="1"/>
  <c r="U52" i="10"/>
  <c r="U133" i="10"/>
  <c r="K173" i="10"/>
  <c r="P267" i="10"/>
  <c r="P266" i="10" s="1"/>
  <c r="M326" i="10"/>
  <c r="M330" i="10"/>
  <c r="N371" i="10"/>
  <c r="L337" i="10"/>
  <c r="L336" i="10" s="1"/>
  <c r="M336" i="10" s="1"/>
  <c r="K337" i="10"/>
  <c r="O337" i="10"/>
  <c r="O336" i="10" s="1"/>
  <c r="P337" i="10"/>
  <c r="P336" i="10" s="1"/>
  <c r="M248" i="10"/>
  <c r="U58" i="10"/>
  <c r="M73" i="10"/>
  <c r="M99" i="10"/>
  <c r="M113" i="10"/>
  <c r="M155" i="10"/>
  <c r="M157" i="10"/>
  <c r="N189" i="10"/>
  <c r="M203" i="10"/>
  <c r="N214" i="10"/>
  <c r="N225" i="10"/>
  <c r="U82" i="10"/>
  <c r="L84" i="10"/>
  <c r="L83" i="10" s="1"/>
  <c r="M83" i="10" s="1"/>
  <c r="U90" i="10"/>
  <c r="U111" i="10"/>
  <c r="U113" i="10"/>
  <c r="L132" i="10"/>
  <c r="L131" i="10" s="1"/>
  <c r="M131" i="10" s="1"/>
  <c r="I132" i="10"/>
  <c r="I131" i="10" s="1"/>
  <c r="U157" i="10"/>
  <c r="U189" i="10"/>
  <c r="P219" i="10"/>
  <c r="U225" i="10"/>
  <c r="M49" i="10"/>
  <c r="M69" i="10"/>
  <c r="M71" i="10"/>
  <c r="M75" i="10"/>
  <c r="L34" i="10"/>
  <c r="L33" i="10" s="1"/>
  <c r="M33" i="10" s="1"/>
  <c r="O34" i="10"/>
  <c r="O33" i="10" s="1"/>
  <c r="U107" i="10"/>
  <c r="U119" i="10"/>
  <c r="N134" i="10"/>
  <c r="U149" i="10"/>
  <c r="N179" i="10"/>
  <c r="I224" i="10"/>
  <c r="I223" i="10" s="1"/>
  <c r="U232" i="10"/>
  <c r="M27" i="10"/>
  <c r="P34" i="10"/>
  <c r="P33" i="10" s="1"/>
  <c r="L48" i="10"/>
  <c r="L47" i="10" s="1"/>
  <c r="M47" i="10" s="1"/>
  <c r="M57" i="10"/>
  <c r="U59" i="10"/>
  <c r="P67" i="10"/>
  <c r="P66" i="10" s="1"/>
  <c r="N124" i="10"/>
  <c r="M128" i="10"/>
  <c r="U138" i="10"/>
  <c r="M165" i="10"/>
  <c r="L213" i="10"/>
  <c r="M213" i="10" s="1"/>
  <c r="N218" i="10"/>
  <c r="I67" i="10"/>
  <c r="I66" i="10" s="1"/>
  <c r="U77" i="10"/>
  <c r="U81" i="10"/>
  <c r="U124" i="10"/>
  <c r="N215" i="10"/>
  <c r="U218" i="10"/>
  <c r="L219" i="10"/>
  <c r="N219" i="10" s="1"/>
  <c r="M226" i="10"/>
  <c r="M224" i="10" s="1"/>
  <c r="M223" i="10" s="1"/>
  <c r="N237" i="10"/>
  <c r="L98" i="10"/>
  <c r="L97" i="10" s="1"/>
  <c r="M97" i="10" s="1"/>
  <c r="U154" i="10"/>
  <c r="U156" i="10"/>
  <c r="U190" i="10"/>
  <c r="N67" i="10"/>
  <c r="N66" i="10" s="1"/>
  <c r="U72" i="10"/>
  <c r="O84" i="10"/>
  <c r="O83" i="10" s="1"/>
  <c r="U89" i="10"/>
  <c r="U91" i="10"/>
  <c r="O98" i="10"/>
  <c r="O97" i="10" s="1"/>
  <c r="O115" i="10"/>
  <c r="O114" i="10" s="1"/>
  <c r="L176" i="10"/>
  <c r="L175" i="10" s="1"/>
  <c r="U184" i="10"/>
  <c r="U235" i="10"/>
  <c r="I98" i="10"/>
  <c r="I97" i="10" s="1"/>
  <c r="I219" i="10"/>
  <c r="M24" i="10"/>
  <c r="N30" i="10"/>
  <c r="M36" i="10"/>
  <c r="U85" i="10"/>
  <c r="P84" i="10"/>
  <c r="P83" i="10" s="1"/>
  <c r="U130" i="10"/>
  <c r="U159" i="10"/>
  <c r="P176" i="10"/>
  <c r="N210" i="10"/>
  <c r="N244" i="10"/>
  <c r="M246" i="10"/>
  <c r="U245" i="10"/>
  <c r="U243" i="10"/>
  <c r="U241" i="10"/>
  <c r="U237" i="10"/>
  <c r="M236" i="10"/>
  <c r="U230" i="10"/>
  <c r="K228" i="10"/>
  <c r="P48" i="10"/>
  <c r="P47" i="10" s="1"/>
  <c r="U55" i="10"/>
  <c r="I48" i="10"/>
  <c r="I47" i="10" s="1"/>
  <c r="K48" i="10"/>
  <c r="M367" i="10"/>
  <c r="U366" i="10"/>
  <c r="U360" i="10"/>
  <c r="P355" i="10"/>
  <c r="P354" i="10" s="1"/>
  <c r="O355" i="10"/>
  <c r="O354" i="10" s="1"/>
  <c r="I355" i="10"/>
  <c r="I354" i="10" s="1"/>
  <c r="U356" i="10"/>
  <c r="K355" i="10"/>
  <c r="K349" i="10"/>
  <c r="U170" i="10"/>
  <c r="U169" i="10" s="1"/>
  <c r="P169" i="10"/>
  <c r="O169" i="10"/>
  <c r="I169" i="10"/>
  <c r="L169" i="10"/>
  <c r="U168" i="10"/>
  <c r="I166" i="10"/>
  <c r="F164" i="10"/>
  <c r="U167" i="10"/>
  <c r="J164" i="10"/>
  <c r="K166" i="10"/>
  <c r="O166" i="10"/>
  <c r="K377" i="10"/>
  <c r="K374" i="10"/>
  <c r="O371" i="10"/>
  <c r="K372" i="10"/>
  <c r="K224" i="10"/>
  <c r="K219" i="10"/>
  <c r="S208" i="10"/>
  <c r="P208" i="10" s="1"/>
  <c r="J208" i="10"/>
  <c r="O219" i="10"/>
  <c r="U220" i="10"/>
  <c r="M220" i="10"/>
  <c r="I213" i="10"/>
  <c r="O213" i="10"/>
  <c r="O211" i="10"/>
  <c r="H208" i="10"/>
  <c r="G208" i="10"/>
  <c r="F208" i="10"/>
  <c r="K209" i="10"/>
  <c r="K205" i="10"/>
  <c r="I205" i="10"/>
  <c r="I204" i="10" s="1"/>
  <c r="N207" i="10"/>
  <c r="N205" i="10" s="1"/>
  <c r="N204" i="10" s="1"/>
  <c r="U174" i="10"/>
  <c r="I173" i="10"/>
  <c r="I16" i="10"/>
  <c r="O15" i="10"/>
  <c r="K16" i="10"/>
  <c r="F15" i="10"/>
  <c r="K83" i="10"/>
  <c r="N283" i="10"/>
  <c r="M283" i="10"/>
  <c r="M29" i="10"/>
  <c r="M35" i="10"/>
  <c r="M40" i="10"/>
  <c r="M54" i="10"/>
  <c r="L67" i="10"/>
  <c r="L66" i="10" s="1"/>
  <c r="M66" i="10" s="1"/>
  <c r="M74" i="10"/>
  <c r="M86" i="10"/>
  <c r="M100" i="10"/>
  <c r="N160" i="10"/>
  <c r="N148" i="10" s="1"/>
  <c r="N147" i="10" s="1"/>
  <c r="M160" i="10"/>
  <c r="I176" i="10"/>
  <c r="I175" i="10" s="1"/>
  <c r="P223" i="10"/>
  <c r="U229" i="10"/>
  <c r="N337" i="10"/>
  <c r="N86" i="10"/>
  <c r="N100" i="10"/>
  <c r="N127" i="10"/>
  <c r="M127" i="10"/>
  <c r="N35" i="10"/>
  <c r="O48" i="10"/>
  <c r="O47" i="10" s="1"/>
  <c r="O16" i="10"/>
  <c r="M19" i="10"/>
  <c r="M42" i="10"/>
  <c r="M59" i="10"/>
  <c r="M64" i="10"/>
  <c r="M68" i="10"/>
  <c r="U100" i="10"/>
  <c r="L267" i="10"/>
  <c r="L266" i="10" s="1"/>
  <c r="M266" i="10" s="1"/>
  <c r="J47" i="10"/>
  <c r="K47" i="10" s="1"/>
  <c r="O67" i="10"/>
  <c r="O66" i="10" s="1"/>
  <c r="K84" i="10"/>
  <c r="K115" i="10"/>
  <c r="U158" i="10"/>
  <c r="N255" i="10"/>
  <c r="M255" i="10"/>
  <c r="I286" i="10"/>
  <c r="I285" i="10" s="1"/>
  <c r="L115" i="10"/>
  <c r="N117" i="10"/>
  <c r="M117" i="10"/>
  <c r="N141" i="10"/>
  <c r="M141" i="10"/>
  <c r="M28" i="10"/>
  <c r="J33" i="10"/>
  <c r="K33" i="10" s="1"/>
  <c r="M39" i="10"/>
  <c r="M108" i="10"/>
  <c r="P132" i="10"/>
  <c r="P131" i="10" s="1"/>
  <c r="U234" i="10"/>
  <c r="N366" i="10"/>
  <c r="M366" i="10"/>
  <c r="K15" i="10"/>
  <c r="M18" i="10"/>
  <c r="M23" i="10"/>
  <c r="M46" i="10"/>
  <c r="M53" i="10"/>
  <c r="M58" i="10"/>
  <c r="M63" i="10"/>
  <c r="M70" i="10"/>
  <c r="P115" i="10"/>
  <c r="U117" i="10"/>
  <c r="O132" i="10"/>
  <c r="O131" i="10" s="1"/>
  <c r="U139" i="10"/>
  <c r="N318" i="10"/>
  <c r="M318" i="10"/>
  <c r="N53" i="10"/>
  <c r="P148" i="10"/>
  <c r="P147" i="10" s="1"/>
  <c r="I228" i="10"/>
  <c r="I227" i="10" s="1"/>
  <c r="N260" i="10"/>
  <c r="M260" i="10"/>
  <c r="K336" i="10"/>
  <c r="N335" i="10"/>
  <c r="N334" i="10" s="1"/>
  <c r="O267" i="10"/>
  <c r="O266" i="10" s="1"/>
  <c r="U268" i="10"/>
  <c r="N278" i="10"/>
  <c r="M278" i="10"/>
  <c r="M20" i="10"/>
  <c r="M43" i="10"/>
  <c r="M65" i="10"/>
  <c r="M72" i="10"/>
  <c r="M89" i="10"/>
  <c r="M105" i="10"/>
  <c r="M146" i="10"/>
  <c r="O176" i="10"/>
  <c r="O175" i="10" s="1"/>
  <c r="N209" i="10"/>
  <c r="U256" i="10"/>
  <c r="U316" i="10"/>
  <c r="K354" i="10"/>
  <c r="U103" i="10"/>
  <c r="U142" i="10"/>
  <c r="O205" i="10"/>
  <c r="O204" i="10" s="1"/>
  <c r="N211" i="10"/>
  <c r="M211" i="10"/>
  <c r="P250" i="10"/>
  <c r="P249" i="10" s="1"/>
  <c r="N263" i="10"/>
  <c r="M263" i="10"/>
  <c r="K285" i="10"/>
  <c r="L286" i="10"/>
  <c r="L285" i="10" s="1"/>
  <c r="M285" i="10" s="1"/>
  <c r="N290" i="10"/>
  <c r="M290" i="10"/>
  <c r="I337" i="10"/>
  <c r="I336" i="10" s="1"/>
  <c r="O173" i="10"/>
  <c r="U221" i="10"/>
  <c r="J266" i="10"/>
  <c r="K266" i="10" s="1"/>
  <c r="O286" i="10"/>
  <c r="O285" i="10" s="1"/>
  <c r="L355" i="10"/>
  <c r="L354" i="10" s="1"/>
  <c r="M354" i="10" s="1"/>
  <c r="E208" i="10"/>
  <c r="P286" i="10"/>
  <c r="P285" i="10" s="1"/>
  <c r="H300" i="10"/>
  <c r="L148" i="10"/>
  <c r="L147" i="10" s="1"/>
  <c r="M147" i="10" s="1"/>
  <c r="M171" i="10"/>
  <c r="J204" i="10"/>
  <c r="K204" i="10" s="1"/>
  <c r="K213" i="10"/>
  <c r="L217" i="10"/>
  <c r="J223" i="10"/>
  <c r="K223" i="10" s="1"/>
  <c r="J227" i="10"/>
  <c r="K227" i="10" s="1"/>
  <c r="J371" i="10"/>
  <c r="M159" i="10"/>
  <c r="E164" i="10"/>
  <c r="E14" i="10" s="1"/>
  <c r="K169" i="10"/>
  <c r="M212" i="10"/>
  <c r="M222" i="10"/>
  <c r="N230" i="10"/>
  <c r="M238" i="10"/>
  <c r="M254" i="10"/>
  <c r="M262" i="10"/>
  <c r="M282" i="10"/>
  <c r="M317" i="10"/>
  <c r="M328" i="10"/>
  <c r="M342" i="10"/>
  <c r="O347" i="10"/>
  <c r="O349" i="10"/>
  <c r="M360" i="10"/>
  <c r="O148" i="10"/>
  <c r="O147" i="10" s="1"/>
  <c r="L205" i="10"/>
  <c r="U206" i="10"/>
  <c r="N212" i="10"/>
  <c r="M235" i="10"/>
  <c r="K250" i="10"/>
  <c r="M311" i="10"/>
  <c r="N317" i="10"/>
  <c r="M123" i="10"/>
  <c r="M151" i="10"/>
  <c r="G164" i="10"/>
  <c r="G14" i="10" s="1"/>
  <c r="M170" i="10"/>
  <c r="U171" i="10"/>
  <c r="M232" i="10"/>
  <c r="M243" i="10"/>
  <c r="L250" i="10"/>
  <c r="L249" i="10" s="1"/>
  <c r="M296" i="10"/>
  <c r="M106" i="10"/>
  <c r="M153" i="10"/>
  <c r="M161" i="10"/>
  <c r="M174" i="10"/>
  <c r="M178" i="10"/>
  <c r="M188" i="10"/>
  <c r="M240" i="10"/>
  <c r="M279" i="10"/>
  <c r="M284" i="10"/>
  <c r="M319" i="10"/>
  <c r="M339" i="10"/>
  <c r="M343" i="10"/>
  <c r="M111" i="10"/>
  <c r="M118" i="10"/>
  <c r="M142" i="10"/>
  <c r="M158" i="10"/>
  <c r="N174" i="10"/>
  <c r="M221" i="10"/>
  <c r="L224" i="10"/>
  <c r="L223" i="10" s="1"/>
  <c r="M256" i="10"/>
  <c r="M261" i="10"/>
  <c r="M264" i="10"/>
  <c r="O250" i="10"/>
  <c r="O249" i="10" s="1"/>
  <c r="T254" i="9"/>
  <c r="S254" i="9"/>
  <c r="R254" i="9"/>
  <c r="R14" i="9"/>
  <c r="T169" i="9"/>
  <c r="T166" i="9"/>
  <c r="Q167" i="9"/>
  <c r="R16" i="9"/>
  <c r="T16" i="9"/>
  <c r="S16" i="9"/>
  <c r="F34" i="9"/>
  <c r="Q46" i="9"/>
  <c r="P46" i="9"/>
  <c r="M46" i="9"/>
  <c r="O46" i="9" s="1"/>
  <c r="L46" i="9"/>
  <c r="J46" i="9"/>
  <c r="L142" i="9"/>
  <c r="M15" i="10" l="1"/>
  <c r="U192" i="10"/>
  <c r="U191" i="10" s="1"/>
  <c r="I15" i="10"/>
  <c r="F14" i="10"/>
  <c r="I14" i="10" s="1"/>
  <c r="L227" i="10"/>
  <c r="M227" i="10" s="1"/>
  <c r="J14" i="10"/>
  <c r="K14" i="10" s="1"/>
  <c r="U301" i="10"/>
  <c r="P14" i="10"/>
  <c r="N355" i="10"/>
  <c r="N354" i="10" s="1"/>
  <c r="M192" i="10"/>
  <c r="P164" i="10"/>
  <c r="N191" i="10"/>
  <c r="S14" i="10"/>
  <c r="N301" i="10"/>
  <c r="M219" i="10"/>
  <c r="U337" i="10"/>
  <c r="U336" i="10" s="1"/>
  <c r="N286" i="10"/>
  <c r="N285" i="10" s="1"/>
  <c r="U267" i="10"/>
  <c r="N132" i="10"/>
  <c r="N131" i="10" s="1"/>
  <c r="N98" i="10"/>
  <c r="N97" i="10" s="1"/>
  <c r="N48" i="10"/>
  <c r="N47" i="10" s="1"/>
  <c r="N16" i="10"/>
  <c r="N15" i="10" s="1"/>
  <c r="N14" i="10" s="1"/>
  <c r="N34" i="10"/>
  <c r="U286" i="10"/>
  <c r="U115" i="10"/>
  <c r="U114" i="10" s="1"/>
  <c r="M98" i="10"/>
  <c r="N176" i="10"/>
  <c r="N175" i="10" s="1"/>
  <c r="N313" i="10"/>
  <c r="K371" i="10"/>
  <c r="N84" i="10"/>
  <c r="N83" i="10" s="1"/>
  <c r="K208" i="10"/>
  <c r="U148" i="10"/>
  <c r="M34" i="10"/>
  <c r="L208" i="10"/>
  <c r="M208" i="10" s="1"/>
  <c r="U84" i="10"/>
  <c r="U83" i="10" s="1"/>
  <c r="M16" i="10"/>
  <c r="U67" i="10"/>
  <c r="N228" i="10"/>
  <c r="N227" i="10" s="1"/>
  <c r="M84" i="10"/>
  <c r="N267" i="10"/>
  <c r="N266" i="10" s="1"/>
  <c r="M315" i="10"/>
  <c r="N250" i="10"/>
  <c r="N249" i="10" s="1"/>
  <c r="M267" i="10"/>
  <c r="U355" i="10"/>
  <c r="U354" i="10" s="1"/>
  <c r="U176" i="10"/>
  <c r="U175" i="10" s="1"/>
  <c r="M250" i="10"/>
  <c r="M249" i="10" s="1"/>
  <c r="U98" i="10"/>
  <c r="U97" i="10" s="1"/>
  <c r="M337" i="10"/>
  <c r="M176" i="10"/>
  <c r="I208" i="10"/>
  <c r="M48" i="10"/>
  <c r="M148" i="10"/>
  <c r="U48" i="10"/>
  <c r="U47" i="10" s="1"/>
  <c r="O208" i="10"/>
  <c r="N33" i="10"/>
  <c r="M132" i="10"/>
  <c r="U132" i="10"/>
  <c r="U131" i="10" s="1"/>
  <c r="I164" i="10"/>
  <c r="N115" i="10"/>
  <c r="N114" i="10" s="1"/>
  <c r="N213" i="10"/>
  <c r="U228" i="10"/>
  <c r="M355" i="10"/>
  <c r="O164" i="10"/>
  <c r="O14" i="10" s="1"/>
  <c r="M169" i="10"/>
  <c r="L164" i="10"/>
  <c r="U166" i="10"/>
  <c r="T166" i="10" s="1"/>
  <c r="K164" i="10"/>
  <c r="N217" i="10"/>
  <c r="M217" i="10"/>
  <c r="M115" i="10"/>
  <c r="L114" i="10"/>
  <c r="M114" i="10" s="1"/>
  <c r="M67" i="10"/>
  <c r="N315" i="10"/>
  <c r="N314" i="10" s="1"/>
  <c r="N336" i="10"/>
  <c r="N333" i="10"/>
  <c r="N332" i="10" s="1"/>
  <c r="N46" i="9"/>
  <c r="J233" i="9"/>
  <c r="Q232" i="9"/>
  <c r="P232" i="9"/>
  <c r="M232" i="9"/>
  <c r="O232" i="9" s="1"/>
  <c r="L232" i="9"/>
  <c r="J232" i="9"/>
  <c r="S166" i="9"/>
  <c r="R166" i="9"/>
  <c r="U14" i="10" l="1"/>
  <c r="L14" i="10"/>
  <c r="M14" i="10" s="1"/>
  <c r="N232" i="9"/>
  <c r="U201" i="9"/>
  <c r="T201" i="9"/>
  <c r="S201" i="9"/>
  <c r="R201" i="9"/>
  <c r="K201" i="9"/>
  <c r="I201" i="9"/>
  <c r="H201" i="9"/>
  <c r="G201" i="9"/>
  <c r="F201" i="9"/>
  <c r="Q202" i="9"/>
  <c r="P202" i="9"/>
  <c r="O202" i="9"/>
  <c r="M202" i="9"/>
  <c r="N202" i="9" s="1"/>
  <c r="J202" i="9"/>
  <c r="Q193" i="9"/>
  <c r="Q192" i="9"/>
  <c r="L194" i="9"/>
  <c r="J28" i="9"/>
  <c r="Q367" i="9"/>
  <c r="Q366" i="9" s="1"/>
  <c r="P367" i="9"/>
  <c r="P366" i="9" s="1"/>
  <c r="P365" i="9" s="1"/>
  <c r="M367" i="9"/>
  <c r="M366" i="9" s="1"/>
  <c r="L367" i="9"/>
  <c r="J367" i="9"/>
  <c r="J366" i="9" s="1"/>
  <c r="J365" i="9" s="1"/>
  <c r="T366" i="9"/>
  <c r="T365" i="9" s="1"/>
  <c r="K366" i="9"/>
  <c r="K365" i="9" s="1"/>
  <c r="I366" i="9"/>
  <c r="I365" i="9" s="1"/>
  <c r="H366" i="9"/>
  <c r="H365" i="9" s="1"/>
  <c r="G366" i="9"/>
  <c r="G365" i="9" s="1"/>
  <c r="F366" i="9"/>
  <c r="F365" i="9" s="1"/>
  <c r="M365" i="9" s="1"/>
  <c r="V365" i="9"/>
  <c r="U365" i="9"/>
  <c r="S365" i="9"/>
  <c r="R365" i="9"/>
  <c r="O365" i="9"/>
  <c r="N365" i="9"/>
  <c r="Q364" i="9"/>
  <c r="Q363" i="9" s="1"/>
  <c r="P364" i="9"/>
  <c r="P363" i="9" s="1"/>
  <c r="M364" i="9"/>
  <c r="M363" i="9" s="1"/>
  <c r="L364" i="9"/>
  <c r="J364" i="9"/>
  <c r="J363" i="9" s="1"/>
  <c r="T363" i="9"/>
  <c r="O363" i="9"/>
  <c r="N363" i="9"/>
  <c r="K363" i="9"/>
  <c r="I363" i="9"/>
  <c r="I360" i="9" s="1"/>
  <c r="H363" i="9"/>
  <c r="G363" i="9"/>
  <c r="G360" i="9" s="1"/>
  <c r="F363" i="9"/>
  <c r="Q362" i="9"/>
  <c r="Q361" i="9" s="1"/>
  <c r="P362" i="9"/>
  <c r="P361" i="9" s="1"/>
  <c r="M362" i="9"/>
  <c r="L362" i="9"/>
  <c r="J362" i="9"/>
  <c r="T361" i="9"/>
  <c r="O361" i="9"/>
  <c r="N361" i="9"/>
  <c r="N360" i="9" s="1"/>
  <c r="M361" i="9"/>
  <c r="M360" i="9" s="1"/>
  <c r="K361" i="9"/>
  <c r="J361" i="9"/>
  <c r="I361" i="9"/>
  <c r="H361" i="9"/>
  <c r="G361" i="9"/>
  <c r="F361" i="9"/>
  <c r="V360" i="9"/>
  <c r="U360" i="9"/>
  <c r="T360" i="9"/>
  <c r="S360" i="9"/>
  <c r="R360" i="9"/>
  <c r="O360" i="9"/>
  <c r="F360" i="9"/>
  <c r="Q359" i="9"/>
  <c r="P359" i="9"/>
  <c r="N359" i="9"/>
  <c r="M359" i="9"/>
  <c r="L359" i="9"/>
  <c r="J359" i="9"/>
  <c r="Q358" i="9"/>
  <c r="P358" i="9"/>
  <c r="V358" i="9" s="1"/>
  <c r="M358" i="9"/>
  <c r="N358" i="9" s="1"/>
  <c r="L358" i="9"/>
  <c r="J358" i="9"/>
  <c r="V357" i="9"/>
  <c r="Q357" i="9"/>
  <c r="P357" i="9"/>
  <c r="O357" i="9"/>
  <c r="M357" i="9"/>
  <c r="N357" i="9" s="1"/>
  <c r="L357" i="9"/>
  <c r="J357" i="9"/>
  <c r="Q356" i="9"/>
  <c r="P356" i="9"/>
  <c r="M356" i="9"/>
  <c r="O356" i="9" s="1"/>
  <c r="L356" i="9"/>
  <c r="J356" i="9"/>
  <c r="Q355" i="9"/>
  <c r="P355" i="9"/>
  <c r="N355" i="9"/>
  <c r="M355" i="9"/>
  <c r="O355" i="9" s="1"/>
  <c r="L355" i="9"/>
  <c r="J355" i="9"/>
  <c r="Q354" i="9"/>
  <c r="P354" i="9"/>
  <c r="O354" i="9"/>
  <c r="M354" i="9"/>
  <c r="N354" i="9" s="1"/>
  <c r="L354" i="9"/>
  <c r="J354" i="9"/>
  <c r="Q353" i="9"/>
  <c r="P353" i="9"/>
  <c r="V353" i="9" s="1"/>
  <c r="O353" i="9"/>
  <c r="N353" i="9"/>
  <c r="M353" i="9"/>
  <c r="L353" i="9"/>
  <c r="J353" i="9"/>
  <c r="Q352" i="9"/>
  <c r="P352" i="9"/>
  <c r="M352" i="9"/>
  <c r="O352" i="9" s="1"/>
  <c r="L352" i="9"/>
  <c r="J352" i="9"/>
  <c r="Q351" i="9"/>
  <c r="P351" i="9"/>
  <c r="N351" i="9"/>
  <c r="M351" i="9"/>
  <c r="O351" i="9" s="1"/>
  <c r="L351" i="9"/>
  <c r="J351" i="9"/>
  <c r="Q350" i="9"/>
  <c r="P350" i="9"/>
  <c r="M350" i="9"/>
  <c r="L350" i="9"/>
  <c r="J350" i="9"/>
  <c r="Q349" i="9"/>
  <c r="P349" i="9"/>
  <c r="M349" i="9"/>
  <c r="O349" i="9" s="1"/>
  <c r="L349" i="9"/>
  <c r="J349" i="9"/>
  <c r="Q348" i="9"/>
  <c r="P348" i="9"/>
  <c r="M348" i="9"/>
  <c r="O348" i="9" s="1"/>
  <c r="L348" i="9"/>
  <c r="J348" i="9"/>
  <c r="Q347" i="9"/>
  <c r="P347" i="9"/>
  <c r="O347" i="9"/>
  <c r="M347" i="9"/>
  <c r="N347" i="9" s="1"/>
  <c r="L347" i="9"/>
  <c r="J347" i="9"/>
  <c r="Q346" i="9"/>
  <c r="P346" i="9"/>
  <c r="M346" i="9"/>
  <c r="O346" i="9" s="1"/>
  <c r="L346" i="9"/>
  <c r="J346" i="9"/>
  <c r="Q345" i="9"/>
  <c r="P345" i="9"/>
  <c r="M345" i="9"/>
  <c r="O345" i="9" s="1"/>
  <c r="L345" i="9"/>
  <c r="J345" i="9"/>
  <c r="U344" i="9"/>
  <c r="T344" i="9"/>
  <c r="T343" i="9" s="1"/>
  <c r="S344" i="9"/>
  <c r="S343" i="9" s="1"/>
  <c r="R344" i="9"/>
  <c r="R343" i="9" s="1"/>
  <c r="K344" i="9"/>
  <c r="K343" i="9" s="1"/>
  <c r="I344" i="9"/>
  <c r="I343" i="9" s="1"/>
  <c r="H344" i="9"/>
  <c r="H343" i="9" s="1"/>
  <c r="G344" i="9"/>
  <c r="G343" i="9" s="1"/>
  <c r="F344" i="9"/>
  <c r="F343" i="9" s="1"/>
  <c r="U343" i="9"/>
  <c r="Q342" i="9"/>
  <c r="P342" i="9"/>
  <c r="P341" i="9" s="1"/>
  <c r="P340" i="9" s="1"/>
  <c r="M342" i="9"/>
  <c r="M341" i="9" s="1"/>
  <c r="J342" i="9"/>
  <c r="J341" i="9" s="1"/>
  <c r="J340" i="9" s="1"/>
  <c r="T341" i="9"/>
  <c r="Q341" i="9"/>
  <c r="K341" i="9"/>
  <c r="I341" i="9"/>
  <c r="H341" i="9"/>
  <c r="H340" i="9" s="1"/>
  <c r="G341" i="9"/>
  <c r="F341" i="9"/>
  <c r="V340" i="9"/>
  <c r="U340" i="9"/>
  <c r="T340" i="9"/>
  <c r="S340" i="9"/>
  <c r="Q340" i="9" s="1"/>
  <c r="R340" i="9"/>
  <c r="O340" i="9"/>
  <c r="N340" i="9"/>
  <c r="K340" i="9"/>
  <c r="I340" i="9"/>
  <c r="G340" i="9"/>
  <c r="F340" i="9"/>
  <c r="M340" i="9" s="1"/>
  <c r="Q339" i="9"/>
  <c r="P339" i="9"/>
  <c r="P338" i="9" s="1"/>
  <c r="M339" i="9"/>
  <c r="N339" i="9" s="1"/>
  <c r="N338" i="9" s="1"/>
  <c r="L339" i="9"/>
  <c r="J339" i="9"/>
  <c r="J338" i="9" s="1"/>
  <c r="U338" i="9"/>
  <c r="T338" i="9"/>
  <c r="S338" i="9"/>
  <c r="R338" i="9"/>
  <c r="O338" i="9"/>
  <c r="M338" i="9"/>
  <c r="K338" i="9"/>
  <c r="I338" i="9"/>
  <c r="H338" i="9"/>
  <c r="G338" i="9"/>
  <c r="F338" i="9"/>
  <c r="Q337" i="9"/>
  <c r="V337" i="9" s="1"/>
  <c r="V336" i="9" s="1"/>
  <c r="P337" i="9"/>
  <c r="P336" i="9" s="1"/>
  <c r="M337" i="9"/>
  <c r="N337" i="9" s="1"/>
  <c r="N336" i="9" s="1"/>
  <c r="L337" i="9"/>
  <c r="J337" i="9"/>
  <c r="J336" i="9" s="1"/>
  <c r="U336" i="9"/>
  <c r="T336" i="9"/>
  <c r="S336" i="9"/>
  <c r="R336" i="9"/>
  <c r="O336" i="9"/>
  <c r="K336" i="9"/>
  <c r="I336" i="9"/>
  <c r="H336" i="9"/>
  <c r="G336" i="9"/>
  <c r="F336" i="9"/>
  <c r="Q335" i="9"/>
  <c r="P335" i="9"/>
  <c r="M335" i="9"/>
  <c r="O335" i="9" s="1"/>
  <c r="L335" i="9"/>
  <c r="J335" i="9"/>
  <c r="Q334" i="9"/>
  <c r="P334" i="9"/>
  <c r="O334" i="9"/>
  <c r="N334" i="9"/>
  <c r="M334" i="9"/>
  <c r="L334" i="9"/>
  <c r="J334" i="9"/>
  <c r="Q333" i="9"/>
  <c r="P333" i="9"/>
  <c r="V333" i="9" s="1"/>
  <c r="M333" i="9"/>
  <c r="N333" i="9" s="1"/>
  <c r="L333" i="9"/>
  <c r="J333" i="9"/>
  <c r="Q332" i="9"/>
  <c r="V332" i="9" s="1"/>
  <c r="P332" i="9"/>
  <c r="M332" i="9"/>
  <c r="O332" i="9" s="1"/>
  <c r="L332" i="9"/>
  <c r="J332" i="9"/>
  <c r="Q331" i="9"/>
  <c r="P331" i="9"/>
  <c r="M331" i="9"/>
  <c r="O331" i="9" s="1"/>
  <c r="L331" i="9"/>
  <c r="J331" i="9"/>
  <c r="Q330" i="9"/>
  <c r="P330" i="9"/>
  <c r="M330" i="9"/>
  <c r="N330" i="9" s="1"/>
  <c r="J330" i="9"/>
  <c r="Q329" i="9"/>
  <c r="P329" i="9"/>
  <c r="O329" i="9"/>
  <c r="N329" i="9"/>
  <c r="M329" i="9"/>
  <c r="L329" i="9"/>
  <c r="J329" i="9"/>
  <c r="Q328" i="9"/>
  <c r="P328" i="9"/>
  <c r="O328" i="9"/>
  <c r="M328" i="9"/>
  <c r="L328" i="9"/>
  <c r="J328" i="9"/>
  <c r="Q327" i="9"/>
  <c r="P327" i="9"/>
  <c r="M327" i="9"/>
  <c r="O327" i="9" s="1"/>
  <c r="L327" i="9"/>
  <c r="J327" i="9"/>
  <c r="Q326" i="9"/>
  <c r="P326" i="9"/>
  <c r="O326" i="9"/>
  <c r="N326" i="9"/>
  <c r="M326" i="9"/>
  <c r="L326" i="9"/>
  <c r="J326" i="9"/>
  <c r="Q325" i="9"/>
  <c r="P325" i="9"/>
  <c r="M325" i="9"/>
  <c r="L325" i="9"/>
  <c r="J325" i="9"/>
  <c r="U324" i="9"/>
  <c r="T324" i="9"/>
  <c r="T323" i="9" s="1"/>
  <c r="S324" i="9"/>
  <c r="S323" i="9" s="1"/>
  <c r="R324" i="9"/>
  <c r="R323" i="9" s="1"/>
  <c r="K324" i="9"/>
  <c r="I324" i="9"/>
  <c r="I323" i="9" s="1"/>
  <c r="H324" i="9"/>
  <c r="H323" i="9" s="1"/>
  <c r="G324" i="9"/>
  <c r="G323" i="9" s="1"/>
  <c r="F324" i="9"/>
  <c r="F323" i="9" s="1"/>
  <c r="U323" i="9"/>
  <c r="Q322" i="9"/>
  <c r="P322" i="9"/>
  <c r="P321" i="9" s="1"/>
  <c r="M322" i="9"/>
  <c r="M321" i="9" s="1"/>
  <c r="L322" i="9"/>
  <c r="J322" i="9"/>
  <c r="J321" i="9" s="1"/>
  <c r="T321" i="9"/>
  <c r="S321" i="9"/>
  <c r="R321" i="9"/>
  <c r="Q321" i="9"/>
  <c r="L321" i="9"/>
  <c r="K321" i="9"/>
  <c r="I321" i="9"/>
  <c r="H321" i="9"/>
  <c r="G321" i="9"/>
  <c r="F321" i="9"/>
  <c r="Q320" i="9"/>
  <c r="Q319" i="9" s="1"/>
  <c r="P320" i="9"/>
  <c r="P319" i="9" s="1"/>
  <c r="M320" i="9"/>
  <c r="M319" i="9" s="1"/>
  <c r="L320" i="9"/>
  <c r="J320" i="9"/>
  <c r="J319" i="9" s="1"/>
  <c r="T319" i="9"/>
  <c r="S319" i="9"/>
  <c r="R319" i="9"/>
  <c r="K319" i="9"/>
  <c r="I319" i="9"/>
  <c r="H319" i="9"/>
  <c r="G319" i="9"/>
  <c r="F319" i="9"/>
  <c r="V318" i="9"/>
  <c r="Q318" i="9"/>
  <c r="P318" i="9"/>
  <c r="O318" i="9"/>
  <c r="N318" i="9"/>
  <c r="M318" i="9"/>
  <c r="J318" i="9"/>
  <c r="Q317" i="9"/>
  <c r="P317" i="9"/>
  <c r="N317" i="9"/>
  <c r="M317" i="9"/>
  <c r="O317" i="9" s="1"/>
  <c r="L317" i="9"/>
  <c r="J317" i="9"/>
  <c r="Q316" i="9"/>
  <c r="P316" i="9"/>
  <c r="O316" i="9"/>
  <c r="M316" i="9"/>
  <c r="N316" i="9" s="1"/>
  <c r="L316" i="9"/>
  <c r="J316" i="9"/>
  <c r="Q315" i="9"/>
  <c r="P315" i="9"/>
  <c r="M315" i="9"/>
  <c r="O315" i="9" s="1"/>
  <c r="L315" i="9"/>
  <c r="J315" i="9"/>
  <c r="Q314" i="9"/>
  <c r="P314" i="9"/>
  <c r="M314" i="9"/>
  <c r="O314" i="9" s="1"/>
  <c r="L314" i="9"/>
  <c r="J314" i="9"/>
  <c r="Q313" i="9"/>
  <c r="P313" i="9"/>
  <c r="V313" i="9" s="1"/>
  <c r="O313" i="9"/>
  <c r="M313" i="9"/>
  <c r="N313" i="9" s="1"/>
  <c r="L313" i="9"/>
  <c r="J313" i="9"/>
  <c r="Q312" i="9"/>
  <c r="V312" i="9" s="1"/>
  <c r="P312" i="9"/>
  <c r="M312" i="9"/>
  <c r="N312" i="9" s="1"/>
  <c r="L312" i="9"/>
  <c r="J312" i="9"/>
  <c r="Q311" i="9"/>
  <c r="P311" i="9"/>
  <c r="M311" i="9"/>
  <c r="N311" i="9" s="1"/>
  <c r="L311" i="9"/>
  <c r="J311" i="9"/>
  <c r="Q310" i="9"/>
  <c r="P310" i="9"/>
  <c r="M310" i="9"/>
  <c r="O310" i="9" s="1"/>
  <c r="L310" i="9"/>
  <c r="J310" i="9"/>
  <c r="Q309" i="9"/>
  <c r="P309" i="9"/>
  <c r="V309" i="9" s="1"/>
  <c r="M309" i="9"/>
  <c r="O309" i="9" s="1"/>
  <c r="L309" i="9"/>
  <c r="J309" i="9"/>
  <c r="Q308" i="9"/>
  <c r="P308" i="9"/>
  <c r="V308" i="9" s="1"/>
  <c r="O308" i="9"/>
  <c r="M308" i="9"/>
  <c r="N308" i="9" s="1"/>
  <c r="J308" i="9"/>
  <c r="Q307" i="9"/>
  <c r="P307" i="9"/>
  <c r="O307" i="9"/>
  <c r="M307" i="9"/>
  <c r="N307" i="9" s="1"/>
  <c r="L307" i="9"/>
  <c r="J307" i="9"/>
  <c r="Q306" i="9"/>
  <c r="P306" i="9"/>
  <c r="M306" i="9"/>
  <c r="O306" i="9" s="1"/>
  <c r="L306" i="9"/>
  <c r="J306" i="9"/>
  <c r="Q305" i="9"/>
  <c r="P305" i="9"/>
  <c r="O305" i="9"/>
  <c r="N305" i="9"/>
  <c r="M305" i="9"/>
  <c r="L305" i="9"/>
  <c r="J305" i="9"/>
  <c r="Q304" i="9"/>
  <c r="P304" i="9"/>
  <c r="M304" i="9"/>
  <c r="O304" i="9" s="1"/>
  <c r="L304" i="9"/>
  <c r="J304" i="9"/>
  <c r="V303" i="9"/>
  <c r="Q303" i="9"/>
  <c r="P303" i="9"/>
  <c r="O303" i="9"/>
  <c r="M303" i="9"/>
  <c r="N303" i="9" s="1"/>
  <c r="L303" i="9"/>
  <c r="J303" i="9"/>
  <c r="U302" i="9"/>
  <c r="T302" i="9"/>
  <c r="T301" i="9" s="1"/>
  <c r="S302" i="9"/>
  <c r="S301" i="9" s="1"/>
  <c r="R302" i="9"/>
  <c r="K302" i="9"/>
  <c r="K301" i="9" s="1"/>
  <c r="I302" i="9"/>
  <c r="I301" i="9" s="1"/>
  <c r="H302" i="9"/>
  <c r="H301" i="9" s="1"/>
  <c r="G302" i="9"/>
  <c r="G301" i="9" s="1"/>
  <c r="F302" i="9"/>
  <c r="F301" i="9" s="1"/>
  <c r="R301" i="9"/>
  <c r="Q300" i="9"/>
  <c r="P300" i="9"/>
  <c r="M300" i="9"/>
  <c r="L300" i="9"/>
  <c r="J300" i="9"/>
  <c r="Q299" i="9"/>
  <c r="P299" i="9"/>
  <c r="V299" i="9" s="1"/>
  <c r="M299" i="9"/>
  <c r="N299" i="9" s="1"/>
  <c r="L299" i="9"/>
  <c r="J299" i="9"/>
  <c r="P298" i="9"/>
  <c r="M298" i="9"/>
  <c r="O298" i="9" s="1"/>
  <c r="L298" i="9"/>
  <c r="J298" i="9"/>
  <c r="Q297" i="9"/>
  <c r="V297" i="9" s="1"/>
  <c r="P297" i="9"/>
  <c r="O297" i="9"/>
  <c r="N297" i="9"/>
  <c r="M297" i="9"/>
  <c r="L297" i="9"/>
  <c r="J297" i="9"/>
  <c r="Q296" i="9"/>
  <c r="P296" i="9"/>
  <c r="V296" i="9" s="1"/>
  <c r="M296" i="9"/>
  <c r="L296" i="9"/>
  <c r="J296" i="9"/>
  <c r="Q295" i="9"/>
  <c r="P295" i="9"/>
  <c r="M295" i="9"/>
  <c r="N295" i="9" s="1"/>
  <c r="L295" i="9"/>
  <c r="J295" i="9"/>
  <c r="Q294" i="9"/>
  <c r="P294" i="9"/>
  <c r="V294" i="9" s="1"/>
  <c r="O294" i="9"/>
  <c r="M294" i="9"/>
  <c r="N294" i="9" s="1"/>
  <c r="L294" i="9"/>
  <c r="J294" i="9"/>
  <c r="Q293" i="9"/>
  <c r="P293" i="9"/>
  <c r="M293" i="9"/>
  <c r="O293" i="9" s="1"/>
  <c r="L293" i="9"/>
  <c r="J293" i="9"/>
  <c r="Q292" i="9"/>
  <c r="P292" i="9"/>
  <c r="O292" i="9"/>
  <c r="M292" i="9"/>
  <c r="N292" i="9" s="1"/>
  <c r="L292" i="9"/>
  <c r="J292" i="9"/>
  <c r="Q291" i="9"/>
  <c r="P291" i="9"/>
  <c r="M291" i="9"/>
  <c r="N291" i="9" s="1"/>
  <c r="L291" i="9"/>
  <c r="J291" i="9"/>
  <c r="Q290" i="9"/>
  <c r="P290" i="9"/>
  <c r="O290" i="9"/>
  <c r="N290" i="9"/>
  <c r="M290" i="9"/>
  <c r="L290" i="9"/>
  <c r="J290" i="9"/>
  <c r="Q289" i="9"/>
  <c r="P289" i="9"/>
  <c r="M289" i="9"/>
  <c r="O289" i="9" s="1"/>
  <c r="L289" i="9"/>
  <c r="J289" i="9"/>
  <c r="Z288" i="9"/>
  <c r="Y288" i="9"/>
  <c r="X288" i="9"/>
  <c r="W288" i="9"/>
  <c r="U288" i="9"/>
  <c r="T288" i="9"/>
  <c r="T287" i="9" s="1"/>
  <c r="S288" i="9"/>
  <c r="S287" i="9" s="1"/>
  <c r="R288" i="9"/>
  <c r="K288" i="9"/>
  <c r="I288" i="9"/>
  <c r="I287" i="9" s="1"/>
  <c r="H288" i="9"/>
  <c r="H287" i="9" s="1"/>
  <c r="G288" i="9"/>
  <c r="G287" i="9" s="1"/>
  <c r="F288" i="9"/>
  <c r="F287" i="9" s="1"/>
  <c r="M287" i="9" s="1"/>
  <c r="N287" i="9" s="1"/>
  <c r="R287" i="9"/>
  <c r="Q286" i="9"/>
  <c r="P286" i="9"/>
  <c r="V286" i="9" s="1"/>
  <c r="M286" i="9"/>
  <c r="O286" i="9" s="1"/>
  <c r="L286" i="9"/>
  <c r="J286" i="9"/>
  <c r="Q285" i="9"/>
  <c r="P285" i="9"/>
  <c r="N285" i="9"/>
  <c r="M285" i="9"/>
  <c r="O285" i="9" s="1"/>
  <c r="L285" i="9"/>
  <c r="J285" i="9"/>
  <c r="Q284" i="9"/>
  <c r="P284" i="9"/>
  <c r="V284" i="9" s="1"/>
  <c r="M284" i="9"/>
  <c r="N284" i="9" s="1"/>
  <c r="L284" i="9"/>
  <c r="J284" i="9"/>
  <c r="Q283" i="9"/>
  <c r="V283" i="9" s="1"/>
  <c r="P283" i="9"/>
  <c r="M283" i="9"/>
  <c r="N283" i="9" s="1"/>
  <c r="L283" i="9"/>
  <c r="J283" i="9"/>
  <c r="Q282" i="9"/>
  <c r="P282" i="9"/>
  <c r="M282" i="9"/>
  <c r="O282" i="9" s="1"/>
  <c r="L282" i="9"/>
  <c r="J282" i="9"/>
  <c r="Q281" i="9"/>
  <c r="P281" i="9"/>
  <c r="M281" i="9"/>
  <c r="N281" i="9" s="1"/>
  <c r="L281" i="9"/>
  <c r="J281" i="9"/>
  <c r="Q280" i="9"/>
  <c r="P280" i="9"/>
  <c r="M280" i="9"/>
  <c r="N280" i="9" s="1"/>
  <c r="L280" i="9"/>
  <c r="J280" i="9"/>
  <c r="Q279" i="9"/>
  <c r="P279" i="9"/>
  <c r="M279" i="9"/>
  <c r="N279" i="9" s="1"/>
  <c r="J279" i="9"/>
  <c r="Q278" i="9"/>
  <c r="P278" i="9"/>
  <c r="M278" i="9"/>
  <c r="O278" i="9" s="1"/>
  <c r="L278" i="9"/>
  <c r="J278" i="9"/>
  <c r="Q277" i="9"/>
  <c r="P277" i="9"/>
  <c r="N277" i="9"/>
  <c r="M277" i="9"/>
  <c r="O277" i="9" s="1"/>
  <c r="L277" i="9"/>
  <c r="J277" i="9"/>
  <c r="Q276" i="9"/>
  <c r="P276" i="9"/>
  <c r="M276" i="9"/>
  <c r="O276" i="9" s="1"/>
  <c r="L276" i="9"/>
  <c r="J276" i="9"/>
  <c r="Q275" i="9"/>
  <c r="P275" i="9"/>
  <c r="N275" i="9"/>
  <c r="M275" i="9"/>
  <c r="O275" i="9" s="1"/>
  <c r="L275" i="9"/>
  <c r="J275" i="9"/>
  <c r="Q274" i="9"/>
  <c r="P274" i="9"/>
  <c r="V274" i="9" s="1"/>
  <c r="M274" i="9"/>
  <c r="O274" i="9" s="1"/>
  <c r="L274" i="9"/>
  <c r="J274" i="9"/>
  <c r="Z273" i="9"/>
  <c r="Y273" i="9"/>
  <c r="X273" i="9"/>
  <c r="W273" i="9"/>
  <c r="U273" i="9"/>
  <c r="T273" i="9"/>
  <c r="S273" i="9"/>
  <c r="S272" i="9" s="1"/>
  <c r="R273" i="9"/>
  <c r="R272" i="9" s="1"/>
  <c r="K273" i="9"/>
  <c r="I273" i="9"/>
  <c r="I272" i="9" s="1"/>
  <c r="H273" i="9"/>
  <c r="H272" i="9" s="1"/>
  <c r="G273" i="9"/>
  <c r="G272" i="9" s="1"/>
  <c r="F273" i="9"/>
  <c r="F272" i="9" s="1"/>
  <c r="T272" i="9"/>
  <c r="Q271" i="9"/>
  <c r="P271" i="9"/>
  <c r="V271" i="9" s="1"/>
  <c r="M271" i="9"/>
  <c r="O271" i="9" s="1"/>
  <c r="L271" i="9"/>
  <c r="J271" i="9"/>
  <c r="Q270" i="9"/>
  <c r="P270" i="9"/>
  <c r="M270" i="9"/>
  <c r="O270" i="9" s="1"/>
  <c r="L270" i="9"/>
  <c r="J270" i="9"/>
  <c r="Q269" i="9"/>
  <c r="P269" i="9"/>
  <c r="M269" i="9"/>
  <c r="O269" i="9" s="1"/>
  <c r="L269" i="9"/>
  <c r="J269" i="9"/>
  <c r="Q268" i="9"/>
  <c r="P268" i="9"/>
  <c r="M268" i="9"/>
  <c r="O268" i="9" s="1"/>
  <c r="L268" i="9"/>
  <c r="J268" i="9"/>
  <c r="Q267" i="9"/>
  <c r="P267" i="9"/>
  <c r="M267" i="9"/>
  <c r="N267" i="9" s="1"/>
  <c r="L267" i="9"/>
  <c r="J267" i="9"/>
  <c r="Q266" i="9"/>
  <c r="P266" i="9"/>
  <c r="M266" i="9"/>
  <c r="O266" i="9" s="1"/>
  <c r="L266" i="9"/>
  <c r="J266" i="9"/>
  <c r="Q265" i="9"/>
  <c r="P265" i="9"/>
  <c r="O265" i="9"/>
  <c r="N265" i="9"/>
  <c r="M265" i="9"/>
  <c r="L265" i="9"/>
  <c r="J265" i="9"/>
  <c r="Q264" i="9"/>
  <c r="P264" i="9"/>
  <c r="O264" i="9"/>
  <c r="M264" i="9"/>
  <c r="N264" i="9" s="1"/>
  <c r="L264" i="9"/>
  <c r="J264" i="9"/>
  <c r="Q263" i="9"/>
  <c r="P263" i="9"/>
  <c r="M263" i="9"/>
  <c r="O263" i="9" s="1"/>
  <c r="L263" i="9"/>
  <c r="J263" i="9"/>
  <c r="Q262" i="9"/>
  <c r="P262" i="9"/>
  <c r="M262" i="9"/>
  <c r="L262" i="9"/>
  <c r="J262" i="9"/>
  <c r="Q261" i="9"/>
  <c r="P261" i="9"/>
  <c r="N261" i="9"/>
  <c r="M261" i="9"/>
  <c r="O261" i="9" s="1"/>
  <c r="L261" i="9"/>
  <c r="J261" i="9"/>
  <c r="Q260" i="9"/>
  <c r="P260" i="9"/>
  <c r="M260" i="9"/>
  <c r="N260" i="9" s="1"/>
  <c r="L260" i="9"/>
  <c r="J260" i="9"/>
  <c r="Q259" i="9"/>
  <c r="P259" i="9"/>
  <c r="V259" i="9" s="1"/>
  <c r="O259" i="9"/>
  <c r="M259" i="9"/>
  <c r="N259" i="9" s="1"/>
  <c r="L259" i="9"/>
  <c r="J259" i="9"/>
  <c r="Q258" i="9"/>
  <c r="P258" i="9"/>
  <c r="V258" i="9" s="1"/>
  <c r="M258" i="9"/>
  <c r="O258" i="9" s="1"/>
  <c r="L258" i="9"/>
  <c r="J258" i="9"/>
  <c r="Q257" i="9"/>
  <c r="P257" i="9"/>
  <c r="M257" i="9"/>
  <c r="L257" i="9"/>
  <c r="J257" i="9"/>
  <c r="V256" i="9"/>
  <c r="Q256" i="9"/>
  <c r="P256" i="9"/>
  <c r="O256" i="9"/>
  <c r="M256" i="9"/>
  <c r="N256" i="9" s="1"/>
  <c r="L256" i="9"/>
  <c r="J256" i="9"/>
  <c r="Q255" i="9"/>
  <c r="P255" i="9"/>
  <c r="M255" i="9"/>
  <c r="L255" i="9"/>
  <c r="J255" i="9"/>
  <c r="Z254" i="9"/>
  <c r="Y254" i="9"/>
  <c r="X254" i="9"/>
  <c r="W254" i="9"/>
  <c r="U254" i="9"/>
  <c r="T253" i="9"/>
  <c r="T14" i="9" s="1"/>
  <c r="R253" i="9"/>
  <c r="K254" i="9"/>
  <c r="K253" i="9" s="1"/>
  <c r="I254" i="9"/>
  <c r="I253" i="9" s="1"/>
  <c r="H254" i="9"/>
  <c r="H253" i="9" s="1"/>
  <c r="G254" i="9"/>
  <c r="G253" i="9" s="1"/>
  <c r="F254" i="9"/>
  <c r="F253" i="9" s="1"/>
  <c r="S253" i="9"/>
  <c r="S14" i="9" s="1"/>
  <c r="Q252" i="9"/>
  <c r="P252" i="9"/>
  <c r="O252" i="9"/>
  <c r="N252" i="9"/>
  <c r="M252" i="9"/>
  <c r="L252" i="9"/>
  <c r="J252" i="9"/>
  <c r="Q251" i="9"/>
  <c r="P251" i="9"/>
  <c r="O251" i="9"/>
  <c r="M251" i="9"/>
  <c r="N251" i="9" s="1"/>
  <c r="L251" i="9"/>
  <c r="J251" i="9"/>
  <c r="Q250" i="9"/>
  <c r="V250" i="9" s="1"/>
  <c r="P250" i="9"/>
  <c r="M250" i="9"/>
  <c r="O250" i="9" s="1"/>
  <c r="L250" i="9"/>
  <c r="J250" i="9"/>
  <c r="Q249" i="9"/>
  <c r="P249" i="9"/>
  <c r="M249" i="9"/>
  <c r="O249" i="9" s="1"/>
  <c r="L249" i="9"/>
  <c r="J249" i="9"/>
  <c r="V248" i="9"/>
  <c r="Q248" i="9"/>
  <c r="P248" i="9"/>
  <c r="M248" i="9"/>
  <c r="N248" i="9" s="1"/>
  <c r="L248" i="9"/>
  <c r="J248" i="9"/>
  <c r="Q247" i="9"/>
  <c r="P247" i="9"/>
  <c r="M247" i="9"/>
  <c r="O247" i="9" s="1"/>
  <c r="L247" i="9"/>
  <c r="J247" i="9"/>
  <c r="Q246" i="9"/>
  <c r="P246" i="9"/>
  <c r="M246" i="9"/>
  <c r="N246" i="9" s="1"/>
  <c r="L246" i="9"/>
  <c r="J246" i="9"/>
  <c r="Q245" i="9"/>
  <c r="P245" i="9"/>
  <c r="M245" i="9"/>
  <c r="O245" i="9" s="1"/>
  <c r="L245" i="9"/>
  <c r="J245" i="9"/>
  <c r="V244" i="9"/>
  <c r="Q244" i="9"/>
  <c r="P244" i="9"/>
  <c r="M244" i="9"/>
  <c r="L244" i="9"/>
  <c r="J244" i="9"/>
  <c r="V243" i="9"/>
  <c r="Q243" i="9"/>
  <c r="P243" i="9"/>
  <c r="O243" i="9"/>
  <c r="M243" i="9"/>
  <c r="N243" i="9" s="1"/>
  <c r="L243" i="9"/>
  <c r="J243" i="9"/>
  <c r="Q242" i="9"/>
  <c r="P242" i="9"/>
  <c r="V242" i="9" s="1"/>
  <c r="O242" i="9"/>
  <c r="M242" i="9"/>
  <c r="N242" i="9" s="1"/>
  <c r="L242" i="9"/>
  <c r="J242" i="9"/>
  <c r="Q241" i="9"/>
  <c r="P241" i="9"/>
  <c r="V241" i="9" s="1"/>
  <c r="M241" i="9"/>
  <c r="O241" i="9" s="1"/>
  <c r="L241" i="9"/>
  <c r="J241" i="9"/>
  <c r="Q240" i="9"/>
  <c r="P240" i="9"/>
  <c r="O240" i="9"/>
  <c r="M240" i="9"/>
  <c r="N240" i="9" s="1"/>
  <c r="L240" i="9"/>
  <c r="J240" i="9"/>
  <c r="Q239" i="9"/>
  <c r="P239" i="9"/>
  <c r="M239" i="9"/>
  <c r="L239" i="9"/>
  <c r="J239" i="9"/>
  <c r="Q238" i="9"/>
  <c r="P238" i="9"/>
  <c r="V238" i="9" s="1"/>
  <c r="M238" i="9"/>
  <c r="O238" i="9" s="1"/>
  <c r="L238" i="9"/>
  <c r="J238" i="9"/>
  <c r="T237" i="9"/>
  <c r="T236" i="9" s="1"/>
  <c r="S237" i="9"/>
  <c r="S236" i="9" s="1"/>
  <c r="R237" i="9"/>
  <c r="K237" i="9"/>
  <c r="I237" i="9"/>
  <c r="I236" i="9" s="1"/>
  <c r="H237" i="9"/>
  <c r="H236" i="9" s="1"/>
  <c r="G237" i="9"/>
  <c r="G236" i="9" s="1"/>
  <c r="F237" i="9"/>
  <c r="V236" i="9"/>
  <c r="U236" i="9"/>
  <c r="R236" i="9"/>
  <c r="F236" i="9"/>
  <c r="Q235" i="9"/>
  <c r="P235" i="9"/>
  <c r="M235" i="9"/>
  <c r="L235" i="9"/>
  <c r="J235" i="9"/>
  <c r="Q234" i="9"/>
  <c r="P234" i="9"/>
  <c r="M234" i="9"/>
  <c r="N234" i="9" s="1"/>
  <c r="L234" i="9"/>
  <c r="J234" i="9"/>
  <c r="Q233" i="9"/>
  <c r="P233" i="9"/>
  <c r="M233" i="9"/>
  <c r="O233" i="9" s="1"/>
  <c r="L233" i="9"/>
  <c r="Q231" i="9"/>
  <c r="P231" i="9"/>
  <c r="M231" i="9"/>
  <c r="L231" i="9"/>
  <c r="J231" i="9"/>
  <c r="Q230" i="9"/>
  <c r="P230" i="9"/>
  <c r="M230" i="9"/>
  <c r="O230" i="9" s="1"/>
  <c r="L230" i="9"/>
  <c r="J230" i="9"/>
  <c r="Q229" i="9"/>
  <c r="P229" i="9"/>
  <c r="M229" i="9"/>
  <c r="O229" i="9" s="1"/>
  <c r="L229" i="9"/>
  <c r="J229" i="9"/>
  <c r="Q228" i="9"/>
  <c r="P228" i="9"/>
  <c r="V228" i="9" s="1"/>
  <c r="M228" i="9"/>
  <c r="N228" i="9" s="1"/>
  <c r="L228" i="9"/>
  <c r="J228" i="9"/>
  <c r="Q227" i="9"/>
  <c r="P227" i="9"/>
  <c r="M227" i="9"/>
  <c r="O227" i="9" s="1"/>
  <c r="L227" i="9"/>
  <c r="J227" i="9"/>
  <c r="Q226" i="9"/>
  <c r="P226" i="9"/>
  <c r="M226" i="9"/>
  <c r="N226" i="9" s="1"/>
  <c r="J226" i="9"/>
  <c r="Q225" i="9"/>
  <c r="V225" i="9" s="1"/>
  <c r="P225" i="9"/>
  <c r="M225" i="9"/>
  <c r="O225" i="9" s="1"/>
  <c r="L225" i="9"/>
  <c r="J225" i="9"/>
  <c r="Q224" i="9"/>
  <c r="P224" i="9"/>
  <c r="V224" i="9" s="1"/>
  <c r="N224" i="9"/>
  <c r="M224" i="9"/>
  <c r="O224" i="9" s="1"/>
  <c r="L224" i="9"/>
  <c r="J224" i="9"/>
  <c r="Q223" i="9"/>
  <c r="P223" i="9"/>
  <c r="V223" i="9" s="1"/>
  <c r="M223" i="9"/>
  <c r="N223" i="9" s="1"/>
  <c r="L223" i="9"/>
  <c r="J223" i="9"/>
  <c r="Q222" i="9"/>
  <c r="P222" i="9"/>
  <c r="M222" i="9"/>
  <c r="L222" i="9"/>
  <c r="J222" i="9"/>
  <c r="Q221" i="9"/>
  <c r="P221" i="9"/>
  <c r="M221" i="9"/>
  <c r="N221" i="9" s="1"/>
  <c r="L221" i="9"/>
  <c r="J221" i="9"/>
  <c r="Q220" i="9"/>
  <c r="P220" i="9"/>
  <c r="N220" i="9"/>
  <c r="M220" i="9"/>
  <c r="O220" i="9" s="1"/>
  <c r="L220" i="9"/>
  <c r="J220" i="9"/>
  <c r="Q219" i="9"/>
  <c r="P219" i="9"/>
  <c r="M219" i="9"/>
  <c r="N219" i="9" s="1"/>
  <c r="L219" i="9"/>
  <c r="J219" i="9"/>
  <c r="Q218" i="9"/>
  <c r="P218" i="9"/>
  <c r="O218" i="9"/>
  <c r="M218" i="9"/>
  <c r="L218" i="9"/>
  <c r="J218" i="9"/>
  <c r="Q217" i="9"/>
  <c r="P217" i="9"/>
  <c r="M217" i="9"/>
  <c r="N217" i="9" s="1"/>
  <c r="L217" i="9"/>
  <c r="J217" i="9"/>
  <c r="U216" i="9"/>
  <c r="T216" i="9"/>
  <c r="T215" i="9" s="1"/>
  <c r="S216" i="9"/>
  <c r="S215" i="9" s="1"/>
  <c r="R216" i="9"/>
  <c r="K216" i="9"/>
  <c r="K215" i="9" s="1"/>
  <c r="I216" i="9"/>
  <c r="I215" i="9" s="1"/>
  <c r="H216" i="9"/>
  <c r="H215" i="9" s="1"/>
  <c r="G216" i="9"/>
  <c r="G215" i="9" s="1"/>
  <c r="F216" i="9"/>
  <c r="F215" i="9" s="1"/>
  <c r="R215" i="9"/>
  <c r="Q214" i="9"/>
  <c r="P214" i="9"/>
  <c r="M214" i="9"/>
  <c r="N214" i="9" s="1"/>
  <c r="N212" i="9" s="1"/>
  <c r="N211" i="9" s="1"/>
  <c r="L214" i="9"/>
  <c r="J214" i="9"/>
  <c r="Q213" i="9"/>
  <c r="Q212" i="9" s="1"/>
  <c r="P213" i="9"/>
  <c r="M213" i="9"/>
  <c r="O213" i="9" s="1"/>
  <c r="L213" i="9"/>
  <c r="J213" i="9"/>
  <c r="V212" i="9"/>
  <c r="U212" i="9"/>
  <c r="T212" i="9"/>
  <c r="T211" i="9" s="1"/>
  <c r="S212" i="9"/>
  <c r="S211" i="9" s="1"/>
  <c r="R212" i="9"/>
  <c r="R211" i="9" s="1"/>
  <c r="K212" i="9"/>
  <c r="I212" i="9"/>
  <c r="I211" i="9" s="1"/>
  <c r="H212" i="9"/>
  <c r="H211" i="9" s="1"/>
  <c r="G212" i="9"/>
  <c r="G211" i="9" s="1"/>
  <c r="F212" i="9"/>
  <c r="M212" i="9" s="1"/>
  <c r="M211" i="9" s="1"/>
  <c r="V211" i="9"/>
  <c r="Q210" i="9"/>
  <c r="P210" i="9"/>
  <c r="V210" i="9" s="1"/>
  <c r="M210" i="9"/>
  <c r="O210" i="9" s="1"/>
  <c r="L210" i="9"/>
  <c r="J210" i="9"/>
  <c r="Q209" i="9"/>
  <c r="P209" i="9"/>
  <c r="V209" i="9" s="1"/>
  <c r="M209" i="9"/>
  <c r="O209" i="9" s="1"/>
  <c r="L209" i="9"/>
  <c r="J209" i="9"/>
  <c r="Q208" i="9"/>
  <c r="P208" i="9"/>
  <c r="M208" i="9"/>
  <c r="N208" i="9" s="1"/>
  <c r="L208" i="9"/>
  <c r="J208" i="9"/>
  <c r="T207" i="9"/>
  <c r="S207" i="9"/>
  <c r="R207" i="9"/>
  <c r="K207" i="9"/>
  <c r="I207" i="9"/>
  <c r="H207" i="9"/>
  <c r="G207" i="9"/>
  <c r="F207" i="9"/>
  <c r="Q206" i="9"/>
  <c r="Q205" i="9" s="1"/>
  <c r="P206" i="9"/>
  <c r="M206" i="9"/>
  <c r="N206" i="9" s="1"/>
  <c r="L206" i="9"/>
  <c r="J206" i="9"/>
  <c r="T205" i="9"/>
  <c r="S205" i="9"/>
  <c r="R205" i="9"/>
  <c r="K205" i="9"/>
  <c r="P205" i="9" s="1"/>
  <c r="J205" i="9"/>
  <c r="I205" i="9"/>
  <c r="H205" i="9"/>
  <c r="G205" i="9"/>
  <c r="F205" i="9"/>
  <c r="Q204" i="9"/>
  <c r="P204" i="9"/>
  <c r="O204" i="9"/>
  <c r="M204" i="9"/>
  <c r="N204" i="9" s="1"/>
  <c r="J204" i="9"/>
  <c r="Q203" i="9"/>
  <c r="Q201" i="9" s="1"/>
  <c r="P203" i="9"/>
  <c r="P201" i="9" s="1"/>
  <c r="M203" i="9"/>
  <c r="N203" i="9" s="1"/>
  <c r="L203" i="9"/>
  <c r="J203" i="9"/>
  <c r="Q200" i="9"/>
  <c r="Q199" i="9" s="1"/>
  <c r="P200" i="9"/>
  <c r="M200" i="9"/>
  <c r="O200" i="9" s="1"/>
  <c r="L200" i="9"/>
  <c r="J200" i="9"/>
  <c r="J199" i="9" s="1"/>
  <c r="K199" i="9"/>
  <c r="I199" i="9"/>
  <c r="H199" i="9"/>
  <c r="G199" i="9"/>
  <c r="F199" i="9"/>
  <c r="Q198" i="9"/>
  <c r="Q197" i="9" s="1"/>
  <c r="P198" i="9"/>
  <c r="M198" i="9"/>
  <c r="N198" i="9" s="1"/>
  <c r="L198" i="9"/>
  <c r="J198" i="9"/>
  <c r="J197" i="9" s="1"/>
  <c r="T197" i="9"/>
  <c r="S197" i="9"/>
  <c r="S196" i="9" s="1"/>
  <c r="R197" i="9"/>
  <c r="K197" i="9"/>
  <c r="I197" i="9"/>
  <c r="H197" i="9"/>
  <c r="P197" i="9" s="1"/>
  <c r="G197" i="9"/>
  <c r="F197" i="9"/>
  <c r="M197" i="9" s="1"/>
  <c r="V195" i="9"/>
  <c r="P195" i="9"/>
  <c r="M195" i="9"/>
  <c r="N195" i="9" s="1"/>
  <c r="L195" i="9"/>
  <c r="J195" i="9"/>
  <c r="Q194" i="9"/>
  <c r="P194" i="9"/>
  <c r="M194" i="9"/>
  <c r="N194" i="9" s="1"/>
  <c r="J194" i="9"/>
  <c r="T193" i="9"/>
  <c r="T192" i="9" s="1"/>
  <c r="K193" i="9"/>
  <c r="K192" i="9" s="1"/>
  <c r="I193" i="9"/>
  <c r="I192" i="9" s="1"/>
  <c r="H193" i="9"/>
  <c r="H192" i="9" s="1"/>
  <c r="G193" i="9"/>
  <c r="G192" i="9" s="1"/>
  <c r="F193" i="9"/>
  <c r="F192" i="9" s="1"/>
  <c r="M192" i="9" s="1"/>
  <c r="V192" i="9"/>
  <c r="Q191" i="9"/>
  <c r="P191" i="9"/>
  <c r="M191" i="9"/>
  <c r="O191" i="9" s="1"/>
  <c r="L191" i="9"/>
  <c r="J191" i="9"/>
  <c r="Q190" i="9"/>
  <c r="P190" i="9"/>
  <c r="M190" i="9"/>
  <c r="N190" i="9" s="1"/>
  <c r="L190" i="9"/>
  <c r="J190" i="9"/>
  <c r="Q189" i="9"/>
  <c r="P189" i="9"/>
  <c r="M189" i="9"/>
  <c r="O189" i="9" s="1"/>
  <c r="L189" i="9"/>
  <c r="J189" i="9"/>
  <c r="Q188" i="9"/>
  <c r="P188" i="9"/>
  <c r="M188" i="9"/>
  <c r="O188" i="9" s="1"/>
  <c r="L188" i="9"/>
  <c r="J188" i="9"/>
  <c r="Q187" i="9"/>
  <c r="P187" i="9"/>
  <c r="M187" i="9"/>
  <c r="N187" i="9" s="1"/>
  <c r="L187" i="9"/>
  <c r="J187" i="9"/>
  <c r="Q186" i="9"/>
  <c r="P186" i="9"/>
  <c r="M186" i="9"/>
  <c r="O186" i="9" s="1"/>
  <c r="L186" i="9"/>
  <c r="J186" i="9"/>
  <c r="Q185" i="9"/>
  <c r="P185" i="9"/>
  <c r="M185" i="9"/>
  <c r="N185" i="9" s="1"/>
  <c r="L185" i="9"/>
  <c r="J185" i="9"/>
  <c r="Q184" i="9"/>
  <c r="P184" i="9"/>
  <c r="V184" i="9" s="1"/>
  <c r="N184" i="9"/>
  <c r="M184" i="9"/>
  <c r="O184" i="9" s="1"/>
  <c r="L184" i="9"/>
  <c r="J184" i="9"/>
  <c r="Q183" i="9"/>
  <c r="P183" i="9"/>
  <c r="N183" i="9"/>
  <c r="M183" i="9"/>
  <c r="O183" i="9" s="1"/>
  <c r="L183" i="9"/>
  <c r="J183" i="9"/>
  <c r="Q182" i="9"/>
  <c r="P182" i="9"/>
  <c r="M182" i="9"/>
  <c r="N182" i="9" s="1"/>
  <c r="L182" i="9"/>
  <c r="J182" i="9"/>
  <c r="Q181" i="9"/>
  <c r="P181" i="9"/>
  <c r="M181" i="9"/>
  <c r="N181" i="9" s="1"/>
  <c r="L181" i="9"/>
  <c r="J181" i="9"/>
  <c r="Q180" i="9"/>
  <c r="P180" i="9"/>
  <c r="M180" i="9"/>
  <c r="N180" i="9" s="1"/>
  <c r="L180" i="9"/>
  <c r="J180" i="9"/>
  <c r="Q179" i="9"/>
  <c r="P179" i="9"/>
  <c r="M179" i="9"/>
  <c r="O179" i="9" s="1"/>
  <c r="L179" i="9"/>
  <c r="J179" i="9"/>
  <c r="Q178" i="9"/>
  <c r="P178" i="9"/>
  <c r="M178" i="9"/>
  <c r="O178" i="9" s="1"/>
  <c r="L178" i="9"/>
  <c r="J178" i="9"/>
  <c r="Q177" i="9"/>
  <c r="P177" i="9"/>
  <c r="M177" i="9"/>
  <c r="N177" i="9" s="1"/>
  <c r="L177" i="9"/>
  <c r="J177" i="9"/>
  <c r="U176" i="9"/>
  <c r="U175" i="9" s="1"/>
  <c r="T176" i="9"/>
  <c r="T175" i="9" s="1"/>
  <c r="S176" i="9"/>
  <c r="S175" i="9" s="1"/>
  <c r="R176" i="9"/>
  <c r="R175" i="9" s="1"/>
  <c r="K176" i="9"/>
  <c r="K175" i="9" s="1"/>
  <c r="I176" i="9"/>
  <c r="I175" i="9" s="1"/>
  <c r="H176" i="9"/>
  <c r="H175" i="9" s="1"/>
  <c r="G176" i="9"/>
  <c r="G175" i="9" s="1"/>
  <c r="F176" i="9"/>
  <c r="F175" i="9" s="1"/>
  <c r="Q174" i="9"/>
  <c r="Q173" i="9" s="1"/>
  <c r="P174" i="9"/>
  <c r="M174" i="9"/>
  <c r="M173" i="9" s="1"/>
  <c r="L174" i="9"/>
  <c r="J174" i="9"/>
  <c r="T173" i="9"/>
  <c r="S173" i="9"/>
  <c r="K173" i="9"/>
  <c r="I173" i="9"/>
  <c r="H173" i="9"/>
  <c r="G173" i="9"/>
  <c r="F173" i="9"/>
  <c r="Q172" i="9"/>
  <c r="P172" i="9"/>
  <c r="N172" i="9"/>
  <c r="M172" i="9"/>
  <c r="O172" i="9" s="1"/>
  <c r="L172" i="9"/>
  <c r="J172" i="9"/>
  <c r="Q171" i="9"/>
  <c r="P171" i="9"/>
  <c r="M171" i="9"/>
  <c r="O171" i="9" s="1"/>
  <c r="L171" i="9"/>
  <c r="J171" i="9"/>
  <c r="Q170" i="9"/>
  <c r="P170" i="9"/>
  <c r="M170" i="9"/>
  <c r="N170" i="9" s="1"/>
  <c r="L170" i="9"/>
  <c r="J170" i="9"/>
  <c r="U169" i="9"/>
  <c r="T164" i="9"/>
  <c r="S169" i="9"/>
  <c r="R169" i="9"/>
  <c r="K169" i="9"/>
  <c r="I169" i="9"/>
  <c r="H169" i="9"/>
  <c r="G169" i="9"/>
  <c r="F169" i="9"/>
  <c r="Q168" i="9"/>
  <c r="Q166" i="9" s="1"/>
  <c r="P168" i="9"/>
  <c r="M168" i="9"/>
  <c r="O168" i="9" s="1"/>
  <c r="L168" i="9"/>
  <c r="J168" i="9"/>
  <c r="P167" i="9"/>
  <c r="O167" i="9"/>
  <c r="M167" i="9"/>
  <c r="N167" i="9" s="1"/>
  <c r="L167" i="9"/>
  <c r="J167" i="9"/>
  <c r="K166" i="9"/>
  <c r="K164" i="9" s="1"/>
  <c r="I166" i="9"/>
  <c r="H166" i="9"/>
  <c r="G166" i="9"/>
  <c r="F166" i="9"/>
  <c r="M166" i="9" s="1"/>
  <c r="N166" i="9" s="1"/>
  <c r="Q165" i="9"/>
  <c r="P165" i="9"/>
  <c r="M165" i="9"/>
  <c r="O165" i="9" s="1"/>
  <c r="O164" i="9" s="1"/>
  <c r="L165" i="9"/>
  <c r="J165" i="9"/>
  <c r="S164" i="9"/>
  <c r="Q163" i="9"/>
  <c r="P163" i="9"/>
  <c r="M163" i="9"/>
  <c r="L163" i="9"/>
  <c r="J163" i="9"/>
  <c r="Q162" i="9"/>
  <c r="V162" i="9" s="1"/>
  <c r="P162" i="9"/>
  <c r="M162" i="9"/>
  <c r="N162" i="9" s="1"/>
  <c r="L162" i="9"/>
  <c r="J162" i="9"/>
  <c r="Q161" i="9"/>
  <c r="P161" i="9"/>
  <c r="M161" i="9"/>
  <c r="O161" i="9" s="1"/>
  <c r="L161" i="9"/>
  <c r="J161" i="9"/>
  <c r="Q160" i="9"/>
  <c r="P160" i="9"/>
  <c r="N160" i="9"/>
  <c r="M160" i="9"/>
  <c r="O160" i="9" s="1"/>
  <c r="L160" i="9"/>
  <c r="J160" i="9"/>
  <c r="Q159" i="9"/>
  <c r="V159" i="9" s="1"/>
  <c r="P159" i="9"/>
  <c r="M159" i="9"/>
  <c r="N159" i="9" s="1"/>
  <c r="L159" i="9"/>
  <c r="J159" i="9"/>
  <c r="Q158" i="9"/>
  <c r="P158" i="9"/>
  <c r="M158" i="9"/>
  <c r="J158" i="9"/>
  <c r="Q157" i="9"/>
  <c r="P157" i="9"/>
  <c r="N157" i="9"/>
  <c r="M157" i="9"/>
  <c r="O157" i="9" s="1"/>
  <c r="L157" i="9"/>
  <c r="J157" i="9"/>
  <c r="Q156" i="9"/>
  <c r="P156" i="9"/>
  <c r="M156" i="9"/>
  <c r="N156" i="9" s="1"/>
  <c r="L156" i="9"/>
  <c r="J156" i="9"/>
  <c r="Q155" i="9"/>
  <c r="P155" i="9"/>
  <c r="M155" i="9"/>
  <c r="O155" i="9" s="1"/>
  <c r="L155" i="9"/>
  <c r="J155" i="9"/>
  <c r="Q154" i="9"/>
  <c r="P154" i="9"/>
  <c r="M154" i="9"/>
  <c r="O154" i="9" s="1"/>
  <c r="J154" i="9"/>
  <c r="Q153" i="9"/>
  <c r="P153" i="9"/>
  <c r="M153" i="9"/>
  <c r="O153" i="9" s="1"/>
  <c r="L153" i="9"/>
  <c r="J153" i="9"/>
  <c r="Q152" i="9"/>
  <c r="P152" i="9"/>
  <c r="M152" i="9"/>
  <c r="O152" i="9" s="1"/>
  <c r="L152" i="9"/>
  <c r="J152" i="9"/>
  <c r="Q151" i="9"/>
  <c r="P151" i="9"/>
  <c r="M151" i="9"/>
  <c r="O151" i="9" s="1"/>
  <c r="L151" i="9"/>
  <c r="J151" i="9"/>
  <c r="Q150" i="9"/>
  <c r="P150" i="9"/>
  <c r="M150" i="9"/>
  <c r="L150" i="9"/>
  <c r="J150" i="9"/>
  <c r="Q149" i="9"/>
  <c r="P149" i="9"/>
  <c r="V149" i="9" s="1"/>
  <c r="M149" i="9"/>
  <c r="O149" i="9" s="1"/>
  <c r="L149" i="9"/>
  <c r="J149" i="9"/>
  <c r="U148" i="9"/>
  <c r="T148" i="9"/>
  <c r="T147" i="9" s="1"/>
  <c r="S148" i="9"/>
  <c r="S147" i="9" s="1"/>
  <c r="R148" i="9"/>
  <c r="R147" i="9" s="1"/>
  <c r="K148" i="9"/>
  <c r="I148" i="9"/>
  <c r="I147" i="9" s="1"/>
  <c r="H148" i="9"/>
  <c r="H147" i="9" s="1"/>
  <c r="G148" i="9"/>
  <c r="G147" i="9" s="1"/>
  <c r="F148" i="9"/>
  <c r="F147" i="9" s="1"/>
  <c r="Q146" i="9"/>
  <c r="P146" i="9"/>
  <c r="M146" i="9"/>
  <c r="L146" i="9"/>
  <c r="J146" i="9"/>
  <c r="Q145" i="9"/>
  <c r="P145" i="9"/>
  <c r="M145" i="9"/>
  <c r="N145" i="9" s="1"/>
  <c r="L145" i="9"/>
  <c r="J145" i="9"/>
  <c r="Q144" i="9"/>
  <c r="P144" i="9"/>
  <c r="M144" i="9"/>
  <c r="O144" i="9" s="1"/>
  <c r="L144" i="9"/>
  <c r="J144" i="9"/>
  <c r="Q143" i="9"/>
  <c r="P143" i="9"/>
  <c r="M143" i="9"/>
  <c r="N143" i="9" s="1"/>
  <c r="L143" i="9"/>
  <c r="J143" i="9"/>
  <c r="Q142" i="9"/>
  <c r="P142" i="9"/>
  <c r="V142" i="9" s="1"/>
  <c r="M142" i="9"/>
  <c r="O142" i="9" s="1"/>
  <c r="J142" i="9"/>
  <c r="Q141" i="9"/>
  <c r="P141" i="9"/>
  <c r="M141" i="9"/>
  <c r="O141" i="9" s="1"/>
  <c r="L141" i="9"/>
  <c r="J141" i="9"/>
  <c r="Q140" i="9"/>
  <c r="P140" i="9"/>
  <c r="M140" i="9"/>
  <c r="N140" i="9" s="1"/>
  <c r="L140" i="9"/>
  <c r="J140" i="9"/>
  <c r="Q139" i="9"/>
  <c r="P139" i="9"/>
  <c r="M139" i="9"/>
  <c r="N139" i="9" s="1"/>
  <c r="L139" i="9"/>
  <c r="J139" i="9"/>
  <c r="Q138" i="9"/>
  <c r="P138" i="9"/>
  <c r="M138" i="9"/>
  <c r="O138" i="9" s="1"/>
  <c r="L138" i="9"/>
  <c r="J138" i="9"/>
  <c r="Q137" i="9"/>
  <c r="P137" i="9"/>
  <c r="M137" i="9"/>
  <c r="N137" i="9" s="1"/>
  <c r="L137" i="9"/>
  <c r="J137" i="9"/>
  <c r="Q136" i="9"/>
  <c r="P136" i="9"/>
  <c r="M136" i="9"/>
  <c r="N136" i="9" s="1"/>
  <c r="L136" i="9"/>
  <c r="J136" i="9"/>
  <c r="Q135" i="9"/>
  <c r="P135" i="9"/>
  <c r="O135" i="9"/>
  <c r="M135" i="9"/>
  <c r="N135" i="9" s="1"/>
  <c r="L135" i="9"/>
  <c r="J135" i="9"/>
  <c r="Q134" i="9"/>
  <c r="P134" i="9"/>
  <c r="M134" i="9"/>
  <c r="L134" i="9"/>
  <c r="J134" i="9"/>
  <c r="Q133" i="9"/>
  <c r="P133" i="9"/>
  <c r="M133" i="9"/>
  <c r="N133" i="9" s="1"/>
  <c r="L133" i="9"/>
  <c r="J133" i="9"/>
  <c r="U132" i="9"/>
  <c r="T132" i="9"/>
  <c r="T131" i="9" s="1"/>
  <c r="S132" i="9"/>
  <c r="S131" i="9" s="1"/>
  <c r="R132" i="9"/>
  <c r="K132" i="9"/>
  <c r="I132" i="9"/>
  <c r="I131" i="9" s="1"/>
  <c r="H132" i="9"/>
  <c r="H131" i="9" s="1"/>
  <c r="G132" i="9"/>
  <c r="G131" i="9" s="1"/>
  <c r="F132" i="9"/>
  <c r="F131" i="9" s="1"/>
  <c r="R131" i="9"/>
  <c r="Q130" i="9"/>
  <c r="P130" i="9"/>
  <c r="V130" i="9" s="1"/>
  <c r="M130" i="9"/>
  <c r="L130" i="9"/>
  <c r="J130" i="9"/>
  <c r="Q129" i="9"/>
  <c r="P129" i="9"/>
  <c r="O129" i="9"/>
  <c r="M129" i="9"/>
  <c r="N129" i="9" s="1"/>
  <c r="L129" i="9"/>
  <c r="J129" i="9"/>
  <c r="Q128" i="9"/>
  <c r="P128" i="9"/>
  <c r="M128" i="9"/>
  <c r="O128" i="9" s="1"/>
  <c r="L128" i="9"/>
  <c r="J128" i="9"/>
  <c r="Q127" i="9"/>
  <c r="P127" i="9"/>
  <c r="M127" i="9"/>
  <c r="O127" i="9" s="1"/>
  <c r="L127" i="9"/>
  <c r="J127" i="9"/>
  <c r="Q126" i="9"/>
  <c r="P126" i="9"/>
  <c r="M126" i="9"/>
  <c r="N126" i="9" s="1"/>
  <c r="L126" i="9"/>
  <c r="J126" i="9"/>
  <c r="Q125" i="9"/>
  <c r="P125" i="9"/>
  <c r="M125" i="9"/>
  <c r="L125" i="9"/>
  <c r="J125" i="9"/>
  <c r="Q124" i="9"/>
  <c r="P124" i="9"/>
  <c r="M124" i="9"/>
  <c r="O124" i="9" s="1"/>
  <c r="L124" i="9"/>
  <c r="J124" i="9"/>
  <c r="Q123" i="9"/>
  <c r="P123" i="9"/>
  <c r="V123" i="9" s="1"/>
  <c r="M123" i="9"/>
  <c r="O123" i="9" s="1"/>
  <c r="L123" i="9"/>
  <c r="J123" i="9"/>
  <c r="Q122" i="9"/>
  <c r="P122" i="9"/>
  <c r="M122" i="9"/>
  <c r="N122" i="9" s="1"/>
  <c r="L122" i="9"/>
  <c r="J122" i="9"/>
  <c r="P121" i="9"/>
  <c r="V121" i="9" s="1"/>
  <c r="M121" i="9"/>
  <c r="N121" i="9" s="1"/>
  <c r="J121" i="9"/>
  <c r="Q120" i="9"/>
  <c r="P120" i="9"/>
  <c r="M120" i="9"/>
  <c r="N120" i="9" s="1"/>
  <c r="L120" i="9"/>
  <c r="J120" i="9"/>
  <c r="Q119" i="9"/>
  <c r="P119" i="9"/>
  <c r="M119" i="9"/>
  <c r="O119" i="9" s="1"/>
  <c r="L119" i="9"/>
  <c r="J119" i="9"/>
  <c r="Q118" i="9"/>
  <c r="P118" i="9"/>
  <c r="O118" i="9"/>
  <c r="M118" i="9"/>
  <c r="N118" i="9" s="1"/>
  <c r="L118" i="9"/>
  <c r="J118" i="9"/>
  <c r="Q117" i="9"/>
  <c r="P117" i="9"/>
  <c r="M117" i="9"/>
  <c r="O117" i="9" s="1"/>
  <c r="L117" i="9"/>
  <c r="J117" i="9"/>
  <c r="Q116" i="9"/>
  <c r="P116" i="9"/>
  <c r="M116" i="9"/>
  <c r="N116" i="9" s="1"/>
  <c r="L116" i="9"/>
  <c r="J116" i="9"/>
  <c r="U115" i="9"/>
  <c r="T115" i="9"/>
  <c r="T114" i="9" s="1"/>
  <c r="S115" i="9"/>
  <c r="S114" i="9" s="1"/>
  <c r="R115" i="9"/>
  <c r="R114" i="9" s="1"/>
  <c r="K115" i="9"/>
  <c r="K114" i="9" s="1"/>
  <c r="I115" i="9"/>
  <c r="I114" i="9" s="1"/>
  <c r="H115" i="9"/>
  <c r="H114" i="9" s="1"/>
  <c r="G115" i="9"/>
  <c r="G114" i="9" s="1"/>
  <c r="F115" i="9"/>
  <c r="F114" i="9" s="1"/>
  <c r="U114" i="9"/>
  <c r="Q113" i="9"/>
  <c r="P113" i="9"/>
  <c r="M113" i="9"/>
  <c r="N113" i="9" s="1"/>
  <c r="L113" i="9"/>
  <c r="J113" i="9"/>
  <c r="Q112" i="9"/>
  <c r="P112" i="9"/>
  <c r="M112" i="9"/>
  <c r="O112" i="9" s="1"/>
  <c r="L112" i="9"/>
  <c r="J112" i="9"/>
  <c r="Q111" i="9"/>
  <c r="P111" i="9"/>
  <c r="M111" i="9"/>
  <c r="N111" i="9" s="1"/>
  <c r="L111" i="9"/>
  <c r="J111" i="9"/>
  <c r="Q110" i="9"/>
  <c r="P110" i="9"/>
  <c r="M110" i="9"/>
  <c r="N110" i="9" s="1"/>
  <c r="L110" i="9"/>
  <c r="J110" i="9"/>
  <c r="Q109" i="9"/>
  <c r="P109" i="9"/>
  <c r="M109" i="9"/>
  <c r="N109" i="9" s="1"/>
  <c r="L109" i="9"/>
  <c r="J109" i="9"/>
  <c r="Q108" i="9"/>
  <c r="P108" i="9"/>
  <c r="M108" i="9"/>
  <c r="N108" i="9" s="1"/>
  <c r="L108" i="9"/>
  <c r="J108" i="9"/>
  <c r="Q107" i="9"/>
  <c r="P107" i="9"/>
  <c r="M107" i="9"/>
  <c r="O107" i="9" s="1"/>
  <c r="L107" i="9"/>
  <c r="J107" i="9"/>
  <c r="Q106" i="9"/>
  <c r="P106" i="9"/>
  <c r="M106" i="9"/>
  <c r="O106" i="9" s="1"/>
  <c r="L106" i="9"/>
  <c r="J106" i="9"/>
  <c r="Q105" i="9"/>
  <c r="P105" i="9"/>
  <c r="V105" i="9" s="1"/>
  <c r="M105" i="9"/>
  <c r="O105" i="9" s="1"/>
  <c r="L105" i="9"/>
  <c r="J105" i="9"/>
  <c r="Q104" i="9"/>
  <c r="P104" i="9"/>
  <c r="M104" i="9"/>
  <c r="O104" i="9" s="1"/>
  <c r="J104" i="9"/>
  <c r="Q103" i="9"/>
  <c r="P103" i="9"/>
  <c r="M103" i="9"/>
  <c r="N103" i="9" s="1"/>
  <c r="L103" i="9"/>
  <c r="J103" i="9"/>
  <c r="Q102" i="9"/>
  <c r="P102" i="9"/>
  <c r="M102" i="9"/>
  <c r="N102" i="9" s="1"/>
  <c r="L102" i="9"/>
  <c r="J102" i="9"/>
  <c r="Q101" i="9"/>
  <c r="P101" i="9"/>
  <c r="M101" i="9"/>
  <c r="O101" i="9" s="1"/>
  <c r="L101" i="9"/>
  <c r="J101" i="9"/>
  <c r="Q100" i="9"/>
  <c r="P100" i="9"/>
  <c r="M100" i="9"/>
  <c r="L100" i="9"/>
  <c r="J100" i="9"/>
  <c r="Q99" i="9"/>
  <c r="P99" i="9"/>
  <c r="V99" i="9" s="1"/>
  <c r="M99" i="9"/>
  <c r="O99" i="9" s="1"/>
  <c r="L99" i="9"/>
  <c r="J99" i="9"/>
  <c r="U98" i="9"/>
  <c r="U97" i="9" s="1"/>
  <c r="T98" i="9"/>
  <c r="T97" i="9" s="1"/>
  <c r="S98" i="9"/>
  <c r="S97" i="9" s="1"/>
  <c r="R98" i="9"/>
  <c r="R97" i="9" s="1"/>
  <c r="K98" i="9"/>
  <c r="I98" i="9"/>
  <c r="I97" i="9" s="1"/>
  <c r="H98" i="9"/>
  <c r="H97" i="9" s="1"/>
  <c r="G98" i="9"/>
  <c r="G97" i="9" s="1"/>
  <c r="F98" i="9"/>
  <c r="F97" i="9" s="1"/>
  <c r="Q96" i="9"/>
  <c r="P96" i="9"/>
  <c r="M96" i="9"/>
  <c r="O96" i="9" s="1"/>
  <c r="L96" i="9"/>
  <c r="J96" i="9"/>
  <c r="Q95" i="9"/>
  <c r="P95" i="9"/>
  <c r="M95" i="9"/>
  <c r="O95" i="9" s="1"/>
  <c r="L95" i="9"/>
  <c r="J95" i="9"/>
  <c r="Q94" i="9"/>
  <c r="P94" i="9"/>
  <c r="M94" i="9"/>
  <c r="N94" i="9" s="1"/>
  <c r="L94" i="9"/>
  <c r="J94" i="9"/>
  <c r="Q93" i="9"/>
  <c r="P93" i="9"/>
  <c r="M93" i="9"/>
  <c r="N93" i="9" s="1"/>
  <c r="L93" i="9"/>
  <c r="J93" i="9"/>
  <c r="Q92" i="9"/>
  <c r="P92" i="9"/>
  <c r="M92" i="9"/>
  <c r="N92" i="9" s="1"/>
  <c r="L92" i="9"/>
  <c r="J92" i="9"/>
  <c r="Q91" i="9"/>
  <c r="P91" i="9"/>
  <c r="M91" i="9"/>
  <c r="O91" i="9" s="1"/>
  <c r="L91" i="9"/>
  <c r="J91" i="9"/>
  <c r="Q90" i="9"/>
  <c r="P90" i="9"/>
  <c r="M90" i="9"/>
  <c r="L90" i="9"/>
  <c r="J90" i="9"/>
  <c r="Q89" i="9"/>
  <c r="P89" i="9"/>
  <c r="M89" i="9"/>
  <c r="O89" i="9" s="1"/>
  <c r="L89" i="9"/>
  <c r="J89" i="9"/>
  <c r="Q88" i="9"/>
  <c r="P88" i="9"/>
  <c r="M88" i="9"/>
  <c r="O88" i="9" s="1"/>
  <c r="L88" i="9"/>
  <c r="J88" i="9"/>
  <c r="Q87" i="9"/>
  <c r="P87" i="9"/>
  <c r="M87" i="9"/>
  <c r="N87" i="9" s="1"/>
  <c r="L87" i="9"/>
  <c r="J87" i="9"/>
  <c r="Q86" i="9"/>
  <c r="P86" i="9"/>
  <c r="V86" i="9" s="1"/>
  <c r="M86" i="9"/>
  <c r="O86" i="9" s="1"/>
  <c r="L86" i="9"/>
  <c r="J86" i="9"/>
  <c r="Q85" i="9"/>
  <c r="P85" i="9"/>
  <c r="M85" i="9"/>
  <c r="O85" i="9" s="1"/>
  <c r="L85" i="9"/>
  <c r="J85" i="9"/>
  <c r="U84" i="9"/>
  <c r="U83" i="9" s="1"/>
  <c r="T84" i="9"/>
  <c r="T83" i="9" s="1"/>
  <c r="S84" i="9"/>
  <c r="S83" i="9" s="1"/>
  <c r="R84" i="9"/>
  <c r="R83" i="9" s="1"/>
  <c r="K84" i="9"/>
  <c r="I84" i="9"/>
  <c r="I83" i="9" s="1"/>
  <c r="H84" i="9"/>
  <c r="H83" i="9" s="1"/>
  <c r="G84" i="9"/>
  <c r="G83" i="9" s="1"/>
  <c r="F84" i="9"/>
  <c r="F83" i="9" s="1"/>
  <c r="Q82" i="9"/>
  <c r="P82" i="9"/>
  <c r="M82" i="9"/>
  <c r="O82" i="9" s="1"/>
  <c r="L82" i="9"/>
  <c r="J82" i="9"/>
  <c r="Q81" i="9"/>
  <c r="P81" i="9"/>
  <c r="M81" i="9"/>
  <c r="N81" i="9" s="1"/>
  <c r="L81" i="9"/>
  <c r="J81" i="9"/>
  <c r="Q80" i="9"/>
  <c r="P80" i="9"/>
  <c r="M80" i="9"/>
  <c r="N80" i="9" s="1"/>
  <c r="L80" i="9"/>
  <c r="J80" i="9"/>
  <c r="Q79" i="9"/>
  <c r="P79" i="9"/>
  <c r="M79" i="9"/>
  <c r="N79" i="9" s="1"/>
  <c r="L79" i="9"/>
  <c r="J79" i="9"/>
  <c r="Q78" i="9"/>
  <c r="P78" i="9"/>
  <c r="M78" i="9"/>
  <c r="N78" i="9" s="1"/>
  <c r="L78" i="9"/>
  <c r="J78" i="9"/>
  <c r="Q77" i="9"/>
  <c r="P77" i="9"/>
  <c r="V77" i="9" s="1"/>
  <c r="M77" i="9"/>
  <c r="O77" i="9" s="1"/>
  <c r="L77" i="9"/>
  <c r="J77" i="9"/>
  <c r="Q76" i="9"/>
  <c r="P76" i="9"/>
  <c r="V76" i="9" s="1"/>
  <c r="M76" i="9"/>
  <c r="N76" i="9" s="1"/>
  <c r="L76" i="9"/>
  <c r="J76" i="9"/>
  <c r="Q75" i="9"/>
  <c r="P75" i="9"/>
  <c r="M75" i="9"/>
  <c r="N75" i="9" s="1"/>
  <c r="L75" i="9"/>
  <c r="J75" i="9"/>
  <c r="Q74" i="9"/>
  <c r="P74" i="9"/>
  <c r="M74" i="9"/>
  <c r="O74" i="9" s="1"/>
  <c r="L74" i="9"/>
  <c r="J74" i="9"/>
  <c r="Q73" i="9"/>
  <c r="P73" i="9"/>
  <c r="N73" i="9"/>
  <c r="M73" i="9"/>
  <c r="O73" i="9" s="1"/>
  <c r="J73" i="9"/>
  <c r="Q72" i="9"/>
  <c r="P72" i="9"/>
  <c r="M72" i="9"/>
  <c r="N72" i="9" s="1"/>
  <c r="L72" i="9"/>
  <c r="J72" i="9"/>
  <c r="Q71" i="9"/>
  <c r="P71" i="9"/>
  <c r="V71" i="9" s="1"/>
  <c r="M71" i="9"/>
  <c r="O71" i="9" s="1"/>
  <c r="L71" i="9"/>
  <c r="J71" i="9"/>
  <c r="Q70" i="9"/>
  <c r="P70" i="9"/>
  <c r="M70" i="9"/>
  <c r="O70" i="9" s="1"/>
  <c r="L70" i="9"/>
  <c r="J70" i="9"/>
  <c r="Q69" i="9"/>
  <c r="P69" i="9"/>
  <c r="M69" i="9"/>
  <c r="O69" i="9" s="1"/>
  <c r="L69" i="9"/>
  <c r="J69" i="9"/>
  <c r="Q68" i="9"/>
  <c r="P68" i="9"/>
  <c r="M68" i="9"/>
  <c r="O68" i="9" s="1"/>
  <c r="L68" i="9"/>
  <c r="J68" i="9"/>
  <c r="W67" i="9"/>
  <c r="U67" i="9"/>
  <c r="T67" i="9"/>
  <c r="T66" i="9" s="1"/>
  <c r="S67" i="9"/>
  <c r="S66" i="9" s="1"/>
  <c r="R67" i="9"/>
  <c r="R66" i="9" s="1"/>
  <c r="K67" i="9"/>
  <c r="K66" i="9" s="1"/>
  <c r="I67" i="9"/>
  <c r="I66" i="9" s="1"/>
  <c r="H67" i="9"/>
  <c r="H66" i="9" s="1"/>
  <c r="G67" i="9"/>
  <c r="G66" i="9" s="1"/>
  <c r="F67" i="9"/>
  <c r="F66" i="9"/>
  <c r="Q65" i="9"/>
  <c r="P65" i="9"/>
  <c r="M65" i="9"/>
  <c r="N65" i="9" s="1"/>
  <c r="J65" i="9"/>
  <c r="Q64" i="9"/>
  <c r="P64" i="9"/>
  <c r="M64" i="9"/>
  <c r="O64" i="9" s="1"/>
  <c r="L64" i="9"/>
  <c r="J64" i="9"/>
  <c r="Q63" i="9"/>
  <c r="P63" i="9"/>
  <c r="M63" i="9"/>
  <c r="O63" i="9" s="1"/>
  <c r="L63" i="9"/>
  <c r="J63" i="9"/>
  <c r="Q62" i="9"/>
  <c r="P62" i="9"/>
  <c r="M62" i="9"/>
  <c r="O62" i="9" s="1"/>
  <c r="L62" i="9"/>
  <c r="J62" i="9"/>
  <c r="Q61" i="9"/>
  <c r="P61" i="9"/>
  <c r="M61" i="9"/>
  <c r="N61" i="9" s="1"/>
  <c r="L61" i="9"/>
  <c r="J61" i="9"/>
  <c r="Q60" i="9"/>
  <c r="P60" i="9"/>
  <c r="M60" i="9"/>
  <c r="N60" i="9" s="1"/>
  <c r="L60" i="9"/>
  <c r="J60" i="9"/>
  <c r="Q59" i="9"/>
  <c r="P59" i="9"/>
  <c r="M59" i="9"/>
  <c r="O59" i="9" s="1"/>
  <c r="L59" i="9"/>
  <c r="J59" i="9"/>
  <c r="Q58" i="9"/>
  <c r="P58" i="9"/>
  <c r="M58" i="9"/>
  <c r="N58" i="9" s="1"/>
  <c r="L58" i="9"/>
  <c r="J58" i="9"/>
  <c r="Q57" i="9"/>
  <c r="P57" i="9"/>
  <c r="M57" i="9"/>
  <c r="O57" i="9" s="1"/>
  <c r="L57" i="9"/>
  <c r="J57" i="9"/>
  <c r="Q56" i="9"/>
  <c r="P56" i="9"/>
  <c r="M56" i="9"/>
  <c r="N56" i="9" s="1"/>
  <c r="L56" i="9"/>
  <c r="J56" i="9"/>
  <c r="Q55" i="9"/>
  <c r="P55" i="9"/>
  <c r="V55" i="9" s="1"/>
  <c r="N55" i="9"/>
  <c r="M55" i="9"/>
  <c r="O55" i="9" s="1"/>
  <c r="L55" i="9"/>
  <c r="J55" i="9"/>
  <c r="Q54" i="9"/>
  <c r="P54" i="9"/>
  <c r="M54" i="9"/>
  <c r="N54" i="9" s="1"/>
  <c r="J54" i="9"/>
  <c r="Q53" i="9"/>
  <c r="P53" i="9"/>
  <c r="M53" i="9"/>
  <c r="N53" i="9" s="1"/>
  <c r="L53" i="9"/>
  <c r="J53" i="9"/>
  <c r="Q52" i="9"/>
  <c r="P52" i="9"/>
  <c r="M52" i="9"/>
  <c r="N52" i="9" s="1"/>
  <c r="L52" i="9"/>
  <c r="J52" i="9"/>
  <c r="Q51" i="9"/>
  <c r="P51" i="9"/>
  <c r="M51" i="9"/>
  <c r="N51" i="9" s="1"/>
  <c r="L51" i="9"/>
  <c r="J51" i="9"/>
  <c r="Q50" i="9"/>
  <c r="P50" i="9"/>
  <c r="V50" i="9" s="1"/>
  <c r="M50" i="9"/>
  <c r="L50" i="9"/>
  <c r="J50" i="9"/>
  <c r="Q49" i="9"/>
  <c r="P49" i="9"/>
  <c r="M49" i="9"/>
  <c r="O49" i="9" s="1"/>
  <c r="L49" i="9"/>
  <c r="J49" i="9"/>
  <c r="U48" i="9"/>
  <c r="U47" i="9" s="1"/>
  <c r="T48" i="9"/>
  <c r="T47" i="9" s="1"/>
  <c r="S48" i="9"/>
  <c r="S47" i="9" s="1"/>
  <c r="R48" i="9"/>
  <c r="R47" i="9" s="1"/>
  <c r="K48" i="9"/>
  <c r="K47" i="9" s="1"/>
  <c r="I48" i="9"/>
  <c r="I47" i="9" s="1"/>
  <c r="H48" i="9"/>
  <c r="H47" i="9" s="1"/>
  <c r="G48" i="9"/>
  <c r="G47" i="9" s="1"/>
  <c r="F48" i="9"/>
  <c r="F47" i="9" s="1"/>
  <c r="Q45" i="9"/>
  <c r="P45" i="9"/>
  <c r="M45" i="9"/>
  <c r="N45" i="9" s="1"/>
  <c r="L45" i="9"/>
  <c r="J45" i="9"/>
  <c r="Q44" i="9"/>
  <c r="P44" i="9"/>
  <c r="M44" i="9"/>
  <c r="O44" i="9" s="1"/>
  <c r="L44" i="9"/>
  <c r="J44" i="9"/>
  <c r="Q43" i="9"/>
  <c r="P43" i="9"/>
  <c r="M43" i="9"/>
  <c r="O43" i="9" s="1"/>
  <c r="L43" i="9"/>
  <c r="J43" i="9"/>
  <c r="Q42" i="9"/>
  <c r="P42" i="9"/>
  <c r="M42" i="9"/>
  <c r="O42" i="9" s="1"/>
  <c r="L42" i="9"/>
  <c r="J42" i="9"/>
  <c r="Q41" i="9"/>
  <c r="P41" i="9"/>
  <c r="M41" i="9"/>
  <c r="O41" i="9" s="1"/>
  <c r="L41" i="9"/>
  <c r="J41" i="9"/>
  <c r="Q40" i="9"/>
  <c r="P40" i="9"/>
  <c r="M40" i="9"/>
  <c r="O40" i="9" s="1"/>
  <c r="L40" i="9"/>
  <c r="J40" i="9"/>
  <c r="Q39" i="9"/>
  <c r="P39" i="9"/>
  <c r="M39" i="9"/>
  <c r="O39" i="9" s="1"/>
  <c r="L39" i="9"/>
  <c r="J39" i="9"/>
  <c r="Q38" i="9"/>
  <c r="P38" i="9"/>
  <c r="M38" i="9"/>
  <c r="O38" i="9" s="1"/>
  <c r="L38" i="9"/>
  <c r="J38" i="9"/>
  <c r="Q37" i="9"/>
  <c r="P37" i="9"/>
  <c r="M37" i="9"/>
  <c r="N37" i="9" s="1"/>
  <c r="L37" i="9"/>
  <c r="J37" i="9"/>
  <c r="Q36" i="9"/>
  <c r="P36" i="9"/>
  <c r="M36" i="9"/>
  <c r="O36" i="9" s="1"/>
  <c r="L36" i="9"/>
  <c r="J36" i="9"/>
  <c r="Q35" i="9"/>
  <c r="P35" i="9"/>
  <c r="M35" i="9"/>
  <c r="O35" i="9" s="1"/>
  <c r="L35" i="9"/>
  <c r="J35" i="9"/>
  <c r="W34" i="9"/>
  <c r="U34" i="9"/>
  <c r="T34" i="9"/>
  <c r="T33" i="9" s="1"/>
  <c r="S34" i="9"/>
  <c r="S33" i="9" s="1"/>
  <c r="R34" i="9"/>
  <c r="R33" i="9" s="1"/>
  <c r="K34" i="9"/>
  <c r="I34" i="9"/>
  <c r="I33" i="9" s="1"/>
  <c r="H34" i="9"/>
  <c r="H33" i="9" s="1"/>
  <c r="G34" i="9"/>
  <c r="G33" i="9" s="1"/>
  <c r="F33" i="9"/>
  <c r="Q32" i="9"/>
  <c r="P32" i="9"/>
  <c r="M32" i="9"/>
  <c r="O32" i="9" s="1"/>
  <c r="L32" i="9"/>
  <c r="J32" i="9"/>
  <c r="Q31" i="9"/>
  <c r="P31" i="9"/>
  <c r="M31" i="9"/>
  <c r="O31" i="9" s="1"/>
  <c r="J31" i="9"/>
  <c r="Q30" i="9"/>
  <c r="P30" i="9"/>
  <c r="M30" i="9"/>
  <c r="O30" i="9" s="1"/>
  <c r="L30" i="9"/>
  <c r="J30" i="9"/>
  <c r="Q29" i="9"/>
  <c r="P29" i="9"/>
  <c r="M29" i="9"/>
  <c r="O29" i="9" s="1"/>
  <c r="L29" i="9"/>
  <c r="J29" i="9"/>
  <c r="Q28" i="9"/>
  <c r="P28" i="9"/>
  <c r="M28" i="9"/>
  <c r="O28" i="9" s="1"/>
  <c r="L28" i="9"/>
  <c r="Q27" i="9"/>
  <c r="P27" i="9"/>
  <c r="M27" i="9"/>
  <c r="O27" i="9" s="1"/>
  <c r="L27" i="9"/>
  <c r="J27" i="9"/>
  <c r="Q26" i="9"/>
  <c r="P26" i="9"/>
  <c r="M26" i="9"/>
  <c r="O26" i="9" s="1"/>
  <c r="L26" i="9"/>
  <c r="J26" i="9"/>
  <c r="Q25" i="9"/>
  <c r="P25" i="9"/>
  <c r="M25" i="9"/>
  <c r="O25" i="9" s="1"/>
  <c r="L25" i="9"/>
  <c r="J25" i="9"/>
  <c r="Q24" i="9"/>
  <c r="P24" i="9"/>
  <c r="M24" i="9"/>
  <c r="O24" i="9" s="1"/>
  <c r="L24" i="9"/>
  <c r="J24" i="9"/>
  <c r="Q23" i="9"/>
  <c r="P23" i="9"/>
  <c r="M23" i="9"/>
  <c r="N23" i="9" s="1"/>
  <c r="L23" i="9"/>
  <c r="J23" i="9"/>
  <c r="Q22" i="9"/>
  <c r="P22" i="9"/>
  <c r="M22" i="9"/>
  <c r="N22" i="9" s="1"/>
  <c r="L22" i="9"/>
  <c r="J22" i="9"/>
  <c r="Q21" i="9"/>
  <c r="P21" i="9"/>
  <c r="M21" i="9"/>
  <c r="O21" i="9" s="1"/>
  <c r="L21" i="9"/>
  <c r="J21" i="9"/>
  <c r="Q20" i="9"/>
  <c r="P20" i="9"/>
  <c r="M20" i="9"/>
  <c r="O20" i="9" s="1"/>
  <c r="L20" i="9"/>
  <c r="J20" i="9"/>
  <c r="Q19" i="9"/>
  <c r="P19" i="9"/>
  <c r="M19" i="9"/>
  <c r="N19" i="9" s="1"/>
  <c r="L19" i="9"/>
  <c r="J19" i="9"/>
  <c r="Q18" i="9"/>
  <c r="P18" i="9"/>
  <c r="V18" i="9" s="1"/>
  <c r="M18" i="9"/>
  <c r="N18" i="9" s="1"/>
  <c r="L18" i="9"/>
  <c r="J18" i="9"/>
  <c r="Q17" i="9"/>
  <c r="P17" i="9"/>
  <c r="M17" i="9"/>
  <c r="O17" i="9" s="1"/>
  <c r="L17" i="9"/>
  <c r="J17" i="9"/>
  <c r="T15" i="9"/>
  <c r="S15" i="9"/>
  <c r="R15" i="9"/>
  <c r="K16" i="9"/>
  <c r="I16" i="9"/>
  <c r="I15" i="9" s="1"/>
  <c r="H16" i="9"/>
  <c r="H15" i="9" s="1"/>
  <c r="G16" i="9"/>
  <c r="G15" i="9" s="1"/>
  <c r="F16" i="9"/>
  <c r="F15" i="9" s="1"/>
  <c r="V15" i="9"/>
  <c r="L336" i="9" l="1"/>
  <c r="V293" i="9"/>
  <c r="V290" i="9"/>
  <c r="L288" i="9"/>
  <c r="L34" i="9"/>
  <c r="V280" i="9"/>
  <c r="V278" i="9"/>
  <c r="L273" i="9"/>
  <c r="K272" i="9"/>
  <c r="L272" i="9" s="1"/>
  <c r="L148" i="9"/>
  <c r="L132" i="9"/>
  <c r="V120" i="9"/>
  <c r="L115" i="9"/>
  <c r="L114" i="9"/>
  <c r="V108" i="9"/>
  <c r="L175" i="9"/>
  <c r="Q175" i="9"/>
  <c r="L176" i="9"/>
  <c r="V89" i="9"/>
  <c r="L84" i="9"/>
  <c r="K83" i="9"/>
  <c r="L83" i="9" s="1"/>
  <c r="V68" i="9"/>
  <c r="L66" i="9"/>
  <c r="V317" i="9"/>
  <c r="N314" i="9"/>
  <c r="V310" i="9"/>
  <c r="Q302" i="9"/>
  <c r="Q301" i="9" s="1"/>
  <c r="V307" i="9"/>
  <c r="V304" i="9"/>
  <c r="V261" i="9"/>
  <c r="V249" i="9"/>
  <c r="V247" i="9"/>
  <c r="L237" i="9"/>
  <c r="V325" i="9"/>
  <c r="V335" i="9"/>
  <c r="V324" i="9" s="1"/>
  <c r="V323" i="9" s="1"/>
  <c r="V329" i="9"/>
  <c r="J324" i="9"/>
  <c r="J323" i="9" s="1"/>
  <c r="V91" i="9"/>
  <c r="O37" i="9"/>
  <c r="O110" i="9"/>
  <c r="V60" i="9"/>
  <c r="V124" i="9"/>
  <c r="O166" i="9"/>
  <c r="M201" i="9"/>
  <c r="N201" i="9" s="1"/>
  <c r="J34" i="9"/>
  <c r="J33" i="9" s="1"/>
  <c r="O53" i="9"/>
  <c r="N42" i="9"/>
  <c r="V92" i="9"/>
  <c r="N99" i="9"/>
  <c r="N101" i="9"/>
  <c r="O54" i="9"/>
  <c r="O56" i="9"/>
  <c r="O72" i="9"/>
  <c r="V81" i="9"/>
  <c r="V113" i="9"/>
  <c r="V136" i="9"/>
  <c r="V155" i="9"/>
  <c r="V180" i="9"/>
  <c r="V206" i="9"/>
  <c r="O219" i="9"/>
  <c r="V221" i="9"/>
  <c r="V234" i="9"/>
  <c r="N38" i="9"/>
  <c r="V52" i="9"/>
  <c r="V104" i="9"/>
  <c r="V111" i="9"/>
  <c r="V146" i="9"/>
  <c r="N213" i="9"/>
  <c r="V64" i="9"/>
  <c r="N71" i="9"/>
  <c r="O75" i="9"/>
  <c r="V181" i="9"/>
  <c r="V235" i="9"/>
  <c r="O228" i="9"/>
  <c r="V227" i="9"/>
  <c r="N225" i="9"/>
  <c r="V222" i="9"/>
  <c r="V217" i="9"/>
  <c r="V58" i="9"/>
  <c r="L48" i="9"/>
  <c r="V49" i="9"/>
  <c r="L47" i="9"/>
  <c r="V355" i="9"/>
  <c r="V351" i="9"/>
  <c r="V345" i="9"/>
  <c r="L343" i="9"/>
  <c r="L338" i="9"/>
  <c r="V339" i="9"/>
  <c r="V338" i="9" s="1"/>
  <c r="P169" i="9"/>
  <c r="I164" i="9"/>
  <c r="L169" i="9"/>
  <c r="G164" i="9"/>
  <c r="J166" i="9"/>
  <c r="L166" i="9"/>
  <c r="V167" i="9"/>
  <c r="H164" i="9"/>
  <c r="L164" i="9"/>
  <c r="H360" i="9"/>
  <c r="L363" i="9"/>
  <c r="F211" i="9"/>
  <c r="Q207" i="9"/>
  <c r="J207" i="9"/>
  <c r="V208" i="9"/>
  <c r="O23" i="9"/>
  <c r="O45" i="9"/>
  <c r="J67" i="9"/>
  <c r="J66" i="9" s="1"/>
  <c r="V72" i="9"/>
  <c r="V74" i="9"/>
  <c r="V103" i="9"/>
  <c r="N112" i="9"/>
  <c r="N127" i="9"/>
  <c r="O159" i="9"/>
  <c r="N186" i="9"/>
  <c r="N188" i="9"/>
  <c r="Q48" i="9"/>
  <c r="Q47" i="9" s="1"/>
  <c r="V190" i="9"/>
  <c r="N35" i="9"/>
  <c r="O108" i="9"/>
  <c r="N123" i="9"/>
  <c r="Q169" i="9"/>
  <c r="V35" i="9"/>
  <c r="V34" i="9" s="1"/>
  <c r="O58" i="9"/>
  <c r="V65" i="9"/>
  <c r="V69" i="9"/>
  <c r="N104" i="9"/>
  <c r="V157" i="9"/>
  <c r="N119" i="9"/>
  <c r="N144" i="9"/>
  <c r="O162" i="9"/>
  <c r="N168" i="9"/>
  <c r="N178" i="9"/>
  <c r="V17" i="9"/>
  <c r="V54" i="9"/>
  <c r="V63" i="9"/>
  <c r="V93" i="9"/>
  <c r="O113" i="9"/>
  <c r="V117" i="9"/>
  <c r="V128" i="9"/>
  <c r="V115" i="9" s="1"/>
  <c r="V114" i="9" s="1"/>
  <c r="N153" i="9"/>
  <c r="V168" i="9"/>
  <c r="V158" i="9"/>
  <c r="V185" i="9"/>
  <c r="V187" i="9"/>
  <c r="V189" i="9"/>
  <c r="N36" i="9"/>
  <c r="N40" i="9"/>
  <c r="N68" i="9"/>
  <c r="N70" i="9"/>
  <c r="V100" i="9"/>
  <c r="V59" i="9"/>
  <c r="P67" i="9"/>
  <c r="P66" i="9" s="1"/>
  <c r="V78" i="9"/>
  <c r="O87" i="9"/>
  <c r="O195" i="9"/>
  <c r="H196" i="9"/>
  <c r="P199" i="9"/>
  <c r="G196" i="9"/>
  <c r="M199" i="9"/>
  <c r="N199" i="9" s="1"/>
  <c r="P193" i="9"/>
  <c r="P192" i="9" s="1"/>
  <c r="J193" i="9"/>
  <c r="J192" i="9" s="1"/>
  <c r="O197" i="9"/>
  <c r="N197" i="9"/>
  <c r="M48" i="9"/>
  <c r="M47" i="9" s="1"/>
  <c r="N47" i="9" s="1"/>
  <c r="N63" i="9"/>
  <c r="N77" i="9"/>
  <c r="O81" i="9"/>
  <c r="N86" i="9"/>
  <c r="O121" i="9"/>
  <c r="N149" i="9"/>
  <c r="N155" i="9"/>
  <c r="N161" i="9"/>
  <c r="V183" i="9"/>
  <c r="O185" i="9"/>
  <c r="O176" i="9" s="1"/>
  <c r="O175" i="9" s="1"/>
  <c r="L199" i="9"/>
  <c r="I196" i="9"/>
  <c r="O226" i="9"/>
  <c r="N238" i="9"/>
  <c r="P254" i="9"/>
  <c r="P253" i="9" s="1"/>
  <c r="O280" i="9"/>
  <c r="N282" i="9"/>
  <c r="N306" i="9"/>
  <c r="O311" i="9"/>
  <c r="M336" i="9"/>
  <c r="V350" i="9"/>
  <c r="N352" i="9"/>
  <c r="L361" i="9"/>
  <c r="N25" i="9"/>
  <c r="N29" i="9"/>
  <c r="N50" i="9"/>
  <c r="O65" i="9"/>
  <c r="O92" i="9"/>
  <c r="N105" i="9"/>
  <c r="Q132" i="9"/>
  <c r="Q131" i="9" s="1"/>
  <c r="L201" i="9"/>
  <c r="J201" i="9"/>
  <c r="V213" i="9"/>
  <c r="O217" i="9"/>
  <c r="J254" i="9"/>
  <c r="J253" i="9" s="1"/>
  <c r="V262" i="9"/>
  <c r="V254" i="9" s="1"/>
  <c r="V282" i="9"/>
  <c r="O284" i="9"/>
  <c r="O273" i="9" s="1"/>
  <c r="O272" i="9" s="1"/>
  <c r="N286" i="9"/>
  <c r="O291" i="9"/>
  <c r="O299" i="9"/>
  <c r="V306" i="9"/>
  <c r="L365" i="9"/>
  <c r="L366" i="9"/>
  <c r="O50" i="9"/>
  <c r="O52" i="9"/>
  <c r="P84" i="9"/>
  <c r="P83" i="9" s="1"/>
  <c r="L98" i="9"/>
  <c r="V119" i="9"/>
  <c r="V137" i="9"/>
  <c r="V139" i="9"/>
  <c r="V163" i="9"/>
  <c r="V177" i="9"/>
  <c r="N191" i="9"/>
  <c r="L215" i="9"/>
  <c r="J216" i="9"/>
  <c r="J215" i="9" s="1"/>
  <c r="M273" i="9"/>
  <c r="M272" i="9" s="1"/>
  <c r="N272" i="9" s="1"/>
  <c r="P344" i="9"/>
  <c r="P343" i="9" s="1"/>
  <c r="N27" i="9"/>
  <c r="P48" i="9"/>
  <c r="P47" i="9" s="1"/>
  <c r="N69" i="9"/>
  <c r="N74" i="9"/>
  <c r="N107" i="9"/>
  <c r="R196" i="9"/>
  <c r="N210" i="9"/>
  <c r="P216" i="9"/>
  <c r="P215" i="9" s="1"/>
  <c r="O221" i="9"/>
  <c r="N230" i="9"/>
  <c r="N233" i="9"/>
  <c r="O246" i="9"/>
  <c r="M254" i="9"/>
  <c r="M253" i="9" s="1"/>
  <c r="N253" i="9" s="1"/>
  <c r="N266" i="9"/>
  <c r="N268" i="9"/>
  <c r="N270" i="9"/>
  <c r="P273" i="9"/>
  <c r="P272" i="9" s="1"/>
  <c r="N331" i="9"/>
  <c r="N17" i="9"/>
  <c r="O19" i="9"/>
  <c r="P34" i="9"/>
  <c r="P33" i="9" s="1"/>
  <c r="N41" i="9"/>
  <c r="J48" i="9"/>
  <c r="J47" i="9" s="1"/>
  <c r="N142" i="9"/>
  <c r="Q148" i="9"/>
  <c r="Q147" i="9" s="1"/>
  <c r="F164" i="9"/>
  <c r="V194" i="9"/>
  <c r="O198" i="9"/>
  <c r="O223" i="9"/>
  <c r="Q237" i="9"/>
  <c r="Q236" i="9" s="1"/>
  <c r="O248" i="9"/>
  <c r="N250" i="9"/>
  <c r="O255" i="9"/>
  <c r="N310" i="9"/>
  <c r="Q365" i="9"/>
  <c r="O76" i="9"/>
  <c r="L197" i="9"/>
  <c r="T196" i="9"/>
  <c r="O214" i="9"/>
  <c r="O212" i="9" s="1"/>
  <c r="O211" i="9" s="1"/>
  <c r="L216" i="9"/>
  <c r="J273" i="9"/>
  <c r="J272" i="9" s="1"/>
  <c r="L319" i="9"/>
  <c r="L324" i="9"/>
  <c r="N32" i="9"/>
  <c r="M34" i="9"/>
  <c r="M33" i="9" s="1"/>
  <c r="O33" i="9" s="1"/>
  <c r="N43" i="9"/>
  <c r="O80" i="9"/>
  <c r="O102" i="9"/>
  <c r="V107" i="9"/>
  <c r="N124" i="9"/>
  <c r="V156" i="9"/>
  <c r="O170" i="9"/>
  <c r="O169" i="9" s="1"/>
  <c r="O173" i="9"/>
  <c r="N200" i="9"/>
  <c r="L207" i="9"/>
  <c r="P212" i="9"/>
  <c r="P211" i="9" s="1"/>
  <c r="N227" i="9"/>
  <c r="V233" i="9"/>
  <c r="N263" i="9"/>
  <c r="O283" i="9"/>
  <c r="K287" i="9"/>
  <c r="L287" i="9" s="1"/>
  <c r="L302" i="9"/>
  <c r="P302" i="9"/>
  <c r="P301" i="9" s="1"/>
  <c r="O312" i="9"/>
  <c r="P324" i="9"/>
  <c r="P323" i="9" s="1"/>
  <c r="N349" i="9"/>
  <c r="N30" i="9"/>
  <c r="N49" i="9"/>
  <c r="N82" i="9"/>
  <c r="V85" i="9"/>
  <c r="N89" i="9"/>
  <c r="N95" i="9"/>
  <c r="K97" i="9"/>
  <c r="L97" i="9" s="1"/>
  <c r="N138" i="9"/>
  <c r="V140" i="9"/>
  <c r="J169" i="9"/>
  <c r="O199" i="9"/>
  <c r="M207" i="9"/>
  <c r="O344" i="9"/>
  <c r="O343" i="9" s="1"/>
  <c r="V349" i="9"/>
  <c r="O22" i="9"/>
  <c r="N26" i="9"/>
  <c r="Q84" i="9"/>
  <c r="Q83" i="9" s="1"/>
  <c r="J147" i="9"/>
  <c r="P237" i="9"/>
  <c r="P236" i="9" s="1"/>
  <c r="P360" i="9"/>
  <c r="V82" i="9"/>
  <c r="J84" i="9"/>
  <c r="J83" i="9" s="1"/>
  <c r="N106" i="9"/>
  <c r="Q114" i="9"/>
  <c r="N117" i="9"/>
  <c r="V138" i="9"/>
  <c r="K147" i="9"/>
  <c r="L147" i="9" s="1"/>
  <c r="V170" i="9"/>
  <c r="V169" i="9" s="1"/>
  <c r="O206" i="9"/>
  <c r="P207" i="9"/>
  <c r="N229" i="9"/>
  <c r="K236" i="9"/>
  <c r="L236" i="9" s="1"/>
  <c r="N245" i="9"/>
  <c r="N247" i="9"/>
  <c r="V263" i="9"/>
  <c r="O267" i="9"/>
  <c r="J302" i="9"/>
  <c r="J301" i="9" s="1"/>
  <c r="N309" i="9"/>
  <c r="O330" i="9"/>
  <c r="Q344" i="9"/>
  <c r="Q343" i="9" s="1"/>
  <c r="Q360" i="9"/>
  <c r="O18" i="9"/>
  <c r="Q67" i="9"/>
  <c r="Q66" i="9" s="1"/>
  <c r="V73" i="9"/>
  <c r="V106" i="9"/>
  <c r="K131" i="9"/>
  <c r="L131" i="9" s="1"/>
  <c r="P166" i="9"/>
  <c r="O203" i="9"/>
  <c r="O201" i="9" s="1"/>
  <c r="V220" i="9"/>
  <c r="V229" i="9"/>
  <c r="V231" i="9"/>
  <c r="O234" i="9"/>
  <c r="V269" i="9"/>
  <c r="N271" i="9"/>
  <c r="V277" i="9"/>
  <c r="Q288" i="9"/>
  <c r="Q287" i="9" s="1"/>
  <c r="V330" i="9"/>
  <c r="J344" i="9"/>
  <c r="J343" i="9" s="1"/>
  <c r="L193" i="9"/>
  <c r="L192" i="9"/>
  <c r="M193" i="9"/>
  <c r="O194" i="9"/>
  <c r="O193" i="9" s="1"/>
  <c r="O192" i="9" s="1"/>
  <c r="J173" i="9"/>
  <c r="N174" i="9"/>
  <c r="O174" i="9"/>
  <c r="N173" i="9"/>
  <c r="Q16" i="9"/>
  <c r="Q15" i="9"/>
  <c r="L16" i="9"/>
  <c r="J16" i="9"/>
  <c r="J15" i="9"/>
  <c r="O34" i="9"/>
  <c r="U14" i="9"/>
  <c r="O302" i="9"/>
  <c r="O301" i="9" s="1"/>
  <c r="O300" i="9"/>
  <c r="N24" i="9"/>
  <c r="N31" i="9"/>
  <c r="N57" i="9"/>
  <c r="N62" i="9"/>
  <c r="L67" i="9"/>
  <c r="N91" i="9"/>
  <c r="O111" i="9"/>
  <c r="O150" i="9"/>
  <c r="N150" i="9"/>
  <c r="V154" i="9"/>
  <c r="J212" i="9"/>
  <c r="J211" i="9" s="1"/>
  <c r="N262" i="9"/>
  <c r="O262" i="9"/>
  <c r="P288" i="9"/>
  <c r="P287" i="9" s="1"/>
  <c r="V289" i="9"/>
  <c r="V326" i="9"/>
  <c r="Q324" i="9"/>
  <c r="Q323" i="9" s="1"/>
  <c r="L212" i="9"/>
  <c r="K211" i="9"/>
  <c r="L211" i="9" s="1"/>
  <c r="V275" i="9"/>
  <c r="Q273" i="9"/>
  <c r="Q272" i="9" s="1"/>
  <c r="P16" i="9"/>
  <c r="Q34" i="9"/>
  <c r="Q33" i="9" s="1"/>
  <c r="M67" i="9"/>
  <c r="M66" i="9" s="1"/>
  <c r="N66" i="9" s="1"/>
  <c r="L301" i="9"/>
  <c r="J360" i="9"/>
  <c r="J148" i="9"/>
  <c r="N21" i="9"/>
  <c r="J115" i="9"/>
  <c r="J114" i="9" s="1"/>
  <c r="P132" i="9"/>
  <c r="P131" i="9" s="1"/>
  <c r="N235" i="9"/>
  <c r="O235" i="9"/>
  <c r="N325" i="9"/>
  <c r="O325" i="9"/>
  <c r="N59" i="9"/>
  <c r="K15" i="9"/>
  <c r="O51" i="9"/>
  <c r="O103" i="9"/>
  <c r="O125" i="9"/>
  <c r="N125" i="9"/>
  <c r="V141" i="9"/>
  <c r="Q176" i="9"/>
  <c r="J176" i="9"/>
  <c r="J175" i="9" s="1"/>
  <c r="O207" i="9"/>
  <c r="L254" i="9"/>
  <c r="N44" i="9"/>
  <c r="N64" i="9"/>
  <c r="N28" i="9"/>
  <c r="K33" i="9"/>
  <c r="L33" i="9" s="1"/>
  <c r="N39" i="9"/>
  <c r="P98" i="9"/>
  <c r="P97" i="9" s="1"/>
  <c r="V133" i="9"/>
  <c r="N151" i="9"/>
  <c r="M148" i="9"/>
  <c r="M147" i="9" s="1"/>
  <c r="N147" i="9" s="1"/>
  <c r="M169" i="9"/>
  <c r="N169" i="9" s="1"/>
  <c r="F196" i="9"/>
  <c r="Q211" i="9"/>
  <c r="J237" i="9"/>
  <c r="J236" i="9" s="1"/>
  <c r="N257" i="9"/>
  <c r="O257" i="9"/>
  <c r="M84" i="9"/>
  <c r="V116" i="9"/>
  <c r="J132" i="9"/>
  <c r="J131" i="9" s="1"/>
  <c r="O146" i="9"/>
  <c r="N146" i="9"/>
  <c r="O163" i="9"/>
  <c r="N163" i="9"/>
  <c r="V255" i="9"/>
  <c r="Q254" i="9"/>
  <c r="Q253" i="9" s="1"/>
  <c r="V90" i="9"/>
  <c r="Q115" i="9"/>
  <c r="V161" i="9"/>
  <c r="R164" i="9"/>
  <c r="Q164" i="9" s="1"/>
  <c r="V174" i="9"/>
  <c r="N239" i="9"/>
  <c r="M237" i="9"/>
  <c r="M236" i="9" s="1"/>
  <c r="O239" i="9"/>
  <c r="O237" i="9" s="1"/>
  <c r="O236" i="9" s="1"/>
  <c r="M324" i="9"/>
  <c r="M323" i="9" s="1"/>
  <c r="N323" i="9" s="1"/>
  <c r="N20" i="9"/>
  <c r="M98" i="9"/>
  <c r="O100" i="9"/>
  <c r="N100" i="9"/>
  <c r="M115" i="9"/>
  <c r="M132" i="9"/>
  <c r="M131" i="9" s="1"/>
  <c r="N131" i="9" s="1"/>
  <c r="O134" i="9"/>
  <c r="O132" i="9" s="1"/>
  <c r="O131" i="9" s="1"/>
  <c r="N134" i="9"/>
  <c r="V153" i="9"/>
  <c r="M216" i="9"/>
  <c r="N231" i="9"/>
  <c r="O231" i="9"/>
  <c r="N296" i="9"/>
  <c r="O296" i="9"/>
  <c r="N344" i="9"/>
  <c r="P148" i="9"/>
  <c r="P147" i="9" s="1"/>
  <c r="N158" i="9"/>
  <c r="O158" i="9"/>
  <c r="O148" i="9" s="1"/>
  <c r="O147" i="9" s="1"/>
  <c r="V205" i="9"/>
  <c r="V218" i="9"/>
  <c r="Q216" i="9"/>
  <c r="Q215" i="9" s="1"/>
  <c r="M16" i="9"/>
  <c r="N96" i="9"/>
  <c r="J98" i="9"/>
  <c r="J97" i="9" s="1"/>
  <c r="Q98" i="9"/>
  <c r="Q97" i="9" s="1"/>
  <c r="P115" i="9"/>
  <c r="P114" i="9" s="1"/>
  <c r="O126" i="9"/>
  <c r="N128" i="9"/>
  <c r="O130" i="9"/>
  <c r="N130" i="9"/>
  <c r="V171" i="9"/>
  <c r="L173" i="9"/>
  <c r="P173" i="9"/>
  <c r="L253" i="9"/>
  <c r="N165" i="9"/>
  <c r="N209" i="9"/>
  <c r="O333" i="9"/>
  <c r="L344" i="9"/>
  <c r="V346" i="9"/>
  <c r="M344" i="9"/>
  <c r="M343" i="9" s="1"/>
  <c r="N343" i="9" s="1"/>
  <c r="M176" i="9"/>
  <c r="M175" i="9" s="1"/>
  <c r="N222" i="9"/>
  <c r="N241" i="9"/>
  <c r="N249" i="9"/>
  <c r="N269" i="9"/>
  <c r="J288" i="9"/>
  <c r="J287" i="9" s="1"/>
  <c r="N304" i="9"/>
  <c r="N335" i="9"/>
  <c r="K196" i="9"/>
  <c r="V239" i="9"/>
  <c r="N276" i="9"/>
  <c r="N298" i="9"/>
  <c r="N315" i="9"/>
  <c r="K323" i="9"/>
  <c r="L323" i="9" s="1"/>
  <c r="N327" i="9"/>
  <c r="N332" i="9"/>
  <c r="K360" i="9"/>
  <c r="N141" i="9"/>
  <c r="N154" i="9"/>
  <c r="N171" i="9"/>
  <c r="P176" i="9"/>
  <c r="P175" i="9" s="1"/>
  <c r="N179" i="9"/>
  <c r="N189" i="9"/>
  <c r="L205" i="9"/>
  <c r="M288" i="9"/>
  <c r="M205" i="9"/>
  <c r="M302" i="9"/>
  <c r="M301" i="9" s="1"/>
  <c r="N301" i="9" s="1"/>
  <c r="Q336" i="9"/>
  <c r="Q338" i="9"/>
  <c r="N356" i="9"/>
  <c r="T320" i="8"/>
  <c r="S320" i="8"/>
  <c r="R320" i="8"/>
  <c r="Q320" i="8"/>
  <c r="T318" i="8"/>
  <c r="S318" i="8"/>
  <c r="R318" i="8"/>
  <c r="Q318" i="8"/>
  <c r="T287" i="8"/>
  <c r="S287" i="8"/>
  <c r="R287" i="8"/>
  <c r="Q287" i="8"/>
  <c r="P287" i="8"/>
  <c r="M287" i="8"/>
  <c r="K287" i="8"/>
  <c r="I287" i="8"/>
  <c r="H287" i="8"/>
  <c r="G287" i="8"/>
  <c r="F287" i="8"/>
  <c r="Q299" i="8"/>
  <c r="P299" i="8"/>
  <c r="O299" i="8"/>
  <c r="M299" i="8"/>
  <c r="L299" i="8"/>
  <c r="J299" i="8"/>
  <c r="R148" i="8"/>
  <c r="V288" i="9" l="1"/>
  <c r="V273" i="9"/>
  <c r="V98" i="9"/>
  <c r="V97" i="9" s="1"/>
  <c r="O84" i="9"/>
  <c r="O83" i="9" s="1"/>
  <c r="N132" i="9"/>
  <c r="P196" i="9"/>
  <c r="V148" i="9"/>
  <c r="O16" i="9"/>
  <c r="O15" i="9" s="1"/>
  <c r="M196" i="9"/>
  <c r="V176" i="9"/>
  <c r="V175" i="9" s="1"/>
  <c r="V216" i="9"/>
  <c r="V48" i="9"/>
  <c r="V47" i="9" s="1"/>
  <c r="V344" i="9"/>
  <c r="V343" i="9" s="1"/>
  <c r="P164" i="9"/>
  <c r="I14" i="9"/>
  <c r="G14" i="9"/>
  <c r="V166" i="9"/>
  <c r="U166" i="9" s="1"/>
  <c r="J164" i="9"/>
  <c r="H14" i="9"/>
  <c r="L360" i="9"/>
  <c r="F14" i="9"/>
  <c r="Q196" i="9"/>
  <c r="J196" i="9"/>
  <c r="N207" i="9"/>
  <c r="N196" i="9"/>
  <c r="L196" i="9"/>
  <c r="O48" i="9"/>
  <c r="O47" i="9" s="1"/>
  <c r="V84" i="9"/>
  <c r="V83" i="9" s="1"/>
  <c r="V67" i="9"/>
  <c r="N67" i="9"/>
  <c r="N34" i="9"/>
  <c r="O67" i="9"/>
  <c r="O66" i="9" s="1"/>
  <c r="O254" i="9"/>
  <c r="O253" i="9" s="1"/>
  <c r="O98" i="9"/>
  <c r="O97" i="9" s="1"/>
  <c r="N176" i="9"/>
  <c r="O322" i="9"/>
  <c r="O321" i="9" s="1"/>
  <c r="O288" i="9"/>
  <c r="N302" i="9"/>
  <c r="M164" i="9"/>
  <c r="O216" i="9"/>
  <c r="O215" i="9" s="1"/>
  <c r="N48" i="9"/>
  <c r="N33" i="9"/>
  <c r="V132" i="9"/>
  <c r="V131" i="9" s="1"/>
  <c r="Q14" i="9"/>
  <c r="N115" i="9"/>
  <c r="M114" i="9"/>
  <c r="N114" i="9" s="1"/>
  <c r="N98" i="9"/>
  <c r="M97" i="9"/>
  <c r="N97" i="9" s="1"/>
  <c r="N254" i="9"/>
  <c r="O115" i="9"/>
  <c r="O114" i="9" s="1"/>
  <c r="M15" i="9"/>
  <c r="N16" i="9"/>
  <c r="N205" i="9"/>
  <c r="O205" i="9"/>
  <c r="M215" i="9"/>
  <c r="N215" i="9" s="1"/>
  <c r="N216" i="9"/>
  <c r="P15" i="9"/>
  <c r="L15" i="9"/>
  <c r="K14" i="9"/>
  <c r="N237" i="9"/>
  <c r="N236" i="9" s="1"/>
  <c r="O324" i="9"/>
  <c r="N148" i="9"/>
  <c r="N324" i="9"/>
  <c r="N84" i="9"/>
  <c r="M83" i="9"/>
  <c r="N83" i="9" s="1"/>
  <c r="L366" i="8"/>
  <c r="L365" i="8"/>
  <c r="L364" i="8"/>
  <c r="L363" i="8"/>
  <c r="L362" i="8"/>
  <c r="L361" i="8"/>
  <c r="L360" i="8"/>
  <c r="L359" i="8"/>
  <c r="L358" i="8"/>
  <c r="L357" i="8"/>
  <c r="L356" i="8"/>
  <c r="L355" i="8"/>
  <c r="L354" i="8"/>
  <c r="L353" i="8"/>
  <c r="L352" i="8"/>
  <c r="L351" i="8"/>
  <c r="L350" i="8"/>
  <c r="L349" i="8"/>
  <c r="L348" i="8"/>
  <c r="L347" i="8"/>
  <c r="L346" i="8"/>
  <c r="L345" i="8"/>
  <c r="L344" i="8"/>
  <c r="L343" i="8"/>
  <c r="L342" i="8"/>
  <c r="L338" i="8"/>
  <c r="L337" i="8"/>
  <c r="L336" i="8"/>
  <c r="L334" i="8"/>
  <c r="L333" i="8"/>
  <c r="L332" i="8"/>
  <c r="L331" i="8"/>
  <c r="L330" i="8"/>
  <c r="L329" i="8"/>
  <c r="L328" i="8"/>
  <c r="L327" i="8"/>
  <c r="L326" i="8"/>
  <c r="L325" i="8"/>
  <c r="L324" i="8"/>
  <c r="L323" i="8"/>
  <c r="L322" i="8"/>
  <c r="L321" i="8"/>
  <c r="L320" i="8"/>
  <c r="L319" i="8"/>
  <c r="L318" i="8"/>
  <c r="L317" i="8"/>
  <c r="L316" i="8"/>
  <c r="L315" i="8"/>
  <c r="L314" i="8"/>
  <c r="L313" i="8"/>
  <c r="L312" i="8"/>
  <c r="L311" i="8"/>
  <c r="L310" i="8"/>
  <c r="L309" i="8"/>
  <c r="L308" i="8"/>
  <c r="L307" i="8"/>
  <c r="L306" i="8"/>
  <c r="L305" i="8"/>
  <c r="L304" i="8"/>
  <c r="L303" i="8"/>
  <c r="L302" i="8"/>
  <c r="L301" i="8"/>
  <c r="L300" i="8"/>
  <c r="L298" i="8"/>
  <c r="L297" i="8"/>
  <c r="L296" i="8"/>
  <c r="L295" i="8"/>
  <c r="L294" i="8"/>
  <c r="L293" i="8"/>
  <c r="L292" i="8"/>
  <c r="L291" i="8"/>
  <c r="L290" i="8"/>
  <c r="L289" i="8"/>
  <c r="L288" i="8"/>
  <c r="L285" i="8"/>
  <c r="L284" i="8"/>
  <c r="L283" i="8"/>
  <c r="L282" i="8"/>
  <c r="L281" i="8"/>
  <c r="L280" i="8"/>
  <c r="L279" i="8"/>
  <c r="L277" i="8"/>
  <c r="L276" i="8"/>
  <c r="L275" i="8"/>
  <c r="L274" i="8"/>
  <c r="L273" i="8"/>
  <c r="L270" i="8"/>
  <c r="L269" i="8"/>
  <c r="L268" i="8"/>
  <c r="L267" i="8"/>
  <c r="L266" i="8"/>
  <c r="L265" i="8"/>
  <c r="L264" i="8"/>
  <c r="L263" i="8"/>
  <c r="L262" i="8"/>
  <c r="L261" i="8"/>
  <c r="L260" i="8"/>
  <c r="L259" i="8"/>
  <c r="L258" i="8"/>
  <c r="L257" i="8"/>
  <c r="L256" i="8"/>
  <c r="L255" i="8"/>
  <c r="L254" i="8"/>
  <c r="L253" i="8"/>
  <c r="L252" i="8"/>
  <c r="L251" i="8"/>
  <c r="L250" i="8"/>
  <c r="L249" i="8"/>
  <c r="L248" i="8"/>
  <c r="L247" i="8"/>
  <c r="L246" i="8"/>
  <c r="L245" i="8"/>
  <c r="L244" i="8"/>
  <c r="L243" i="8"/>
  <c r="L242" i="8"/>
  <c r="L241" i="8"/>
  <c r="L240" i="8"/>
  <c r="L239" i="8"/>
  <c r="L238" i="8"/>
  <c r="L237" i="8"/>
  <c r="L236" i="8"/>
  <c r="L235" i="8"/>
  <c r="L234" i="8"/>
  <c r="L233" i="8"/>
  <c r="L232" i="8"/>
  <c r="L231" i="8"/>
  <c r="L230" i="8"/>
  <c r="L229" i="8"/>
  <c r="L228" i="8"/>
  <c r="L227" i="8"/>
  <c r="L226" i="8"/>
  <c r="L225" i="8"/>
  <c r="L224" i="8"/>
  <c r="L223" i="8"/>
  <c r="L222" i="8"/>
  <c r="L221" i="8"/>
  <c r="L220" i="8"/>
  <c r="L219" i="8"/>
  <c r="L218" i="8"/>
  <c r="L217" i="8"/>
  <c r="L216" i="8"/>
  <c r="L215" i="8"/>
  <c r="L214" i="8"/>
  <c r="L213" i="8"/>
  <c r="L212" i="8"/>
  <c r="L211" i="8"/>
  <c r="L210" i="8"/>
  <c r="L209" i="8"/>
  <c r="L208" i="8"/>
  <c r="L207" i="8"/>
  <c r="L206" i="8"/>
  <c r="L205" i="8"/>
  <c r="L204" i="8"/>
  <c r="L203" i="8"/>
  <c r="L202" i="8"/>
  <c r="L201" i="8"/>
  <c r="L200" i="8"/>
  <c r="L199" i="8"/>
  <c r="L198" i="8"/>
  <c r="L197" i="8"/>
  <c r="L196" i="8"/>
  <c r="L193" i="8"/>
  <c r="L192" i="8"/>
  <c r="L191" i="8"/>
  <c r="L190" i="8"/>
  <c r="L189" i="8"/>
  <c r="L188" i="8"/>
  <c r="L187" i="8"/>
  <c r="L186" i="8"/>
  <c r="L185" i="8"/>
  <c r="L184" i="8"/>
  <c r="L183" i="8"/>
  <c r="L182" i="8"/>
  <c r="L181" i="8"/>
  <c r="L180" i="8"/>
  <c r="L179" i="8"/>
  <c r="L178" i="8"/>
  <c r="L177" i="8"/>
  <c r="L176" i="8"/>
  <c r="L175" i="8"/>
  <c r="L174" i="8"/>
  <c r="L173" i="8"/>
  <c r="L172" i="8"/>
  <c r="L171" i="8"/>
  <c r="L170" i="8"/>
  <c r="L169" i="8"/>
  <c r="L168" i="8"/>
  <c r="L167" i="8"/>
  <c r="L166" i="8"/>
  <c r="L165" i="8"/>
  <c r="L164" i="8"/>
  <c r="L163" i="8"/>
  <c r="L162" i="8"/>
  <c r="L161" i="8"/>
  <c r="L160" i="8"/>
  <c r="L159" i="8"/>
  <c r="L157" i="8"/>
  <c r="L156" i="8"/>
  <c r="L155" i="8"/>
  <c r="L153" i="8"/>
  <c r="L152" i="8"/>
  <c r="L151" i="8"/>
  <c r="L150" i="8"/>
  <c r="L149" i="8"/>
  <c r="L146" i="8"/>
  <c r="L145" i="8"/>
  <c r="L144" i="8"/>
  <c r="L143" i="8"/>
  <c r="L141" i="8"/>
  <c r="L140" i="8"/>
  <c r="L139" i="8"/>
  <c r="L138" i="8"/>
  <c r="L137" i="8"/>
  <c r="L136" i="8"/>
  <c r="L135" i="8"/>
  <c r="L134" i="8"/>
  <c r="L133" i="8"/>
  <c r="L130" i="8"/>
  <c r="L129" i="8"/>
  <c r="L128" i="8"/>
  <c r="L127" i="8"/>
  <c r="L126" i="8"/>
  <c r="L125" i="8"/>
  <c r="L124" i="8"/>
  <c r="L123" i="8"/>
  <c r="L122" i="8"/>
  <c r="L120" i="8"/>
  <c r="L119" i="8"/>
  <c r="L118" i="8"/>
  <c r="L117" i="8"/>
  <c r="L116" i="8"/>
  <c r="L113" i="8"/>
  <c r="L112" i="8"/>
  <c r="L111" i="8"/>
  <c r="L110" i="8"/>
  <c r="L109" i="8"/>
  <c r="L108" i="8"/>
  <c r="L107" i="8"/>
  <c r="L106" i="8"/>
  <c r="L105" i="8"/>
  <c r="L103" i="8"/>
  <c r="L102" i="8"/>
  <c r="L101" i="8"/>
  <c r="L100" i="8"/>
  <c r="L99" i="8"/>
  <c r="L98" i="8"/>
  <c r="L97" i="8"/>
  <c r="L96" i="8"/>
  <c r="L95" i="8"/>
  <c r="L94" i="8"/>
  <c r="L93" i="8"/>
  <c r="L92" i="8"/>
  <c r="L91" i="8"/>
  <c r="L90" i="8"/>
  <c r="L89" i="8"/>
  <c r="L88" i="8"/>
  <c r="L87" i="8"/>
  <c r="L86" i="8"/>
  <c r="L85" i="8"/>
  <c r="L84" i="8"/>
  <c r="L83" i="8"/>
  <c r="L82" i="8"/>
  <c r="L81" i="8"/>
  <c r="L80" i="8"/>
  <c r="L79" i="8"/>
  <c r="L78" i="8"/>
  <c r="L77" i="8"/>
  <c r="L76" i="8"/>
  <c r="L75" i="8"/>
  <c r="L74" i="8"/>
  <c r="L73" i="8"/>
  <c r="L72" i="8"/>
  <c r="L71" i="8"/>
  <c r="L70" i="8"/>
  <c r="L69" i="8"/>
  <c r="L68" i="8"/>
  <c r="L67" i="8"/>
  <c r="L66" i="8"/>
  <c r="L64" i="8"/>
  <c r="L63" i="8"/>
  <c r="L62" i="8"/>
  <c r="L61" i="8"/>
  <c r="L60" i="8"/>
  <c r="L59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2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N111" i="8"/>
  <c r="N110" i="8"/>
  <c r="R98" i="8"/>
  <c r="R97" i="8" s="1"/>
  <c r="T98" i="8"/>
  <c r="S98" i="8"/>
  <c r="K98" i="8"/>
  <c r="I98" i="8"/>
  <c r="H98" i="8"/>
  <c r="H97" i="8" s="1"/>
  <c r="G98" i="8"/>
  <c r="G97" i="8" s="1"/>
  <c r="F98" i="8"/>
  <c r="Q112" i="8"/>
  <c r="P112" i="8"/>
  <c r="M112" i="8"/>
  <c r="O112" i="8" s="1"/>
  <c r="J112" i="8"/>
  <c r="Q269" i="8"/>
  <c r="J355" i="8"/>
  <c r="K340" i="8"/>
  <c r="I340" i="8"/>
  <c r="H340" i="8"/>
  <c r="G340" i="8"/>
  <c r="G339" i="8" s="1"/>
  <c r="F340" i="8"/>
  <c r="T207" i="8"/>
  <c r="S207" i="8"/>
  <c r="R207" i="8"/>
  <c r="T205" i="8"/>
  <c r="S205" i="8"/>
  <c r="R205" i="8"/>
  <c r="J194" i="8"/>
  <c r="G173" i="8"/>
  <c r="H173" i="8"/>
  <c r="I173" i="8"/>
  <c r="K173" i="8"/>
  <c r="R16" i="8"/>
  <c r="T16" i="8"/>
  <c r="S16" i="8"/>
  <c r="K16" i="8"/>
  <c r="I16" i="8"/>
  <c r="I15" i="8" s="1"/>
  <c r="H16" i="8"/>
  <c r="H15" i="8" s="1"/>
  <c r="G16" i="8"/>
  <c r="F16" i="8"/>
  <c r="Q32" i="8"/>
  <c r="P32" i="8"/>
  <c r="N32" i="8"/>
  <c r="M32" i="8"/>
  <c r="O32" i="8" s="1"/>
  <c r="J32" i="8"/>
  <c r="Q366" i="8"/>
  <c r="Q365" i="8" s="1"/>
  <c r="P366" i="8"/>
  <c r="P365" i="8" s="1"/>
  <c r="P364" i="8" s="1"/>
  <c r="M366" i="8"/>
  <c r="M365" i="8" s="1"/>
  <c r="J366" i="8"/>
  <c r="J365" i="8" s="1"/>
  <c r="J364" i="8" s="1"/>
  <c r="T365" i="8"/>
  <c r="T364" i="8" s="1"/>
  <c r="K365" i="8"/>
  <c r="I365" i="8"/>
  <c r="I364" i="8" s="1"/>
  <c r="H365" i="8"/>
  <c r="H364" i="8" s="1"/>
  <c r="G365" i="8"/>
  <c r="G364" i="8" s="1"/>
  <c r="F365" i="8"/>
  <c r="F364" i="8" s="1"/>
  <c r="M364" i="8" s="1"/>
  <c r="V364" i="8"/>
  <c r="U364" i="8"/>
  <c r="S364" i="8"/>
  <c r="R364" i="8"/>
  <c r="O364" i="8"/>
  <c r="N364" i="8"/>
  <c r="Q363" i="8"/>
  <c r="Q362" i="8" s="1"/>
  <c r="P363" i="8"/>
  <c r="M363" i="8"/>
  <c r="M362" i="8" s="1"/>
  <c r="J363" i="8"/>
  <c r="J362" i="8" s="1"/>
  <c r="T362" i="8"/>
  <c r="P362" i="8"/>
  <c r="O362" i="8"/>
  <c r="O359" i="8" s="1"/>
  <c r="N362" i="8"/>
  <c r="K362" i="8"/>
  <c r="I362" i="8"/>
  <c r="H362" i="8"/>
  <c r="G362" i="8"/>
  <c r="F362" i="8"/>
  <c r="Q361" i="8"/>
  <c r="P361" i="8"/>
  <c r="P360" i="8" s="1"/>
  <c r="M361" i="8"/>
  <c r="M360" i="8" s="1"/>
  <c r="M359" i="8" s="1"/>
  <c r="J361" i="8"/>
  <c r="J360" i="8" s="1"/>
  <c r="J359" i="8" s="1"/>
  <c r="T360" i="8"/>
  <c r="Q360" i="8"/>
  <c r="O360" i="8"/>
  <c r="N360" i="8"/>
  <c r="K360" i="8"/>
  <c r="K359" i="8" s="1"/>
  <c r="I360" i="8"/>
  <c r="H360" i="8"/>
  <c r="G360" i="8"/>
  <c r="G359" i="8" s="1"/>
  <c r="F360" i="8"/>
  <c r="V359" i="8"/>
  <c r="U359" i="8"/>
  <c r="T359" i="8"/>
  <c r="S359" i="8"/>
  <c r="R359" i="8"/>
  <c r="Q358" i="8"/>
  <c r="P358" i="8"/>
  <c r="M358" i="8"/>
  <c r="N358" i="8" s="1"/>
  <c r="J358" i="8"/>
  <c r="Q357" i="8"/>
  <c r="P357" i="8"/>
  <c r="M357" i="8"/>
  <c r="N357" i="8" s="1"/>
  <c r="J357" i="8"/>
  <c r="Q356" i="8"/>
  <c r="P356" i="8"/>
  <c r="M356" i="8"/>
  <c r="N356" i="8" s="1"/>
  <c r="J356" i="8"/>
  <c r="Q355" i="8"/>
  <c r="P355" i="8"/>
  <c r="M355" i="8"/>
  <c r="O355" i="8" s="1"/>
  <c r="Q354" i="8"/>
  <c r="P354" i="8"/>
  <c r="M354" i="8"/>
  <c r="J354" i="8"/>
  <c r="Q353" i="8"/>
  <c r="P353" i="8"/>
  <c r="M353" i="8"/>
  <c r="O353" i="8" s="1"/>
  <c r="J353" i="8"/>
  <c r="Q352" i="8"/>
  <c r="P352" i="8"/>
  <c r="V352" i="8" s="1"/>
  <c r="M352" i="8"/>
  <c r="O352" i="8" s="1"/>
  <c r="J352" i="8"/>
  <c r="Q351" i="8"/>
  <c r="P351" i="8"/>
  <c r="M351" i="8"/>
  <c r="J351" i="8"/>
  <c r="Q350" i="8"/>
  <c r="P350" i="8"/>
  <c r="M350" i="8"/>
  <c r="O350" i="8" s="1"/>
  <c r="J350" i="8"/>
  <c r="Q349" i="8"/>
  <c r="P349" i="8"/>
  <c r="M349" i="8"/>
  <c r="J349" i="8"/>
  <c r="Q348" i="8"/>
  <c r="P348" i="8"/>
  <c r="V348" i="8" s="1"/>
  <c r="M348" i="8"/>
  <c r="O348" i="8" s="1"/>
  <c r="J348" i="8"/>
  <c r="Q347" i="8"/>
  <c r="P347" i="8"/>
  <c r="M347" i="8"/>
  <c r="O347" i="8" s="1"/>
  <c r="J347" i="8"/>
  <c r="Q346" i="8"/>
  <c r="P346" i="8"/>
  <c r="M346" i="8"/>
  <c r="O346" i="8" s="1"/>
  <c r="J346" i="8"/>
  <c r="Q345" i="8"/>
  <c r="P345" i="8"/>
  <c r="V345" i="8" s="1"/>
  <c r="M345" i="8"/>
  <c r="O345" i="8" s="1"/>
  <c r="J345" i="8"/>
  <c r="Q344" i="8"/>
  <c r="P344" i="8"/>
  <c r="M344" i="8"/>
  <c r="J344" i="8"/>
  <c r="U343" i="8"/>
  <c r="U342" i="8" s="1"/>
  <c r="T343" i="8"/>
  <c r="T342" i="8" s="1"/>
  <c r="S343" i="8"/>
  <c r="R343" i="8"/>
  <c r="R342" i="8" s="1"/>
  <c r="K343" i="8"/>
  <c r="K342" i="8" s="1"/>
  <c r="I343" i="8"/>
  <c r="I342" i="8" s="1"/>
  <c r="H343" i="8"/>
  <c r="H342" i="8" s="1"/>
  <c r="G343" i="8"/>
  <c r="G342" i="8" s="1"/>
  <c r="F343" i="8"/>
  <c r="F342" i="8" s="1"/>
  <c r="S342" i="8"/>
  <c r="Q341" i="8"/>
  <c r="Q340" i="8" s="1"/>
  <c r="P341" i="8"/>
  <c r="P340" i="8" s="1"/>
  <c r="P339" i="8" s="1"/>
  <c r="M341" i="8"/>
  <c r="M340" i="8" s="1"/>
  <c r="J341" i="8"/>
  <c r="T340" i="8"/>
  <c r="K339" i="8"/>
  <c r="H339" i="8"/>
  <c r="F339" i="8"/>
  <c r="M339" i="8" s="1"/>
  <c r="V339" i="8"/>
  <c r="U339" i="8"/>
  <c r="T339" i="8"/>
  <c r="S339" i="8"/>
  <c r="R339" i="8"/>
  <c r="O339" i="8"/>
  <c r="N339" i="8"/>
  <c r="I339" i="8"/>
  <c r="Q338" i="8"/>
  <c r="Q337" i="8" s="1"/>
  <c r="P338" i="8"/>
  <c r="M338" i="8"/>
  <c r="N338" i="8" s="1"/>
  <c r="N337" i="8" s="1"/>
  <c r="J338" i="8"/>
  <c r="J337" i="8" s="1"/>
  <c r="U337" i="8"/>
  <c r="T337" i="8"/>
  <c r="S337" i="8"/>
  <c r="R337" i="8"/>
  <c r="O337" i="8"/>
  <c r="K337" i="8"/>
  <c r="I337" i="8"/>
  <c r="H337" i="8"/>
  <c r="G337" i="8"/>
  <c r="F337" i="8"/>
  <c r="Q336" i="8"/>
  <c r="Q335" i="8" s="1"/>
  <c r="P336" i="8"/>
  <c r="M336" i="8"/>
  <c r="M335" i="8" s="1"/>
  <c r="J336" i="8"/>
  <c r="J335" i="8" s="1"/>
  <c r="U335" i="8"/>
  <c r="T335" i="8"/>
  <c r="S335" i="8"/>
  <c r="R335" i="8"/>
  <c r="O335" i="8"/>
  <c r="K335" i="8"/>
  <c r="I335" i="8"/>
  <c r="H335" i="8"/>
  <c r="L335" i="8" s="1"/>
  <c r="G335" i="8"/>
  <c r="F335" i="8"/>
  <c r="F14" i="8" s="1"/>
  <c r="Q334" i="8"/>
  <c r="P334" i="8"/>
  <c r="M334" i="8"/>
  <c r="N334" i="8" s="1"/>
  <c r="J334" i="8"/>
  <c r="Q333" i="8"/>
  <c r="P333" i="8"/>
  <c r="M333" i="8"/>
  <c r="N333" i="8" s="1"/>
  <c r="J333" i="8"/>
  <c r="Q332" i="8"/>
  <c r="P332" i="8"/>
  <c r="M332" i="8"/>
  <c r="N332" i="8" s="1"/>
  <c r="J332" i="8"/>
  <c r="Q331" i="8"/>
  <c r="V331" i="8" s="1"/>
  <c r="P331" i="8"/>
  <c r="M331" i="8"/>
  <c r="N331" i="8" s="1"/>
  <c r="J331" i="8"/>
  <c r="Q330" i="8"/>
  <c r="P330" i="8"/>
  <c r="M330" i="8"/>
  <c r="O330" i="8" s="1"/>
  <c r="J330" i="8"/>
  <c r="Q329" i="8"/>
  <c r="P329" i="8"/>
  <c r="M329" i="8"/>
  <c r="O329" i="8" s="1"/>
  <c r="J329" i="8"/>
  <c r="Q328" i="8"/>
  <c r="P328" i="8"/>
  <c r="N328" i="8"/>
  <c r="M328" i="8"/>
  <c r="O328" i="8" s="1"/>
  <c r="J328" i="8"/>
  <c r="Q327" i="8"/>
  <c r="P327" i="8"/>
  <c r="M327" i="8"/>
  <c r="J327" i="8"/>
  <c r="Q326" i="8"/>
  <c r="P326" i="8"/>
  <c r="M326" i="8"/>
  <c r="O326" i="8" s="1"/>
  <c r="J326" i="8"/>
  <c r="Q325" i="8"/>
  <c r="P325" i="8"/>
  <c r="M325" i="8"/>
  <c r="N325" i="8" s="1"/>
  <c r="J325" i="8"/>
  <c r="Q324" i="8"/>
  <c r="P324" i="8"/>
  <c r="V324" i="8" s="1"/>
  <c r="M324" i="8"/>
  <c r="O324" i="8" s="1"/>
  <c r="J324" i="8"/>
  <c r="U323" i="8"/>
  <c r="U322" i="8" s="1"/>
  <c r="T323" i="8"/>
  <c r="T322" i="8" s="1"/>
  <c r="S323" i="8"/>
  <c r="S322" i="8" s="1"/>
  <c r="R323" i="8"/>
  <c r="R322" i="8" s="1"/>
  <c r="K323" i="8"/>
  <c r="K322" i="8" s="1"/>
  <c r="I323" i="8"/>
  <c r="I322" i="8" s="1"/>
  <c r="H323" i="8"/>
  <c r="H322" i="8" s="1"/>
  <c r="G323" i="8"/>
  <c r="G322" i="8" s="1"/>
  <c r="F323" i="8"/>
  <c r="F322" i="8" s="1"/>
  <c r="Q321" i="8"/>
  <c r="P321" i="8"/>
  <c r="P320" i="8" s="1"/>
  <c r="M321" i="8"/>
  <c r="M320" i="8" s="1"/>
  <c r="J321" i="8"/>
  <c r="J320" i="8" s="1"/>
  <c r="K320" i="8"/>
  <c r="I320" i="8"/>
  <c r="H320" i="8"/>
  <c r="G320" i="8"/>
  <c r="F320" i="8"/>
  <c r="Q319" i="8"/>
  <c r="P319" i="8"/>
  <c r="M319" i="8"/>
  <c r="M318" i="8" s="1"/>
  <c r="J319" i="8"/>
  <c r="P318" i="8"/>
  <c r="K318" i="8"/>
  <c r="J318" i="8"/>
  <c r="I318" i="8"/>
  <c r="H318" i="8"/>
  <c r="G318" i="8"/>
  <c r="F318" i="8"/>
  <c r="Q317" i="8"/>
  <c r="P317" i="8"/>
  <c r="M317" i="8"/>
  <c r="N317" i="8" s="1"/>
  <c r="J317" i="8"/>
  <c r="Q316" i="8"/>
  <c r="P316" i="8"/>
  <c r="O316" i="8"/>
  <c r="M316" i="8"/>
  <c r="N316" i="8" s="1"/>
  <c r="J316" i="8"/>
  <c r="Q315" i="8"/>
  <c r="P315" i="8"/>
  <c r="M315" i="8"/>
  <c r="J315" i="8"/>
  <c r="Q314" i="8"/>
  <c r="P314" i="8"/>
  <c r="M314" i="8"/>
  <c r="O314" i="8" s="1"/>
  <c r="J314" i="8"/>
  <c r="Q313" i="8"/>
  <c r="P313" i="8"/>
  <c r="M313" i="8"/>
  <c r="J313" i="8"/>
  <c r="V312" i="8"/>
  <c r="Q312" i="8"/>
  <c r="P312" i="8"/>
  <c r="M312" i="8"/>
  <c r="J312" i="8"/>
  <c r="Q311" i="8"/>
  <c r="P311" i="8"/>
  <c r="M311" i="8"/>
  <c r="O311" i="8" s="1"/>
  <c r="J311" i="8"/>
  <c r="Q310" i="8"/>
  <c r="P310" i="8"/>
  <c r="N310" i="8"/>
  <c r="M310" i="8"/>
  <c r="O310" i="8" s="1"/>
  <c r="J310" i="8"/>
  <c r="Q309" i="8"/>
  <c r="P309" i="8"/>
  <c r="M309" i="8"/>
  <c r="O309" i="8" s="1"/>
  <c r="J309" i="8"/>
  <c r="Q308" i="8"/>
  <c r="P308" i="8"/>
  <c r="M308" i="8"/>
  <c r="O308" i="8" s="1"/>
  <c r="J308" i="8"/>
  <c r="Q307" i="8"/>
  <c r="V307" i="8" s="1"/>
  <c r="P307" i="8"/>
  <c r="M307" i="8"/>
  <c r="O307" i="8" s="1"/>
  <c r="J307" i="8"/>
  <c r="Q306" i="8"/>
  <c r="P306" i="8"/>
  <c r="V306" i="8" s="1"/>
  <c r="M306" i="8"/>
  <c r="O306" i="8" s="1"/>
  <c r="J306" i="8"/>
  <c r="Q305" i="8"/>
  <c r="P305" i="8"/>
  <c r="M305" i="8"/>
  <c r="N305" i="8" s="1"/>
  <c r="J305" i="8"/>
  <c r="Q304" i="8"/>
  <c r="P304" i="8"/>
  <c r="M304" i="8"/>
  <c r="N304" i="8" s="1"/>
  <c r="J304" i="8"/>
  <c r="Q303" i="8"/>
  <c r="P303" i="8"/>
  <c r="M303" i="8"/>
  <c r="J303" i="8"/>
  <c r="Q302" i="8"/>
  <c r="P302" i="8"/>
  <c r="O302" i="8"/>
  <c r="N302" i="8"/>
  <c r="M302" i="8"/>
  <c r="J302" i="8"/>
  <c r="U301" i="8"/>
  <c r="T301" i="8"/>
  <c r="T300" i="8" s="1"/>
  <c r="S301" i="8"/>
  <c r="R301" i="8"/>
  <c r="R300" i="8" s="1"/>
  <c r="K301" i="8"/>
  <c r="K300" i="8" s="1"/>
  <c r="I301" i="8"/>
  <c r="I300" i="8" s="1"/>
  <c r="H301" i="8"/>
  <c r="H300" i="8" s="1"/>
  <c r="G301" i="8"/>
  <c r="G300" i="8" s="1"/>
  <c r="F301" i="8"/>
  <c r="F300" i="8" s="1"/>
  <c r="S300" i="8"/>
  <c r="Q298" i="8"/>
  <c r="P298" i="8"/>
  <c r="M298" i="8"/>
  <c r="N298" i="8" s="1"/>
  <c r="J298" i="8"/>
  <c r="P297" i="8"/>
  <c r="M297" i="8"/>
  <c r="O297" i="8" s="1"/>
  <c r="J297" i="8"/>
  <c r="Q296" i="8"/>
  <c r="P296" i="8"/>
  <c r="M296" i="8"/>
  <c r="N296" i="8" s="1"/>
  <c r="J296" i="8"/>
  <c r="Q295" i="8"/>
  <c r="P295" i="8"/>
  <c r="V295" i="8" s="1"/>
  <c r="M295" i="8"/>
  <c r="N295" i="8" s="1"/>
  <c r="J295" i="8"/>
  <c r="Q294" i="8"/>
  <c r="P294" i="8"/>
  <c r="M294" i="8"/>
  <c r="N294" i="8" s="1"/>
  <c r="J294" i="8"/>
  <c r="Q293" i="8"/>
  <c r="P293" i="8"/>
  <c r="M293" i="8"/>
  <c r="O293" i="8" s="1"/>
  <c r="J293" i="8"/>
  <c r="Q292" i="8"/>
  <c r="P292" i="8"/>
  <c r="M292" i="8"/>
  <c r="O292" i="8" s="1"/>
  <c r="J292" i="8"/>
  <c r="Q291" i="8"/>
  <c r="P291" i="8"/>
  <c r="M291" i="8"/>
  <c r="O291" i="8" s="1"/>
  <c r="J291" i="8"/>
  <c r="Q290" i="8"/>
  <c r="P290" i="8"/>
  <c r="M290" i="8"/>
  <c r="O290" i="8" s="1"/>
  <c r="J290" i="8"/>
  <c r="Q289" i="8"/>
  <c r="P289" i="8"/>
  <c r="M289" i="8"/>
  <c r="N289" i="8" s="1"/>
  <c r="J289" i="8"/>
  <c r="Q288" i="8"/>
  <c r="P288" i="8"/>
  <c r="O288" i="8"/>
  <c r="M288" i="8"/>
  <c r="J288" i="8"/>
  <c r="Z287" i="8"/>
  <c r="Y287" i="8"/>
  <c r="X287" i="8"/>
  <c r="W287" i="8"/>
  <c r="U287" i="8"/>
  <c r="T286" i="8"/>
  <c r="S286" i="8"/>
  <c r="R286" i="8"/>
  <c r="K286" i="8"/>
  <c r="I286" i="8"/>
  <c r="H286" i="8"/>
  <c r="G286" i="8"/>
  <c r="F286" i="8"/>
  <c r="M286" i="8" s="1"/>
  <c r="N286" i="8" s="1"/>
  <c r="Q285" i="8"/>
  <c r="P285" i="8"/>
  <c r="M285" i="8"/>
  <c r="O285" i="8" s="1"/>
  <c r="J285" i="8"/>
  <c r="Q284" i="8"/>
  <c r="P284" i="8"/>
  <c r="M284" i="8"/>
  <c r="O284" i="8" s="1"/>
  <c r="J284" i="8"/>
  <c r="Q283" i="8"/>
  <c r="P283" i="8"/>
  <c r="M283" i="8"/>
  <c r="N283" i="8" s="1"/>
  <c r="J283" i="8"/>
  <c r="Q282" i="8"/>
  <c r="P282" i="8"/>
  <c r="M282" i="8"/>
  <c r="N282" i="8" s="1"/>
  <c r="J282" i="8"/>
  <c r="Q281" i="8"/>
  <c r="P281" i="8"/>
  <c r="M281" i="8"/>
  <c r="N281" i="8" s="1"/>
  <c r="J281" i="8"/>
  <c r="Q280" i="8"/>
  <c r="P280" i="8"/>
  <c r="M280" i="8"/>
  <c r="N280" i="8" s="1"/>
  <c r="J280" i="8"/>
  <c r="Q279" i="8"/>
  <c r="P279" i="8"/>
  <c r="M279" i="8"/>
  <c r="N279" i="8" s="1"/>
  <c r="J279" i="8"/>
  <c r="Q278" i="8"/>
  <c r="P278" i="8"/>
  <c r="M278" i="8"/>
  <c r="N278" i="8" s="1"/>
  <c r="J278" i="8"/>
  <c r="Q277" i="8"/>
  <c r="P277" i="8"/>
  <c r="M277" i="8"/>
  <c r="O277" i="8" s="1"/>
  <c r="J277" i="8"/>
  <c r="Q276" i="8"/>
  <c r="P276" i="8"/>
  <c r="M276" i="8"/>
  <c r="J276" i="8"/>
  <c r="Q275" i="8"/>
  <c r="P275" i="8"/>
  <c r="M275" i="8"/>
  <c r="O275" i="8" s="1"/>
  <c r="J275" i="8"/>
  <c r="Q274" i="8"/>
  <c r="P274" i="8"/>
  <c r="M274" i="8"/>
  <c r="O274" i="8" s="1"/>
  <c r="J274" i="8"/>
  <c r="Q273" i="8"/>
  <c r="P273" i="8"/>
  <c r="M273" i="8"/>
  <c r="J273" i="8"/>
  <c r="Z272" i="8"/>
  <c r="Y272" i="8"/>
  <c r="X272" i="8"/>
  <c r="W272" i="8"/>
  <c r="U272" i="8"/>
  <c r="T272" i="8"/>
  <c r="S272" i="8"/>
  <c r="R272" i="8"/>
  <c r="R271" i="8" s="1"/>
  <c r="K272" i="8"/>
  <c r="K271" i="8" s="1"/>
  <c r="I272" i="8"/>
  <c r="I271" i="8" s="1"/>
  <c r="H272" i="8"/>
  <c r="H271" i="8" s="1"/>
  <c r="G272" i="8"/>
  <c r="G271" i="8" s="1"/>
  <c r="F272" i="8"/>
  <c r="F271" i="8" s="1"/>
  <c r="T271" i="8"/>
  <c r="S271" i="8"/>
  <c r="Q270" i="8"/>
  <c r="P270" i="8"/>
  <c r="M270" i="8"/>
  <c r="O270" i="8" s="1"/>
  <c r="J270" i="8"/>
  <c r="P269" i="8"/>
  <c r="M269" i="8"/>
  <c r="O269" i="8" s="1"/>
  <c r="J269" i="8"/>
  <c r="Q268" i="8"/>
  <c r="P268" i="8"/>
  <c r="M268" i="8"/>
  <c r="O268" i="8" s="1"/>
  <c r="J268" i="8"/>
  <c r="Q267" i="8"/>
  <c r="P267" i="8"/>
  <c r="M267" i="8"/>
  <c r="O267" i="8" s="1"/>
  <c r="J267" i="8"/>
  <c r="Q266" i="8"/>
  <c r="P266" i="8"/>
  <c r="M266" i="8"/>
  <c r="O266" i="8" s="1"/>
  <c r="J266" i="8"/>
  <c r="Q265" i="8"/>
  <c r="P265" i="8"/>
  <c r="M265" i="8"/>
  <c r="N265" i="8" s="1"/>
  <c r="J265" i="8"/>
  <c r="Q264" i="8"/>
  <c r="P264" i="8"/>
  <c r="M264" i="8"/>
  <c r="O264" i="8" s="1"/>
  <c r="J264" i="8"/>
  <c r="Q263" i="8"/>
  <c r="P263" i="8"/>
  <c r="M263" i="8"/>
  <c r="O263" i="8" s="1"/>
  <c r="J263" i="8"/>
  <c r="Q262" i="8"/>
  <c r="P262" i="8"/>
  <c r="V262" i="8" s="1"/>
  <c r="M262" i="8"/>
  <c r="O262" i="8" s="1"/>
  <c r="J262" i="8"/>
  <c r="Q261" i="8"/>
  <c r="P261" i="8"/>
  <c r="M261" i="8"/>
  <c r="O261" i="8" s="1"/>
  <c r="J261" i="8"/>
  <c r="Q260" i="8"/>
  <c r="P260" i="8"/>
  <c r="M260" i="8"/>
  <c r="O260" i="8" s="1"/>
  <c r="J260" i="8"/>
  <c r="Q259" i="8"/>
  <c r="P259" i="8"/>
  <c r="M259" i="8"/>
  <c r="N259" i="8" s="1"/>
  <c r="J259" i="8"/>
  <c r="Q258" i="8"/>
  <c r="P258" i="8"/>
  <c r="M258" i="8"/>
  <c r="O258" i="8" s="1"/>
  <c r="J258" i="8"/>
  <c r="Q257" i="8"/>
  <c r="P257" i="8"/>
  <c r="M257" i="8"/>
  <c r="O257" i="8" s="1"/>
  <c r="J257" i="8"/>
  <c r="Q256" i="8"/>
  <c r="P256" i="8"/>
  <c r="M256" i="8"/>
  <c r="O256" i="8" s="1"/>
  <c r="J256" i="8"/>
  <c r="Q255" i="8"/>
  <c r="P255" i="8"/>
  <c r="M255" i="8"/>
  <c r="O255" i="8" s="1"/>
  <c r="J255" i="8"/>
  <c r="Q254" i="8"/>
  <c r="P254" i="8"/>
  <c r="M254" i="8"/>
  <c r="O254" i="8" s="1"/>
  <c r="J254" i="8"/>
  <c r="Z253" i="8"/>
  <c r="Y253" i="8"/>
  <c r="X253" i="8"/>
  <c r="W253" i="8"/>
  <c r="U253" i="8"/>
  <c r="T253" i="8"/>
  <c r="T252" i="8" s="1"/>
  <c r="S253" i="8"/>
  <c r="S252" i="8" s="1"/>
  <c r="R253" i="8"/>
  <c r="R252" i="8" s="1"/>
  <c r="K253" i="8"/>
  <c r="K252" i="8" s="1"/>
  <c r="I253" i="8"/>
  <c r="I252" i="8" s="1"/>
  <c r="H253" i="8"/>
  <c r="H252" i="8" s="1"/>
  <c r="G253" i="8"/>
  <c r="G252" i="8" s="1"/>
  <c r="F253" i="8"/>
  <c r="F252" i="8" s="1"/>
  <c r="Q251" i="8"/>
  <c r="P251" i="8"/>
  <c r="M251" i="8"/>
  <c r="N251" i="8" s="1"/>
  <c r="J251" i="8"/>
  <c r="Q250" i="8"/>
  <c r="P250" i="8"/>
  <c r="N250" i="8"/>
  <c r="M250" i="8"/>
  <c r="O250" i="8" s="1"/>
  <c r="J250" i="8"/>
  <c r="Q249" i="8"/>
  <c r="P249" i="8"/>
  <c r="M249" i="8"/>
  <c r="O249" i="8" s="1"/>
  <c r="J249" i="8"/>
  <c r="Q248" i="8"/>
  <c r="P248" i="8"/>
  <c r="M248" i="8"/>
  <c r="O248" i="8" s="1"/>
  <c r="J248" i="8"/>
  <c r="Q247" i="8"/>
  <c r="P247" i="8"/>
  <c r="M247" i="8"/>
  <c r="O247" i="8" s="1"/>
  <c r="J247" i="8"/>
  <c r="Q246" i="8"/>
  <c r="P246" i="8"/>
  <c r="M246" i="8"/>
  <c r="O246" i="8" s="1"/>
  <c r="J246" i="8"/>
  <c r="Q245" i="8"/>
  <c r="P245" i="8"/>
  <c r="M245" i="8"/>
  <c r="O245" i="8" s="1"/>
  <c r="J245" i="8"/>
  <c r="Q244" i="8"/>
  <c r="P244" i="8"/>
  <c r="M244" i="8"/>
  <c r="N244" i="8" s="1"/>
  <c r="J244" i="8"/>
  <c r="Q243" i="8"/>
  <c r="P243" i="8"/>
  <c r="M243" i="8"/>
  <c r="J243" i="8"/>
  <c r="Q242" i="8"/>
  <c r="P242" i="8"/>
  <c r="M242" i="8"/>
  <c r="O242" i="8" s="1"/>
  <c r="J242" i="8"/>
  <c r="Q241" i="8"/>
  <c r="P241" i="8"/>
  <c r="M241" i="8"/>
  <c r="J241" i="8"/>
  <c r="Q240" i="8"/>
  <c r="P240" i="8"/>
  <c r="M240" i="8"/>
  <c r="O240" i="8" s="1"/>
  <c r="J240" i="8"/>
  <c r="Q239" i="8"/>
  <c r="P239" i="8"/>
  <c r="M239" i="8"/>
  <c r="O239" i="8" s="1"/>
  <c r="J239" i="8"/>
  <c r="Q238" i="8"/>
  <c r="P238" i="8"/>
  <c r="M238" i="8"/>
  <c r="O238" i="8" s="1"/>
  <c r="J238" i="8"/>
  <c r="Q237" i="8"/>
  <c r="P237" i="8"/>
  <c r="M237" i="8"/>
  <c r="O237" i="8" s="1"/>
  <c r="J237" i="8"/>
  <c r="T236" i="8"/>
  <c r="T235" i="8" s="1"/>
  <c r="S236" i="8"/>
  <c r="S235" i="8" s="1"/>
  <c r="R236" i="8"/>
  <c r="R235" i="8" s="1"/>
  <c r="K236" i="8"/>
  <c r="K235" i="8" s="1"/>
  <c r="I236" i="8"/>
  <c r="I235" i="8" s="1"/>
  <c r="H236" i="8"/>
  <c r="H235" i="8" s="1"/>
  <c r="G236" i="8"/>
  <c r="G235" i="8" s="1"/>
  <c r="F236" i="8"/>
  <c r="F235" i="8" s="1"/>
  <c r="V235" i="8"/>
  <c r="U235" i="8"/>
  <c r="Q234" i="8"/>
  <c r="P234" i="8"/>
  <c r="M234" i="8"/>
  <c r="O234" i="8" s="1"/>
  <c r="J234" i="8"/>
  <c r="Q233" i="8"/>
  <c r="P233" i="8"/>
  <c r="M233" i="8"/>
  <c r="O233" i="8" s="1"/>
  <c r="J233" i="8"/>
  <c r="Q232" i="8"/>
  <c r="P232" i="8"/>
  <c r="O232" i="8"/>
  <c r="M232" i="8"/>
  <c r="N232" i="8" s="1"/>
  <c r="J232" i="8"/>
  <c r="Q231" i="8"/>
  <c r="P231" i="8"/>
  <c r="M231" i="8"/>
  <c r="O231" i="8" s="1"/>
  <c r="J231" i="8"/>
  <c r="Q230" i="8"/>
  <c r="P230" i="8"/>
  <c r="M230" i="8"/>
  <c r="N230" i="8" s="1"/>
  <c r="J230" i="8"/>
  <c r="Q229" i="8"/>
  <c r="P229" i="8"/>
  <c r="M229" i="8"/>
  <c r="O229" i="8" s="1"/>
  <c r="J229" i="8"/>
  <c r="Q228" i="8"/>
  <c r="P228" i="8"/>
  <c r="V228" i="8" s="1"/>
  <c r="M228" i="8"/>
  <c r="O228" i="8" s="1"/>
  <c r="J228" i="8"/>
  <c r="Q227" i="8"/>
  <c r="P227" i="8"/>
  <c r="M227" i="8"/>
  <c r="J227" i="8"/>
  <c r="Q226" i="8"/>
  <c r="P226" i="8"/>
  <c r="M226" i="8"/>
  <c r="O226" i="8" s="1"/>
  <c r="J226" i="8"/>
  <c r="Q225" i="8"/>
  <c r="P225" i="8"/>
  <c r="M225" i="8"/>
  <c r="O225" i="8" s="1"/>
  <c r="J225" i="8"/>
  <c r="Q224" i="8"/>
  <c r="P224" i="8"/>
  <c r="M224" i="8"/>
  <c r="O224" i="8" s="1"/>
  <c r="J224" i="8"/>
  <c r="Q223" i="8"/>
  <c r="P223" i="8"/>
  <c r="M223" i="8"/>
  <c r="N223" i="8" s="1"/>
  <c r="J223" i="8"/>
  <c r="Q222" i="8"/>
  <c r="P222" i="8"/>
  <c r="M222" i="8"/>
  <c r="N222" i="8" s="1"/>
  <c r="J222" i="8"/>
  <c r="Q221" i="8"/>
  <c r="P221" i="8"/>
  <c r="M221" i="8"/>
  <c r="O221" i="8" s="1"/>
  <c r="J221" i="8"/>
  <c r="Q220" i="8"/>
  <c r="P220" i="8"/>
  <c r="M220" i="8"/>
  <c r="O220" i="8" s="1"/>
  <c r="J220" i="8"/>
  <c r="Q219" i="8"/>
  <c r="P219" i="8"/>
  <c r="M219" i="8"/>
  <c r="O219" i="8" s="1"/>
  <c r="J219" i="8"/>
  <c r="Q218" i="8"/>
  <c r="P218" i="8"/>
  <c r="M218" i="8"/>
  <c r="O218" i="8" s="1"/>
  <c r="J218" i="8"/>
  <c r="Q217" i="8"/>
  <c r="P217" i="8"/>
  <c r="M217" i="8"/>
  <c r="O217" i="8" s="1"/>
  <c r="J217" i="8"/>
  <c r="U216" i="8"/>
  <c r="T216" i="8"/>
  <c r="T215" i="8" s="1"/>
  <c r="S216" i="8"/>
  <c r="S215" i="8" s="1"/>
  <c r="R216" i="8"/>
  <c r="R215" i="8" s="1"/>
  <c r="K216" i="8"/>
  <c r="K215" i="8" s="1"/>
  <c r="I216" i="8"/>
  <c r="I215" i="8" s="1"/>
  <c r="H216" i="8"/>
  <c r="H215" i="8" s="1"/>
  <c r="G216" i="8"/>
  <c r="G215" i="8" s="1"/>
  <c r="F216" i="8"/>
  <c r="F215" i="8" s="1"/>
  <c r="Q214" i="8"/>
  <c r="P214" i="8"/>
  <c r="M214" i="8"/>
  <c r="O214" i="8" s="1"/>
  <c r="O212" i="8" s="1"/>
  <c r="O211" i="8" s="1"/>
  <c r="J214" i="8"/>
  <c r="Q213" i="8"/>
  <c r="P213" i="8"/>
  <c r="M213" i="8"/>
  <c r="O213" i="8" s="1"/>
  <c r="J213" i="8"/>
  <c r="V212" i="8"/>
  <c r="V211" i="8" s="1"/>
  <c r="U212" i="8"/>
  <c r="T212" i="8"/>
  <c r="T211" i="8" s="1"/>
  <c r="S212" i="8"/>
  <c r="R212" i="8"/>
  <c r="R211" i="8" s="1"/>
  <c r="K212" i="8"/>
  <c r="K211" i="8" s="1"/>
  <c r="I212" i="8"/>
  <c r="I211" i="8" s="1"/>
  <c r="H212" i="8"/>
  <c r="H211" i="8" s="1"/>
  <c r="G212" i="8"/>
  <c r="G211" i="8" s="1"/>
  <c r="F212" i="8"/>
  <c r="F211" i="8" s="1"/>
  <c r="S211" i="8"/>
  <c r="Q210" i="8"/>
  <c r="P210" i="8"/>
  <c r="M210" i="8"/>
  <c r="N210" i="8" s="1"/>
  <c r="J210" i="8"/>
  <c r="Q209" i="8"/>
  <c r="P209" i="8"/>
  <c r="M209" i="8"/>
  <c r="N209" i="8" s="1"/>
  <c r="J209" i="8"/>
  <c r="Q208" i="8"/>
  <c r="P208" i="8"/>
  <c r="M208" i="8"/>
  <c r="N208" i="8" s="1"/>
  <c r="J208" i="8"/>
  <c r="K207" i="8"/>
  <c r="I207" i="8"/>
  <c r="H207" i="8"/>
  <c r="G207" i="8"/>
  <c r="F207" i="8"/>
  <c r="Q206" i="8"/>
  <c r="P206" i="8"/>
  <c r="M206" i="8"/>
  <c r="J206" i="8"/>
  <c r="J205" i="8" s="1"/>
  <c r="K205" i="8"/>
  <c r="I205" i="8"/>
  <c r="H205" i="8"/>
  <c r="G205" i="8"/>
  <c r="F205" i="8"/>
  <c r="Q204" i="8"/>
  <c r="P204" i="8"/>
  <c r="P202" i="8" s="1"/>
  <c r="M204" i="8"/>
  <c r="O204" i="8" s="1"/>
  <c r="J204" i="8"/>
  <c r="Q203" i="8"/>
  <c r="P203" i="8"/>
  <c r="M203" i="8"/>
  <c r="N203" i="8" s="1"/>
  <c r="J203" i="8"/>
  <c r="U202" i="8"/>
  <c r="T202" i="8"/>
  <c r="S202" i="8"/>
  <c r="R202" i="8"/>
  <c r="K202" i="8"/>
  <c r="I202" i="8"/>
  <c r="H202" i="8"/>
  <c r="G202" i="8"/>
  <c r="F202" i="8"/>
  <c r="Q201" i="8"/>
  <c r="Q200" i="8" s="1"/>
  <c r="P201" i="8"/>
  <c r="M201" i="8"/>
  <c r="O201" i="8" s="1"/>
  <c r="J201" i="8"/>
  <c r="J200" i="8" s="1"/>
  <c r="K200" i="8"/>
  <c r="I200" i="8"/>
  <c r="H200" i="8"/>
  <c r="G200" i="8"/>
  <c r="F200" i="8"/>
  <c r="Q199" i="8"/>
  <c r="Q198" i="8" s="1"/>
  <c r="P199" i="8"/>
  <c r="M199" i="8"/>
  <c r="O199" i="8" s="1"/>
  <c r="J199" i="8"/>
  <c r="J198" i="8" s="1"/>
  <c r="T198" i="8"/>
  <c r="S198" i="8"/>
  <c r="R198" i="8"/>
  <c r="K198" i="8"/>
  <c r="I198" i="8"/>
  <c r="H198" i="8"/>
  <c r="G198" i="8"/>
  <c r="F198" i="8"/>
  <c r="V196" i="8"/>
  <c r="P196" i="8"/>
  <c r="M196" i="8"/>
  <c r="O196" i="8" s="1"/>
  <c r="J196" i="8"/>
  <c r="Q195" i="8"/>
  <c r="P195" i="8"/>
  <c r="M195" i="8"/>
  <c r="N195" i="8" s="1"/>
  <c r="J195" i="8"/>
  <c r="Q194" i="8"/>
  <c r="P194" i="8"/>
  <c r="M194" i="8"/>
  <c r="N194" i="8" s="1"/>
  <c r="T193" i="8"/>
  <c r="T192" i="8" s="1"/>
  <c r="K193" i="8"/>
  <c r="K192" i="8" s="1"/>
  <c r="I193" i="8"/>
  <c r="I192" i="8" s="1"/>
  <c r="H193" i="8"/>
  <c r="H192" i="8" s="1"/>
  <c r="G193" i="8"/>
  <c r="G192" i="8" s="1"/>
  <c r="F193" i="8"/>
  <c r="M193" i="8" s="1"/>
  <c r="V192" i="8"/>
  <c r="Q191" i="8"/>
  <c r="P191" i="8"/>
  <c r="M191" i="8"/>
  <c r="N191" i="8" s="1"/>
  <c r="J191" i="8"/>
  <c r="Q190" i="8"/>
  <c r="P190" i="8"/>
  <c r="M190" i="8"/>
  <c r="N190" i="8" s="1"/>
  <c r="J190" i="8"/>
  <c r="Q189" i="8"/>
  <c r="P189" i="8"/>
  <c r="O189" i="8"/>
  <c r="M189" i="8"/>
  <c r="N189" i="8" s="1"/>
  <c r="J189" i="8"/>
  <c r="Q188" i="8"/>
  <c r="P188" i="8"/>
  <c r="M188" i="8"/>
  <c r="N188" i="8" s="1"/>
  <c r="J188" i="8"/>
  <c r="Q187" i="8"/>
  <c r="P187" i="8"/>
  <c r="M187" i="8"/>
  <c r="N187" i="8" s="1"/>
  <c r="J187" i="8"/>
  <c r="Q186" i="8"/>
  <c r="P186" i="8"/>
  <c r="M186" i="8"/>
  <c r="N186" i="8" s="1"/>
  <c r="J186" i="8"/>
  <c r="Q185" i="8"/>
  <c r="P185" i="8"/>
  <c r="M185" i="8"/>
  <c r="O185" i="8" s="1"/>
  <c r="J185" i="8"/>
  <c r="Q184" i="8"/>
  <c r="P184" i="8"/>
  <c r="M184" i="8"/>
  <c r="N184" i="8" s="1"/>
  <c r="J184" i="8"/>
  <c r="Q183" i="8"/>
  <c r="P183" i="8"/>
  <c r="M183" i="8"/>
  <c r="O183" i="8" s="1"/>
  <c r="J183" i="8"/>
  <c r="Q182" i="8"/>
  <c r="P182" i="8"/>
  <c r="M182" i="8"/>
  <c r="N182" i="8" s="1"/>
  <c r="J182" i="8"/>
  <c r="Q181" i="8"/>
  <c r="P181" i="8"/>
  <c r="M181" i="8"/>
  <c r="N181" i="8" s="1"/>
  <c r="J181" i="8"/>
  <c r="Q180" i="8"/>
  <c r="P180" i="8"/>
  <c r="M180" i="8"/>
  <c r="N180" i="8" s="1"/>
  <c r="J180" i="8"/>
  <c r="Q179" i="8"/>
  <c r="P179" i="8"/>
  <c r="M179" i="8"/>
  <c r="J179" i="8"/>
  <c r="Q178" i="8"/>
  <c r="P178" i="8"/>
  <c r="M178" i="8"/>
  <c r="N178" i="8" s="1"/>
  <c r="J178" i="8"/>
  <c r="Q177" i="8"/>
  <c r="P177" i="8"/>
  <c r="M177" i="8"/>
  <c r="J177" i="8"/>
  <c r="U176" i="8"/>
  <c r="U175" i="8" s="1"/>
  <c r="T176" i="8"/>
  <c r="T175" i="8" s="1"/>
  <c r="S176" i="8"/>
  <c r="S175" i="8" s="1"/>
  <c r="R176" i="8"/>
  <c r="R175" i="8" s="1"/>
  <c r="K176" i="8"/>
  <c r="K175" i="8" s="1"/>
  <c r="I176" i="8"/>
  <c r="I175" i="8" s="1"/>
  <c r="H176" i="8"/>
  <c r="H175" i="8" s="1"/>
  <c r="G176" i="8"/>
  <c r="G175" i="8" s="1"/>
  <c r="F176" i="8"/>
  <c r="F175" i="8" s="1"/>
  <c r="Q174" i="8"/>
  <c r="Q173" i="8" s="1"/>
  <c r="P174" i="8"/>
  <c r="M174" i="8"/>
  <c r="M173" i="8" s="1"/>
  <c r="N173" i="8" s="1"/>
  <c r="J174" i="8"/>
  <c r="T173" i="8"/>
  <c r="S173" i="8"/>
  <c r="P173" i="8"/>
  <c r="F173" i="8"/>
  <c r="Q172" i="8"/>
  <c r="P172" i="8"/>
  <c r="M172" i="8"/>
  <c r="O172" i="8" s="1"/>
  <c r="J172" i="8"/>
  <c r="Q171" i="8"/>
  <c r="P171" i="8"/>
  <c r="M171" i="8"/>
  <c r="O171" i="8" s="1"/>
  <c r="J171" i="8"/>
  <c r="Q170" i="8"/>
  <c r="P170" i="8"/>
  <c r="M170" i="8"/>
  <c r="J170" i="8"/>
  <c r="U169" i="8"/>
  <c r="T169" i="8"/>
  <c r="S169" i="8"/>
  <c r="R169" i="8"/>
  <c r="K169" i="8"/>
  <c r="I169" i="8"/>
  <c r="H169" i="8"/>
  <c r="G169" i="8"/>
  <c r="F169" i="8"/>
  <c r="F164" i="8" s="1"/>
  <c r="Q168" i="8"/>
  <c r="Q166" i="8" s="1"/>
  <c r="P168" i="8"/>
  <c r="M168" i="8"/>
  <c r="N168" i="8" s="1"/>
  <c r="J168" i="8"/>
  <c r="Q167" i="8"/>
  <c r="P167" i="8"/>
  <c r="M167" i="8"/>
  <c r="N167" i="8" s="1"/>
  <c r="J167" i="8"/>
  <c r="T166" i="8"/>
  <c r="S166" i="8"/>
  <c r="S164" i="8" s="1"/>
  <c r="R166" i="8"/>
  <c r="K166" i="8"/>
  <c r="I166" i="8"/>
  <c r="H166" i="8"/>
  <c r="H164" i="8" s="1"/>
  <c r="G166" i="8"/>
  <c r="F166" i="8"/>
  <c r="M166" i="8" s="1"/>
  <c r="N166" i="8" s="1"/>
  <c r="Q165" i="8"/>
  <c r="P165" i="8"/>
  <c r="M165" i="8"/>
  <c r="N165" i="8" s="1"/>
  <c r="J165" i="8"/>
  <c r="Q163" i="8"/>
  <c r="P163" i="8"/>
  <c r="M163" i="8"/>
  <c r="J163" i="8"/>
  <c r="Q162" i="8"/>
  <c r="P162" i="8"/>
  <c r="M162" i="8"/>
  <c r="O162" i="8" s="1"/>
  <c r="J162" i="8"/>
  <c r="Q161" i="8"/>
  <c r="P161" i="8"/>
  <c r="M161" i="8"/>
  <c r="N161" i="8" s="1"/>
  <c r="J161" i="8"/>
  <c r="Q160" i="8"/>
  <c r="P160" i="8"/>
  <c r="M160" i="8"/>
  <c r="N160" i="8" s="1"/>
  <c r="J160" i="8"/>
  <c r="Q159" i="8"/>
  <c r="P159" i="8"/>
  <c r="M159" i="8"/>
  <c r="O159" i="8" s="1"/>
  <c r="J159" i="8"/>
  <c r="Q158" i="8"/>
  <c r="P158" i="8"/>
  <c r="M158" i="8"/>
  <c r="O158" i="8" s="1"/>
  <c r="J158" i="8"/>
  <c r="Q157" i="8"/>
  <c r="P157" i="8"/>
  <c r="N157" i="8"/>
  <c r="M157" i="8"/>
  <c r="O157" i="8" s="1"/>
  <c r="J157" i="8"/>
  <c r="Q156" i="8"/>
  <c r="P156" i="8"/>
  <c r="V156" i="8" s="1"/>
  <c r="M156" i="8"/>
  <c r="N156" i="8" s="1"/>
  <c r="J156" i="8"/>
  <c r="Q155" i="8"/>
  <c r="P155" i="8"/>
  <c r="M155" i="8"/>
  <c r="N155" i="8" s="1"/>
  <c r="J155" i="8"/>
  <c r="Q154" i="8"/>
  <c r="P154" i="8"/>
  <c r="M154" i="8"/>
  <c r="N154" i="8" s="1"/>
  <c r="J154" i="8"/>
  <c r="Q153" i="8"/>
  <c r="P153" i="8"/>
  <c r="M153" i="8"/>
  <c r="O153" i="8" s="1"/>
  <c r="J153" i="8"/>
  <c r="Q152" i="8"/>
  <c r="P152" i="8"/>
  <c r="M152" i="8"/>
  <c r="O152" i="8" s="1"/>
  <c r="J152" i="8"/>
  <c r="Q151" i="8"/>
  <c r="P151" i="8"/>
  <c r="M151" i="8"/>
  <c r="O151" i="8" s="1"/>
  <c r="J151" i="8"/>
  <c r="Q150" i="8"/>
  <c r="P150" i="8"/>
  <c r="N150" i="8"/>
  <c r="M150" i="8"/>
  <c r="O150" i="8" s="1"/>
  <c r="J150" i="8"/>
  <c r="Q149" i="8"/>
  <c r="P149" i="8"/>
  <c r="M149" i="8"/>
  <c r="O149" i="8" s="1"/>
  <c r="J149" i="8"/>
  <c r="U148" i="8"/>
  <c r="T148" i="8"/>
  <c r="T147" i="8" s="1"/>
  <c r="S148" i="8"/>
  <c r="S147" i="8" s="1"/>
  <c r="R147" i="8"/>
  <c r="K148" i="8"/>
  <c r="K147" i="8" s="1"/>
  <c r="I148" i="8"/>
  <c r="I147" i="8" s="1"/>
  <c r="H148" i="8"/>
  <c r="H147" i="8" s="1"/>
  <c r="G148" i="8"/>
  <c r="G147" i="8" s="1"/>
  <c r="F148" i="8"/>
  <c r="F147" i="8" s="1"/>
  <c r="Q146" i="8"/>
  <c r="P146" i="8"/>
  <c r="M146" i="8"/>
  <c r="O146" i="8" s="1"/>
  <c r="J146" i="8"/>
  <c r="Q145" i="8"/>
  <c r="P145" i="8"/>
  <c r="M145" i="8"/>
  <c r="N145" i="8" s="1"/>
  <c r="J145" i="8"/>
  <c r="Q144" i="8"/>
  <c r="P144" i="8"/>
  <c r="M144" i="8"/>
  <c r="N144" i="8" s="1"/>
  <c r="J144" i="8"/>
  <c r="Q143" i="8"/>
  <c r="P143" i="8"/>
  <c r="M143" i="8"/>
  <c r="N143" i="8" s="1"/>
  <c r="J143" i="8"/>
  <c r="Q142" i="8"/>
  <c r="P142" i="8"/>
  <c r="M142" i="8"/>
  <c r="N142" i="8" s="1"/>
  <c r="J142" i="8"/>
  <c r="Q141" i="8"/>
  <c r="P141" i="8"/>
  <c r="M141" i="8"/>
  <c r="N141" i="8" s="1"/>
  <c r="J141" i="8"/>
  <c r="Q140" i="8"/>
  <c r="P140" i="8"/>
  <c r="M140" i="8"/>
  <c r="N140" i="8" s="1"/>
  <c r="J140" i="8"/>
  <c r="Q139" i="8"/>
  <c r="P139" i="8"/>
  <c r="M139" i="8"/>
  <c r="N139" i="8" s="1"/>
  <c r="J139" i="8"/>
  <c r="Q138" i="8"/>
  <c r="P138" i="8"/>
  <c r="M138" i="8"/>
  <c r="N138" i="8" s="1"/>
  <c r="J138" i="8"/>
  <c r="Q137" i="8"/>
  <c r="P137" i="8"/>
  <c r="M137" i="8"/>
  <c r="N137" i="8" s="1"/>
  <c r="J137" i="8"/>
  <c r="Q136" i="8"/>
  <c r="P136" i="8"/>
  <c r="M136" i="8"/>
  <c r="N136" i="8" s="1"/>
  <c r="J136" i="8"/>
  <c r="Q135" i="8"/>
  <c r="P135" i="8"/>
  <c r="M135" i="8"/>
  <c r="J135" i="8"/>
  <c r="Q134" i="8"/>
  <c r="P134" i="8"/>
  <c r="M134" i="8"/>
  <c r="N134" i="8" s="1"/>
  <c r="J134" i="8"/>
  <c r="Q133" i="8"/>
  <c r="P133" i="8"/>
  <c r="M133" i="8"/>
  <c r="J133" i="8"/>
  <c r="U132" i="8"/>
  <c r="T132" i="8"/>
  <c r="T131" i="8" s="1"/>
  <c r="S132" i="8"/>
  <c r="S131" i="8" s="1"/>
  <c r="R132" i="8"/>
  <c r="R131" i="8" s="1"/>
  <c r="K132" i="8"/>
  <c r="K131" i="8" s="1"/>
  <c r="I132" i="8"/>
  <c r="I131" i="8" s="1"/>
  <c r="H132" i="8"/>
  <c r="H131" i="8" s="1"/>
  <c r="G132" i="8"/>
  <c r="G131" i="8" s="1"/>
  <c r="F132" i="8"/>
  <c r="F131" i="8" s="1"/>
  <c r="Q130" i="8"/>
  <c r="P130" i="8"/>
  <c r="V130" i="8" s="1"/>
  <c r="N130" i="8"/>
  <c r="M130" i="8"/>
  <c r="O130" i="8" s="1"/>
  <c r="J130" i="8"/>
  <c r="Q129" i="8"/>
  <c r="P129" i="8"/>
  <c r="M129" i="8"/>
  <c r="N129" i="8" s="1"/>
  <c r="J129" i="8"/>
  <c r="Q128" i="8"/>
  <c r="P128" i="8"/>
  <c r="M128" i="8"/>
  <c r="O128" i="8" s="1"/>
  <c r="J128" i="8"/>
  <c r="Q127" i="8"/>
  <c r="P127" i="8"/>
  <c r="O127" i="8"/>
  <c r="M127" i="8"/>
  <c r="N127" i="8" s="1"/>
  <c r="J127" i="8"/>
  <c r="Q126" i="8"/>
  <c r="P126" i="8"/>
  <c r="M126" i="8"/>
  <c r="O126" i="8" s="1"/>
  <c r="J126" i="8"/>
  <c r="Q125" i="8"/>
  <c r="P125" i="8"/>
  <c r="O125" i="8"/>
  <c r="N125" i="8"/>
  <c r="M125" i="8"/>
  <c r="J125" i="8"/>
  <c r="Q124" i="8"/>
  <c r="P124" i="8"/>
  <c r="M124" i="8"/>
  <c r="N124" i="8" s="1"/>
  <c r="J124" i="8"/>
  <c r="Q123" i="8"/>
  <c r="V123" i="8" s="1"/>
  <c r="P123" i="8"/>
  <c r="M123" i="8"/>
  <c r="O123" i="8" s="1"/>
  <c r="J123" i="8"/>
  <c r="Q122" i="8"/>
  <c r="P122" i="8"/>
  <c r="M122" i="8"/>
  <c r="N122" i="8" s="1"/>
  <c r="J122" i="8"/>
  <c r="P121" i="8"/>
  <c r="V121" i="8" s="1"/>
  <c r="M121" i="8"/>
  <c r="J121" i="8"/>
  <c r="Q120" i="8"/>
  <c r="P120" i="8"/>
  <c r="M120" i="8"/>
  <c r="N120" i="8" s="1"/>
  <c r="J120" i="8"/>
  <c r="Q119" i="8"/>
  <c r="P119" i="8"/>
  <c r="V119" i="8" s="1"/>
  <c r="M119" i="8"/>
  <c r="O119" i="8" s="1"/>
  <c r="J119" i="8"/>
  <c r="Q118" i="8"/>
  <c r="P118" i="8"/>
  <c r="M118" i="8"/>
  <c r="J118" i="8"/>
  <c r="Q117" i="8"/>
  <c r="P117" i="8"/>
  <c r="M117" i="8"/>
  <c r="O117" i="8" s="1"/>
  <c r="J117" i="8"/>
  <c r="Q116" i="8"/>
  <c r="P116" i="8"/>
  <c r="M116" i="8"/>
  <c r="N116" i="8" s="1"/>
  <c r="J116" i="8"/>
  <c r="U115" i="8"/>
  <c r="U114" i="8" s="1"/>
  <c r="T115" i="8"/>
  <c r="T114" i="8" s="1"/>
  <c r="S115" i="8"/>
  <c r="S114" i="8" s="1"/>
  <c r="R115" i="8"/>
  <c r="R114" i="8" s="1"/>
  <c r="K115" i="8"/>
  <c r="I115" i="8"/>
  <c r="I114" i="8" s="1"/>
  <c r="H115" i="8"/>
  <c r="H114" i="8" s="1"/>
  <c r="G115" i="8"/>
  <c r="G114" i="8" s="1"/>
  <c r="F115" i="8"/>
  <c r="F114" i="8"/>
  <c r="Q113" i="8"/>
  <c r="P113" i="8"/>
  <c r="O113" i="8"/>
  <c r="M113" i="8"/>
  <c r="N113" i="8" s="1"/>
  <c r="J113" i="8"/>
  <c r="Q111" i="8"/>
  <c r="P111" i="8"/>
  <c r="O111" i="8"/>
  <c r="M111" i="8"/>
  <c r="J111" i="8"/>
  <c r="Q110" i="8"/>
  <c r="P110" i="8"/>
  <c r="M110" i="8"/>
  <c r="O110" i="8" s="1"/>
  <c r="J110" i="8"/>
  <c r="Q109" i="8"/>
  <c r="P109" i="8"/>
  <c r="M109" i="8"/>
  <c r="N109" i="8" s="1"/>
  <c r="J109" i="8"/>
  <c r="Q108" i="8"/>
  <c r="P108" i="8"/>
  <c r="M108" i="8"/>
  <c r="O108" i="8" s="1"/>
  <c r="J108" i="8"/>
  <c r="Q107" i="8"/>
  <c r="P107" i="8"/>
  <c r="O107" i="8"/>
  <c r="M107" i="8"/>
  <c r="N107" i="8" s="1"/>
  <c r="J107" i="8"/>
  <c r="Q106" i="8"/>
  <c r="P106" i="8"/>
  <c r="M106" i="8"/>
  <c r="N106" i="8" s="1"/>
  <c r="J106" i="8"/>
  <c r="Q105" i="8"/>
  <c r="P105" i="8"/>
  <c r="M105" i="8"/>
  <c r="O105" i="8" s="1"/>
  <c r="J105" i="8"/>
  <c r="Q104" i="8"/>
  <c r="P104" i="8"/>
  <c r="M104" i="8"/>
  <c r="O104" i="8" s="1"/>
  <c r="J104" i="8"/>
  <c r="Q103" i="8"/>
  <c r="P103" i="8"/>
  <c r="M103" i="8"/>
  <c r="N103" i="8" s="1"/>
  <c r="J103" i="8"/>
  <c r="Q102" i="8"/>
  <c r="P102" i="8"/>
  <c r="M102" i="8"/>
  <c r="O102" i="8" s="1"/>
  <c r="J102" i="8"/>
  <c r="Q101" i="8"/>
  <c r="Q98" i="8" s="1"/>
  <c r="P101" i="8"/>
  <c r="M101" i="8"/>
  <c r="N101" i="8" s="1"/>
  <c r="J101" i="8"/>
  <c r="Q100" i="8"/>
  <c r="P100" i="8"/>
  <c r="M100" i="8"/>
  <c r="O100" i="8" s="1"/>
  <c r="J100" i="8"/>
  <c r="Q99" i="8"/>
  <c r="P99" i="8"/>
  <c r="P98" i="8" s="1"/>
  <c r="M99" i="8"/>
  <c r="N99" i="8" s="1"/>
  <c r="J99" i="8"/>
  <c r="J98" i="8" s="1"/>
  <c r="U98" i="8"/>
  <c r="T97" i="8"/>
  <c r="S97" i="8"/>
  <c r="K97" i="8"/>
  <c r="I97" i="8"/>
  <c r="F97" i="8"/>
  <c r="U97" i="8"/>
  <c r="Q96" i="8"/>
  <c r="P96" i="8"/>
  <c r="M96" i="8"/>
  <c r="N96" i="8" s="1"/>
  <c r="J96" i="8"/>
  <c r="Q95" i="8"/>
  <c r="P95" i="8"/>
  <c r="O95" i="8"/>
  <c r="M95" i="8"/>
  <c r="N95" i="8" s="1"/>
  <c r="J95" i="8"/>
  <c r="Q94" i="8"/>
  <c r="P94" i="8"/>
  <c r="M94" i="8"/>
  <c r="N94" i="8" s="1"/>
  <c r="J94" i="8"/>
  <c r="Q93" i="8"/>
  <c r="P93" i="8"/>
  <c r="M93" i="8"/>
  <c r="N93" i="8" s="1"/>
  <c r="J93" i="8"/>
  <c r="Q92" i="8"/>
  <c r="P92" i="8"/>
  <c r="M92" i="8"/>
  <c r="O92" i="8" s="1"/>
  <c r="J92" i="8"/>
  <c r="Q91" i="8"/>
  <c r="P91" i="8"/>
  <c r="M91" i="8"/>
  <c r="J91" i="8"/>
  <c r="Q90" i="8"/>
  <c r="P90" i="8"/>
  <c r="M90" i="8"/>
  <c r="J90" i="8"/>
  <c r="Q89" i="8"/>
  <c r="P89" i="8"/>
  <c r="M89" i="8"/>
  <c r="O89" i="8" s="1"/>
  <c r="J89" i="8"/>
  <c r="Q88" i="8"/>
  <c r="P88" i="8"/>
  <c r="M88" i="8"/>
  <c r="O88" i="8" s="1"/>
  <c r="J88" i="8"/>
  <c r="Q87" i="8"/>
  <c r="P87" i="8"/>
  <c r="M87" i="8"/>
  <c r="O87" i="8" s="1"/>
  <c r="J87" i="8"/>
  <c r="Q86" i="8"/>
  <c r="P86" i="8"/>
  <c r="M86" i="8"/>
  <c r="N86" i="8" s="1"/>
  <c r="J86" i="8"/>
  <c r="Q85" i="8"/>
  <c r="P85" i="8"/>
  <c r="M85" i="8"/>
  <c r="O85" i="8" s="1"/>
  <c r="J85" i="8"/>
  <c r="U84" i="8"/>
  <c r="U83" i="8" s="1"/>
  <c r="T84" i="8"/>
  <c r="T83" i="8" s="1"/>
  <c r="S84" i="8"/>
  <c r="S83" i="8" s="1"/>
  <c r="R84" i="8"/>
  <c r="R83" i="8" s="1"/>
  <c r="K84" i="8"/>
  <c r="I84" i="8"/>
  <c r="I83" i="8" s="1"/>
  <c r="H84" i="8"/>
  <c r="H83" i="8" s="1"/>
  <c r="G84" i="8"/>
  <c r="G83" i="8" s="1"/>
  <c r="F84" i="8"/>
  <c r="F83" i="8"/>
  <c r="Q82" i="8"/>
  <c r="P82" i="8"/>
  <c r="M82" i="8"/>
  <c r="O82" i="8" s="1"/>
  <c r="J82" i="8"/>
  <c r="Q81" i="8"/>
  <c r="P81" i="8"/>
  <c r="M81" i="8"/>
  <c r="O81" i="8" s="1"/>
  <c r="J81" i="8"/>
  <c r="Q80" i="8"/>
  <c r="P80" i="8"/>
  <c r="M80" i="8"/>
  <c r="O80" i="8" s="1"/>
  <c r="J80" i="8"/>
  <c r="Q79" i="8"/>
  <c r="P79" i="8"/>
  <c r="M79" i="8"/>
  <c r="N79" i="8" s="1"/>
  <c r="J79" i="8"/>
  <c r="Q78" i="8"/>
  <c r="P78" i="8"/>
  <c r="M78" i="8"/>
  <c r="N78" i="8" s="1"/>
  <c r="J78" i="8"/>
  <c r="Q77" i="8"/>
  <c r="P77" i="8"/>
  <c r="M77" i="8"/>
  <c r="O77" i="8" s="1"/>
  <c r="J77" i="8"/>
  <c r="Q76" i="8"/>
  <c r="P76" i="8"/>
  <c r="M76" i="8"/>
  <c r="N76" i="8" s="1"/>
  <c r="J76" i="8"/>
  <c r="Q75" i="8"/>
  <c r="P75" i="8"/>
  <c r="M75" i="8"/>
  <c r="O75" i="8" s="1"/>
  <c r="J75" i="8"/>
  <c r="Q74" i="8"/>
  <c r="P74" i="8"/>
  <c r="M74" i="8"/>
  <c r="O74" i="8" s="1"/>
  <c r="J74" i="8"/>
  <c r="Q73" i="8"/>
  <c r="P73" i="8"/>
  <c r="M73" i="8"/>
  <c r="O73" i="8" s="1"/>
  <c r="J73" i="8"/>
  <c r="Q72" i="8"/>
  <c r="P72" i="8"/>
  <c r="M72" i="8"/>
  <c r="N72" i="8" s="1"/>
  <c r="J72" i="8"/>
  <c r="Q71" i="8"/>
  <c r="P71" i="8"/>
  <c r="M71" i="8"/>
  <c r="O71" i="8" s="1"/>
  <c r="J71" i="8"/>
  <c r="Q70" i="8"/>
  <c r="P70" i="8"/>
  <c r="M70" i="8"/>
  <c r="O70" i="8" s="1"/>
  <c r="J70" i="8"/>
  <c r="Q69" i="8"/>
  <c r="P69" i="8"/>
  <c r="M69" i="8"/>
  <c r="J69" i="8"/>
  <c r="Q68" i="8"/>
  <c r="P68" i="8"/>
  <c r="M68" i="8"/>
  <c r="O68" i="8" s="1"/>
  <c r="J68" i="8"/>
  <c r="W67" i="8"/>
  <c r="U67" i="8"/>
  <c r="T67" i="8"/>
  <c r="T66" i="8" s="1"/>
  <c r="S67" i="8"/>
  <c r="S66" i="8" s="1"/>
  <c r="R67" i="8"/>
  <c r="K67" i="8"/>
  <c r="K66" i="8" s="1"/>
  <c r="I67" i="8"/>
  <c r="I66" i="8" s="1"/>
  <c r="H67" i="8"/>
  <c r="H66" i="8" s="1"/>
  <c r="G67" i="8"/>
  <c r="G66" i="8" s="1"/>
  <c r="F67" i="8"/>
  <c r="F66" i="8" s="1"/>
  <c r="R66" i="8"/>
  <c r="Q65" i="8"/>
  <c r="P65" i="8"/>
  <c r="M65" i="8"/>
  <c r="O65" i="8" s="1"/>
  <c r="J65" i="8"/>
  <c r="Q64" i="8"/>
  <c r="P64" i="8"/>
  <c r="M64" i="8"/>
  <c r="O64" i="8" s="1"/>
  <c r="J64" i="8"/>
  <c r="Q63" i="8"/>
  <c r="P63" i="8"/>
  <c r="M63" i="8"/>
  <c r="O63" i="8" s="1"/>
  <c r="J63" i="8"/>
  <c r="Q62" i="8"/>
  <c r="P62" i="8"/>
  <c r="M62" i="8"/>
  <c r="N62" i="8" s="1"/>
  <c r="J62" i="8"/>
  <c r="Q61" i="8"/>
  <c r="P61" i="8"/>
  <c r="M61" i="8"/>
  <c r="N61" i="8" s="1"/>
  <c r="J61" i="8"/>
  <c r="Q60" i="8"/>
  <c r="P60" i="8"/>
  <c r="M60" i="8"/>
  <c r="N60" i="8" s="1"/>
  <c r="J60" i="8"/>
  <c r="Q59" i="8"/>
  <c r="P59" i="8"/>
  <c r="M59" i="8"/>
  <c r="O59" i="8" s="1"/>
  <c r="J59" i="8"/>
  <c r="Q58" i="8"/>
  <c r="P58" i="8"/>
  <c r="M58" i="8"/>
  <c r="O58" i="8" s="1"/>
  <c r="J58" i="8"/>
  <c r="Q57" i="8"/>
  <c r="P57" i="8"/>
  <c r="M57" i="8"/>
  <c r="O57" i="8" s="1"/>
  <c r="J57" i="8"/>
  <c r="Q56" i="8"/>
  <c r="P56" i="8"/>
  <c r="M56" i="8"/>
  <c r="O56" i="8" s="1"/>
  <c r="J56" i="8"/>
  <c r="Q55" i="8"/>
  <c r="P55" i="8"/>
  <c r="M55" i="8"/>
  <c r="O55" i="8" s="1"/>
  <c r="J55" i="8"/>
  <c r="Q54" i="8"/>
  <c r="P54" i="8"/>
  <c r="M54" i="8"/>
  <c r="O54" i="8" s="1"/>
  <c r="J54" i="8"/>
  <c r="Q53" i="8"/>
  <c r="P53" i="8"/>
  <c r="M53" i="8"/>
  <c r="J53" i="8"/>
  <c r="Q52" i="8"/>
  <c r="P52" i="8"/>
  <c r="N52" i="8"/>
  <c r="M52" i="8"/>
  <c r="O52" i="8" s="1"/>
  <c r="J52" i="8"/>
  <c r="Q51" i="8"/>
  <c r="P51" i="8"/>
  <c r="M51" i="8"/>
  <c r="O51" i="8" s="1"/>
  <c r="J51" i="8"/>
  <c r="Q50" i="8"/>
  <c r="P50" i="8"/>
  <c r="M50" i="8"/>
  <c r="N50" i="8" s="1"/>
  <c r="J50" i="8"/>
  <c r="Q49" i="8"/>
  <c r="P49" i="8"/>
  <c r="M49" i="8"/>
  <c r="O49" i="8" s="1"/>
  <c r="J49" i="8"/>
  <c r="U48" i="8"/>
  <c r="T48" i="8"/>
  <c r="T47" i="8" s="1"/>
  <c r="S48" i="8"/>
  <c r="S47" i="8" s="1"/>
  <c r="R48" i="8"/>
  <c r="R47" i="8" s="1"/>
  <c r="K48" i="8"/>
  <c r="K47" i="8" s="1"/>
  <c r="I48" i="8"/>
  <c r="I47" i="8" s="1"/>
  <c r="H48" i="8"/>
  <c r="H47" i="8" s="1"/>
  <c r="G48" i="8"/>
  <c r="G47" i="8" s="1"/>
  <c r="F48" i="8"/>
  <c r="F47" i="8" s="1"/>
  <c r="U47" i="8"/>
  <c r="Q46" i="8"/>
  <c r="V46" i="8" s="1"/>
  <c r="P46" i="8"/>
  <c r="M46" i="8"/>
  <c r="O46" i="8" s="1"/>
  <c r="J46" i="8"/>
  <c r="Q45" i="8"/>
  <c r="P45" i="8"/>
  <c r="M45" i="8"/>
  <c r="O45" i="8" s="1"/>
  <c r="J45" i="8"/>
  <c r="Q44" i="8"/>
  <c r="P44" i="8"/>
  <c r="M44" i="8"/>
  <c r="O44" i="8" s="1"/>
  <c r="J44" i="8"/>
  <c r="Q43" i="8"/>
  <c r="P43" i="8"/>
  <c r="O43" i="8"/>
  <c r="M43" i="8"/>
  <c r="N43" i="8" s="1"/>
  <c r="J43" i="8"/>
  <c r="Q42" i="8"/>
  <c r="P42" i="8"/>
  <c r="M42" i="8"/>
  <c r="O42" i="8" s="1"/>
  <c r="J42" i="8"/>
  <c r="Q41" i="8"/>
  <c r="P41" i="8"/>
  <c r="M41" i="8"/>
  <c r="O41" i="8" s="1"/>
  <c r="J41" i="8"/>
  <c r="Q40" i="8"/>
  <c r="P40" i="8"/>
  <c r="M40" i="8"/>
  <c r="O40" i="8" s="1"/>
  <c r="J40" i="8"/>
  <c r="Q39" i="8"/>
  <c r="P39" i="8"/>
  <c r="M39" i="8"/>
  <c r="N39" i="8" s="1"/>
  <c r="J39" i="8"/>
  <c r="Q38" i="8"/>
  <c r="P38" i="8"/>
  <c r="M38" i="8"/>
  <c r="O38" i="8" s="1"/>
  <c r="J38" i="8"/>
  <c r="Q37" i="8"/>
  <c r="P37" i="8"/>
  <c r="M37" i="8"/>
  <c r="O37" i="8" s="1"/>
  <c r="J37" i="8"/>
  <c r="Q36" i="8"/>
  <c r="P36" i="8"/>
  <c r="M36" i="8"/>
  <c r="O36" i="8" s="1"/>
  <c r="J36" i="8"/>
  <c r="Q35" i="8"/>
  <c r="P35" i="8"/>
  <c r="V35" i="8" s="1"/>
  <c r="M35" i="8"/>
  <c r="N35" i="8" s="1"/>
  <c r="J35" i="8"/>
  <c r="W34" i="8"/>
  <c r="U34" i="8"/>
  <c r="T34" i="8"/>
  <c r="T33" i="8" s="1"/>
  <c r="S34" i="8"/>
  <c r="S33" i="8" s="1"/>
  <c r="R34" i="8"/>
  <c r="R33" i="8" s="1"/>
  <c r="K34" i="8"/>
  <c r="K33" i="8" s="1"/>
  <c r="I34" i="8"/>
  <c r="I33" i="8" s="1"/>
  <c r="H34" i="8"/>
  <c r="G34" i="8"/>
  <c r="G33" i="8" s="1"/>
  <c r="F34" i="8"/>
  <c r="F33" i="8" s="1"/>
  <c r="Q31" i="8"/>
  <c r="P31" i="8"/>
  <c r="M31" i="8"/>
  <c r="O31" i="8" s="1"/>
  <c r="J31" i="8"/>
  <c r="Q30" i="8"/>
  <c r="P30" i="8"/>
  <c r="M30" i="8"/>
  <c r="O30" i="8" s="1"/>
  <c r="J30" i="8"/>
  <c r="Q29" i="8"/>
  <c r="P29" i="8"/>
  <c r="M29" i="8"/>
  <c r="O29" i="8" s="1"/>
  <c r="J29" i="8"/>
  <c r="Q28" i="8"/>
  <c r="P28" i="8"/>
  <c r="M28" i="8"/>
  <c r="O28" i="8" s="1"/>
  <c r="J28" i="8"/>
  <c r="Q27" i="8"/>
  <c r="P27" i="8"/>
  <c r="M27" i="8"/>
  <c r="O27" i="8" s="1"/>
  <c r="J27" i="8"/>
  <c r="Q26" i="8"/>
  <c r="P26" i="8"/>
  <c r="M26" i="8"/>
  <c r="O26" i="8" s="1"/>
  <c r="J26" i="8"/>
  <c r="Q25" i="8"/>
  <c r="P25" i="8"/>
  <c r="M25" i="8"/>
  <c r="O25" i="8" s="1"/>
  <c r="J25" i="8"/>
  <c r="Q24" i="8"/>
  <c r="P24" i="8"/>
  <c r="M24" i="8"/>
  <c r="N24" i="8" s="1"/>
  <c r="J24" i="8"/>
  <c r="Q23" i="8"/>
  <c r="P23" i="8"/>
  <c r="M23" i="8"/>
  <c r="N23" i="8" s="1"/>
  <c r="J23" i="8"/>
  <c r="Q22" i="8"/>
  <c r="P22" i="8"/>
  <c r="M22" i="8"/>
  <c r="O22" i="8" s="1"/>
  <c r="J22" i="8"/>
  <c r="Q21" i="8"/>
  <c r="P21" i="8"/>
  <c r="M21" i="8"/>
  <c r="O21" i="8" s="1"/>
  <c r="J21" i="8"/>
  <c r="Q20" i="8"/>
  <c r="P20" i="8"/>
  <c r="M20" i="8"/>
  <c r="O20" i="8" s="1"/>
  <c r="J20" i="8"/>
  <c r="Q19" i="8"/>
  <c r="P19" i="8"/>
  <c r="M19" i="8"/>
  <c r="O19" i="8" s="1"/>
  <c r="J19" i="8"/>
  <c r="Q18" i="8"/>
  <c r="P18" i="8"/>
  <c r="M18" i="8"/>
  <c r="N18" i="8" s="1"/>
  <c r="J18" i="8"/>
  <c r="Q17" i="8"/>
  <c r="P17" i="8"/>
  <c r="M17" i="8"/>
  <c r="O17" i="8" s="1"/>
  <c r="J17" i="8"/>
  <c r="T15" i="8"/>
  <c r="S15" i="8"/>
  <c r="K15" i="8"/>
  <c r="G15" i="8"/>
  <c r="F15" i="8"/>
  <c r="V15" i="8"/>
  <c r="J14" i="9" l="1"/>
  <c r="V14" i="9"/>
  <c r="P14" i="9"/>
  <c r="L14" i="9"/>
  <c r="N15" i="9"/>
  <c r="M14" i="9"/>
  <c r="N14" i="9" s="1"/>
  <c r="O320" i="9"/>
  <c r="O319" i="9" s="1"/>
  <c r="O14" i="9" s="1"/>
  <c r="O323" i="9"/>
  <c r="N217" i="8"/>
  <c r="N128" i="8"/>
  <c r="V133" i="8"/>
  <c r="Q148" i="8"/>
  <c r="N255" i="8"/>
  <c r="N100" i="8"/>
  <c r="N112" i="8"/>
  <c r="V90" i="8"/>
  <c r="V217" i="8"/>
  <c r="V220" i="8"/>
  <c r="N226" i="8"/>
  <c r="V248" i="8"/>
  <c r="V255" i="8"/>
  <c r="Q216" i="8"/>
  <c r="Q215" i="8" s="1"/>
  <c r="N231" i="8"/>
  <c r="V50" i="8"/>
  <c r="O76" i="8"/>
  <c r="N102" i="8"/>
  <c r="N237" i="8"/>
  <c r="V76" i="8"/>
  <c r="V154" i="8"/>
  <c r="M98" i="8"/>
  <c r="N98" i="8" s="1"/>
  <c r="N104" i="8"/>
  <c r="O129" i="8"/>
  <c r="N249" i="8"/>
  <c r="V281" i="8"/>
  <c r="N105" i="8"/>
  <c r="O230" i="8"/>
  <c r="N262" i="8"/>
  <c r="V177" i="8"/>
  <c r="V180" i="8"/>
  <c r="Q193" i="8"/>
  <c r="Q212" i="8"/>
  <c r="J147" i="8"/>
  <c r="O161" i="8"/>
  <c r="N108" i="8"/>
  <c r="V104" i="8"/>
  <c r="J207" i="8"/>
  <c r="V276" i="8"/>
  <c r="V282" i="8"/>
  <c r="V298" i="8"/>
  <c r="O295" i="8"/>
  <c r="V293" i="8"/>
  <c r="V292" i="8"/>
  <c r="V288" i="8"/>
  <c r="L286" i="8"/>
  <c r="L287" i="8"/>
  <c r="V162" i="8"/>
  <c r="L147" i="8"/>
  <c r="V149" i="8"/>
  <c r="L148" i="8"/>
  <c r="L34" i="8"/>
  <c r="H33" i="8"/>
  <c r="L33" i="8" s="1"/>
  <c r="L271" i="8"/>
  <c r="L272" i="8"/>
  <c r="V146" i="8"/>
  <c r="O138" i="8"/>
  <c r="L131" i="8"/>
  <c r="L132" i="8"/>
  <c r="V128" i="8"/>
  <c r="V115" i="8" s="1"/>
  <c r="V114" i="8" s="1"/>
  <c r="L115" i="8"/>
  <c r="N29" i="8"/>
  <c r="N51" i="8"/>
  <c r="V59" i="8"/>
  <c r="O106" i="8"/>
  <c r="N54" i="8"/>
  <c r="V89" i="8"/>
  <c r="V111" i="8"/>
  <c r="V108" i="8"/>
  <c r="V107" i="8"/>
  <c r="V184" i="8"/>
  <c r="V183" i="8"/>
  <c r="V181" i="8"/>
  <c r="V93" i="8"/>
  <c r="V92" i="8"/>
  <c r="V72" i="8"/>
  <c r="V68" i="8"/>
  <c r="V311" i="8"/>
  <c r="V302" i="8"/>
  <c r="V261" i="8"/>
  <c r="V249" i="8"/>
  <c r="V243" i="8"/>
  <c r="Q236" i="8"/>
  <c r="Q235" i="8" s="1"/>
  <c r="V222" i="8"/>
  <c r="V232" i="8"/>
  <c r="V223" i="8"/>
  <c r="V218" i="8"/>
  <c r="V58" i="8"/>
  <c r="V55" i="8"/>
  <c r="V34" i="8"/>
  <c r="N74" i="8"/>
  <c r="Q97" i="8"/>
  <c r="V113" i="8"/>
  <c r="R164" i="8"/>
  <c r="F197" i="8"/>
  <c r="N199" i="8"/>
  <c r="N213" i="8"/>
  <c r="N246" i="8"/>
  <c r="O265" i="8"/>
  <c r="O305" i="8"/>
  <c r="V74" i="8"/>
  <c r="V81" i="8"/>
  <c r="V120" i="8"/>
  <c r="V163" i="8"/>
  <c r="J236" i="8"/>
  <c r="J235" i="8" s="1"/>
  <c r="V241" i="8"/>
  <c r="V268" i="8"/>
  <c r="O325" i="8"/>
  <c r="J323" i="8"/>
  <c r="J322" i="8" s="1"/>
  <c r="N263" i="8"/>
  <c r="V303" i="8"/>
  <c r="V325" i="8"/>
  <c r="N68" i="8"/>
  <c r="N146" i="8"/>
  <c r="V206" i="8"/>
  <c r="N233" i="8"/>
  <c r="J253" i="8"/>
  <c r="J252" i="8" s="1"/>
  <c r="N256" i="8"/>
  <c r="V308" i="8"/>
  <c r="V357" i="8"/>
  <c r="O39" i="8"/>
  <c r="N73" i="8"/>
  <c r="N75" i="8"/>
  <c r="N77" i="8"/>
  <c r="O99" i="8"/>
  <c r="O141" i="8"/>
  <c r="V161" i="8"/>
  <c r="V242" i="8"/>
  <c r="T164" i="8"/>
  <c r="N172" i="8"/>
  <c r="N224" i="8"/>
  <c r="Q286" i="8"/>
  <c r="O304" i="8"/>
  <c r="N314" i="8"/>
  <c r="N326" i="8"/>
  <c r="V49" i="8"/>
  <c r="N56" i="8"/>
  <c r="V77" i="8"/>
  <c r="Q115" i="8"/>
  <c r="N149" i="8"/>
  <c r="V185" i="8"/>
  <c r="N264" i="8"/>
  <c r="O279" i="8"/>
  <c r="J339" i="8"/>
  <c r="J340" i="8"/>
  <c r="N19" i="8"/>
  <c r="N26" i="8"/>
  <c r="N37" i="8"/>
  <c r="M67" i="8"/>
  <c r="M66" i="8" s="1"/>
  <c r="V73" i="8"/>
  <c r="O188" i="8"/>
  <c r="J193" i="8"/>
  <c r="J192" i="8" s="1"/>
  <c r="V224" i="8"/>
  <c r="O282" i="8"/>
  <c r="K364" i="8"/>
  <c r="O62" i="8"/>
  <c r="V69" i="8"/>
  <c r="Q147" i="8"/>
  <c r="N183" i="8"/>
  <c r="V227" i="8"/>
  <c r="V234" i="8"/>
  <c r="V285" i="8"/>
  <c r="N297" i="8"/>
  <c r="O334" i="8"/>
  <c r="N359" i="8"/>
  <c r="P16" i="8"/>
  <c r="V137" i="8"/>
  <c r="Q211" i="8"/>
  <c r="V277" i="8"/>
  <c r="N329" i="8"/>
  <c r="V334" i="8"/>
  <c r="V354" i="8"/>
  <c r="V350" i="8"/>
  <c r="V349" i="8"/>
  <c r="P343" i="8"/>
  <c r="P342" i="8" s="1"/>
  <c r="Q169" i="8"/>
  <c r="P169" i="8"/>
  <c r="I164" i="8"/>
  <c r="J166" i="8"/>
  <c r="P166" i="8"/>
  <c r="Q364" i="8"/>
  <c r="P359" i="8"/>
  <c r="H359" i="8"/>
  <c r="Q164" i="8"/>
  <c r="J97" i="8"/>
  <c r="V54" i="8"/>
  <c r="N59" i="8"/>
  <c r="N89" i="8"/>
  <c r="V91" i="8"/>
  <c r="V99" i="8"/>
  <c r="N126" i="8"/>
  <c r="V141" i="8"/>
  <c r="N171" i="8"/>
  <c r="N185" i="8"/>
  <c r="V187" i="8"/>
  <c r="M207" i="8"/>
  <c r="N207" i="8" s="1"/>
  <c r="O210" i="8"/>
  <c r="J212" i="8"/>
  <c r="J211" i="8" s="1"/>
  <c r="N220" i="8"/>
  <c r="V258" i="8"/>
  <c r="V283" i="8"/>
  <c r="V289" i="8"/>
  <c r="O296" i="8"/>
  <c r="O298" i="8"/>
  <c r="V305" i="8"/>
  <c r="V316" i="8"/>
  <c r="N324" i="8"/>
  <c r="V328" i="8"/>
  <c r="M337" i="8"/>
  <c r="N353" i="8"/>
  <c r="O35" i="8"/>
  <c r="O34" i="8" s="1"/>
  <c r="V52" i="8"/>
  <c r="Q67" i="8"/>
  <c r="Q66" i="8" s="1"/>
  <c r="N87" i="8"/>
  <c r="N119" i="8"/>
  <c r="V139" i="8"/>
  <c r="O144" i="8"/>
  <c r="V171" i="8"/>
  <c r="P205" i="8"/>
  <c r="M212" i="8"/>
  <c r="M211" i="8" s="1"/>
  <c r="V229" i="8"/>
  <c r="N239" i="8"/>
  <c r="N248" i="8"/>
  <c r="N268" i="8"/>
  <c r="J272" i="8"/>
  <c r="J271" i="8" s="1"/>
  <c r="Q16" i="8"/>
  <c r="Q48" i="8"/>
  <c r="Q47" i="8" s="1"/>
  <c r="N64" i="8"/>
  <c r="J67" i="8"/>
  <c r="J66" i="8" s="1"/>
  <c r="K83" i="8"/>
  <c r="J176" i="8"/>
  <c r="J175" i="8" s="1"/>
  <c r="Q205" i="8"/>
  <c r="V205" i="8" s="1"/>
  <c r="M216" i="8"/>
  <c r="M215" i="8" s="1"/>
  <c r="O331" i="8"/>
  <c r="N336" i="8"/>
  <c r="N335" i="8" s="1"/>
  <c r="Q359" i="8"/>
  <c r="Q34" i="8"/>
  <c r="Q33" i="8" s="1"/>
  <c r="V64" i="8"/>
  <c r="O72" i="8"/>
  <c r="N92" i="8"/>
  <c r="N117" i="8"/>
  <c r="V124" i="8"/>
  <c r="O142" i="8"/>
  <c r="N159" i="8"/>
  <c r="K164" i="8"/>
  <c r="N225" i="8"/>
  <c r="V246" i="8"/>
  <c r="N266" i="8"/>
  <c r="N274" i="8"/>
  <c r="N308" i="8"/>
  <c r="O317" i="8"/>
  <c r="J343" i="8"/>
  <c r="J342" i="8" s="1"/>
  <c r="N346" i="8"/>
  <c r="O356" i="8"/>
  <c r="O24" i="8"/>
  <c r="P34" i="8"/>
  <c r="P33" i="8" s="1"/>
  <c r="J48" i="8"/>
  <c r="J47" i="8" s="1"/>
  <c r="V117" i="8"/>
  <c r="V142" i="8"/>
  <c r="J148" i="8"/>
  <c r="V159" i="8"/>
  <c r="O168" i="8"/>
  <c r="N174" i="8"/>
  <c r="O178" i="8"/>
  <c r="V190" i="8"/>
  <c r="V274" i="8"/>
  <c r="M343" i="8"/>
  <c r="M342" i="8" s="1"/>
  <c r="M48" i="8"/>
  <c r="M47" i="8" s="1"/>
  <c r="N47" i="8" s="1"/>
  <c r="V78" i="8"/>
  <c r="V100" i="8"/>
  <c r="P132" i="8"/>
  <c r="P131" i="8" s="1"/>
  <c r="V140" i="8"/>
  <c r="V157" i="8"/>
  <c r="V168" i="8"/>
  <c r="V174" i="8"/>
  <c r="Q175" i="8"/>
  <c r="P200" i="8"/>
  <c r="V221" i="8"/>
  <c r="V225" i="8"/>
  <c r="P301" i="8"/>
  <c r="P300" i="8" s="1"/>
  <c r="V317" i="8"/>
  <c r="M323" i="8"/>
  <c r="M322" i="8" s="1"/>
  <c r="N322" i="8" s="1"/>
  <c r="O344" i="8"/>
  <c r="V356" i="8"/>
  <c r="P48" i="8"/>
  <c r="P47" i="8" s="1"/>
  <c r="Q176" i="8"/>
  <c r="U14" i="8"/>
  <c r="N41" i="8"/>
  <c r="N58" i="8"/>
  <c r="N65" i="8"/>
  <c r="M115" i="8"/>
  <c r="M114" i="8" s="1"/>
  <c r="N114" i="8" s="1"/>
  <c r="J132" i="8"/>
  <c r="J131" i="8" s="1"/>
  <c r="O209" i="8"/>
  <c r="N228" i="8"/>
  <c r="N240" i="8"/>
  <c r="N247" i="8"/>
  <c r="Q272" i="8"/>
  <c r="Q271" i="8" s="1"/>
  <c r="N285" i="8"/>
  <c r="N291" i="8"/>
  <c r="N293" i="8"/>
  <c r="O332" i="8"/>
  <c r="N352" i="8"/>
  <c r="M16" i="8"/>
  <c r="N27" i="8"/>
  <c r="N46" i="8"/>
  <c r="V60" i="8"/>
  <c r="N63" i="8"/>
  <c r="O86" i="8"/>
  <c r="O103" i="8"/>
  <c r="N123" i="8"/>
  <c r="Q132" i="8"/>
  <c r="Q131" i="8" s="1"/>
  <c r="N151" i="8"/>
  <c r="O160" i="8"/>
  <c r="G164" i="8"/>
  <c r="O191" i="8"/>
  <c r="N196" i="8"/>
  <c r="V257" i="8"/>
  <c r="N267" i="8"/>
  <c r="N275" i="8"/>
  <c r="N307" i="8"/>
  <c r="N309" i="8"/>
  <c r="N311" i="8"/>
  <c r="Q339" i="8"/>
  <c r="V344" i="8"/>
  <c r="I359" i="8"/>
  <c r="R197" i="8"/>
  <c r="V18" i="8"/>
  <c r="V65" i="8"/>
  <c r="N71" i="8"/>
  <c r="V105" i="8"/>
  <c r="V136" i="8"/>
  <c r="V153" i="8"/>
  <c r="N158" i="8"/>
  <c r="V170" i="8"/>
  <c r="V169" i="8" s="1"/>
  <c r="V238" i="8"/>
  <c r="V240" i="8"/>
  <c r="N270" i="8"/>
  <c r="N350" i="8"/>
  <c r="F359" i="8"/>
  <c r="S197" i="8"/>
  <c r="S14" i="8" s="1"/>
  <c r="J34" i="8"/>
  <c r="J33" i="8" s="1"/>
  <c r="V63" i="8"/>
  <c r="N66" i="8"/>
  <c r="V71" i="8"/>
  <c r="V82" i="8"/>
  <c r="P97" i="8"/>
  <c r="V116" i="8"/>
  <c r="J169" i="8"/>
  <c r="V260" i="8"/>
  <c r="V270" i="8"/>
  <c r="V309" i="8"/>
  <c r="T197" i="8"/>
  <c r="T14" i="8" s="1"/>
  <c r="V213" i="8"/>
  <c r="V210" i="8"/>
  <c r="I197" i="8"/>
  <c r="I14" i="8" s="1"/>
  <c r="P207" i="8"/>
  <c r="V209" i="8"/>
  <c r="V208" i="8"/>
  <c r="J202" i="8"/>
  <c r="J197" i="8" s="1"/>
  <c r="H197" i="8"/>
  <c r="G197" i="8"/>
  <c r="P198" i="8"/>
  <c r="Q192" i="8"/>
  <c r="O195" i="8"/>
  <c r="F192" i="8"/>
  <c r="M192" i="8" s="1"/>
  <c r="O194" i="8"/>
  <c r="N20" i="8"/>
  <c r="N31" i="8"/>
  <c r="N21" i="8"/>
  <c r="O23" i="8"/>
  <c r="O18" i="8"/>
  <c r="V17" i="8"/>
  <c r="J15" i="8"/>
  <c r="N342" i="8"/>
  <c r="P193" i="8"/>
  <c r="P192" i="8" s="1"/>
  <c r="J16" i="8"/>
  <c r="N25" i="8"/>
  <c r="N36" i="8"/>
  <c r="N38" i="8"/>
  <c r="N40" i="8"/>
  <c r="N42" i="8"/>
  <c r="N44" i="8"/>
  <c r="N53" i="8"/>
  <c r="P67" i="8"/>
  <c r="P66" i="8" s="1"/>
  <c r="N80" i="8"/>
  <c r="N82" i="8"/>
  <c r="V106" i="8"/>
  <c r="N153" i="8"/>
  <c r="O165" i="8"/>
  <c r="O164" i="8" s="1"/>
  <c r="Q202" i="8"/>
  <c r="O207" i="8"/>
  <c r="V247" i="8"/>
  <c r="V279" i="8"/>
  <c r="N284" i="8"/>
  <c r="O327" i="8"/>
  <c r="V329" i="8"/>
  <c r="V336" i="8"/>
  <c r="V335" i="8" s="1"/>
  <c r="P335" i="8"/>
  <c r="Q84" i="8"/>
  <c r="Q83" i="8" s="1"/>
  <c r="V86" i="8"/>
  <c r="O121" i="8"/>
  <c r="N121" i="8"/>
  <c r="P148" i="8"/>
  <c r="P147" i="8" s="1"/>
  <c r="J173" i="8"/>
  <c r="O179" i="8"/>
  <c r="N179" i="8"/>
  <c r="V194" i="8"/>
  <c r="N206" i="8"/>
  <c r="M205" i="8"/>
  <c r="Q207" i="8"/>
  <c r="O241" i="8"/>
  <c r="N241" i="8"/>
  <c r="O315" i="8"/>
  <c r="N315" i="8"/>
  <c r="O351" i="8"/>
  <c r="N351" i="8"/>
  <c r="O53" i="8"/>
  <c r="N55" i="8"/>
  <c r="O91" i="8"/>
  <c r="N91" i="8"/>
  <c r="O134" i="8"/>
  <c r="O184" i="8"/>
  <c r="O186" i="8"/>
  <c r="K197" i="8"/>
  <c r="O206" i="8"/>
  <c r="N221" i="8"/>
  <c r="O227" i="8"/>
  <c r="N227" i="8"/>
  <c r="O253" i="8"/>
  <c r="O252" i="8" s="1"/>
  <c r="N258" i="8"/>
  <c r="N260" i="8"/>
  <c r="M272" i="8"/>
  <c r="M271" i="8" s="1"/>
  <c r="N271" i="8" s="1"/>
  <c r="Q301" i="8"/>
  <c r="Q300" i="8" s="1"/>
  <c r="Q323" i="8"/>
  <c r="Q322" i="8" s="1"/>
  <c r="P15" i="8"/>
  <c r="N17" i="8"/>
  <c r="N70" i="8"/>
  <c r="O155" i="8"/>
  <c r="M202" i="8"/>
  <c r="N22" i="8"/>
  <c r="M34" i="8"/>
  <c r="M33" i="8" s="1"/>
  <c r="O50" i="8"/>
  <c r="N57" i="8"/>
  <c r="J84" i="8"/>
  <c r="J83" i="8" s="1"/>
  <c r="V155" i="8"/>
  <c r="O173" i="8"/>
  <c r="N177" i="8"/>
  <c r="M176" i="8"/>
  <c r="M175" i="8" s="1"/>
  <c r="M200" i="8"/>
  <c r="N201" i="8"/>
  <c r="P212" i="8"/>
  <c r="P211" i="8" s="1"/>
  <c r="N219" i="8"/>
  <c r="O223" i="8"/>
  <c r="V231" i="8"/>
  <c r="V233" i="8"/>
  <c r="V237" i="8"/>
  <c r="P253" i="8"/>
  <c r="P252" i="8" s="1"/>
  <c r="N269" i="8"/>
  <c r="O273" i="8"/>
  <c r="O289" i="8"/>
  <c r="J301" i="8"/>
  <c r="J300" i="8" s="1"/>
  <c r="O313" i="8"/>
  <c r="N313" i="8"/>
  <c r="V332" i="8"/>
  <c r="Q343" i="8"/>
  <c r="Q342" i="8" s="1"/>
  <c r="O101" i="8"/>
  <c r="M97" i="8"/>
  <c r="N97" i="8" s="1"/>
  <c r="J115" i="8"/>
  <c r="J114" i="8" s="1"/>
  <c r="M198" i="8"/>
  <c r="M236" i="8"/>
  <c r="M235" i="8" s="1"/>
  <c r="Q253" i="8"/>
  <c r="Q252" i="8" s="1"/>
  <c r="V273" i="8"/>
  <c r="P272" i="8"/>
  <c r="P271" i="8" s="1"/>
  <c r="N303" i="8"/>
  <c r="M301" i="8"/>
  <c r="M300" i="8" s="1"/>
  <c r="N300" i="8" s="1"/>
  <c r="O354" i="8"/>
  <c r="N354" i="8"/>
  <c r="R15" i="8"/>
  <c r="V103" i="8"/>
  <c r="O124" i="8"/>
  <c r="N162" i="8"/>
  <c r="V195" i="8"/>
  <c r="V254" i="8"/>
  <c r="O303" i="8"/>
  <c r="V85" i="8"/>
  <c r="P84" i="8"/>
  <c r="P83" i="8" s="1"/>
  <c r="O135" i="8"/>
  <c r="N135" i="8"/>
  <c r="O170" i="8"/>
  <c r="O169" i="8" s="1"/>
  <c r="N170" i="8"/>
  <c r="M169" i="8"/>
  <c r="N169" i="8" s="1"/>
  <c r="N215" i="8"/>
  <c r="O276" i="8"/>
  <c r="N276" i="8"/>
  <c r="N28" i="8"/>
  <c r="N30" i="8"/>
  <c r="N45" i="8"/>
  <c r="N49" i="8"/>
  <c r="N69" i="8"/>
  <c r="N81" i="8"/>
  <c r="O96" i="8"/>
  <c r="K114" i="8"/>
  <c r="L114" i="8" s="1"/>
  <c r="N118" i="8"/>
  <c r="O154" i="8"/>
  <c r="O167" i="8"/>
  <c r="P176" i="8"/>
  <c r="P175" i="8" s="1"/>
  <c r="N216" i="8"/>
  <c r="N242" i="8"/>
  <c r="O244" i="8"/>
  <c r="O283" i="8"/>
  <c r="O333" i="8"/>
  <c r="V338" i="8"/>
  <c r="V337" i="8" s="1"/>
  <c r="P337" i="8"/>
  <c r="O69" i="8"/>
  <c r="N115" i="8"/>
  <c r="O118" i="8"/>
  <c r="N133" i="8"/>
  <c r="M132" i="8"/>
  <c r="M131" i="8" s="1"/>
  <c r="N131" i="8" s="1"/>
  <c r="V158" i="8"/>
  <c r="V167" i="8"/>
  <c r="V189" i="8"/>
  <c r="J216" i="8"/>
  <c r="J215" i="8" s="1"/>
  <c r="O281" i="8"/>
  <c r="J287" i="8"/>
  <c r="J286" i="8" s="1"/>
  <c r="N290" i="8"/>
  <c r="N348" i="8"/>
  <c r="M84" i="8"/>
  <c r="P216" i="8"/>
  <c r="P215" i="8" s="1"/>
  <c r="P323" i="8"/>
  <c r="P322" i="8" s="1"/>
  <c r="Q114" i="8"/>
  <c r="P115" i="8"/>
  <c r="P114" i="8" s="1"/>
  <c r="V138" i="8"/>
  <c r="M148" i="8"/>
  <c r="M147" i="8" s="1"/>
  <c r="N147" i="8" s="1"/>
  <c r="O163" i="8"/>
  <c r="N163" i="8"/>
  <c r="O203" i="8"/>
  <c r="O202" i="8" s="1"/>
  <c r="O251" i="8"/>
  <c r="P286" i="8"/>
  <c r="V296" i="8"/>
  <c r="N306" i="8"/>
  <c r="O312" i="8"/>
  <c r="N312" i="8"/>
  <c r="P236" i="8"/>
  <c r="P235" i="8" s="1"/>
  <c r="M253" i="8"/>
  <c r="M252" i="8" s="1"/>
  <c r="N252" i="8" s="1"/>
  <c r="O174" i="8"/>
  <c r="N204" i="8"/>
  <c r="N202" i="8" s="1"/>
  <c r="N214" i="8"/>
  <c r="N212" i="8" s="1"/>
  <c r="N211" i="8" s="1"/>
  <c r="N229" i="8"/>
  <c r="N234" i="8"/>
  <c r="N238" i="8"/>
  <c r="N245" i="8"/>
  <c r="N261" i="8"/>
  <c r="N330" i="8"/>
  <c r="N323" i="8" s="1"/>
  <c r="N355" i="8"/>
  <c r="J258" i="6"/>
  <c r="J256" i="6"/>
  <c r="G200" i="6"/>
  <c r="H200" i="6"/>
  <c r="I200" i="6"/>
  <c r="J200" i="6"/>
  <c r="K200" i="6"/>
  <c r="L200" i="6"/>
  <c r="M200" i="6"/>
  <c r="N200" i="6"/>
  <c r="O200" i="6"/>
  <c r="P200" i="6"/>
  <c r="Q200" i="6"/>
  <c r="R200" i="6"/>
  <c r="R195" i="6" s="1"/>
  <c r="S200" i="6"/>
  <c r="T200" i="6"/>
  <c r="U200" i="6"/>
  <c r="F200" i="6"/>
  <c r="M202" i="6"/>
  <c r="Q202" i="6"/>
  <c r="P202" i="6"/>
  <c r="O202" i="6"/>
  <c r="J202" i="6"/>
  <c r="G174" i="6"/>
  <c r="H174" i="6"/>
  <c r="H173" i="6" s="1"/>
  <c r="I174" i="6"/>
  <c r="I173" i="6" s="1"/>
  <c r="K174" i="6"/>
  <c r="L174" i="6"/>
  <c r="R174" i="6"/>
  <c r="R173" i="6" s="1"/>
  <c r="S174" i="6"/>
  <c r="T174" i="6"/>
  <c r="T173" i="6" s="1"/>
  <c r="U174" i="6"/>
  <c r="F174" i="6"/>
  <c r="Q186" i="6"/>
  <c r="P186" i="6"/>
  <c r="M186" i="6"/>
  <c r="N186" i="6" s="1"/>
  <c r="J186" i="6"/>
  <c r="Q187" i="6"/>
  <c r="P187" i="6"/>
  <c r="V187" i="6" s="1"/>
  <c r="M187" i="6"/>
  <c r="N187" i="6" s="1"/>
  <c r="J187" i="6"/>
  <c r="G33" i="6"/>
  <c r="H33" i="6"/>
  <c r="I33" i="6"/>
  <c r="K33" i="6"/>
  <c r="R33" i="6"/>
  <c r="R32" i="6" s="1"/>
  <c r="S33" i="6"/>
  <c r="T33" i="6"/>
  <c r="U33" i="6"/>
  <c r="W33" i="6"/>
  <c r="F33" i="6"/>
  <c r="Q45" i="6"/>
  <c r="P45" i="6"/>
  <c r="M45" i="6"/>
  <c r="N45" i="6" s="1"/>
  <c r="J45" i="6"/>
  <c r="Q365" i="6"/>
  <c r="Q364" i="6" s="1"/>
  <c r="P365" i="6"/>
  <c r="P364" i="6" s="1"/>
  <c r="P363" i="6" s="1"/>
  <c r="M365" i="6"/>
  <c r="M364" i="6" s="1"/>
  <c r="L365" i="6"/>
  <c r="J365" i="6"/>
  <c r="T364" i="6"/>
  <c r="T363" i="6" s="1"/>
  <c r="K364" i="6"/>
  <c r="J364" i="6"/>
  <c r="J363" i="6" s="1"/>
  <c r="I364" i="6"/>
  <c r="I363" i="6" s="1"/>
  <c r="H364" i="6"/>
  <c r="H363" i="6" s="1"/>
  <c r="G364" i="6"/>
  <c r="F364" i="6"/>
  <c r="F363" i="6" s="1"/>
  <c r="M363" i="6" s="1"/>
  <c r="V363" i="6"/>
  <c r="U363" i="6"/>
  <c r="S363" i="6"/>
  <c r="R363" i="6"/>
  <c r="Q363" i="6" s="1"/>
  <c r="O363" i="6"/>
  <c r="N363" i="6"/>
  <c r="K363" i="6"/>
  <c r="L363" i="6" s="1"/>
  <c r="G363" i="6"/>
  <c r="Q362" i="6"/>
  <c r="P362" i="6"/>
  <c r="M362" i="6"/>
  <c r="M361" i="6" s="1"/>
  <c r="L362" i="6"/>
  <c r="J362" i="6"/>
  <c r="J361" i="6" s="1"/>
  <c r="T361" i="6"/>
  <c r="Q361" i="6"/>
  <c r="P361" i="6"/>
  <c r="O361" i="6"/>
  <c r="N361" i="6"/>
  <c r="L361" i="6"/>
  <c r="K361" i="6"/>
  <c r="I361" i="6"/>
  <c r="I358" i="6" s="1"/>
  <c r="H361" i="6"/>
  <c r="G361" i="6"/>
  <c r="F361" i="6"/>
  <c r="Q360" i="6"/>
  <c r="Q359" i="6" s="1"/>
  <c r="Q358" i="6" s="1"/>
  <c r="P360" i="6"/>
  <c r="P359" i="6" s="1"/>
  <c r="M360" i="6"/>
  <c r="L360" i="6"/>
  <c r="J360" i="6"/>
  <c r="T359" i="6"/>
  <c r="O359" i="6"/>
  <c r="O358" i="6" s="1"/>
  <c r="N359" i="6"/>
  <c r="N358" i="6" s="1"/>
  <c r="M359" i="6"/>
  <c r="K359" i="6"/>
  <c r="J359" i="6"/>
  <c r="J358" i="6" s="1"/>
  <c r="I359" i="6"/>
  <c r="H359" i="6"/>
  <c r="H358" i="6" s="1"/>
  <c r="G359" i="6"/>
  <c r="G358" i="6" s="1"/>
  <c r="F359" i="6"/>
  <c r="V358" i="6"/>
  <c r="U358" i="6"/>
  <c r="T358" i="6"/>
  <c r="S358" i="6"/>
  <c r="R358" i="6"/>
  <c r="F358" i="6"/>
  <c r="Q357" i="6"/>
  <c r="P357" i="6"/>
  <c r="N357" i="6"/>
  <c r="M357" i="6"/>
  <c r="J357" i="6"/>
  <c r="Q356" i="6"/>
  <c r="V356" i="6" s="1"/>
  <c r="P356" i="6"/>
  <c r="N356" i="6"/>
  <c r="M356" i="6"/>
  <c r="O356" i="6" s="1"/>
  <c r="J356" i="6"/>
  <c r="Q355" i="6"/>
  <c r="P355" i="6"/>
  <c r="V355" i="6" s="1"/>
  <c r="M355" i="6"/>
  <c r="N355" i="6" s="1"/>
  <c r="J355" i="6"/>
  <c r="V354" i="6"/>
  <c r="Q354" i="6"/>
  <c r="P354" i="6"/>
  <c r="O354" i="6"/>
  <c r="M354" i="6"/>
  <c r="N354" i="6" s="1"/>
  <c r="J354" i="6"/>
  <c r="Q353" i="6"/>
  <c r="P353" i="6"/>
  <c r="M353" i="6"/>
  <c r="O353" i="6" s="1"/>
  <c r="J353" i="6"/>
  <c r="Q352" i="6"/>
  <c r="P352" i="6"/>
  <c r="V352" i="6" s="1"/>
  <c r="N352" i="6"/>
  <c r="M352" i="6"/>
  <c r="O352" i="6" s="1"/>
  <c r="J352" i="6"/>
  <c r="Q351" i="6"/>
  <c r="P351" i="6"/>
  <c r="M351" i="6"/>
  <c r="O351" i="6" s="1"/>
  <c r="J351" i="6"/>
  <c r="Q350" i="6"/>
  <c r="P350" i="6"/>
  <c r="V350" i="6" s="1"/>
  <c r="M350" i="6"/>
  <c r="O350" i="6" s="1"/>
  <c r="J350" i="6"/>
  <c r="Q349" i="6"/>
  <c r="P349" i="6"/>
  <c r="O349" i="6"/>
  <c r="N349" i="6"/>
  <c r="M349" i="6"/>
  <c r="J349" i="6"/>
  <c r="Q348" i="6"/>
  <c r="P348" i="6"/>
  <c r="V348" i="6" s="1"/>
  <c r="M348" i="6"/>
  <c r="O348" i="6" s="1"/>
  <c r="J348" i="6"/>
  <c r="Q347" i="6"/>
  <c r="P347" i="6"/>
  <c r="V347" i="6" s="1"/>
  <c r="M347" i="6"/>
  <c r="J347" i="6"/>
  <c r="Q346" i="6"/>
  <c r="P346" i="6"/>
  <c r="V346" i="6" s="1"/>
  <c r="M346" i="6"/>
  <c r="O346" i="6" s="1"/>
  <c r="J346" i="6"/>
  <c r="Q345" i="6"/>
  <c r="P345" i="6"/>
  <c r="O345" i="6"/>
  <c r="M345" i="6"/>
  <c r="J345" i="6"/>
  <c r="Q344" i="6"/>
  <c r="P344" i="6"/>
  <c r="M344" i="6"/>
  <c r="O344" i="6" s="1"/>
  <c r="J344" i="6"/>
  <c r="Q343" i="6"/>
  <c r="P343" i="6"/>
  <c r="V343" i="6" s="1"/>
  <c r="O343" i="6"/>
  <c r="M343" i="6"/>
  <c r="J343" i="6"/>
  <c r="Q342" i="6"/>
  <c r="P342" i="6"/>
  <c r="V342" i="6" s="1"/>
  <c r="M342" i="6"/>
  <c r="O342" i="6" s="1"/>
  <c r="J342" i="6"/>
  <c r="U341" i="6"/>
  <c r="T341" i="6"/>
  <c r="T340" i="6" s="1"/>
  <c r="S341" i="6"/>
  <c r="R341" i="6"/>
  <c r="L341" i="6"/>
  <c r="K341" i="6"/>
  <c r="K340" i="6" s="1"/>
  <c r="I341" i="6"/>
  <c r="I340" i="6" s="1"/>
  <c r="H341" i="6"/>
  <c r="H340" i="6" s="1"/>
  <c r="G341" i="6"/>
  <c r="G340" i="6" s="1"/>
  <c r="F341" i="6"/>
  <c r="U340" i="6"/>
  <c r="S340" i="6"/>
  <c r="R340" i="6"/>
  <c r="F340" i="6"/>
  <c r="Q339" i="6"/>
  <c r="P339" i="6"/>
  <c r="M339" i="6"/>
  <c r="J339" i="6"/>
  <c r="Q338" i="6"/>
  <c r="Q337" i="6" s="1"/>
  <c r="P338" i="6"/>
  <c r="P337" i="6" s="1"/>
  <c r="P336" i="6" s="1"/>
  <c r="M338" i="6"/>
  <c r="J338" i="6"/>
  <c r="T337" i="6"/>
  <c r="M337" i="6"/>
  <c r="K337" i="6"/>
  <c r="K336" i="6" s="1"/>
  <c r="J337" i="6"/>
  <c r="J336" i="6" s="1"/>
  <c r="I337" i="6"/>
  <c r="H337" i="6"/>
  <c r="G337" i="6"/>
  <c r="F337" i="6"/>
  <c r="F336" i="6" s="1"/>
  <c r="M336" i="6" s="1"/>
  <c r="V336" i="6"/>
  <c r="U336" i="6"/>
  <c r="T336" i="6"/>
  <c r="S336" i="6"/>
  <c r="R336" i="6"/>
  <c r="Q336" i="6" s="1"/>
  <c r="O336" i="6"/>
  <c r="N336" i="6"/>
  <c r="I336" i="6"/>
  <c r="H336" i="6"/>
  <c r="G336" i="6"/>
  <c r="Q335" i="6"/>
  <c r="Q334" i="6" s="1"/>
  <c r="P335" i="6"/>
  <c r="V335" i="6" s="1"/>
  <c r="V334" i="6" s="1"/>
  <c r="N335" i="6"/>
  <c r="N334" i="6" s="1"/>
  <c r="M335" i="6"/>
  <c r="J335" i="6"/>
  <c r="J334" i="6" s="1"/>
  <c r="U334" i="6"/>
  <c r="T334" i="6"/>
  <c r="S334" i="6"/>
  <c r="R334" i="6"/>
  <c r="O334" i="6"/>
  <c r="M334" i="6"/>
  <c r="L334" i="6"/>
  <c r="K334" i="6"/>
  <c r="I334" i="6"/>
  <c r="H334" i="6"/>
  <c r="G334" i="6"/>
  <c r="F334" i="6"/>
  <c r="Q333" i="6"/>
  <c r="P333" i="6"/>
  <c r="V333" i="6" s="1"/>
  <c r="V332" i="6" s="1"/>
  <c r="M333" i="6"/>
  <c r="N333" i="6" s="1"/>
  <c r="N332" i="6" s="1"/>
  <c r="J333" i="6"/>
  <c r="U332" i="6"/>
  <c r="T332" i="6"/>
  <c r="S332" i="6"/>
  <c r="R332" i="6"/>
  <c r="Q332" i="6"/>
  <c r="O332" i="6"/>
  <c r="L332" i="6"/>
  <c r="K332" i="6"/>
  <c r="J332" i="6"/>
  <c r="I332" i="6"/>
  <c r="H332" i="6"/>
  <c r="G332" i="6"/>
  <c r="F332" i="6"/>
  <c r="Q331" i="6"/>
  <c r="P331" i="6"/>
  <c r="V331" i="6" s="1"/>
  <c r="M331" i="6"/>
  <c r="O331" i="6" s="1"/>
  <c r="L331" i="6"/>
  <c r="J331" i="6"/>
  <c r="Q330" i="6"/>
  <c r="P330" i="6"/>
  <c r="M330" i="6"/>
  <c r="J330" i="6"/>
  <c r="Q329" i="6"/>
  <c r="P329" i="6"/>
  <c r="V329" i="6" s="1"/>
  <c r="O329" i="6"/>
  <c r="N329" i="6"/>
  <c r="M329" i="6"/>
  <c r="J329" i="6"/>
  <c r="V328" i="6"/>
  <c r="Q328" i="6"/>
  <c r="P328" i="6"/>
  <c r="O328" i="6"/>
  <c r="M328" i="6"/>
  <c r="N328" i="6" s="1"/>
  <c r="J328" i="6"/>
  <c r="Q327" i="6"/>
  <c r="P327" i="6"/>
  <c r="M327" i="6"/>
  <c r="O327" i="6" s="1"/>
  <c r="L327" i="6"/>
  <c r="J327" i="6"/>
  <c r="Q326" i="6"/>
  <c r="Q320" i="6" s="1"/>
  <c r="Q319" i="6" s="1"/>
  <c r="P326" i="6"/>
  <c r="M326" i="6"/>
  <c r="O326" i="6" s="1"/>
  <c r="J326" i="6"/>
  <c r="Q325" i="6"/>
  <c r="P325" i="6"/>
  <c r="V325" i="6" s="1"/>
  <c r="O325" i="6"/>
  <c r="N325" i="6"/>
  <c r="M325" i="6"/>
  <c r="J325" i="6"/>
  <c r="Q324" i="6"/>
  <c r="P324" i="6"/>
  <c r="M324" i="6"/>
  <c r="M320" i="6" s="1"/>
  <c r="M319" i="6" s="1"/>
  <c r="L324" i="6"/>
  <c r="J324" i="6"/>
  <c r="Q323" i="6"/>
  <c r="P323" i="6"/>
  <c r="O323" i="6"/>
  <c r="N323" i="6"/>
  <c r="M323" i="6"/>
  <c r="J323" i="6"/>
  <c r="Q322" i="6"/>
  <c r="P322" i="6"/>
  <c r="V322" i="6" s="1"/>
  <c r="O322" i="6"/>
  <c r="N322" i="6"/>
  <c r="M322" i="6"/>
  <c r="J322" i="6"/>
  <c r="Q321" i="6"/>
  <c r="P321" i="6"/>
  <c r="N321" i="6"/>
  <c r="M321" i="6"/>
  <c r="O321" i="6" s="1"/>
  <c r="L321" i="6"/>
  <c r="J321" i="6"/>
  <c r="U320" i="6"/>
  <c r="T320" i="6"/>
  <c r="S320" i="6"/>
  <c r="R320" i="6"/>
  <c r="K320" i="6"/>
  <c r="K319" i="6" s="1"/>
  <c r="I320" i="6"/>
  <c r="I319" i="6" s="1"/>
  <c r="H320" i="6"/>
  <c r="H319" i="6" s="1"/>
  <c r="G320" i="6"/>
  <c r="G319" i="6" s="1"/>
  <c r="F320" i="6"/>
  <c r="F319" i="6" s="1"/>
  <c r="U319" i="6"/>
  <c r="T319" i="6"/>
  <c r="S319" i="6"/>
  <c r="R319" i="6"/>
  <c r="Q318" i="6"/>
  <c r="P318" i="6"/>
  <c r="P317" i="6" s="1"/>
  <c r="M318" i="6"/>
  <c r="M317" i="6" s="1"/>
  <c r="J318" i="6"/>
  <c r="R317" i="6"/>
  <c r="Q317" i="6" s="1"/>
  <c r="K317" i="6"/>
  <c r="J317" i="6"/>
  <c r="I317" i="6"/>
  <c r="H317" i="6"/>
  <c r="G317" i="6"/>
  <c r="F317" i="6"/>
  <c r="Q316" i="6"/>
  <c r="P316" i="6"/>
  <c r="M316" i="6"/>
  <c r="J316" i="6"/>
  <c r="J315" i="6" s="1"/>
  <c r="R315" i="6"/>
  <c r="Q315" i="6" s="1"/>
  <c r="P315" i="6"/>
  <c r="M315" i="6"/>
  <c r="K315" i="6"/>
  <c r="I315" i="6"/>
  <c r="H315" i="6"/>
  <c r="G315" i="6"/>
  <c r="F315" i="6"/>
  <c r="V314" i="6"/>
  <c r="Q314" i="6"/>
  <c r="P314" i="6"/>
  <c r="O314" i="6"/>
  <c r="M314" i="6"/>
  <c r="N314" i="6" s="1"/>
  <c r="J314" i="6"/>
  <c r="Q313" i="6"/>
  <c r="V313" i="6" s="1"/>
  <c r="P313" i="6"/>
  <c r="M313" i="6"/>
  <c r="O313" i="6" s="1"/>
  <c r="J313" i="6"/>
  <c r="Q312" i="6"/>
  <c r="P312" i="6"/>
  <c r="M312" i="6"/>
  <c r="O312" i="6" s="1"/>
  <c r="J312" i="6"/>
  <c r="Q311" i="6"/>
  <c r="P311" i="6"/>
  <c r="M311" i="6"/>
  <c r="O311" i="6" s="1"/>
  <c r="J311" i="6"/>
  <c r="Q310" i="6"/>
  <c r="P310" i="6"/>
  <c r="N310" i="6"/>
  <c r="M310" i="6"/>
  <c r="O310" i="6" s="1"/>
  <c r="J310" i="6"/>
  <c r="Q309" i="6"/>
  <c r="P309" i="6"/>
  <c r="V309" i="6" s="1"/>
  <c r="O309" i="6"/>
  <c r="N309" i="6"/>
  <c r="M309" i="6"/>
  <c r="J309" i="6"/>
  <c r="V308" i="6"/>
  <c r="Q308" i="6"/>
  <c r="P308" i="6"/>
  <c r="M308" i="6"/>
  <c r="O308" i="6" s="1"/>
  <c r="J308" i="6"/>
  <c r="Q307" i="6"/>
  <c r="P307" i="6"/>
  <c r="O307" i="6"/>
  <c r="N307" i="6"/>
  <c r="M307" i="6"/>
  <c r="J307" i="6"/>
  <c r="Q306" i="6"/>
  <c r="P306" i="6"/>
  <c r="V306" i="6" s="1"/>
  <c r="O306" i="6"/>
  <c r="N306" i="6"/>
  <c r="M306" i="6"/>
  <c r="J306" i="6"/>
  <c r="Q305" i="6"/>
  <c r="P305" i="6"/>
  <c r="N305" i="6"/>
  <c r="M305" i="6"/>
  <c r="O305" i="6" s="1"/>
  <c r="L305" i="6"/>
  <c r="J305" i="6"/>
  <c r="Q304" i="6"/>
  <c r="V304" i="6" s="1"/>
  <c r="P304" i="6"/>
  <c r="M304" i="6"/>
  <c r="O304" i="6" s="1"/>
  <c r="J304" i="6"/>
  <c r="Q303" i="6"/>
  <c r="P303" i="6"/>
  <c r="O303" i="6"/>
  <c r="M303" i="6"/>
  <c r="N303" i="6" s="1"/>
  <c r="L303" i="6"/>
  <c r="J303" i="6"/>
  <c r="Q302" i="6"/>
  <c r="P302" i="6"/>
  <c r="V302" i="6" s="1"/>
  <c r="M302" i="6"/>
  <c r="L302" i="6"/>
  <c r="J302" i="6"/>
  <c r="Q301" i="6"/>
  <c r="P301" i="6"/>
  <c r="O301" i="6"/>
  <c r="N301" i="6"/>
  <c r="M301" i="6"/>
  <c r="J301" i="6"/>
  <c r="Q300" i="6"/>
  <c r="P300" i="6"/>
  <c r="V300" i="6" s="1"/>
  <c r="O300" i="6"/>
  <c r="M300" i="6"/>
  <c r="N300" i="6" s="1"/>
  <c r="J300" i="6"/>
  <c r="Q299" i="6"/>
  <c r="P299" i="6"/>
  <c r="M299" i="6"/>
  <c r="O299" i="6" s="1"/>
  <c r="L299" i="6"/>
  <c r="J299" i="6"/>
  <c r="U298" i="6"/>
  <c r="T298" i="6"/>
  <c r="S298" i="6"/>
  <c r="R298" i="6"/>
  <c r="R297" i="6" s="1"/>
  <c r="K298" i="6"/>
  <c r="K297" i="6" s="1"/>
  <c r="I298" i="6"/>
  <c r="I297" i="6" s="1"/>
  <c r="H298" i="6"/>
  <c r="H297" i="6" s="1"/>
  <c r="G298" i="6"/>
  <c r="G297" i="6" s="1"/>
  <c r="F298" i="6"/>
  <c r="F297" i="6" s="1"/>
  <c r="T297" i="6"/>
  <c r="S297" i="6"/>
  <c r="Q296" i="6"/>
  <c r="P296" i="6"/>
  <c r="V296" i="6" s="1"/>
  <c r="M296" i="6"/>
  <c r="L296" i="6"/>
  <c r="J296" i="6"/>
  <c r="P295" i="6"/>
  <c r="M295" i="6"/>
  <c r="O295" i="6" s="1"/>
  <c r="L295" i="6"/>
  <c r="J295" i="6"/>
  <c r="V294" i="6"/>
  <c r="Q294" i="6"/>
  <c r="P294" i="6"/>
  <c r="O294" i="6"/>
  <c r="M294" i="6"/>
  <c r="N294" i="6" s="1"/>
  <c r="J294" i="6"/>
  <c r="Q293" i="6"/>
  <c r="V293" i="6" s="1"/>
  <c r="P293" i="6"/>
  <c r="M293" i="6"/>
  <c r="O293" i="6" s="1"/>
  <c r="J293" i="6"/>
  <c r="Q292" i="6"/>
  <c r="P292" i="6"/>
  <c r="M292" i="6"/>
  <c r="N292" i="6" s="1"/>
  <c r="J292" i="6"/>
  <c r="Q291" i="6"/>
  <c r="P291" i="6"/>
  <c r="M291" i="6"/>
  <c r="O291" i="6" s="1"/>
  <c r="L291" i="6"/>
  <c r="J291" i="6"/>
  <c r="Q290" i="6"/>
  <c r="P290" i="6"/>
  <c r="V290" i="6" s="1"/>
  <c r="M290" i="6"/>
  <c r="O290" i="6" s="1"/>
  <c r="L290" i="6"/>
  <c r="J290" i="6"/>
  <c r="Q289" i="6"/>
  <c r="P289" i="6"/>
  <c r="O289" i="6"/>
  <c r="N289" i="6"/>
  <c r="M289" i="6"/>
  <c r="J289" i="6"/>
  <c r="Q288" i="6"/>
  <c r="P288" i="6"/>
  <c r="M288" i="6"/>
  <c r="O288" i="6" s="1"/>
  <c r="J288" i="6"/>
  <c r="Q287" i="6"/>
  <c r="P287" i="6"/>
  <c r="V287" i="6" s="1"/>
  <c r="M287" i="6"/>
  <c r="J287" i="6"/>
  <c r="Q286" i="6"/>
  <c r="Q285" i="6" s="1"/>
  <c r="Q284" i="6" s="1"/>
  <c r="P286" i="6"/>
  <c r="V286" i="6" s="1"/>
  <c r="M286" i="6"/>
  <c r="O286" i="6" s="1"/>
  <c r="L286" i="6"/>
  <c r="J286" i="6"/>
  <c r="Z285" i="6"/>
  <c r="Y285" i="6"/>
  <c r="X285" i="6"/>
  <c r="W285" i="6"/>
  <c r="U285" i="6"/>
  <c r="T285" i="6"/>
  <c r="S285" i="6"/>
  <c r="R285" i="6"/>
  <c r="R284" i="6" s="1"/>
  <c r="K285" i="6"/>
  <c r="K284" i="6" s="1"/>
  <c r="I285" i="6"/>
  <c r="H285" i="6"/>
  <c r="H284" i="6" s="1"/>
  <c r="G285" i="6"/>
  <c r="G284" i="6" s="1"/>
  <c r="F285" i="6"/>
  <c r="F284" i="6" s="1"/>
  <c r="M284" i="6" s="1"/>
  <c r="N284" i="6" s="1"/>
  <c r="T284" i="6"/>
  <c r="S284" i="6"/>
  <c r="Q283" i="6"/>
  <c r="P283" i="6"/>
  <c r="V283" i="6" s="1"/>
  <c r="O283" i="6"/>
  <c r="N283" i="6"/>
  <c r="M283" i="6"/>
  <c r="J283" i="6"/>
  <c r="Q282" i="6"/>
  <c r="P282" i="6"/>
  <c r="M282" i="6"/>
  <c r="O282" i="6" s="1"/>
  <c r="J282" i="6"/>
  <c r="Q281" i="6"/>
  <c r="P281" i="6"/>
  <c r="V281" i="6" s="1"/>
  <c r="M281" i="6"/>
  <c r="J281" i="6"/>
  <c r="V280" i="6"/>
  <c r="Q280" i="6"/>
  <c r="P280" i="6"/>
  <c r="O280" i="6"/>
  <c r="N280" i="6"/>
  <c r="M280" i="6"/>
  <c r="J280" i="6"/>
  <c r="Q279" i="6"/>
  <c r="P279" i="6"/>
  <c r="V279" i="6" s="1"/>
  <c r="O279" i="6"/>
  <c r="M279" i="6"/>
  <c r="N279" i="6" s="1"/>
  <c r="J279" i="6"/>
  <c r="Q278" i="6"/>
  <c r="P278" i="6"/>
  <c r="N278" i="6"/>
  <c r="M278" i="6"/>
  <c r="J278" i="6"/>
  <c r="V277" i="6"/>
  <c r="Q277" i="6"/>
  <c r="P277" i="6"/>
  <c r="O277" i="6"/>
  <c r="M277" i="6"/>
  <c r="N277" i="6" s="1"/>
  <c r="L277" i="6"/>
  <c r="J277" i="6"/>
  <c r="Q276" i="6"/>
  <c r="P276" i="6"/>
  <c r="M276" i="6"/>
  <c r="N276" i="6" s="1"/>
  <c r="J276" i="6"/>
  <c r="Q275" i="6"/>
  <c r="P275" i="6"/>
  <c r="V275" i="6" s="1"/>
  <c r="M275" i="6"/>
  <c r="O275" i="6" s="1"/>
  <c r="L275" i="6"/>
  <c r="J275" i="6"/>
  <c r="V274" i="6"/>
  <c r="Q274" i="6"/>
  <c r="P274" i="6"/>
  <c r="O274" i="6"/>
  <c r="N274" i="6"/>
  <c r="M274" i="6"/>
  <c r="J274" i="6"/>
  <c r="Q273" i="6"/>
  <c r="Q270" i="6" s="1"/>
  <c r="Q269" i="6" s="1"/>
  <c r="P273" i="6"/>
  <c r="O273" i="6"/>
  <c r="M273" i="6"/>
  <c r="N273" i="6" s="1"/>
  <c r="J273" i="6"/>
  <c r="Q272" i="6"/>
  <c r="P272" i="6"/>
  <c r="V272" i="6" s="1"/>
  <c r="O272" i="6"/>
  <c r="N272" i="6"/>
  <c r="M272" i="6"/>
  <c r="J272" i="6"/>
  <c r="Q271" i="6"/>
  <c r="P271" i="6"/>
  <c r="V271" i="6" s="1"/>
  <c r="M271" i="6"/>
  <c r="O271" i="6" s="1"/>
  <c r="L271" i="6"/>
  <c r="J271" i="6"/>
  <c r="Z270" i="6"/>
  <c r="Y270" i="6"/>
  <c r="X270" i="6"/>
  <c r="W270" i="6"/>
  <c r="U270" i="6"/>
  <c r="T270" i="6"/>
  <c r="T269" i="6" s="1"/>
  <c r="S270" i="6"/>
  <c r="R270" i="6"/>
  <c r="K270" i="6"/>
  <c r="K269" i="6" s="1"/>
  <c r="I270" i="6"/>
  <c r="I269" i="6" s="1"/>
  <c r="H270" i="6"/>
  <c r="H269" i="6" s="1"/>
  <c r="G270" i="6"/>
  <c r="G269" i="6" s="1"/>
  <c r="F270" i="6"/>
  <c r="F269" i="6" s="1"/>
  <c r="S269" i="6"/>
  <c r="R269" i="6"/>
  <c r="Q268" i="6"/>
  <c r="P268" i="6"/>
  <c r="V268" i="6" s="1"/>
  <c r="O268" i="6"/>
  <c r="N268" i="6"/>
  <c r="M268" i="6"/>
  <c r="J268" i="6"/>
  <c r="P267" i="6"/>
  <c r="O267" i="6"/>
  <c r="M267" i="6"/>
  <c r="N267" i="6" s="1"/>
  <c r="J267" i="6"/>
  <c r="Q266" i="6"/>
  <c r="P266" i="6"/>
  <c r="V266" i="6" s="1"/>
  <c r="O266" i="6"/>
  <c r="N266" i="6"/>
  <c r="M266" i="6"/>
  <c r="J266" i="6"/>
  <c r="Q265" i="6"/>
  <c r="P265" i="6"/>
  <c r="M265" i="6"/>
  <c r="O265" i="6" s="1"/>
  <c r="J265" i="6"/>
  <c r="Q264" i="6"/>
  <c r="P264" i="6"/>
  <c r="O264" i="6"/>
  <c r="N264" i="6"/>
  <c r="M264" i="6"/>
  <c r="J264" i="6"/>
  <c r="Q263" i="6"/>
  <c r="P263" i="6"/>
  <c r="M263" i="6"/>
  <c r="O263" i="6" s="1"/>
  <c r="J263" i="6"/>
  <c r="Q262" i="6"/>
  <c r="P262" i="6"/>
  <c r="O262" i="6"/>
  <c r="N262" i="6"/>
  <c r="M262" i="6"/>
  <c r="J262" i="6"/>
  <c r="Q261" i="6"/>
  <c r="P261" i="6"/>
  <c r="V261" i="6" s="1"/>
  <c r="O261" i="6"/>
  <c r="N261" i="6"/>
  <c r="M261" i="6"/>
  <c r="J261" i="6"/>
  <c r="Q260" i="6"/>
  <c r="V260" i="6" s="1"/>
  <c r="P260" i="6"/>
  <c r="N260" i="6"/>
  <c r="M260" i="6"/>
  <c r="O260" i="6" s="1"/>
  <c r="J260" i="6"/>
  <c r="Q259" i="6"/>
  <c r="P259" i="6"/>
  <c r="V259" i="6" s="1"/>
  <c r="M259" i="6"/>
  <c r="O259" i="6" s="1"/>
  <c r="J259" i="6"/>
  <c r="Q258" i="6"/>
  <c r="P258" i="6"/>
  <c r="V258" i="6" s="1"/>
  <c r="N258" i="6"/>
  <c r="M258" i="6"/>
  <c r="O258" i="6" s="1"/>
  <c r="L258" i="6"/>
  <c r="Q257" i="6"/>
  <c r="P257" i="6"/>
  <c r="M257" i="6"/>
  <c r="N257" i="6" s="1"/>
  <c r="J257" i="6"/>
  <c r="Q256" i="6"/>
  <c r="P256" i="6"/>
  <c r="O256" i="6"/>
  <c r="M256" i="6"/>
  <c r="N256" i="6" s="1"/>
  <c r="L256" i="6"/>
  <c r="Q255" i="6"/>
  <c r="P255" i="6"/>
  <c r="V255" i="6" s="1"/>
  <c r="O255" i="6"/>
  <c r="M255" i="6"/>
  <c r="L255" i="6"/>
  <c r="J255" i="6"/>
  <c r="Q254" i="6"/>
  <c r="P254" i="6"/>
  <c r="O254" i="6"/>
  <c r="N254" i="6"/>
  <c r="M254" i="6"/>
  <c r="J254" i="6"/>
  <c r="Q253" i="6"/>
  <c r="P253" i="6"/>
  <c r="N253" i="6"/>
  <c r="M253" i="6"/>
  <c r="O253" i="6" s="1"/>
  <c r="J253" i="6"/>
  <c r="Q252" i="6"/>
  <c r="P252" i="6"/>
  <c r="V252" i="6" s="1"/>
  <c r="O252" i="6"/>
  <c r="M252" i="6"/>
  <c r="L252" i="6"/>
  <c r="J252" i="6"/>
  <c r="Z251" i="6"/>
  <c r="Y251" i="6"/>
  <c r="X251" i="6"/>
  <c r="W251" i="6"/>
  <c r="U251" i="6"/>
  <c r="T251" i="6"/>
  <c r="T250" i="6" s="1"/>
  <c r="S251" i="6"/>
  <c r="S250" i="6" s="1"/>
  <c r="R251" i="6"/>
  <c r="K251" i="6"/>
  <c r="K250" i="6" s="1"/>
  <c r="I251" i="6"/>
  <c r="I250" i="6" s="1"/>
  <c r="H251" i="6"/>
  <c r="H250" i="6" s="1"/>
  <c r="G251" i="6"/>
  <c r="G250" i="6" s="1"/>
  <c r="F251" i="6"/>
  <c r="R250" i="6"/>
  <c r="F250" i="6"/>
  <c r="Q249" i="6"/>
  <c r="P249" i="6"/>
  <c r="O249" i="6"/>
  <c r="M249" i="6"/>
  <c r="N249" i="6" s="1"/>
  <c r="L249" i="6"/>
  <c r="J249" i="6"/>
  <c r="Q248" i="6"/>
  <c r="P248" i="6"/>
  <c r="M248" i="6"/>
  <c r="O248" i="6" s="1"/>
  <c r="J248" i="6"/>
  <c r="Q247" i="6"/>
  <c r="P247" i="6"/>
  <c r="V247" i="6" s="1"/>
  <c r="O247" i="6"/>
  <c r="M247" i="6"/>
  <c r="N247" i="6" s="1"/>
  <c r="J247" i="6"/>
  <c r="Q246" i="6"/>
  <c r="P246" i="6"/>
  <c r="V246" i="6" s="1"/>
  <c r="O246" i="6"/>
  <c r="N246" i="6"/>
  <c r="M246" i="6"/>
  <c r="J246" i="6"/>
  <c r="Q245" i="6"/>
  <c r="P245" i="6"/>
  <c r="V245" i="6" s="1"/>
  <c r="O245" i="6"/>
  <c r="N245" i="6"/>
  <c r="M245" i="6"/>
  <c r="J245" i="6"/>
  <c r="Q244" i="6"/>
  <c r="V244" i="6" s="1"/>
  <c r="P244" i="6"/>
  <c r="N244" i="6"/>
  <c r="M244" i="6"/>
  <c r="O244" i="6" s="1"/>
  <c r="L244" i="6"/>
  <c r="J244" i="6"/>
  <c r="Q243" i="6"/>
  <c r="P243" i="6"/>
  <c r="M243" i="6"/>
  <c r="O243" i="6" s="1"/>
  <c r="J243" i="6"/>
  <c r="Q242" i="6"/>
  <c r="P242" i="6"/>
  <c r="O242" i="6"/>
  <c r="M242" i="6"/>
  <c r="N242" i="6" s="1"/>
  <c r="J242" i="6"/>
  <c r="Q241" i="6"/>
  <c r="P241" i="6"/>
  <c r="M241" i="6"/>
  <c r="L241" i="6"/>
  <c r="J241" i="6"/>
  <c r="Q240" i="6"/>
  <c r="P240" i="6"/>
  <c r="V240" i="6" s="1"/>
  <c r="N240" i="6"/>
  <c r="M240" i="6"/>
  <c r="O240" i="6" s="1"/>
  <c r="J240" i="6"/>
  <c r="V239" i="6"/>
  <c r="Q239" i="6"/>
  <c r="P239" i="6"/>
  <c r="O239" i="6"/>
  <c r="N239" i="6"/>
  <c r="M239" i="6"/>
  <c r="L239" i="6"/>
  <c r="J239" i="6"/>
  <c r="Q238" i="6"/>
  <c r="P238" i="6"/>
  <c r="V238" i="6" s="1"/>
  <c r="O238" i="6"/>
  <c r="N238" i="6"/>
  <c r="M238" i="6"/>
  <c r="L238" i="6"/>
  <c r="J238" i="6"/>
  <c r="Q237" i="6"/>
  <c r="P237" i="6"/>
  <c r="N237" i="6"/>
  <c r="M237" i="6"/>
  <c r="O237" i="6" s="1"/>
  <c r="O234" i="6" s="1"/>
  <c r="O233" i="6" s="1"/>
  <c r="J237" i="6"/>
  <c r="Q236" i="6"/>
  <c r="P236" i="6"/>
  <c r="V236" i="6" s="1"/>
  <c r="M236" i="6"/>
  <c r="O236" i="6" s="1"/>
  <c r="L236" i="6"/>
  <c r="J236" i="6"/>
  <c r="Q235" i="6"/>
  <c r="Q234" i="6" s="1"/>
  <c r="Q233" i="6" s="1"/>
  <c r="P235" i="6"/>
  <c r="V235" i="6" s="1"/>
  <c r="O235" i="6"/>
  <c r="M235" i="6"/>
  <c r="N235" i="6" s="1"/>
  <c r="L235" i="6"/>
  <c r="J235" i="6"/>
  <c r="T234" i="6"/>
  <c r="S234" i="6"/>
  <c r="S233" i="6" s="1"/>
  <c r="R234" i="6"/>
  <c r="R233" i="6" s="1"/>
  <c r="K234" i="6"/>
  <c r="K233" i="6" s="1"/>
  <c r="I234" i="6"/>
  <c r="I233" i="6" s="1"/>
  <c r="H234" i="6"/>
  <c r="H233" i="6" s="1"/>
  <c r="G234" i="6"/>
  <c r="G233" i="6" s="1"/>
  <c r="F234" i="6"/>
  <c r="F233" i="6" s="1"/>
  <c r="V233" i="6"/>
  <c r="U233" i="6"/>
  <c r="T233" i="6"/>
  <c r="Q232" i="6"/>
  <c r="P232" i="6"/>
  <c r="V232" i="6" s="1"/>
  <c r="M232" i="6"/>
  <c r="O232" i="6" s="1"/>
  <c r="L232" i="6"/>
  <c r="J232" i="6"/>
  <c r="Q231" i="6"/>
  <c r="P231" i="6"/>
  <c r="V231" i="6" s="1"/>
  <c r="M231" i="6"/>
  <c r="N231" i="6" s="1"/>
  <c r="J231" i="6"/>
  <c r="Q230" i="6"/>
  <c r="P230" i="6"/>
  <c r="V230" i="6" s="1"/>
  <c r="O230" i="6"/>
  <c r="N230" i="6"/>
  <c r="M230" i="6"/>
  <c r="J230" i="6"/>
  <c r="Q229" i="6"/>
  <c r="P229" i="6"/>
  <c r="V229" i="6" s="1"/>
  <c r="O229" i="6"/>
  <c r="N229" i="6"/>
  <c r="M229" i="6"/>
  <c r="J229" i="6"/>
  <c r="Q228" i="6"/>
  <c r="P228" i="6"/>
  <c r="M228" i="6"/>
  <c r="L228" i="6"/>
  <c r="J228" i="6"/>
  <c r="Q227" i="6"/>
  <c r="P227" i="6"/>
  <c r="V227" i="6" s="1"/>
  <c r="M227" i="6"/>
  <c r="O227" i="6" s="1"/>
  <c r="J227" i="6"/>
  <c r="Q226" i="6"/>
  <c r="P226" i="6"/>
  <c r="V226" i="6" s="1"/>
  <c r="M226" i="6"/>
  <c r="O226" i="6" s="1"/>
  <c r="J226" i="6"/>
  <c r="Q225" i="6"/>
  <c r="P225" i="6"/>
  <c r="V225" i="6" s="1"/>
  <c r="O225" i="6"/>
  <c r="N225" i="6"/>
  <c r="M225" i="6"/>
  <c r="J225" i="6"/>
  <c r="Q224" i="6"/>
  <c r="P224" i="6"/>
  <c r="O224" i="6"/>
  <c r="M224" i="6"/>
  <c r="N224" i="6" s="1"/>
  <c r="J224" i="6"/>
  <c r="Q223" i="6"/>
  <c r="P223" i="6"/>
  <c r="V223" i="6" s="1"/>
  <c r="O223" i="6"/>
  <c r="N223" i="6"/>
  <c r="M223" i="6"/>
  <c r="J223" i="6"/>
  <c r="Q222" i="6"/>
  <c r="P222" i="6"/>
  <c r="V222" i="6" s="1"/>
  <c r="O222" i="6"/>
  <c r="N222" i="6"/>
  <c r="M222" i="6"/>
  <c r="L222" i="6"/>
  <c r="J222" i="6"/>
  <c r="Q221" i="6"/>
  <c r="P221" i="6"/>
  <c r="V221" i="6" s="1"/>
  <c r="O221" i="6"/>
  <c r="M221" i="6"/>
  <c r="N221" i="6" s="1"/>
  <c r="L221" i="6"/>
  <c r="J221" i="6"/>
  <c r="Q220" i="6"/>
  <c r="P220" i="6"/>
  <c r="V220" i="6" s="1"/>
  <c r="M220" i="6"/>
  <c r="N220" i="6" s="1"/>
  <c r="J220" i="6"/>
  <c r="Q219" i="6"/>
  <c r="P219" i="6"/>
  <c r="V219" i="6" s="1"/>
  <c r="M219" i="6"/>
  <c r="N219" i="6" s="1"/>
  <c r="J219" i="6"/>
  <c r="Q218" i="6"/>
  <c r="P218" i="6"/>
  <c r="V218" i="6" s="1"/>
  <c r="M218" i="6"/>
  <c r="O218" i="6" s="1"/>
  <c r="J218" i="6"/>
  <c r="Q217" i="6"/>
  <c r="P217" i="6"/>
  <c r="M217" i="6"/>
  <c r="J217" i="6"/>
  <c r="Q216" i="6"/>
  <c r="P216" i="6"/>
  <c r="V216" i="6" s="1"/>
  <c r="O216" i="6"/>
  <c r="M216" i="6"/>
  <c r="J216" i="6"/>
  <c r="Q215" i="6"/>
  <c r="Q214" i="6" s="1"/>
  <c r="Q213" i="6" s="1"/>
  <c r="P215" i="6"/>
  <c r="V215" i="6" s="1"/>
  <c r="M215" i="6"/>
  <c r="O215" i="6" s="1"/>
  <c r="J215" i="6"/>
  <c r="U214" i="6"/>
  <c r="T214" i="6"/>
  <c r="T213" i="6" s="1"/>
  <c r="S214" i="6"/>
  <c r="R214" i="6"/>
  <c r="R213" i="6" s="1"/>
  <c r="K214" i="6"/>
  <c r="K213" i="6" s="1"/>
  <c r="I214" i="6"/>
  <c r="I213" i="6" s="1"/>
  <c r="H214" i="6"/>
  <c r="H213" i="6" s="1"/>
  <c r="G214" i="6"/>
  <c r="G213" i="6" s="1"/>
  <c r="F214" i="6"/>
  <c r="F213" i="6" s="1"/>
  <c r="S213" i="6"/>
  <c r="Q212" i="6"/>
  <c r="Q210" i="6" s="1"/>
  <c r="P212" i="6"/>
  <c r="P210" i="6" s="1"/>
  <c r="P209" i="6" s="1"/>
  <c r="M212" i="6"/>
  <c r="O212" i="6" s="1"/>
  <c r="J212" i="6"/>
  <c r="J210" i="6" s="1"/>
  <c r="J209" i="6" s="1"/>
  <c r="Q211" i="6"/>
  <c r="P211" i="6"/>
  <c r="V211" i="6" s="1"/>
  <c r="N211" i="6"/>
  <c r="M211" i="6"/>
  <c r="O211" i="6" s="1"/>
  <c r="J211" i="6"/>
  <c r="V210" i="6"/>
  <c r="V209" i="6" s="1"/>
  <c r="U210" i="6"/>
  <c r="T210" i="6"/>
  <c r="S210" i="6"/>
  <c r="R210" i="6"/>
  <c r="R209" i="6" s="1"/>
  <c r="O210" i="6"/>
  <c r="O209" i="6" s="1"/>
  <c r="L210" i="6"/>
  <c r="L209" i="6" s="1"/>
  <c r="K210" i="6"/>
  <c r="K209" i="6" s="1"/>
  <c r="I210" i="6"/>
  <c r="H210" i="6"/>
  <c r="H209" i="6" s="1"/>
  <c r="G210" i="6"/>
  <c r="F210" i="6"/>
  <c r="F209" i="6" s="1"/>
  <c r="T209" i="6"/>
  <c r="S209" i="6"/>
  <c r="Q209" i="6"/>
  <c r="I209" i="6"/>
  <c r="G209" i="6"/>
  <c r="Q208" i="6"/>
  <c r="P208" i="6"/>
  <c r="V208" i="6" s="1"/>
  <c r="M208" i="6"/>
  <c r="O208" i="6" s="1"/>
  <c r="J208" i="6"/>
  <c r="Q207" i="6"/>
  <c r="P207" i="6"/>
  <c r="V207" i="6" s="1"/>
  <c r="M207" i="6"/>
  <c r="N207" i="6" s="1"/>
  <c r="J207" i="6"/>
  <c r="J205" i="6" s="1"/>
  <c r="Q206" i="6"/>
  <c r="Q205" i="6" s="1"/>
  <c r="P206" i="6"/>
  <c r="M206" i="6"/>
  <c r="N206" i="6" s="1"/>
  <c r="J206" i="6"/>
  <c r="M205" i="6"/>
  <c r="N205" i="6" s="1"/>
  <c r="K205" i="6"/>
  <c r="I205" i="6"/>
  <c r="H205" i="6"/>
  <c r="G205" i="6"/>
  <c r="F205" i="6"/>
  <c r="Q204" i="6"/>
  <c r="P204" i="6"/>
  <c r="V204" i="6" s="1"/>
  <c r="M204" i="6"/>
  <c r="N204" i="6" s="1"/>
  <c r="J204" i="6"/>
  <c r="J203" i="6" s="1"/>
  <c r="Q203" i="6"/>
  <c r="K203" i="6"/>
  <c r="P203" i="6" s="1"/>
  <c r="I203" i="6"/>
  <c r="H203" i="6"/>
  <c r="G203" i="6"/>
  <c r="F203" i="6"/>
  <c r="Q201" i="6"/>
  <c r="P201" i="6"/>
  <c r="M201" i="6"/>
  <c r="O201" i="6" s="1"/>
  <c r="J201" i="6"/>
  <c r="F195" i="6"/>
  <c r="Q199" i="6"/>
  <c r="Q198" i="6" s="1"/>
  <c r="P199" i="6"/>
  <c r="M199" i="6"/>
  <c r="M198" i="6" s="1"/>
  <c r="N198" i="6" s="1"/>
  <c r="J199" i="6"/>
  <c r="J198" i="6" s="1"/>
  <c r="L198" i="6"/>
  <c r="K198" i="6"/>
  <c r="I198" i="6"/>
  <c r="H198" i="6"/>
  <c r="G198" i="6"/>
  <c r="F198" i="6"/>
  <c r="Q197" i="6"/>
  <c r="P197" i="6"/>
  <c r="M197" i="6"/>
  <c r="O197" i="6" s="1"/>
  <c r="J197" i="6"/>
  <c r="J196" i="6" s="1"/>
  <c r="T196" i="6"/>
  <c r="S196" i="6"/>
  <c r="S195" i="6" s="1"/>
  <c r="R196" i="6"/>
  <c r="Q196" i="6"/>
  <c r="M196" i="6"/>
  <c r="O196" i="6" s="1"/>
  <c r="L196" i="6"/>
  <c r="K196" i="6"/>
  <c r="I196" i="6"/>
  <c r="H196" i="6"/>
  <c r="G196" i="6"/>
  <c r="F196" i="6"/>
  <c r="T195" i="6"/>
  <c r="V194" i="6"/>
  <c r="Q194" i="6"/>
  <c r="P194" i="6"/>
  <c r="M194" i="6"/>
  <c r="O194" i="6" s="1"/>
  <c r="J194" i="6"/>
  <c r="Q193" i="6"/>
  <c r="V193" i="6" s="1"/>
  <c r="P193" i="6"/>
  <c r="M193" i="6"/>
  <c r="O193" i="6" s="1"/>
  <c r="J193" i="6"/>
  <c r="Q192" i="6"/>
  <c r="P192" i="6"/>
  <c r="V192" i="6" s="1"/>
  <c r="M192" i="6"/>
  <c r="O192" i="6" s="1"/>
  <c r="J192" i="6"/>
  <c r="T191" i="6"/>
  <c r="T190" i="6" s="1"/>
  <c r="S191" i="6"/>
  <c r="R191" i="6"/>
  <c r="R190" i="6" s="1"/>
  <c r="Q190" i="6" s="1"/>
  <c r="M191" i="6"/>
  <c r="K191" i="6"/>
  <c r="K190" i="6" s="1"/>
  <c r="I191" i="6"/>
  <c r="I190" i="6" s="1"/>
  <c r="H191" i="6"/>
  <c r="H190" i="6" s="1"/>
  <c r="G191" i="6"/>
  <c r="G190" i="6" s="1"/>
  <c r="F191" i="6"/>
  <c r="F190" i="6" s="1"/>
  <c r="M190" i="6" s="1"/>
  <c r="V190" i="6"/>
  <c r="U190" i="6"/>
  <c r="S190" i="6"/>
  <c r="Q189" i="6"/>
  <c r="P189" i="6"/>
  <c r="M189" i="6"/>
  <c r="O189" i="6" s="1"/>
  <c r="J189" i="6"/>
  <c r="Q188" i="6"/>
  <c r="P188" i="6"/>
  <c r="M188" i="6"/>
  <c r="N188" i="6" s="1"/>
  <c r="J188" i="6"/>
  <c r="Q185" i="6"/>
  <c r="P185" i="6"/>
  <c r="M185" i="6"/>
  <c r="N185" i="6" s="1"/>
  <c r="J185" i="6"/>
  <c r="Q184" i="6"/>
  <c r="P184" i="6"/>
  <c r="M184" i="6"/>
  <c r="J184" i="6"/>
  <c r="Q183" i="6"/>
  <c r="P183" i="6"/>
  <c r="O183" i="6"/>
  <c r="M183" i="6"/>
  <c r="N183" i="6" s="1"/>
  <c r="J183" i="6"/>
  <c r="Q182" i="6"/>
  <c r="P182" i="6"/>
  <c r="V182" i="6" s="1"/>
  <c r="M182" i="6"/>
  <c r="N182" i="6" s="1"/>
  <c r="J182" i="6"/>
  <c r="Q181" i="6"/>
  <c r="P181" i="6"/>
  <c r="M181" i="6"/>
  <c r="J181" i="6"/>
  <c r="Q180" i="6"/>
  <c r="P180" i="6"/>
  <c r="M180" i="6"/>
  <c r="N180" i="6" s="1"/>
  <c r="J180" i="6"/>
  <c r="Q179" i="6"/>
  <c r="P179" i="6"/>
  <c r="M179" i="6"/>
  <c r="N179" i="6" s="1"/>
  <c r="J179" i="6"/>
  <c r="Q178" i="6"/>
  <c r="P178" i="6"/>
  <c r="M178" i="6"/>
  <c r="N178" i="6" s="1"/>
  <c r="J178" i="6"/>
  <c r="Q177" i="6"/>
  <c r="P177" i="6"/>
  <c r="M177" i="6"/>
  <c r="O177" i="6" s="1"/>
  <c r="J177" i="6"/>
  <c r="Q176" i="6"/>
  <c r="P176" i="6"/>
  <c r="P174" i="6" s="1"/>
  <c r="M176" i="6"/>
  <c r="N176" i="6" s="1"/>
  <c r="J176" i="6"/>
  <c r="Q175" i="6"/>
  <c r="Q174" i="6" s="1"/>
  <c r="P175" i="6"/>
  <c r="M175" i="6"/>
  <c r="N175" i="6" s="1"/>
  <c r="J175" i="6"/>
  <c r="J174" i="6" s="1"/>
  <c r="S173" i="6"/>
  <c r="K173" i="6"/>
  <c r="G173" i="6"/>
  <c r="F173" i="6"/>
  <c r="U173" i="6"/>
  <c r="Q172" i="6"/>
  <c r="Q171" i="6" s="1"/>
  <c r="P172" i="6"/>
  <c r="V172" i="6" s="1"/>
  <c r="M172" i="6"/>
  <c r="M171" i="6" s="1"/>
  <c r="N171" i="6" s="1"/>
  <c r="J172" i="6"/>
  <c r="T171" i="6"/>
  <c r="S171" i="6"/>
  <c r="K171" i="6"/>
  <c r="I171" i="6"/>
  <c r="J171" i="6" s="1"/>
  <c r="H171" i="6"/>
  <c r="P171" i="6" s="1"/>
  <c r="G171" i="6"/>
  <c r="F171" i="6"/>
  <c r="Q170" i="6"/>
  <c r="P170" i="6"/>
  <c r="N170" i="6"/>
  <c r="M170" i="6"/>
  <c r="O170" i="6" s="1"/>
  <c r="J170" i="6"/>
  <c r="Q169" i="6"/>
  <c r="P169" i="6"/>
  <c r="M169" i="6"/>
  <c r="O169" i="6" s="1"/>
  <c r="J169" i="6"/>
  <c r="Q168" i="6"/>
  <c r="P168" i="6"/>
  <c r="M168" i="6"/>
  <c r="J168" i="6"/>
  <c r="U167" i="6"/>
  <c r="T167" i="6"/>
  <c r="S167" i="6"/>
  <c r="R167" i="6"/>
  <c r="R162" i="6" s="1"/>
  <c r="Q162" i="6" s="1"/>
  <c r="K167" i="6"/>
  <c r="I167" i="6"/>
  <c r="H167" i="6"/>
  <c r="G167" i="6"/>
  <c r="F167" i="6"/>
  <c r="Q166" i="6"/>
  <c r="Q164" i="6" s="1"/>
  <c r="P166" i="6"/>
  <c r="V166" i="6" s="1"/>
  <c r="M166" i="6"/>
  <c r="N166" i="6" s="1"/>
  <c r="J166" i="6"/>
  <c r="Q165" i="6"/>
  <c r="P165" i="6"/>
  <c r="V165" i="6" s="1"/>
  <c r="M165" i="6"/>
  <c r="N165" i="6" s="1"/>
  <c r="J165" i="6"/>
  <c r="T164" i="6"/>
  <c r="S164" i="6"/>
  <c r="R164" i="6"/>
  <c r="M164" i="6"/>
  <c r="N164" i="6" s="1"/>
  <c r="K164" i="6"/>
  <c r="I164" i="6"/>
  <c r="H164" i="6"/>
  <c r="G164" i="6"/>
  <c r="F164" i="6"/>
  <c r="Q163" i="6"/>
  <c r="P163" i="6"/>
  <c r="M163" i="6"/>
  <c r="J163" i="6"/>
  <c r="T162" i="6"/>
  <c r="S162" i="6"/>
  <c r="F162" i="6"/>
  <c r="Q161" i="6"/>
  <c r="P161" i="6"/>
  <c r="M161" i="6"/>
  <c r="J161" i="6"/>
  <c r="Q160" i="6"/>
  <c r="P160" i="6"/>
  <c r="V160" i="6" s="1"/>
  <c r="M160" i="6"/>
  <c r="O160" i="6" s="1"/>
  <c r="J160" i="6"/>
  <c r="Q159" i="6"/>
  <c r="P159" i="6"/>
  <c r="M159" i="6"/>
  <c r="O159" i="6" s="1"/>
  <c r="J159" i="6"/>
  <c r="Q158" i="6"/>
  <c r="P158" i="6"/>
  <c r="M158" i="6"/>
  <c r="O158" i="6" s="1"/>
  <c r="J158" i="6"/>
  <c r="Q157" i="6"/>
  <c r="P157" i="6"/>
  <c r="M157" i="6"/>
  <c r="O157" i="6" s="1"/>
  <c r="J157" i="6"/>
  <c r="Q156" i="6"/>
  <c r="P156" i="6"/>
  <c r="M156" i="6"/>
  <c r="O156" i="6" s="1"/>
  <c r="J156" i="6"/>
  <c r="Q155" i="6"/>
  <c r="P155" i="6"/>
  <c r="M155" i="6"/>
  <c r="O155" i="6" s="1"/>
  <c r="J155" i="6"/>
  <c r="Q154" i="6"/>
  <c r="P154" i="6"/>
  <c r="V154" i="6" s="1"/>
  <c r="M154" i="6"/>
  <c r="N154" i="6" s="1"/>
  <c r="J154" i="6"/>
  <c r="Q153" i="6"/>
  <c r="P153" i="6"/>
  <c r="M153" i="6"/>
  <c r="N153" i="6" s="1"/>
  <c r="L153" i="6"/>
  <c r="J153" i="6"/>
  <c r="Q152" i="6"/>
  <c r="P152" i="6"/>
  <c r="O152" i="6"/>
  <c r="M152" i="6"/>
  <c r="N152" i="6" s="1"/>
  <c r="J152" i="6"/>
  <c r="Q151" i="6"/>
  <c r="P151" i="6"/>
  <c r="M151" i="6"/>
  <c r="O151" i="6" s="1"/>
  <c r="L151" i="6"/>
  <c r="J151" i="6"/>
  <c r="Q150" i="6"/>
  <c r="P150" i="6"/>
  <c r="M150" i="6"/>
  <c r="O150" i="6" s="1"/>
  <c r="L150" i="6"/>
  <c r="J150" i="6"/>
  <c r="Q149" i="6"/>
  <c r="P149" i="6"/>
  <c r="M149" i="6"/>
  <c r="O149" i="6" s="1"/>
  <c r="L149" i="6"/>
  <c r="J149" i="6"/>
  <c r="Q148" i="6"/>
  <c r="P148" i="6"/>
  <c r="M148" i="6"/>
  <c r="O148" i="6" s="1"/>
  <c r="L148" i="6"/>
  <c r="J148" i="6"/>
  <c r="Q147" i="6"/>
  <c r="P147" i="6"/>
  <c r="M147" i="6"/>
  <c r="O147" i="6" s="1"/>
  <c r="L147" i="6"/>
  <c r="J147" i="6"/>
  <c r="U146" i="6"/>
  <c r="T146" i="6"/>
  <c r="S146" i="6"/>
  <c r="S145" i="6" s="1"/>
  <c r="R146" i="6"/>
  <c r="R145" i="6" s="1"/>
  <c r="K146" i="6"/>
  <c r="K145" i="6" s="1"/>
  <c r="I146" i="6"/>
  <c r="I145" i="6" s="1"/>
  <c r="H146" i="6"/>
  <c r="H145" i="6" s="1"/>
  <c r="G146" i="6"/>
  <c r="G145" i="6" s="1"/>
  <c r="F146" i="6"/>
  <c r="F145" i="6" s="1"/>
  <c r="T145" i="6"/>
  <c r="Q144" i="6"/>
  <c r="P144" i="6"/>
  <c r="N144" i="6"/>
  <c r="M144" i="6"/>
  <c r="O144" i="6" s="1"/>
  <c r="J144" i="6"/>
  <c r="Q143" i="6"/>
  <c r="P143" i="6"/>
  <c r="M143" i="6"/>
  <c r="N143" i="6" s="1"/>
  <c r="J143" i="6"/>
  <c r="Q142" i="6"/>
  <c r="P142" i="6"/>
  <c r="M142" i="6"/>
  <c r="J142" i="6"/>
  <c r="Q141" i="6"/>
  <c r="P141" i="6"/>
  <c r="M141" i="6"/>
  <c r="N141" i="6" s="1"/>
  <c r="J141" i="6"/>
  <c r="Q140" i="6"/>
  <c r="P140" i="6"/>
  <c r="M140" i="6"/>
  <c r="J140" i="6"/>
  <c r="Q139" i="6"/>
  <c r="P139" i="6"/>
  <c r="M139" i="6"/>
  <c r="N139" i="6" s="1"/>
  <c r="J139" i="6"/>
  <c r="Q138" i="6"/>
  <c r="P138" i="6"/>
  <c r="M138" i="6"/>
  <c r="N138" i="6" s="1"/>
  <c r="J138" i="6"/>
  <c r="Q137" i="6"/>
  <c r="P137" i="6"/>
  <c r="V137" i="6" s="1"/>
  <c r="M137" i="6"/>
  <c r="N137" i="6" s="1"/>
  <c r="J137" i="6"/>
  <c r="Q136" i="6"/>
  <c r="P136" i="6"/>
  <c r="M136" i="6"/>
  <c r="N136" i="6" s="1"/>
  <c r="J136" i="6"/>
  <c r="Q135" i="6"/>
  <c r="P135" i="6"/>
  <c r="M135" i="6"/>
  <c r="N135" i="6" s="1"/>
  <c r="J135" i="6"/>
  <c r="Q134" i="6"/>
  <c r="P134" i="6"/>
  <c r="M134" i="6"/>
  <c r="N134" i="6" s="1"/>
  <c r="J134" i="6"/>
  <c r="Q133" i="6"/>
  <c r="P133" i="6"/>
  <c r="M133" i="6"/>
  <c r="J133" i="6"/>
  <c r="Q132" i="6"/>
  <c r="P132" i="6"/>
  <c r="M132" i="6"/>
  <c r="N132" i="6" s="1"/>
  <c r="J132" i="6"/>
  <c r="Q131" i="6"/>
  <c r="P131" i="6"/>
  <c r="M131" i="6"/>
  <c r="J131" i="6"/>
  <c r="U130" i="6"/>
  <c r="T130" i="6"/>
  <c r="T129" i="6" s="1"/>
  <c r="S130" i="6"/>
  <c r="R130" i="6"/>
  <c r="R129" i="6" s="1"/>
  <c r="L130" i="6"/>
  <c r="K130" i="6"/>
  <c r="K129" i="6" s="1"/>
  <c r="I130" i="6"/>
  <c r="I129" i="6" s="1"/>
  <c r="H130" i="6"/>
  <c r="H129" i="6" s="1"/>
  <c r="G130" i="6"/>
  <c r="G129" i="6" s="1"/>
  <c r="F130" i="6"/>
  <c r="S129" i="6"/>
  <c r="F129" i="6"/>
  <c r="Q128" i="6"/>
  <c r="P128" i="6"/>
  <c r="O128" i="6"/>
  <c r="M128" i="6"/>
  <c r="N128" i="6" s="1"/>
  <c r="L128" i="6"/>
  <c r="J128" i="6"/>
  <c r="Q127" i="6"/>
  <c r="P127" i="6"/>
  <c r="M127" i="6"/>
  <c r="O127" i="6" s="1"/>
  <c r="J127" i="6"/>
  <c r="Q126" i="6"/>
  <c r="P126" i="6"/>
  <c r="M126" i="6"/>
  <c r="O126" i="6" s="1"/>
  <c r="J126" i="6"/>
  <c r="Q125" i="6"/>
  <c r="P125" i="6"/>
  <c r="M125" i="6"/>
  <c r="O125" i="6" s="1"/>
  <c r="J125" i="6"/>
  <c r="Q124" i="6"/>
  <c r="P124" i="6"/>
  <c r="M124" i="6"/>
  <c r="O124" i="6" s="1"/>
  <c r="J124" i="6"/>
  <c r="Q123" i="6"/>
  <c r="P123" i="6"/>
  <c r="M123" i="6"/>
  <c r="O123" i="6" s="1"/>
  <c r="J123" i="6"/>
  <c r="Q122" i="6"/>
  <c r="P122" i="6"/>
  <c r="M122" i="6"/>
  <c r="N122" i="6" s="1"/>
  <c r="J122" i="6"/>
  <c r="Q121" i="6"/>
  <c r="P121" i="6"/>
  <c r="M121" i="6"/>
  <c r="O121" i="6" s="1"/>
  <c r="J121" i="6"/>
  <c r="Q120" i="6"/>
  <c r="P120" i="6"/>
  <c r="M120" i="6"/>
  <c r="N120" i="6" s="1"/>
  <c r="J120" i="6"/>
  <c r="P119" i="6"/>
  <c r="V119" i="6" s="1"/>
  <c r="M119" i="6"/>
  <c r="J119" i="6"/>
  <c r="Q118" i="6"/>
  <c r="P118" i="6"/>
  <c r="M118" i="6"/>
  <c r="N118" i="6" s="1"/>
  <c r="J118" i="6"/>
  <c r="Q117" i="6"/>
  <c r="P117" i="6"/>
  <c r="M117" i="6"/>
  <c r="O117" i="6" s="1"/>
  <c r="L117" i="6"/>
  <c r="J117" i="6"/>
  <c r="Q116" i="6"/>
  <c r="P116" i="6"/>
  <c r="M116" i="6"/>
  <c r="O116" i="6" s="1"/>
  <c r="J116" i="6"/>
  <c r="Q115" i="6"/>
  <c r="P115" i="6"/>
  <c r="M115" i="6"/>
  <c r="O115" i="6" s="1"/>
  <c r="L115" i="6"/>
  <c r="J115" i="6"/>
  <c r="Q114" i="6"/>
  <c r="P114" i="6"/>
  <c r="M114" i="6"/>
  <c r="N114" i="6" s="1"/>
  <c r="L114" i="6"/>
  <c r="J114" i="6"/>
  <c r="U113" i="6"/>
  <c r="U112" i="6" s="1"/>
  <c r="T113" i="6"/>
  <c r="S113" i="6"/>
  <c r="S112" i="6" s="1"/>
  <c r="R113" i="6"/>
  <c r="R112" i="6" s="1"/>
  <c r="K113" i="6"/>
  <c r="I113" i="6"/>
  <c r="I112" i="6" s="1"/>
  <c r="H113" i="6"/>
  <c r="H112" i="6" s="1"/>
  <c r="G113" i="6"/>
  <c r="G112" i="6" s="1"/>
  <c r="F113" i="6"/>
  <c r="F112" i="6" s="1"/>
  <c r="T112" i="6"/>
  <c r="Q111" i="6"/>
  <c r="P111" i="6"/>
  <c r="V111" i="6" s="1"/>
  <c r="M111" i="6"/>
  <c r="N111" i="6" s="1"/>
  <c r="J111" i="6"/>
  <c r="Q110" i="6"/>
  <c r="P110" i="6"/>
  <c r="M110" i="6"/>
  <c r="O110" i="6" s="1"/>
  <c r="J110" i="6"/>
  <c r="Q109" i="6"/>
  <c r="P109" i="6"/>
  <c r="M109" i="6"/>
  <c r="O109" i="6" s="1"/>
  <c r="J109" i="6"/>
  <c r="Q108" i="6"/>
  <c r="P108" i="6"/>
  <c r="M108" i="6"/>
  <c r="N108" i="6" s="1"/>
  <c r="J108" i="6"/>
  <c r="Q107" i="6"/>
  <c r="P107" i="6"/>
  <c r="V107" i="6" s="1"/>
  <c r="M107" i="6"/>
  <c r="O107" i="6" s="1"/>
  <c r="L107" i="6"/>
  <c r="J107" i="6"/>
  <c r="Q106" i="6"/>
  <c r="P106" i="6"/>
  <c r="M106" i="6"/>
  <c r="O106" i="6" s="1"/>
  <c r="J106" i="6"/>
  <c r="Q105" i="6"/>
  <c r="P105" i="6"/>
  <c r="M105" i="6"/>
  <c r="O105" i="6" s="1"/>
  <c r="J105" i="6"/>
  <c r="Q104" i="6"/>
  <c r="P104" i="6"/>
  <c r="M104" i="6"/>
  <c r="N104" i="6" s="1"/>
  <c r="L104" i="6"/>
  <c r="J104" i="6"/>
  <c r="Q103" i="6"/>
  <c r="P103" i="6"/>
  <c r="M103" i="6"/>
  <c r="N103" i="6" s="1"/>
  <c r="J103" i="6"/>
  <c r="Q102" i="6"/>
  <c r="P102" i="6"/>
  <c r="M102" i="6"/>
  <c r="N102" i="6" s="1"/>
  <c r="L102" i="6"/>
  <c r="J102" i="6"/>
  <c r="Q101" i="6"/>
  <c r="P101" i="6"/>
  <c r="M101" i="6"/>
  <c r="O101" i="6" s="1"/>
  <c r="L101" i="6"/>
  <c r="J101" i="6"/>
  <c r="Q100" i="6"/>
  <c r="P100" i="6"/>
  <c r="M100" i="6"/>
  <c r="N100" i="6" s="1"/>
  <c r="L100" i="6"/>
  <c r="J100" i="6"/>
  <c r="Q99" i="6"/>
  <c r="P99" i="6"/>
  <c r="M99" i="6"/>
  <c r="N99" i="6" s="1"/>
  <c r="L99" i="6"/>
  <c r="J99" i="6"/>
  <c r="Q98" i="6"/>
  <c r="P98" i="6"/>
  <c r="M98" i="6"/>
  <c r="N98" i="6" s="1"/>
  <c r="L98" i="6"/>
  <c r="J98" i="6"/>
  <c r="U97" i="6"/>
  <c r="U96" i="6" s="1"/>
  <c r="T97" i="6"/>
  <c r="T96" i="6" s="1"/>
  <c r="S97" i="6"/>
  <c r="S96" i="6" s="1"/>
  <c r="R97" i="6"/>
  <c r="R96" i="6" s="1"/>
  <c r="K97" i="6"/>
  <c r="K96" i="6" s="1"/>
  <c r="I97" i="6"/>
  <c r="I96" i="6" s="1"/>
  <c r="H97" i="6"/>
  <c r="H96" i="6" s="1"/>
  <c r="G97" i="6"/>
  <c r="G96" i="6" s="1"/>
  <c r="F97" i="6"/>
  <c r="F96" i="6" s="1"/>
  <c r="Q95" i="6"/>
  <c r="P95" i="6"/>
  <c r="M95" i="6"/>
  <c r="O95" i="6" s="1"/>
  <c r="L95" i="6"/>
  <c r="J95" i="6"/>
  <c r="Q94" i="6"/>
  <c r="P94" i="6"/>
  <c r="M94" i="6"/>
  <c r="O94" i="6" s="1"/>
  <c r="J94" i="6"/>
  <c r="Q93" i="6"/>
  <c r="P93" i="6"/>
  <c r="M93" i="6"/>
  <c r="N93" i="6" s="1"/>
  <c r="J93" i="6"/>
  <c r="Q92" i="6"/>
  <c r="P92" i="6"/>
  <c r="M92" i="6"/>
  <c r="N92" i="6" s="1"/>
  <c r="J92" i="6"/>
  <c r="Q91" i="6"/>
  <c r="P91" i="6"/>
  <c r="M91" i="6"/>
  <c r="O91" i="6" s="1"/>
  <c r="J91" i="6"/>
  <c r="Q90" i="6"/>
  <c r="P90" i="6"/>
  <c r="M90" i="6"/>
  <c r="O90" i="6" s="1"/>
  <c r="J90" i="6"/>
  <c r="Q89" i="6"/>
  <c r="P89" i="6"/>
  <c r="M89" i="6"/>
  <c r="L89" i="6"/>
  <c r="J89" i="6"/>
  <c r="Q88" i="6"/>
  <c r="P88" i="6"/>
  <c r="M88" i="6"/>
  <c r="O88" i="6" s="1"/>
  <c r="L88" i="6"/>
  <c r="J88" i="6"/>
  <c r="Q87" i="6"/>
  <c r="P87" i="6"/>
  <c r="M87" i="6"/>
  <c r="O87" i="6" s="1"/>
  <c r="J87" i="6"/>
  <c r="Q86" i="6"/>
  <c r="P86" i="6"/>
  <c r="M86" i="6"/>
  <c r="O86" i="6" s="1"/>
  <c r="J86" i="6"/>
  <c r="Q85" i="6"/>
  <c r="P85" i="6"/>
  <c r="M85" i="6"/>
  <c r="O85" i="6" s="1"/>
  <c r="J85" i="6"/>
  <c r="Q84" i="6"/>
  <c r="P84" i="6"/>
  <c r="M84" i="6"/>
  <c r="O84" i="6" s="1"/>
  <c r="L84" i="6"/>
  <c r="J84" i="6"/>
  <c r="U83" i="6"/>
  <c r="U82" i="6" s="1"/>
  <c r="T83" i="6"/>
  <c r="T82" i="6" s="1"/>
  <c r="S83" i="6"/>
  <c r="S82" i="6" s="1"/>
  <c r="R83" i="6"/>
  <c r="R82" i="6" s="1"/>
  <c r="K83" i="6"/>
  <c r="K82" i="6" s="1"/>
  <c r="I83" i="6"/>
  <c r="I82" i="6" s="1"/>
  <c r="H83" i="6"/>
  <c r="H82" i="6" s="1"/>
  <c r="G83" i="6"/>
  <c r="G82" i="6" s="1"/>
  <c r="F83" i="6"/>
  <c r="F82" i="6" s="1"/>
  <c r="Q81" i="6"/>
  <c r="P81" i="6"/>
  <c r="N81" i="6"/>
  <c r="M81" i="6"/>
  <c r="O81" i="6" s="1"/>
  <c r="J81" i="6"/>
  <c r="Q80" i="6"/>
  <c r="P80" i="6"/>
  <c r="M80" i="6"/>
  <c r="O80" i="6" s="1"/>
  <c r="L80" i="6"/>
  <c r="J80" i="6"/>
  <c r="Q79" i="6"/>
  <c r="P79" i="6"/>
  <c r="M79" i="6"/>
  <c r="O79" i="6" s="1"/>
  <c r="J79" i="6"/>
  <c r="Q78" i="6"/>
  <c r="P78" i="6"/>
  <c r="M78" i="6"/>
  <c r="N78" i="6" s="1"/>
  <c r="J78" i="6"/>
  <c r="Q77" i="6"/>
  <c r="P77" i="6"/>
  <c r="M77" i="6"/>
  <c r="N77" i="6" s="1"/>
  <c r="J77" i="6"/>
  <c r="Q76" i="6"/>
  <c r="P76" i="6"/>
  <c r="M76" i="6"/>
  <c r="O76" i="6" s="1"/>
  <c r="L76" i="6"/>
  <c r="J76" i="6"/>
  <c r="Q75" i="6"/>
  <c r="P75" i="6"/>
  <c r="M75" i="6"/>
  <c r="O75" i="6" s="1"/>
  <c r="J75" i="6"/>
  <c r="Q74" i="6"/>
  <c r="P74" i="6"/>
  <c r="M74" i="6"/>
  <c r="N74" i="6" s="1"/>
  <c r="J74" i="6"/>
  <c r="Q73" i="6"/>
  <c r="P73" i="6"/>
  <c r="M73" i="6"/>
  <c r="O73" i="6" s="1"/>
  <c r="L73" i="6"/>
  <c r="J73" i="6"/>
  <c r="Q72" i="6"/>
  <c r="P72" i="6"/>
  <c r="M72" i="6"/>
  <c r="N72" i="6" s="1"/>
  <c r="L72" i="6"/>
  <c r="J72" i="6"/>
  <c r="Q71" i="6"/>
  <c r="P71" i="6"/>
  <c r="M71" i="6"/>
  <c r="O71" i="6" s="1"/>
  <c r="L71" i="6"/>
  <c r="J71" i="6"/>
  <c r="Q70" i="6"/>
  <c r="P70" i="6"/>
  <c r="M70" i="6"/>
  <c r="O70" i="6" s="1"/>
  <c r="L70" i="6"/>
  <c r="J70" i="6"/>
  <c r="Q69" i="6"/>
  <c r="P69" i="6"/>
  <c r="N69" i="6"/>
  <c r="M69" i="6"/>
  <c r="O69" i="6" s="1"/>
  <c r="J69" i="6"/>
  <c r="Q68" i="6"/>
  <c r="P68" i="6"/>
  <c r="M68" i="6"/>
  <c r="O68" i="6" s="1"/>
  <c r="L68" i="6"/>
  <c r="J68" i="6"/>
  <c r="Q67" i="6"/>
  <c r="P67" i="6"/>
  <c r="V67" i="6" s="1"/>
  <c r="M67" i="6"/>
  <c r="N67" i="6" s="1"/>
  <c r="L67" i="6"/>
  <c r="J67" i="6"/>
  <c r="W66" i="6"/>
  <c r="U66" i="6"/>
  <c r="T66" i="6"/>
  <c r="S66" i="6"/>
  <c r="R66" i="6"/>
  <c r="R65" i="6" s="1"/>
  <c r="K66" i="6"/>
  <c r="K65" i="6" s="1"/>
  <c r="I66" i="6"/>
  <c r="I65" i="6" s="1"/>
  <c r="H66" i="6"/>
  <c r="H65" i="6" s="1"/>
  <c r="G66" i="6"/>
  <c r="G65" i="6" s="1"/>
  <c r="F66" i="6"/>
  <c r="F65" i="6" s="1"/>
  <c r="T65" i="6"/>
  <c r="S65" i="6"/>
  <c r="Q64" i="6"/>
  <c r="P64" i="6"/>
  <c r="M64" i="6"/>
  <c r="O64" i="6" s="1"/>
  <c r="J64" i="6"/>
  <c r="Q63" i="6"/>
  <c r="P63" i="6"/>
  <c r="M63" i="6"/>
  <c r="O63" i="6" s="1"/>
  <c r="J63" i="6"/>
  <c r="Q62" i="6"/>
  <c r="P62" i="6"/>
  <c r="M62" i="6"/>
  <c r="N62" i="6" s="1"/>
  <c r="J62" i="6"/>
  <c r="Q61" i="6"/>
  <c r="P61" i="6"/>
  <c r="M61" i="6"/>
  <c r="O61" i="6" s="1"/>
  <c r="J61" i="6"/>
  <c r="Q60" i="6"/>
  <c r="P60" i="6"/>
  <c r="M60" i="6"/>
  <c r="N60" i="6" s="1"/>
  <c r="J60" i="6"/>
  <c r="Q59" i="6"/>
  <c r="P59" i="6"/>
  <c r="M59" i="6"/>
  <c r="N59" i="6" s="1"/>
  <c r="J59" i="6"/>
  <c r="Q58" i="6"/>
  <c r="P58" i="6"/>
  <c r="V58" i="6" s="1"/>
  <c r="O58" i="6"/>
  <c r="M58" i="6"/>
  <c r="N58" i="6" s="1"/>
  <c r="J58" i="6"/>
  <c r="Q57" i="6"/>
  <c r="P57" i="6"/>
  <c r="M57" i="6"/>
  <c r="O57" i="6" s="1"/>
  <c r="J57" i="6"/>
  <c r="Q56" i="6"/>
  <c r="P56" i="6"/>
  <c r="M56" i="6"/>
  <c r="O56" i="6" s="1"/>
  <c r="J56" i="6"/>
  <c r="Q55" i="6"/>
  <c r="P55" i="6"/>
  <c r="M55" i="6"/>
  <c r="O55" i="6" s="1"/>
  <c r="J55" i="6"/>
  <c r="Q54" i="6"/>
  <c r="P54" i="6"/>
  <c r="V54" i="6" s="1"/>
  <c r="M54" i="6"/>
  <c r="O54" i="6" s="1"/>
  <c r="L54" i="6"/>
  <c r="J54" i="6"/>
  <c r="Q53" i="6"/>
  <c r="P53" i="6"/>
  <c r="V53" i="6" s="1"/>
  <c r="M53" i="6"/>
  <c r="O53" i="6" s="1"/>
  <c r="J53" i="6"/>
  <c r="Q52" i="6"/>
  <c r="P52" i="6"/>
  <c r="N52" i="6"/>
  <c r="M52" i="6"/>
  <c r="O52" i="6" s="1"/>
  <c r="L52" i="6"/>
  <c r="J52" i="6"/>
  <c r="Q51" i="6"/>
  <c r="P51" i="6"/>
  <c r="M51" i="6"/>
  <c r="N51" i="6" s="1"/>
  <c r="L51" i="6"/>
  <c r="J51" i="6"/>
  <c r="Q50" i="6"/>
  <c r="P50" i="6"/>
  <c r="N50" i="6"/>
  <c r="M50" i="6"/>
  <c r="O50" i="6" s="1"/>
  <c r="J50" i="6"/>
  <c r="Q49" i="6"/>
  <c r="P49" i="6"/>
  <c r="M49" i="6"/>
  <c r="O49" i="6" s="1"/>
  <c r="J49" i="6"/>
  <c r="Q48" i="6"/>
  <c r="P48" i="6"/>
  <c r="M48" i="6"/>
  <c r="N48" i="6" s="1"/>
  <c r="L48" i="6"/>
  <c r="J48" i="6"/>
  <c r="U47" i="6"/>
  <c r="U46" i="6" s="1"/>
  <c r="T47" i="6"/>
  <c r="T46" i="6" s="1"/>
  <c r="S47" i="6"/>
  <c r="S46" i="6" s="1"/>
  <c r="R47" i="6"/>
  <c r="R46" i="6" s="1"/>
  <c r="K47" i="6"/>
  <c r="K46" i="6" s="1"/>
  <c r="I47" i="6"/>
  <c r="I46" i="6" s="1"/>
  <c r="H47" i="6"/>
  <c r="H46" i="6" s="1"/>
  <c r="G47" i="6"/>
  <c r="G46" i="6" s="1"/>
  <c r="F47" i="6"/>
  <c r="F46" i="6" s="1"/>
  <c r="Q44" i="6"/>
  <c r="P44" i="6"/>
  <c r="M44" i="6"/>
  <c r="O44" i="6" s="1"/>
  <c r="L44" i="6"/>
  <c r="J44" i="6"/>
  <c r="Q43" i="6"/>
  <c r="P43" i="6"/>
  <c r="M43" i="6"/>
  <c r="O43" i="6" s="1"/>
  <c r="J43" i="6"/>
  <c r="Q42" i="6"/>
  <c r="P42" i="6"/>
  <c r="M42" i="6"/>
  <c r="N42" i="6" s="1"/>
  <c r="J42" i="6"/>
  <c r="Q41" i="6"/>
  <c r="P41" i="6"/>
  <c r="M41" i="6"/>
  <c r="O41" i="6" s="1"/>
  <c r="J41" i="6"/>
  <c r="Q40" i="6"/>
  <c r="P40" i="6"/>
  <c r="M40" i="6"/>
  <c r="N40" i="6" s="1"/>
  <c r="J40" i="6"/>
  <c r="Q39" i="6"/>
  <c r="P39" i="6"/>
  <c r="M39" i="6"/>
  <c r="O39" i="6" s="1"/>
  <c r="J39" i="6"/>
  <c r="Q38" i="6"/>
  <c r="P38" i="6"/>
  <c r="M38" i="6"/>
  <c r="N38" i="6" s="1"/>
  <c r="J38" i="6"/>
  <c r="Q37" i="6"/>
  <c r="P37" i="6"/>
  <c r="M37" i="6"/>
  <c r="O37" i="6" s="1"/>
  <c r="J37" i="6"/>
  <c r="Q36" i="6"/>
  <c r="P36" i="6"/>
  <c r="M36" i="6"/>
  <c r="N36" i="6" s="1"/>
  <c r="J36" i="6"/>
  <c r="Q35" i="6"/>
  <c r="P35" i="6"/>
  <c r="M35" i="6"/>
  <c r="O35" i="6" s="1"/>
  <c r="J35" i="6"/>
  <c r="Q34" i="6"/>
  <c r="P34" i="6"/>
  <c r="V34" i="6" s="1"/>
  <c r="M34" i="6"/>
  <c r="O34" i="6" s="1"/>
  <c r="L34" i="6"/>
  <c r="L33" i="6" s="1"/>
  <c r="J34" i="6"/>
  <c r="S32" i="6"/>
  <c r="I32" i="6"/>
  <c r="H32" i="6"/>
  <c r="G32" i="6"/>
  <c r="F32" i="6"/>
  <c r="T32" i="6"/>
  <c r="Q31" i="6"/>
  <c r="P31" i="6"/>
  <c r="M31" i="6"/>
  <c r="O31" i="6" s="1"/>
  <c r="J31" i="6"/>
  <c r="Q30" i="6"/>
  <c r="P30" i="6"/>
  <c r="M30" i="6"/>
  <c r="O30" i="6" s="1"/>
  <c r="J30" i="6"/>
  <c r="Q29" i="6"/>
  <c r="P29" i="6"/>
  <c r="M29" i="6"/>
  <c r="O29" i="6" s="1"/>
  <c r="J29" i="6"/>
  <c r="Q28" i="6"/>
  <c r="P28" i="6"/>
  <c r="M28" i="6"/>
  <c r="O28" i="6" s="1"/>
  <c r="J28" i="6"/>
  <c r="Q27" i="6"/>
  <c r="P27" i="6"/>
  <c r="M27" i="6"/>
  <c r="O27" i="6" s="1"/>
  <c r="L27" i="6"/>
  <c r="J27" i="6"/>
  <c r="Q26" i="6"/>
  <c r="P26" i="6"/>
  <c r="M26" i="6"/>
  <c r="O26" i="6" s="1"/>
  <c r="J26" i="6"/>
  <c r="Q25" i="6"/>
  <c r="P25" i="6"/>
  <c r="N25" i="6"/>
  <c r="M25" i="6"/>
  <c r="O25" i="6" s="1"/>
  <c r="L25" i="6"/>
  <c r="J25" i="6"/>
  <c r="Q24" i="6"/>
  <c r="P24" i="6"/>
  <c r="M24" i="6"/>
  <c r="N24" i="6" s="1"/>
  <c r="L24" i="6"/>
  <c r="J24" i="6"/>
  <c r="Q23" i="6"/>
  <c r="P23" i="6"/>
  <c r="M23" i="6"/>
  <c r="O23" i="6" s="1"/>
  <c r="L23" i="6"/>
  <c r="J23" i="6"/>
  <c r="Q22" i="6"/>
  <c r="P22" i="6"/>
  <c r="M22" i="6"/>
  <c r="O22" i="6" s="1"/>
  <c r="L22" i="6"/>
  <c r="J22" i="6"/>
  <c r="Q21" i="6"/>
  <c r="P21" i="6"/>
  <c r="M21" i="6"/>
  <c r="N21" i="6" s="1"/>
  <c r="L21" i="6"/>
  <c r="J21" i="6"/>
  <c r="Q20" i="6"/>
  <c r="P20" i="6"/>
  <c r="M20" i="6"/>
  <c r="O20" i="6" s="1"/>
  <c r="L20" i="6"/>
  <c r="J20" i="6"/>
  <c r="Q19" i="6"/>
  <c r="P19" i="6"/>
  <c r="M19" i="6"/>
  <c r="O19" i="6" s="1"/>
  <c r="L19" i="6"/>
  <c r="J19" i="6"/>
  <c r="Q18" i="6"/>
  <c r="P18" i="6"/>
  <c r="V18" i="6" s="1"/>
  <c r="M18" i="6"/>
  <c r="O18" i="6" s="1"/>
  <c r="L18" i="6"/>
  <c r="J18" i="6"/>
  <c r="Q17" i="6"/>
  <c r="P17" i="6"/>
  <c r="M17" i="6"/>
  <c r="O17" i="6" s="1"/>
  <c r="L17" i="6"/>
  <c r="J17" i="6"/>
  <c r="T16" i="6"/>
  <c r="S16" i="6"/>
  <c r="S15" i="6" s="1"/>
  <c r="R16" i="6"/>
  <c r="Q16" i="6" s="1"/>
  <c r="K16" i="6"/>
  <c r="K15" i="6" s="1"/>
  <c r="I16" i="6"/>
  <c r="I15" i="6" s="1"/>
  <c r="H16" i="6"/>
  <c r="H15" i="6" s="1"/>
  <c r="G16" i="6"/>
  <c r="G15" i="6" s="1"/>
  <c r="F16" i="6"/>
  <c r="F15" i="6" s="1"/>
  <c r="V15" i="6"/>
  <c r="T15" i="6"/>
  <c r="R15" i="6"/>
  <c r="Q15" i="6" s="1"/>
  <c r="Q361" i="7"/>
  <c r="Q360" i="7" s="1"/>
  <c r="P361" i="7"/>
  <c r="P360" i="7" s="1"/>
  <c r="P359" i="7" s="1"/>
  <c r="M361" i="7"/>
  <c r="M360" i="7" s="1"/>
  <c r="L361" i="7"/>
  <c r="J361" i="7"/>
  <c r="J360" i="7" s="1"/>
  <c r="J359" i="7" s="1"/>
  <c r="T360" i="7"/>
  <c r="K360" i="7"/>
  <c r="I360" i="7"/>
  <c r="I359" i="7" s="1"/>
  <c r="H360" i="7"/>
  <c r="H359" i="7" s="1"/>
  <c r="L359" i="7" s="1"/>
  <c r="G360" i="7"/>
  <c r="G359" i="7" s="1"/>
  <c r="F360" i="7"/>
  <c r="F359" i="7" s="1"/>
  <c r="M359" i="7" s="1"/>
  <c r="V359" i="7"/>
  <c r="U359" i="7"/>
  <c r="T359" i="7"/>
  <c r="Q359" i="7" s="1"/>
  <c r="S359" i="7"/>
  <c r="R359" i="7"/>
  <c r="O359" i="7"/>
  <c r="N359" i="7"/>
  <c r="K359" i="7"/>
  <c r="Q358" i="7"/>
  <c r="Q357" i="7" s="1"/>
  <c r="Q354" i="7" s="1"/>
  <c r="P358" i="7"/>
  <c r="M358" i="7"/>
  <c r="L358" i="7"/>
  <c r="J358" i="7"/>
  <c r="J357" i="7" s="1"/>
  <c r="J354" i="7" s="1"/>
  <c r="T357" i="7"/>
  <c r="P357" i="7"/>
  <c r="O357" i="7"/>
  <c r="N357" i="7"/>
  <c r="M357" i="7"/>
  <c r="K357" i="7"/>
  <c r="I357" i="7"/>
  <c r="H357" i="7"/>
  <c r="G357" i="7"/>
  <c r="F357" i="7"/>
  <c r="Q356" i="7"/>
  <c r="P356" i="7"/>
  <c r="P355" i="7" s="1"/>
  <c r="P354" i="7" s="1"/>
  <c r="M356" i="7"/>
  <c r="L356" i="7"/>
  <c r="J356" i="7"/>
  <c r="T355" i="7"/>
  <c r="T354" i="7" s="1"/>
  <c r="Q355" i="7"/>
  <c r="O355" i="7"/>
  <c r="N355" i="7"/>
  <c r="N354" i="7" s="1"/>
  <c r="M355" i="7"/>
  <c r="M354" i="7" s="1"/>
  <c r="L355" i="7"/>
  <c r="K355" i="7"/>
  <c r="K354" i="7" s="1"/>
  <c r="J355" i="7"/>
  <c r="I355" i="7"/>
  <c r="I354" i="7" s="1"/>
  <c r="H355" i="7"/>
  <c r="G355" i="7"/>
  <c r="F355" i="7"/>
  <c r="V354" i="7"/>
  <c r="U354" i="7"/>
  <c r="S354" i="7"/>
  <c r="R354" i="7"/>
  <c r="O354" i="7"/>
  <c r="G354" i="7"/>
  <c r="F354" i="7"/>
  <c r="Q353" i="7"/>
  <c r="P353" i="7"/>
  <c r="N353" i="7"/>
  <c r="M353" i="7"/>
  <c r="J353" i="7"/>
  <c r="Q352" i="7"/>
  <c r="P352" i="7"/>
  <c r="V352" i="7" s="1"/>
  <c r="M352" i="7"/>
  <c r="J352" i="7"/>
  <c r="V351" i="7"/>
  <c r="Q351" i="7"/>
  <c r="P351" i="7"/>
  <c r="M351" i="7"/>
  <c r="N351" i="7" s="1"/>
  <c r="J351" i="7"/>
  <c r="Q350" i="7"/>
  <c r="V350" i="7" s="1"/>
  <c r="P350" i="7"/>
  <c r="N350" i="7"/>
  <c r="M350" i="7"/>
  <c r="J350" i="7"/>
  <c r="Q349" i="7"/>
  <c r="P349" i="7"/>
  <c r="O349" i="7"/>
  <c r="N349" i="7"/>
  <c r="M349" i="7"/>
  <c r="J349" i="7"/>
  <c r="V348" i="7"/>
  <c r="Q348" i="7"/>
  <c r="P348" i="7"/>
  <c r="O348" i="7"/>
  <c r="N348" i="7"/>
  <c r="M348" i="7"/>
  <c r="J348" i="7"/>
  <c r="Q347" i="7"/>
  <c r="P347" i="7"/>
  <c r="O347" i="7"/>
  <c r="N347" i="7"/>
  <c r="M347" i="7"/>
  <c r="J347" i="7"/>
  <c r="Q346" i="7"/>
  <c r="P346" i="7"/>
  <c r="V346" i="7" s="1"/>
  <c r="O346" i="7"/>
  <c r="N346" i="7"/>
  <c r="M346" i="7"/>
  <c r="J346" i="7"/>
  <c r="Q345" i="7"/>
  <c r="P345" i="7"/>
  <c r="M345" i="7"/>
  <c r="O345" i="7" s="1"/>
  <c r="J345" i="7"/>
  <c r="Q344" i="7"/>
  <c r="P344" i="7"/>
  <c r="V344" i="7" s="1"/>
  <c r="O344" i="7"/>
  <c r="N344" i="7"/>
  <c r="M344" i="7"/>
  <c r="J344" i="7"/>
  <c r="V343" i="7"/>
  <c r="Q343" i="7"/>
  <c r="P343" i="7"/>
  <c r="M343" i="7"/>
  <c r="J343" i="7"/>
  <c r="Q342" i="7"/>
  <c r="P342" i="7"/>
  <c r="V342" i="7" s="1"/>
  <c r="O342" i="7"/>
  <c r="N342" i="7"/>
  <c r="M342" i="7"/>
  <c r="J342" i="7"/>
  <c r="Q341" i="7"/>
  <c r="P341" i="7"/>
  <c r="M341" i="7"/>
  <c r="O341" i="7" s="1"/>
  <c r="J341" i="7"/>
  <c r="Q340" i="7"/>
  <c r="P340" i="7"/>
  <c r="O340" i="7"/>
  <c r="N340" i="7"/>
  <c r="M340" i="7"/>
  <c r="J340" i="7"/>
  <c r="Q339" i="7"/>
  <c r="V339" i="7" s="1"/>
  <c r="P339" i="7"/>
  <c r="M339" i="7"/>
  <c r="O339" i="7" s="1"/>
  <c r="J339" i="7"/>
  <c r="Q338" i="7"/>
  <c r="P338" i="7"/>
  <c r="V338" i="7" s="1"/>
  <c r="O338" i="7"/>
  <c r="M338" i="7"/>
  <c r="J338" i="7"/>
  <c r="J337" i="7" s="1"/>
  <c r="J336" i="7" s="1"/>
  <c r="U337" i="7"/>
  <c r="U336" i="7" s="1"/>
  <c r="T337" i="7"/>
  <c r="S337" i="7"/>
  <c r="R337" i="7"/>
  <c r="L337" i="7"/>
  <c r="K337" i="7"/>
  <c r="I337" i="7"/>
  <c r="I336" i="7" s="1"/>
  <c r="H337" i="7"/>
  <c r="G337" i="7"/>
  <c r="F337" i="7"/>
  <c r="T336" i="7"/>
  <c r="S336" i="7"/>
  <c r="R336" i="7"/>
  <c r="K336" i="7"/>
  <c r="H336" i="7"/>
  <c r="G336" i="7"/>
  <c r="F336" i="7"/>
  <c r="Q335" i="7"/>
  <c r="P335" i="7"/>
  <c r="M335" i="7"/>
  <c r="J335" i="7"/>
  <c r="J333" i="7" s="1"/>
  <c r="J332" i="7" s="1"/>
  <c r="Q334" i="7"/>
  <c r="P334" i="7"/>
  <c r="M334" i="7"/>
  <c r="J334" i="7"/>
  <c r="T333" i="7"/>
  <c r="Q333" i="7"/>
  <c r="P333" i="7"/>
  <c r="P332" i="7" s="1"/>
  <c r="M333" i="7"/>
  <c r="K333" i="7"/>
  <c r="K332" i="7" s="1"/>
  <c r="I333" i="7"/>
  <c r="H333" i="7"/>
  <c r="H332" i="7" s="1"/>
  <c r="G333" i="7"/>
  <c r="G332" i="7" s="1"/>
  <c r="F333" i="7"/>
  <c r="V332" i="7"/>
  <c r="U332" i="7"/>
  <c r="T332" i="7"/>
  <c r="S332" i="7"/>
  <c r="R332" i="7"/>
  <c r="Q332" i="7" s="1"/>
  <c r="O332" i="7"/>
  <c r="N332" i="7"/>
  <c r="I332" i="7"/>
  <c r="F332" i="7"/>
  <c r="M332" i="7" s="1"/>
  <c r="V331" i="7"/>
  <c r="V330" i="7" s="1"/>
  <c r="Q331" i="7"/>
  <c r="P331" i="7"/>
  <c r="N331" i="7"/>
  <c r="M331" i="7"/>
  <c r="J331" i="7"/>
  <c r="J330" i="7" s="1"/>
  <c r="U330" i="7"/>
  <c r="T330" i="7"/>
  <c r="S330" i="7"/>
  <c r="R330" i="7"/>
  <c r="Q330" i="7"/>
  <c r="P330" i="7"/>
  <c r="O330" i="7"/>
  <c r="N330" i="7"/>
  <c r="M330" i="7"/>
  <c r="L330" i="7"/>
  <c r="K330" i="7"/>
  <c r="I330" i="7"/>
  <c r="H330" i="7"/>
  <c r="G330" i="7"/>
  <c r="F330" i="7"/>
  <c r="V329" i="7"/>
  <c r="V328" i="7" s="1"/>
  <c r="Q329" i="7"/>
  <c r="Q328" i="7" s="1"/>
  <c r="P329" i="7"/>
  <c r="N329" i="7"/>
  <c r="M329" i="7"/>
  <c r="J329" i="7"/>
  <c r="U328" i="7"/>
  <c r="T328" i="7"/>
  <c r="S328" i="7"/>
  <c r="R328" i="7"/>
  <c r="P328" i="7"/>
  <c r="O328" i="7"/>
  <c r="N328" i="7"/>
  <c r="M328" i="7"/>
  <c r="L328" i="7"/>
  <c r="K328" i="7"/>
  <c r="J328" i="7"/>
  <c r="I328" i="7"/>
  <c r="H328" i="7"/>
  <c r="G328" i="7"/>
  <c r="F328" i="7"/>
  <c r="Q327" i="7"/>
  <c r="P327" i="7"/>
  <c r="V327" i="7" s="1"/>
  <c r="O327" i="7"/>
  <c r="N327" i="7"/>
  <c r="M327" i="7"/>
  <c r="L327" i="7"/>
  <c r="J327" i="7"/>
  <c r="Q326" i="7"/>
  <c r="P326" i="7"/>
  <c r="O326" i="7"/>
  <c r="M326" i="7"/>
  <c r="N326" i="7" s="1"/>
  <c r="J326" i="7"/>
  <c r="J316" i="7" s="1"/>
  <c r="J315" i="7" s="1"/>
  <c r="V325" i="7"/>
  <c r="Q325" i="7"/>
  <c r="P325" i="7"/>
  <c r="M325" i="7"/>
  <c r="O325" i="7" s="1"/>
  <c r="J325" i="7"/>
  <c r="Q324" i="7"/>
  <c r="V324" i="7" s="1"/>
  <c r="P324" i="7"/>
  <c r="N324" i="7"/>
  <c r="M324" i="7"/>
  <c r="O324" i="7" s="1"/>
  <c r="J324" i="7"/>
  <c r="Q323" i="7"/>
  <c r="P323" i="7"/>
  <c r="O323" i="7"/>
  <c r="N323" i="7"/>
  <c r="M323" i="7"/>
  <c r="L323" i="7"/>
  <c r="J323" i="7"/>
  <c r="Q322" i="7"/>
  <c r="P322" i="7"/>
  <c r="V322" i="7" s="1"/>
  <c r="O322" i="7"/>
  <c r="O314" i="7" s="1"/>
  <c r="O313" i="7" s="1"/>
  <c r="N322" i="7"/>
  <c r="M322" i="7"/>
  <c r="J322" i="7"/>
  <c r="Q321" i="7"/>
  <c r="V321" i="7" s="1"/>
  <c r="P321" i="7"/>
  <c r="O321" i="7"/>
  <c r="N321" i="7"/>
  <c r="M321" i="7"/>
  <c r="J321" i="7"/>
  <c r="Q320" i="7"/>
  <c r="P320" i="7"/>
  <c r="O320" i="7"/>
  <c r="M320" i="7"/>
  <c r="L320" i="7"/>
  <c r="J320" i="7"/>
  <c r="Q319" i="7"/>
  <c r="P319" i="7"/>
  <c r="O319" i="7"/>
  <c r="N319" i="7"/>
  <c r="M319" i="7"/>
  <c r="J319" i="7"/>
  <c r="V318" i="7"/>
  <c r="Q318" i="7"/>
  <c r="Q316" i="7" s="1"/>
  <c r="P318" i="7"/>
  <c r="P316" i="7" s="1"/>
  <c r="P315" i="7" s="1"/>
  <c r="O318" i="7"/>
  <c r="N318" i="7"/>
  <c r="M318" i="7"/>
  <c r="J318" i="7"/>
  <c r="Q317" i="7"/>
  <c r="P317" i="7"/>
  <c r="V317" i="7" s="1"/>
  <c r="M317" i="7"/>
  <c r="L317" i="7"/>
  <c r="J317" i="7"/>
  <c r="U316" i="7"/>
  <c r="U315" i="7" s="1"/>
  <c r="T316" i="7"/>
  <c r="S316" i="7"/>
  <c r="S315" i="7" s="1"/>
  <c r="R316" i="7"/>
  <c r="R315" i="7" s="1"/>
  <c r="M316" i="7"/>
  <c r="M315" i="7" s="1"/>
  <c r="N315" i="7" s="1"/>
  <c r="K316" i="7"/>
  <c r="K315" i="7" s="1"/>
  <c r="L315" i="7" s="1"/>
  <c r="I316" i="7"/>
  <c r="I315" i="7" s="1"/>
  <c r="H316" i="7"/>
  <c r="G316" i="7"/>
  <c r="G315" i="7" s="1"/>
  <c r="F316" i="7"/>
  <c r="F315" i="7" s="1"/>
  <c r="T315" i="7"/>
  <c r="Q315" i="7"/>
  <c r="H315" i="7"/>
  <c r="Q314" i="7"/>
  <c r="P314" i="7"/>
  <c r="P313" i="7" s="1"/>
  <c r="M314" i="7"/>
  <c r="J314" i="7"/>
  <c r="J313" i="7" s="1"/>
  <c r="R313" i="7"/>
  <c r="Q313" i="7"/>
  <c r="M313" i="7"/>
  <c r="K313" i="7"/>
  <c r="I313" i="7"/>
  <c r="H313" i="7"/>
  <c r="G313" i="7"/>
  <c r="F313" i="7"/>
  <c r="Q312" i="7"/>
  <c r="P312" i="7"/>
  <c r="P311" i="7" s="1"/>
  <c r="M312" i="7"/>
  <c r="J312" i="7"/>
  <c r="R311" i="7"/>
  <c r="Q311" i="7" s="1"/>
  <c r="M311" i="7"/>
  <c r="K311" i="7"/>
  <c r="J311" i="7"/>
  <c r="I311" i="7"/>
  <c r="H311" i="7"/>
  <c r="G311" i="7"/>
  <c r="F311" i="7"/>
  <c r="Q310" i="7"/>
  <c r="V310" i="7" s="1"/>
  <c r="P310" i="7"/>
  <c r="N310" i="7"/>
  <c r="M310" i="7"/>
  <c r="O310" i="7" s="1"/>
  <c r="J310" i="7"/>
  <c r="V309" i="7"/>
  <c r="Q309" i="7"/>
  <c r="P309" i="7"/>
  <c r="O309" i="7"/>
  <c r="N309" i="7"/>
  <c r="M309" i="7"/>
  <c r="J309" i="7"/>
  <c r="Q308" i="7"/>
  <c r="P308" i="7"/>
  <c r="O308" i="7"/>
  <c r="N308" i="7"/>
  <c r="M308" i="7"/>
  <c r="J308" i="7"/>
  <c r="Q307" i="7"/>
  <c r="P307" i="7"/>
  <c r="O307" i="7"/>
  <c r="N307" i="7"/>
  <c r="M307" i="7"/>
  <c r="J307" i="7"/>
  <c r="Q306" i="7"/>
  <c r="P306" i="7"/>
  <c r="O306" i="7"/>
  <c r="N306" i="7"/>
  <c r="M306" i="7"/>
  <c r="J306" i="7"/>
  <c r="Q305" i="7"/>
  <c r="P305" i="7"/>
  <c r="V305" i="7" s="1"/>
  <c r="M305" i="7"/>
  <c r="O305" i="7" s="1"/>
  <c r="J305" i="7"/>
  <c r="Q304" i="7"/>
  <c r="P304" i="7"/>
  <c r="V304" i="7" s="1"/>
  <c r="O304" i="7"/>
  <c r="N304" i="7"/>
  <c r="M304" i="7"/>
  <c r="J304" i="7"/>
  <c r="Q303" i="7"/>
  <c r="P303" i="7"/>
  <c r="O303" i="7"/>
  <c r="N303" i="7"/>
  <c r="M303" i="7"/>
  <c r="J303" i="7"/>
  <c r="V302" i="7"/>
  <c r="Q302" i="7"/>
  <c r="P302" i="7"/>
  <c r="O302" i="7"/>
  <c r="N302" i="7"/>
  <c r="M302" i="7"/>
  <c r="J302" i="7"/>
  <c r="Q301" i="7"/>
  <c r="P301" i="7"/>
  <c r="V301" i="7" s="1"/>
  <c r="M301" i="7"/>
  <c r="L301" i="7"/>
  <c r="J301" i="7"/>
  <c r="V300" i="7"/>
  <c r="Q300" i="7"/>
  <c r="P300" i="7"/>
  <c r="O300" i="7"/>
  <c r="N300" i="7"/>
  <c r="M300" i="7"/>
  <c r="J300" i="7"/>
  <c r="Q299" i="7"/>
  <c r="P299" i="7"/>
  <c r="V299" i="7" s="1"/>
  <c r="O299" i="7"/>
  <c r="N299" i="7"/>
  <c r="M299" i="7"/>
  <c r="L299" i="7"/>
  <c r="J299" i="7"/>
  <c r="V298" i="7"/>
  <c r="Q298" i="7"/>
  <c r="P298" i="7"/>
  <c r="O298" i="7"/>
  <c r="M298" i="7"/>
  <c r="N298" i="7" s="1"/>
  <c r="L298" i="7"/>
  <c r="J298" i="7"/>
  <c r="Q297" i="7"/>
  <c r="P297" i="7"/>
  <c r="M297" i="7"/>
  <c r="O297" i="7" s="1"/>
  <c r="J297" i="7"/>
  <c r="Q296" i="7"/>
  <c r="Q294" i="7" s="1"/>
  <c r="Q293" i="7" s="1"/>
  <c r="P296" i="7"/>
  <c r="N296" i="7"/>
  <c r="M296" i="7"/>
  <c r="M294" i="7" s="1"/>
  <c r="M293" i="7" s="1"/>
  <c r="N293" i="7" s="1"/>
  <c r="J296" i="7"/>
  <c r="J294" i="7" s="1"/>
  <c r="J293" i="7" s="1"/>
  <c r="V295" i="7"/>
  <c r="Q295" i="7"/>
  <c r="P295" i="7"/>
  <c r="O295" i="7"/>
  <c r="N295" i="7"/>
  <c r="M295" i="7"/>
  <c r="L295" i="7"/>
  <c r="L294" i="7" s="1"/>
  <c r="J295" i="7"/>
  <c r="U294" i="7"/>
  <c r="T294" i="7"/>
  <c r="T293" i="7" s="1"/>
  <c r="S294" i="7"/>
  <c r="S293" i="7" s="1"/>
  <c r="R294" i="7"/>
  <c r="R293" i="7" s="1"/>
  <c r="K294" i="7"/>
  <c r="I294" i="7"/>
  <c r="H294" i="7"/>
  <c r="H293" i="7" s="1"/>
  <c r="G294" i="7"/>
  <c r="G293" i="7" s="1"/>
  <c r="F294" i="7"/>
  <c r="F293" i="7" s="1"/>
  <c r="K293" i="7"/>
  <c r="L293" i="7" s="1"/>
  <c r="I293" i="7"/>
  <c r="V292" i="7"/>
  <c r="Q292" i="7"/>
  <c r="P292" i="7"/>
  <c r="O292" i="7"/>
  <c r="M292" i="7"/>
  <c r="N292" i="7" s="1"/>
  <c r="L292" i="7"/>
  <c r="J292" i="7"/>
  <c r="P291" i="7"/>
  <c r="O291" i="7"/>
  <c r="N291" i="7"/>
  <c r="M291" i="7"/>
  <c r="L291" i="7"/>
  <c r="J291" i="7"/>
  <c r="Q290" i="7"/>
  <c r="P290" i="7"/>
  <c r="V290" i="7" s="1"/>
  <c r="N290" i="7"/>
  <c r="M290" i="7"/>
  <c r="O290" i="7" s="1"/>
  <c r="J290" i="7"/>
  <c r="V289" i="7"/>
  <c r="Q289" i="7"/>
  <c r="P289" i="7"/>
  <c r="O289" i="7"/>
  <c r="N289" i="7"/>
  <c r="M289" i="7"/>
  <c r="J289" i="7"/>
  <c r="Q288" i="7"/>
  <c r="P288" i="7"/>
  <c r="N288" i="7"/>
  <c r="M288" i="7"/>
  <c r="J288" i="7"/>
  <c r="V287" i="7"/>
  <c r="Q287" i="7"/>
  <c r="P287" i="7"/>
  <c r="O287" i="7"/>
  <c r="N287" i="7"/>
  <c r="M287" i="7"/>
  <c r="L287" i="7"/>
  <c r="J287" i="7"/>
  <c r="Q286" i="7"/>
  <c r="P286" i="7"/>
  <c r="V286" i="7" s="1"/>
  <c r="V281" i="7" s="1"/>
  <c r="O286" i="7"/>
  <c r="M286" i="7"/>
  <c r="L286" i="7"/>
  <c r="J286" i="7"/>
  <c r="Q285" i="7"/>
  <c r="P285" i="7"/>
  <c r="N285" i="7"/>
  <c r="M285" i="7"/>
  <c r="O285" i="7" s="1"/>
  <c r="J285" i="7"/>
  <c r="Q284" i="7"/>
  <c r="P284" i="7"/>
  <c r="P281" i="7" s="1"/>
  <c r="P280" i="7" s="1"/>
  <c r="O284" i="7"/>
  <c r="N284" i="7"/>
  <c r="M284" i="7"/>
  <c r="J284" i="7"/>
  <c r="V283" i="7"/>
  <c r="Q283" i="7"/>
  <c r="P283" i="7"/>
  <c r="O283" i="7"/>
  <c r="N283" i="7"/>
  <c r="M283" i="7"/>
  <c r="J283" i="7"/>
  <c r="V282" i="7"/>
  <c r="Q282" i="7"/>
  <c r="Q281" i="7" s="1"/>
  <c r="Q280" i="7" s="1"/>
  <c r="P282" i="7"/>
  <c r="O282" i="7"/>
  <c r="O281" i="7" s="1"/>
  <c r="M282" i="7"/>
  <c r="M281" i="7" s="1"/>
  <c r="L282" i="7"/>
  <c r="J282" i="7"/>
  <c r="Z281" i="7"/>
  <c r="Y281" i="7"/>
  <c r="X281" i="7"/>
  <c r="W281" i="7"/>
  <c r="U281" i="7"/>
  <c r="T281" i="7"/>
  <c r="T280" i="7" s="1"/>
  <c r="S281" i="7"/>
  <c r="S280" i="7" s="1"/>
  <c r="R281" i="7"/>
  <c r="R280" i="7" s="1"/>
  <c r="K281" i="7"/>
  <c r="K280" i="7" s="1"/>
  <c r="I281" i="7"/>
  <c r="J281" i="7" s="1"/>
  <c r="J280" i="7" s="1"/>
  <c r="H281" i="7"/>
  <c r="H280" i="7" s="1"/>
  <c r="G281" i="7"/>
  <c r="G280" i="7" s="1"/>
  <c r="F281" i="7"/>
  <c r="F280" i="7" s="1"/>
  <c r="M280" i="7" s="1"/>
  <c r="N280" i="7" s="1"/>
  <c r="I280" i="7"/>
  <c r="Q279" i="7"/>
  <c r="V279" i="7" s="1"/>
  <c r="P279" i="7"/>
  <c r="N279" i="7"/>
  <c r="M279" i="7"/>
  <c r="O279" i="7" s="1"/>
  <c r="J279" i="7"/>
  <c r="Q278" i="7"/>
  <c r="P278" i="7"/>
  <c r="O278" i="7"/>
  <c r="N278" i="7"/>
  <c r="M278" i="7"/>
  <c r="J278" i="7"/>
  <c r="V277" i="7"/>
  <c r="Q277" i="7"/>
  <c r="P277" i="7"/>
  <c r="O277" i="7"/>
  <c r="M277" i="7"/>
  <c r="N277" i="7" s="1"/>
  <c r="J277" i="7"/>
  <c r="V276" i="7"/>
  <c r="Q276" i="7"/>
  <c r="P276" i="7"/>
  <c r="M276" i="7"/>
  <c r="O276" i="7" s="1"/>
  <c r="J276" i="7"/>
  <c r="Q275" i="7"/>
  <c r="V275" i="7" s="1"/>
  <c r="P275" i="7"/>
  <c r="N275" i="7"/>
  <c r="M275" i="7"/>
  <c r="O275" i="7" s="1"/>
  <c r="J275" i="7"/>
  <c r="Q274" i="7"/>
  <c r="P274" i="7"/>
  <c r="M274" i="7"/>
  <c r="N274" i="7" s="1"/>
  <c r="J274" i="7"/>
  <c r="Q273" i="7"/>
  <c r="V273" i="7" s="1"/>
  <c r="P273" i="7"/>
  <c r="N273" i="7"/>
  <c r="M273" i="7"/>
  <c r="O273" i="7" s="1"/>
  <c r="L273" i="7"/>
  <c r="J273" i="7"/>
  <c r="Q272" i="7"/>
  <c r="P272" i="7"/>
  <c r="N272" i="7"/>
  <c r="M272" i="7"/>
  <c r="J272" i="7"/>
  <c r="V271" i="7"/>
  <c r="Q271" i="7"/>
  <c r="P271" i="7"/>
  <c r="O271" i="7"/>
  <c r="M271" i="7"/>
  <c r="L271" i="7"/>
  <c r="J271" i="7"/>
  <c r="Q270" i="7"/>
  <c r="P270" i="7"/>
  <c r="V270" i="7" s="1"/>
  <c r="M270" i="7"/>
  <c r="O270" i="7" s="1"/>
  <c r="J270" i="7"/>
  <c r="Q269" i="7"/>
  <c r="P269" i="7"/>
  <c r="O269" i="7"/>
  <c r="N269" i="7"/>
  <c r="M269" i="7"/>
  <c r="J269" i="7"/>
  <c r="Q268" i="7"/>
  <c r="V268" i="7" s="1"/>
  <c r="P268" i="7"/>
  <c r="N268" i="7"/>
  <c r="M268" i="7"/>
  <c r="O268" i="7" s="1"/>
  <c r="J268" i="7"/>
  <c r="V267" i="7"/>
  <c r="V266" i="7" s="1"/>
  <c r="Q267" i="7"/>
  <c r="Q266" i="7" s="1"/>
  <c r="Q265" i="7" s="1"/>
  <c r="P267" i="7"/>
  <c r="P266" i="7" s="1"/>
  <c r="P265" i="7" s="1"/>
  <c r="O267" i="7"/>
  <c r="M267" i="7"/>
  <c r="M266" i="7" s="1"/>
  <c r="M265" i="7" s="1"/>
  <c r="L267" i="7"/>
  <c r="J267" i="7"/>
  <c r="Z266" i="7"/>
  <c r="Y266" i="7"/>
  <c r="X266" i="7"/>
  <c r="W266" i="7"/>
  <c r="U266" i="7"/>
  <c r="T266" i="7"/>
  <c r="T265" i="7" s="1"/>
  <c r="S266" i="7"/>
  <c r="S265" i="7" s="1"/>
  <c r="R266" i="7"/>
  <c r="R265" i="7" s="1"/>
  <c r="K266" i="7"/>
  <c r="K265" i="7" s="1"/>
  <c r="L265" i="7" s="1"/>
  <c r="I266" i="7"/>
  <c r="H266" i="7"/>
  <c r="G266" i="7"/>
  <c r="G265" i="7" s="1"/>
  <c r="F266" i="7"/>
  <c r="F265" i="7" s="1"/>
  <c r="I265" i="7"/>
  <c r="H265" i="7"/>
  <c r="Q264" i="7"/>
  <c r="V264" i="7" s="1"/>
  <c r="P264" i="7"/>
  <c r="O264" i="7"/>
  <c r="N264" i="7"/>
  <c r="M264" i="7"/>
  <c r="J264" i="7"/>
  <c r="P263" i="7"/>
  <c r="O263" i="7"/>
  <c r="N263" i="7"/>
  <c r="M263" i="7"/>
  <c r="J263" i="7"/>
  <c r="Q262" i="7"/>
  <c r="V262" i="7" s="1"/>
  <c r="P262" i="7"/>
  <c r="O262" i="7"/>
  <c r="N262" i="7"/>
  <c r="M262" i="7"/>
  <c r="J262" i="7"/>
  <c r="Q261" i="7"/>
  <c r="P261" i="7"/>
  <c r="O261" i="7"/>
  <c r="N261" i="7"/>
  <c r="M261" i="7"/>
  <c r="J261" i="7"/>
  <c r="Q260" i="7"/>
  <c r="P260" i="7"/>
  <c r="O260" i="7"/>
  <c r="N260" i="7"/>
  <c r="M260" i="7"/>
  <c r="J260" i="7"/>
  <c r="Q259" i="7"/>
  <c r="P259" i="7"/>
  <c r="O259" i="7"/>
  <c r="N259" i="7"/>
  <c r="M259" i="7"/>
  <c r="J259" i="7"/>
  <c r="Q258" i="7"/>
  <c r="P258" i="7"/>
  <c r="O258" i="7"/>
  <c r="N258" i="7"/>
  <c r="M258" i="7"/>
  <c r="J258" i="7"/>
  <c r="V257" i="7"/>
  <c r="Q257" i="7"/>
  <c r="P257" i="7"/>
  <c r="O257" i="7"/>
  <c r="N257" i="7"/>
  <c r="M257" i="7"/>
  <c r="J257" i="7"/>
  <c r="Q256" i="7"/>
  <c r="P256" i="7"/>
  <c r="V256" i="7" s="1"/>
  <c r="V247" i="7" s="1"/>
  <c r="M256" i="7"/>
  <c r="J256" i="7"/>
  <c r="V255" i="7"/>
  <c r="Q255" i="7"/>
  <c r="P255" i="7"/>
  <c r="O255" i="7"/>
  <c r="N255" i="7"/>
  <c r="M255" i="7"/>
  <c r="J255" i="7"/>
  <c r="V254" i="7"/>
  <c r="Q254" i="7"/>
  <c r="P254" i="7"/>
  <c r="O254" i="7"/>
  <c r="N254" i="7"/>
  <c r="M254" i="7"/>
  <c r="L254" i="7"/>
  <c r="J254" i="7"/>
  <c r="Q253" i="7"/>
  <c r="P253" i="7"/>
  <c r="M253" i="7"/>
  <c r="N253" i="7" s="1"/>
  <c r="J253" i="7"/>
  <c r="Q252" i="7"/>
  <c r="P252" i="7"/>
  <c r="V252" i="7" s="1"/>
  <c r="O252" i="7"/>
  <c r="N252" i="7"/>
  <c r="M252" i="7"/>
  <c r="L252" i="7"/>
  <c r="L247" i="7" s="1"/>
  <c r="J252" i="7"/>
  <c r="V251" i="7"/>
  <c r="Q251" i="7"/>
  <c r="P251" i="7"/>
  <c r="O251" i="7"/>
  <c r="M251" i="7"/>
  <c r="L251" i="7"/>
  <c r="J251" i="7"/>
  <c r="J247" i="7" s="1"/>
  <c r="J246" i="7" s="1"/>
  <c r="Q250" i="7"/>
  <c r="Q247" i="7" s="1"/>
  <c r="Q246" i="7" s="1"/>
  <c r="P250" i="7"/>
  <c r="O250" i="7"/>
  <c r="N250" i="7"/>
  <c r="M250" i="7"/>
  <c r="J250" i="7"/>
  <c r="Q249" i="7"/>
  <c r="P249" i="7"/>
  <c r="V249" i="7" s="1"/>
  <c r="M249" i="7"/>
  <c r="J249" i="7"/>
  <c r="V248" i="7"/>
  <c r="Q248" i="7"/>
  <c r="P248" i="7"/>
  <c r="P247" i="7" s="1"/>
  <c r="P246" i="7" s="1"/>
  <c r="M248" i="7"/>
  <c r="O248" i="7" s="1"/>
  <c r="L248" i="7"/>
  <c r="J248" i="7"/>
  <c r="Z247" i="7"/>
  <c r="Y247" i="7"/>
  <c r="X247" i="7"/>
  <c r="W247" i="7"/>
  <c r="U247" i="7"/>
  <c r="T247" i="7"/>
  <c r="S247" i="7"/>
  <c r="S246" i="7" s="1"/>
  <c r="R247" i="7"/>
  <c r="R246" i="7" s="1"/>
  <c r="K247" i="7"/>
  <c r="K246" i="7" s="1"/>
  <c r="L246" i="7" s="1"/>
  <c r="I247" i="7"/>
  <c r="I246" i="7" s="1"/>
  <c r="H247" i="7"/>
  <c r="G247" i="7"/>
  <c r="G246" i="7" s="1"/>
  <c r="F247" i="7"/>
  <c r="F246" i="7" s="1"/>
  <c r="T246" i="7"/>
  <c r="H246" i="7"/>
  <c r="Q245" i="7"/>
  <c r="P245" i="7"/>
  <c r="N245" i="7"/>
  <c r="M245" i="7"/>
  <c r="O245" i="7" s="1"/>
  <c r="L245" i="7"/>
  <c r="J245" i="7"/>
  <c r="Q244" i="7"/>
  <c r="P244" i="7"/>
  <c r="O244" i="7"/>
  <c r="M244" i="7"/>
  <c r="N244" i="7" s="1"/>
  <c r="J244" i="7"/>
  <c r="Q243" i="7"/>
  <c r="P243" i="7"/>
  <c r="V243" i="7" s="1"/>
  <c r="O243" i="7"/>
  <c r="N243" i="7"/>
  <c r="M243" i="7"/>
  <c r="J243" i="7"/>
  <c r="Q242" i="7"/>
  <c r="V242" i="7" s="1"/>
  <c r="P242" i="7"/>
  <c r="N242" i="7"/>
  <c r="M242" i="7"/>
  <c r="O242" i="7" s="1"/>
  <c r="J242" i="7"/>
  <c r="V241" i="7"/>
  <c r="Q241" i="7"/>
  <c r="P241" i="7"/>
  <c r="O241" i="7"/>
  <c r="N241" i="7"/>
  <c r="M241" i="7"/>
  <c r="J241" i="7"/>
  <c r="Q240" i="7"/>
  <c r="P240" i="7"/>
  <c r="V240" i="7" s="1"/>
  <c r="M240" i="7"/>
  <c r="L240" i="7"/>
  <c r="J240" i="7"/>
  <c r="Q239" i="7"/>
  <c r="P239" i="7"/>
  <c r="O239" i="7"/>
  <c r="N239" i="7"/>
  <c r="M239" i="7"/>
  <c r="J239" i="7"/>
  <c r="Q238" i="7"/>
  <c r="P238" i="7"/>
  <c r="N238" i="7"/>
  <c r="M238" i="7"/>
  <c r="O238" i="7" s="1"/>
  <c r="J238" i="7"/>
  <c r="V237" i="7"/>
  <c r="Q237" i="7"/>
  <c r="P237" i="7"/>
  <c r="M237" i="7"/>
  <c r="L237" i="7"/>
  <c r="J237" i="7"/>
  <c r="V236" i="7"/>
  <c r="Q236" i="7"/>
  <c r="P236" i="7"/>
  <c r="O236" i="7"/>
  <c r="N236" i="7"/>
  <c r="M236" i="7"/>
  <c r="J236" i="7"/>
  <c r="Q235" i="7"/>
  <c r="P235" i="7"/>
  <c r="V235" i="7" s="1"/>
  <c r="M235" i="7"/>
  <c r="O235" i="7" s="1"/>
  <c r="L235" i="7"/>
  <c r="J235" i="7"/>
  <c r="V234" i="7"/>
  <c r="Q234" i="7"/>
  <c r="Q230" i="7" s="1"/>
  <c r="Q229" i="7" s="1"/>
  <c r="P234" i="7"/>
  <c r="O234" i="7"/>
  <c r="N234" i="7"/>
  <c r="M234" i="7"/>
  <c r="L234" i="7"/>
  <c r="J234" i="7"/>
  <c r="Q233" i="7"/>
  <c r="P233" i="7"/>
  <c r="M233" i="7"/>
  <c r="J233" i="7"/>
  <c r="V232" i="7"/>
  <c r="Q232" i="7"/>
  <c r="P232" i="7"/>
  <c r="O232" i="7"/>
  <c r="N232" i="7"/>
  <c r="M232" i="7"/>
  <c r="L232" i="7"/>
  <c r="J232" i="7"/>
  <c r="J230" i="7" s="1"/>
  <c r="J229" i="7" s="1"/>
  <c r="Q231" i="7"/>
  <c r="P231" i="7"/>
  <c r="O231" i="7"/>
  <c r="N231" i="7"/>
  <c r="M231" i="7"/>
  <c r="L231" i="7"/>
  <c r="J231" i="7"/>
  <c r="T230" i="7"/>
  <c r="T229" i="7" s="1"/>
  <c r="S230" i="7"/>
  <c r="R230" i="7"/>
  <c r="L230" i="7"/>
  <c r="L229" i="7" s="1"/>
  <c r="K230" i="7"/>
  <c r="K229" i="7" s="1"/>
  <c r="I230" i="7"/>
  <c r="I229" i="7" s="1"/>
  <c r="H230" i="7"/>
  <c r="H229" i="7" s="1"/>
  <c r="G230" i="7"/>
  <c r="F230" i="7"/>
  <c r="V229" i="7"/>
  <c r="U229" i="7"/>
  <c r="S229" i="7"/>
  <c r="R229" i="7"/>
  <c r="G229" i="7"/>
  <c r="F229" i="7"/>
  <c r="V228" i="7"/>
  <c r="Q228" i="7"/>
  <c r="P228" i="7"/>
  <c r="O228" i="7"/>
  <c r="N228" i="7"/>
  <c r="M228" i="7"/>
  <c r="L228" i="7"/>
  <c r="J228" i="7"/>
  <c r="Q227" i="7"/>
  <c r="P227" i="7"/>
  <c r="V227" i="7" s="1"/>
  <c r="O227" i="7"/>
  <c r="N227" i="7"/>
  <c r="M227" i="7"/>
  <c r="J227" i="7"/>
  <c r="Q226" i="7"/>
  <c r="V226" i="7" s="1"/>
  <c r="P226" i="7"/>
  <c r="O226" i="7"/>
  <c r="N226" i="7"/>
  <c r="M226" i="7"/>
  <c r="J226" i="7"/>
  <c r="V225" i="7"/>
  <c r="Q225" i="7"/>
  <c r="P225" i="7"/>
  <c r="O225" i="7"/>
  <c r="N225" i="7"/>
  <c r="M225" i="7"/>
  <c r="J225" i="7"/>
  <c r="Q224" i="7"/>
  <c r="P224" i="7"/>
  <c r="O224" i="7"/>
  <c r="M224" i="7"/>
  <c r="N224" i="7" s="1"/>
  <c r="L224" i="7"/>
  <c r="J224" i="7"/>
  <c r="V223" i="7"/>
  <c r="Q223" i="7"/>
  <c r="P223" i="7"/>
  <c r="O223" i="7"/>
  <c r="N223" i="7"/>
  <c r="M223" i="7"/>
  <c r="J223" i="7"/>
  <c r="V222" i="7"/>
  <c r="Q222" i="7"/>
  <c r="P222" i="7"/>
  <c r="O222" i="7"/>
  <c r="M222" i="7"/>
  <c r="N222" i="7" s="1"/>
  <c r="J222" i="7"/>
  <c r="Q221" i="7"/>
  <c r="P221" i="7"/>
  <c r="V221" i="7" s="1"/>
  <c r="M221" i="7"/>
  <c r="O221" i="7" s="1"/>
  <c r="J221" i="7"/>
  <c r="Q220" i="7"/>
  <c r="P220" i="7"/>
  <c r="O220" i="7"/>
  <c r="N220" i="7"/>
  <c r="M220" i="7"/>
  <c r="J220" i="7"/>
  <c r="Q219" i="7"/>
  <c r="V219" i="7" s="1"/>
  <c r="P219" i="7"/>
  <c r="N219" i="7"/>
  <c r="M219" i="7"/>
  <c r="O219" i="7" s="1"/>
  <c r="J219" i="7"/>
  <c r="V218" i="7"/>
  <c r="Q218" i="7"/>
  <c r="P218" i="7"/>
  <c r="O218" i="7"/>
  <c r="N218" i="7"/>
  <c r="M218" i="7"/>
  <c r="L218" i="7"/>
  <c r="J218" i="7"/>
  <c r="Q217" i="7"/>
  <c r="P217" i="7"/>
  <c r="V217" i="7" s="1"/>
  <c r="N217" i="7"/>
  <c r="M217" i="7"/>
  <c r="O217" i="7" s="1"/>
  <c r="L217" i="7"/>
  <c r="J217" i="7"/>
  <c r="Q216" i="7"/>
  <c r="P216" i="7"/>
  <c r="V216" i="7" s="1"/>
  <c r="V210" i="7" s="1"/>
  <c r="M216" i="7"/>
  <c r="N216" i="7" s="1"/>
  <c r="J216" i="7"/>
  <c r="Q215" i="7"/>
  <c r="P215" i="7"/>
  <c r="V215" i="7" s="1"/>
  <c r="O215" i="7"/>
  <c r="N215" i="7"/>
  <c r="M215" i="7"/>
  <c r="M210" i="7" s="1"/>
  <c r="J215" i="7"/>
  <c r="Q214" i="7"/>
  <c r="V214" i="7" s="1"/>
  <c r="P214" i="7"/>
  <c r="N214" i="7"/>
  <c r="M214" i="7"/>
  <c r="O214" i="7" s="1"/>
  <c r="J214" i="7"/>
  <c r="Q213" i="7"/>
  <c r="Q210" i="7" s="1"/>
  <c r="Q209" i="7" s="1"/>
  <c r="P213" i="7"/>
  <c r="O213" i="7"/>
  <c r="N213" i="7"/>
  <c r="M213" i="7"/>
  <c r="J213" i="7"/>
  <c r="V212" i="7"/>
  <c r="Q212" i="7"/>
  <c r="P212" i="7"/>
  <c r="O212" i="7"/>
  <c r="M212" i="7"/>
  <c r="J212" i="7"/>
  <c r="V211" i="7"/>
  <c r="Q211" i="7"/>
  <c r="P211" i="7"/>
  <c r="O211" i="7"/>
  <c r="N211" i="7"/>
  <c r="M211" i="7"/>
  <c r="J211" i="7"/>
  <c r="J210" i="7" s="1"/>
  <c r="J209" i="7" s="1"/>
  <c r="U210" i="7"/>
  <c r="T210" i="7"/>
  <c r="S210" i="7"/>
  <c r="R210" i="7"/>
  <c r="K210" i="7"/>
  <c r="L210" i="7" s="1"/>
  <c r="I210" i="7"/>
  <c r="I209" i="7" s="1"/>
  <c r="H210" i="7"/>
  <c r="G210" i="7"/>
  <c r="F210" i="7"/>
  <c r="T209" i="7"/>
  <c r="S209" i="7"/>
  <c r="R209" i="7"/>
  <c r="K209" i="7"/>
  <c r="L209" i="7" s="1"/>
  <c r="H209" i="7"/>
  <c r="G209" i="7"/>
  <c r="F209" i="7"/>
  <c r="Q208" i="7"/>
  <c r="P208" i="7"/>
  <c r="P206" i="7" s="1"/>
  <c r="P205" i="7" s="1"/>
  <c r="O208" i="7"/>
  <c r="O206" i="7" s="1"/>
  <c r="O205" i="7" s="1"/>
  <c r="N208" i="7"/>
  <c r="M208" i="7"/>
  <c r="J208" i="7"/>
  <c r="V207" i="7"/>
  <c r="Q207" i="7"/>
  <c r="P207" i="7"/>
  <c r="O207" i="7"/>
  <c r="M207" i="7"/>
  <c r="N207" i="7" s="1"/>
  <c r="J207" i="7"/>
  <c r="J206" i="7" s="1"/>
  <c r="J205" i="7" s="1"/>
  <c r="V206" i="7"/>
  <c r="U206" i="7"/>
  <c r="T206" i="7"/>
  <c r="T205" i="7" s="1"/>
  <c r="S206" i="7"/>
  <c r="R206" i="7"/>
  <c r="Q206" i="7"/>
  <c r="N206" i="7"/>
  <c r="N205" i="7" s="1"/>
  <c r="M206" i="7"/>
  <c r="M205" i="7" s="1"/>
  <c r="L206" i="7"/>
  <c r="L205" i="7" s="1"/>
  <c r="K206" i="7"/>
  <c r="K205" i="7" s="1"/>
  <c r="I206" i="7"/>
  <c r="H206" i="7"/>
  <c r="H205" i="7" s="1"/>
  <c r="G206" i="7"/>
  <c r="G205" i="7" s="1"/>
  <c r="F206" i="7"/>
  <c r="V205" i="7"/>
  <c r="S205" i="7"/>
  <c r="R205" i="7"/>
  <c r="I205" i="7"/>
  <c r="F205" i="7"/>
  <c r="Q204" i="7"/>
  <c r="V204" i="7" s="1"/>
  <c r="P204" i="7"/>
  <c r="M204" i="7"/>
  <c r="O204" i="7" s="1"/>
  <c r="J204" i="7"/>
  <c r="Q203" i="7"/>
  <c r="V203" i="7" s="1"/>
  <c r="P203" i="7"/>
  <c r="M203" i="7"/>
  <c r="O203" i="7" s="1"/>
  <c r="J203" i="7"/>
  <c r="J201" i="7" s="1"/>
  <c r="V202" i="7"/>
  <c r="Q202" i="7"/>
  <c r="P202" i="7"/>
  <c r="P201" i="7" s="1"/>
  <c r="N202" i="7"/>
  <c r="M202" i="7"/>
  <c r="J202" i="7"/>
  <c r="Q201" i="7"/>
  <c r="M201" i="7"/>
  <c r="O201" i="7" s="1"/>
  <c r="K201" i="7"/>
  <c r="I201" i="7"/>
  <c r="H201" i="7"/>
  <c r="G201" i="7"/>
  <c r="F201" i="7"/>
  <c r="Q200" i="7"/>
  <c r="Q199" i="7" s="1"/>
  <c r="P200" i="7"/>
  <c r="N200" i="7"/>
  <c r="M200" i="7"/>
  <c r="J200" i="7"/>
  <c r="J199" i="7" s="1"/>
  <c r="K199" i="7"/>
  <c r="P199" i="7" s="1"/>
  <c r="V199" i="7" s="1"/>
  <c r="I199" i="7"/>
  <c r="H199" i="7"/>
  <c r="H192" i="7" s="1"/>
  <c r="G199" i="7"/>
  <c r="F199" i="7"/>
  <c r="Q198" i="7"/>
  <c r="P198" i="7"/>
  <c r="O198" i="7"/>
  <c r="N198" i="7"/>
  <c r="M198" i="7"/>
  <c r="J198" i="7"/>
  <c r="Q197" i="7"/>
  <c r="M197" i="7"/>
  <c r="O197" i="7" s="1"/>
  <c r="K197" i="7"/>
  <c r="J197" i="7"/>
  <c r="I197" i="7"/>
  <c r="I192" i="7" s="1"/>
  <c r="H197" i="7"/>
  <c r="G197" i="7"/>
  <c r="F197" i="7"/>
  <c r="Q196" i="7"/>
  <c r="P196" i="7"/>
  <c r="M196" i="7"/>
  <c r="J196" i="7"/>
  <c r="J195" i="7" s="1"/>
  <c r="Q195" i="7"/>
  <c r="P195" i="7"/>
  <c r="L195" i="7"/>
  <c r="K195" i="7"/>
  <c r="I195" i="7"/>
  <c r="H195" i="7"/>
  <c r="G195" i="7"/>
  <c r="F195" i="7"/>
  <c r="Q194" i="7"/>
  <c r="Q193" i="7" s="1"/>
  <c r="P194" i="7"/>
  <c r="M194" i="7"/>
  <c r="O194" i="7" s="1"/>
  <c r="J194" i="7"/>
  <c r="T193" i="7"/>
  <c r="S193" i="7"/>
  <c r="R193" i="7"/>
  <c r="P193" i="7"/>
  <c r="O193" i="7"/>
  <c r="N193" i="7"/>
  <c r="M193" i="7"/>
  <c r="L193" i="7"/>
  <c r="K193" i="7"/>
  <c r="J193" i="7"/>
  <c r="I193" i="7"/>
  <c r="H193" i="7"/>
  <c r="G193" i="7"/>
  <c r="G192" i="7" s="1"/>
  <c r="F193" i="7"/>
  <c r="T192" i="7"/>
  <c r="S192" i="7"/>
  <c r="R192" i="7"/>
  <c r="Q192" i="7" s="1"/>
  <c r="V191" i="7"/>
  <c r="Q191" i="7"/>
  <c r="P191" i="7"/>
  <c r="O191" i="7"/>
  <c r="N191" i="7"/>
  <c r="M191" i="7"/>
  <c r="J191" i="7"/>
  <c r="Q190" i="7"/>
  <c r="P190" i="7"/>
  <c r="V190" i="7" s="1"/>
  <c r="M190" i="7"/>
  <c r="J190" i="7"/>
  <c r="J188" i="7" s="1"/>
  <c r="J187" i="7" s="1"/>
  <c r="V189" i="7"/>
  <c r="Q189" i="7"/>
  <c r="P189" i="7"/>
  <c r="O189" i="7"/>
  <c r="N189" i="7"/>
  <c r="M189" i="7"/>
  <c r="J189" i="7"/>
  <c r="T188" i="7"/>
  <c r="S188" i="7"/>
  <c r="R188" i="7"/>
  <c r="Q188" i="7"/>
  <c r="P188" i="7"/>
  <c r="P187" i="7" s="1"/>
  <c r="K188" i="7"/>
  <c r="K187" i="7" s="1"/>
  <c r="I188" i="7"/>
  <c r="H188" i="7"/>
  <c r="G188" i="7"/>
  <c r="G187" i="7" s="1"/>
  <c r="F188" i="7"/>
  <c r="M188" i="7" s="1"/>
  <c r="V187" i="7"/>
  <c r="U187" i="7"/>
  <c r="T187" i="7"/>
  <c r="S187" i="7"/>
  <c r="R187" i="7"/>
  <c r="I187" i="7"/>
  <c r="H187" i="7"/>
  <c r="F187" i="7"/>
  <c r="M187" i="7" s="1"/>
  <c r="Q186" i="7"/>
  <c r="P186" i="7"/>
  <c r="O186" i="7"/>
  <c r="N186" i="7"/>
  <c r="M186" i="7"/>
  <c r="J186" i="7"/>
  <c r="Q185" i="7"/>
  <c r="P185" i="7"/>
  <c r="P173" i="7" s="1"/>
  <c r="P172" i="7" s="1"/>
  <c r="N185" i="7"/>
  <c r="M185" i="7"/>
  <c r="J185" i="7"/>
  <c r="V184" i="7"/>
  <c r="Q184" i="7"/>
  <c r="P184" i="7"/>
  <c r="N184" i="7"/>
  <c r="M184" i="7"/>
  <c r="J184" i="7"/>
  <c r="Q183" i="7"/>
  <c r="P183" i="7"/>
  <c r="O183" i="7"/>
  <c r="N183" i="7"/>
  <c r="M183" i="7"/>
  <c r="J183" i="7"/>
  <c r="V182" i="7"/>
  <c r="Q182" i="7"/>
  <c r="P182" i="7"/>
  <c r="M182" i="7"/>
  <c r="O182" i="7" s="1"/>
  <c r="J182" i="7"/>
  <c r="Q181" i="7"/>
  <c r="P181" i="7"/>
  <c r="V181" i="7" s="1"/>
  <c r="V173" i="7" s="1"/>
  <c r="V172" i="7" s="1"/>
  <c r="N181" i="7"/>
  <c r="M181" i="7"/>
  <c r="O181" i="7" s="1"/>
  <c r="J181" i="7"/>
  <c r="V180" i="7"/>
  <c r="Q180" i="7"/>
  <c r="P180" i="7"/>
  <c r="O180" i="7"/>
  <c r="M180" i="7"/>
  <c r="N180" i="7" s="1"/>
  <c r="J180" i="7"/>
  <c r="Q179" i="7"/>
  <c r="P179" i="7"/>
  <c r="M179" i="7"/>
  <c r="N179" i="7" s="1"/>
  <c r="J179" i="7"/>
  <c r="V178" i="7"/>
  <c r="Q178" i="7"/>
  <c r="P178" i="7"/>
  <c r="N178" i="7"/>
  <c r="M178" i="7"/>
  <c r="J178" i="7"/>
  <c r="V177" i="7"/>
  <c r="Q177" i="7"/>
  <c r="P177" i="7"/>
  <c r="M177" i="7"/>
  <c r="N177" i="7" s="1"/>
  <c r="J177" i="7"/>
  <c r="Q176" i="7"/>
  <c r="P176" i="7"/>
  <c r="O176" i="7"/>
  <c r="N176" i="7"/>
  <c r="M176" i="7"/>
  <c r="J176" i="7"/>
  <c r="Q175" i="7"/>
  <c r="P175" i="7"/>
  <c r="M175" i="7"/>
  <c r="N175" i="7" s="1"/>
  <c r="J175" i="7"/>
  <c r="J173" i="7" s="1"/>
  <c r="J172" i="7" s="1"/>
  <c r="V174" i="7"/>
  <c r="Q174" i="7"/>
  <c r="P174" i="7"/>
  <c r="N174" i="7"/>
  <c r="M174" i="7"/>
  <c r="J174" i="7"/>
  <c r="U173" i="7"/>
  <c r="T173" i="7"/>
  <c r="S173" i="7"/>
  <c r="S172" i="7" s="1"/>
  <c r="R173" i="7"/>
  <c r="R172" i="7" s="1"/>
  <c r="Q172" i="7" s="1"/>
  <c r="Q173" i="7"/>
  <c r="L173" i="7"/>
  <c r="K173" i="7"/>
  <c r="I173" i="7"/>
  <c r="H173" i="7"/>
  <c r="G173" i="7"/>
  <c r="G172" i="7" s="1"/>
  <c r="F173" i="7"/>
  <c r="F172" i="7" s="1"/>
  <c r="U172" i="7"/>
  <c r="T172" i="7"/>
  <c r="K172" i="7"/>
  <c r="I172" i="7"/>
  <c r="H172" i="7"/>
  <c r="Q171" i="7"/>
  <c r="P171" i="7"/>
  <c r="V171" i="7" s="1"/>
  <c r="N171" i="7"/>
  <c r="M171" i="7"/>
  <c r="O171" i="7" s="1"/>
  <c r="J171" i="7"/>
  <c r="T170" i="7"/>
  <c r="S170" i="7"/>
  <c r="Q170" i="7"/>
  <c r="P170" i="7"/>
  <c r="M170" i="7"/>
  <c r="O170" i="7" s="1"/>
  <c r="K170" i="7"/>
  <c r="I170" i="7"/>
  <c r="J170" i="7" s="1"/>
  <c r="H170" i="7"/>
  <c r="G170" i="7"/>
  <c r="F170" i="7"/>
  <c r="Q169" i="7"/>
  <c r="P169" i="7"/>
  <c r="O169" i="7"/>
  <c r="N169" i="7"/>
  <c r="M169" i="7"/>
  <c r="J169" i="7"/>
  <c r="Q168" i="7"/>
  <c r="P168" i="7"/>
  <c r="P166" i="7" s="1"/>
  <c r="M168" i="7"/>
  <c r="J168" i="7"/>
  <c r="V167" i="7"/>
  <c r="V166" i="7" s="1"/>
  <c r="Q167" i="7"/>
  <c r="P167" i="7"/>
  <c r="N167" i="7"/>
  <c r="M167" i="7"/>
  <c r="O167" i="7" s="1"/>
  <c r="O166" i="7" s="1"/>
  <c r="J167" i="7"/>
  <c r="U166" i="7"/>
  <c r="T166" i="7"/>
  <c r="S166" i="7"/>
  <c r="S161" i="7" s="1"/>
  <c r="R166" i="7"/>
  <c r="R161" i="7" s="1"/>
  <c r="Q166" i="7"/>
  <c r="K166" i="7"/>
  <c r="I166" i="7"/>
  <c r="J166" i="7" s="1"/>
  <c r="H166" i="7"/>
  <c r="G166" i="7"/>
  <c r="F166" i="7"/>
  <c r="V165" i="7"/>
  <c r="Q165" i="7"/>
  <c r="Q163" i="7" s="1"/>
  <c r="P165" i="7"/>
  <c r="M165" i="7"/>
  <c r="O165" i="7" s="1"/>
  <c r="J165" i="7"/>
  <c r="Q164" i="7"/>
  <c r="P164" i="7"/>
  <c r="V164" i="7" s="1"/>
  <c r="V163" i="7" s="1"/>
  <c r="U163" i="7" s="1"/>
  <c r="M164" i="7"/>
  <c r="O164" i="7" s="1"/>
  <c r="O163" i="7" s="1"/>
  <c r="J164" i="7"/>
  <c r="J163" i="7" s="1"/>
  <c r="T163" i="7"/>
  <c r="S163" i="7"/>
  <c r="R163" i="7"/>
  <c r="M163" i="7"/>
  <c r="N163" i="7" s="1"/>
  <c r="K163" i="7"/>
  <c r="I163" i="7"/>
  <c r="I161" i="7" s="1"/>
  <c r="H163" i="7"/>
  <c r="H161" i="7" s="1"/>
  <c r="G163" i="7"/>
  <c r="F163" i="7"/>
  <c r="Q162" i="7"/>
  <c r="P162" i="7"/>
  <c r="O162" i="7"/>
  <c r="O161" i="7" s="1"/>
  <c r="N162" i="7"/>
  <c r="M162" i="7"/>
  <c r="J162" i="7"/>
  <c r="T161" i="7"/>
  <c r="G161" i="7"/>
  <c r="F161" i="7"/>
  <c r="V160" i="7"/>
  <c r="Q160" i="7"/>
  <c r="P160" i="7"/>
  <c r="N160" i="7"/>
  <c r="M160" i="7"/>
  <c r="O160" i="7" s="1"/>
  <c r="J160" i="7"/>
  <c r="V159" i="7"/>
  <c r="Q159" i="7"/>
  <c r="P159" i="7"/>
  <c r="M159" i="7"/>
  <c r="O159" i="7" s="1"/>
  <c r="J159" i="7"/>
  <c r="Q158" i="7"/>
  <c r="P158" i="7"/>
  <c r="V158" i="7" s="1"/>
  <c r="M158" i="7"/>
  <c r="O158" i="7" s="1"/>
  <c r="J158" i="7"/>
  <c r="Q157" i="7"/>
  <c r="P157" i="7"/>
  <c r="O157" i="7"/>
  <c r="N157" i="7"/>
  <c r="M157" i="7"/>
  <c r="J157" i="7"/>
  <c r="Q156" i="7"/>
  <c r="P156" i="7"/>
  <c r="V156" i="7" s="1"/>
  <c r="N156" i="7"/>
  <c r="M156" i="7"/>
  <c r="O156" i="7" s="1"/>
  <c r="J156" i="7"/>
  <c r="Q155" i="7"/>
  <c r="P155" i="7"/>
  <c r="V155" i="7" s="1"/>
  <c r="O155" i="7"/>
  <c r="N155" i="7"/>
  <c r="M155" i="7"/>
  <c r="J155" i="7"/>
  <c r="Q154" i="7"/>
  <c r="P154" i="7"/>
  <c r="V154" i="7" s="1"/>
  <c r="M154" i="7"/>
  <c r="J154" i="7"/>
  <c r="V153" i="7"/>
  <c r="Q153" i="7"/>
  <c r="P153" i="7"/>
  <c r="M153" i="7"/>
  <c r="N153" i="7" s="1"/>
  <c r="J153" i="7"/>
  <c r="Q152" i="7"/>
  <c r="P152" i="7"/>
  <c r="V152" i="7" s="1"/>
  <c r="M152" i="7"/>
  <c r="O152" i="7" s="1"/>
  <c r="L152" i="7"/>
  <c r="L145" i="7" s="1"/>
  <c r="J152" i="7"/>
  <c r="Q151" i="7"/>
  <c r="P151" i="7"/>
  <c r="V151" i="7" s="1"/>
  <c r="M151" i="7"/>
  <c r="O151" i="7" s="1"/>
  <c r="J151" i="7"/>
  <c r="Q150" i="7"/>
  <c r="P150" i="7"/>
  <c r="O150" i="7"/>
  <c r="N150" i="7"/>
  <c r="M150" i="7"/>
  <c r="L150" i="7"/>
  <c r="J150" i="7"/>
  <c r="Q149" i="7"/>
  <c r="P149" i="7"/>
  <c r="O149" i="7"/>
  <c r="M149" i="7"/>
  <c r="L149" i="7"/>
  <c r="J149" i="7"/>
  <c r="Q148" i="7"/>
  <c r="P148" i="7"/>
  <c r="O148" i="7"/>
  <c r="N148" i="7"/>
  <c r="M148" i="7"/>
  <c r="L148" i="7"/>
  <c r="J148" i="7"/>
  <c r="Q147" i="7"/>
  <c r="P147" i="7"/>
  <c r="M147" i="7"/>
  <c r="L147" i="7"/>
  <c r="J147" i="7"/>
  <c r="V146" i="7"/>
  <c r="Q146" i="7"/>
  <c r="P146" i="7"/>
  <c r="O146" i="7"/>
  <c r="M146" i="7"/>
  <c r="N146" i="7" s="1"/>
  <c r="L146" i="7"/>
  <c r="J146" i="7"/>
  <c r="U145" i="7"/>
  <c r="T145" i="7"/>
  <c r="T144" i="7" s="1"/>
  <c r="S145" i="7"/>
  <c r="S144" i="7" s="1"/>
  <c r="R145" i="7"/>
  <c r="K145" i="7"/>
  <c r="I145" i="7"/>
  <c r="I144" i="7" s="1"/>
  <c r="H145" i="7"/>
  <c r="H144" i="7" s="1"/>
  <c r="G145" i="7"/>
  <c r="G144" i="7" s="1"/>
  <c r="F145" i="7"/>
  <c r="F144" i="7" s="1"/>
  <c r="R144" i="7"/>
  <c r="L144" i="7"/>
  <c r="K144" i="7"/>
  <c r="J144" i="7"/>
  <c r="Q143" i="7"/>
  <c r="P143" i="7"/>
  <c r="V143" i="7" s="1"/>
  <c r="M143" i="7"/>
  <c r="J143" i="7"/>
  <c r="Q142" i="7"/>
  <c r="P142" i="7"/>
  <c r="N142" i="7"/>
  <c r="M142" i="7"/>
  <c r="J142" i="7"/>
  <c r="Q141" i="7"/>
  <c r="P141" i="7"/>
  <c r="O141" i="7"/>
  <c r="N141" i="7"/>
  <c r="M141" i="7"/>
  <c r="J141" i="7"/>
  <c r="Q140" i="7"/>
  <c r="P140" i="7"/>
  <c r="P129" i="7" s="1"/>
  <c r="P128" i="7" s="1"/>
  <c r="N140" i="7"/>
  <c r="M140" i="7"/>
  <c r="J140" i="7"/>
  <c r="V139" i="7"/>
  <c r="Q139" i="7"/>
  <c r="P139" i="7"/>
  <c r="O139" i="7"/>
  <c r="N139" i="7"/>
  <c r="M139" i="7"/>
  <c r="J139" i="7"/>
  <c r="Q138" i="7"/>
  <c r="V138" i="7" s="1"/>
  <c r="P138" i="7"/>
  <c r="M138" i="7"/>
  <c r="O138" i="7" s="1"/>
  <c r="J138" i="7"/>
  <c r="Q137" i="7"/>
  <c r="P137" i="7"/>
  <c r="V137" i="7" s="1"/>
  <c r="M137" i="7"/>
  <c r="N137" i="7" s="1"/>
  <c r="J137" i="7"/>
  <c r="V136" i="7"/>
  <c r="Q136" i="7"/>
  <c r="P136" i="7"/>
  <c r="M136" i="7"/>
  <c r="N136" i="7" s="1"/>
  <c r="J136" i="7"/>
  <c r="Q135" i="7"/>
  <c r="P135" i="7"/>
  <c r="V135" i="7" s="1"/>
  <c r="M135" i="7"/>
  <c r="O135" i="7" s="1"/>
  <c r="J135" i="7"/>
  <c r="V134" i="7"/>
  <c r="Q134" i="7"/>
  <c r="P134" i="7"/>
  <c r="N134" i="7"/>
  <c r="M134" i="7"/>
  <c r="J134" i="7"/>
  <c r="V133" i="7"/>
  <c r="Q133" i="7"/>
  <c r="P133" i="7"/>
  <c r="M133" i="7"/>
  <c r="N133" i="7" s="1"/>
  <c r="J133" i="7"/>
  <c r="Q132" i="7"/>
  <c r="P132" i="7"/>
  <c r="N132" i="7"/>
  <c r="M132" i="7"/>
  <c r="O132" i="7" s="1"/>
  <c r="J132" i="7"/>
  <c r="Q131" i="7"/>
  <c r="P131" i="7"/>
  <c r="N131" i="7"/>
  <c r="M131" i="7"/>
  <c r="J131" i="7"/>
  <c r="V130" i="7"/>
  <c r="Q130" i="7"/>
  <c r="P130" i="7"/>
  <c r="N130" i="7"/>
  <c r="M130" i="7"/>
  <c r="J130" i="7"/>
  <c r="U129" i="7"/>
  <c r="T129" i="7"/>
  <c r="S129" i="7"/>
  <c r="S128" i="7" s="1"/>
  <c r="R129" i="7"/>
  <c r="R128" i="7" s="1"/>
  <c r="L129" i="7"/>
  <c r="K129" i="7"/>
  <c r="K128" i="7" s="1"/>
  <c r="J129" i="7"/>
  <c r="J128" i="7" s="1"/>
  <c r="I129" i="7"/>
  <c r="H129" i="7"/>
  <c r="G129" i="7"/>
  <c r="G128" i="7" s="1"/>
  <c r="F129" i="7"/>
  <c r="F128" i="7" s="1"/>
  <c r="T128" i="7"/>
  <c r="I128" i="7"/>
  <c r="H128" i="7"/>
  <c r="Q127" i="7"/>
  <c r="P127" i="7"/>
  <c r="V127" i="7" s="1"/>
  <c r="N127" i="7"/>
  <c r="M127" i="7"/>
  <c r="O127" i="7" s="1"/>
  <c r="L127" i="7"/>
  <c r="J127" i="7"/>
  <c r="Q126" i="7"/>
  <c r="P126" i="7"/>
  <c r="O126" i="7"/>
  <c r="N126" i="7"/>
  <c r="M126" i="7"/>
  <c r="J126" i="7"/>
  <c r="Q125" i="7"/>
  <c r="P125" i="7"/>
  <c r="V125" i="7" s="1"/>
  <c r="V112" i="7" s="1"/>
  <c r="V111" i="7" s="1"/>
  <c r="M125" i="7"/>
  <c r="J125" i="7"/>
  <c r="Q124" i="7"/>
  <c r="P124" i="7"/>
  <c r="M124" i="7"/>
  <c r="O124" i="7" s="1"/>
  <c r="J124" i="7"/>
  <c r="Q123" i="7"/>
  <c r="P123" i="7"/>
  <c r="M123" i="7"/>
  <c r="J123" i="7"/>
  <c r="Q122" i="7"/>
  <c r="P122" i="7"/>
  <c r="M122" i="7"/>
  <c r="O122" i="7" s="1"/>
  <c r="J122" i="7"/>
  <c r="Q121" i="7"/>
  <c r="P121" i="7"/>
  <c r="N121" i="7"/>
  <c r="M121" i="7"/>
  <c r="O121" i="7" s="1"/>
  <c r="J121" i="7"/>
  <c r="V120" i="7"/>
  <c r="Q120" i="7"/>
  <c r="P120" i="7"/>
  <c r="O120" i="7"/>
  <c r="M120" i="7"/>
  <c r="N120" i="7" s="1"/>
  <c r="J120" i="7"/>
  <c r="Q119" i="7"/>
  <c r="P119" i="7"/>
  <c r="M119" i="7"/>
  <c r="N119" i="7" s="1"/>
  <c r="J119" i="7"/>
  <c r="V118" i="7"/>
  <c r="P118" i="7"/>
  <c r="O118" i="7"/>
  <c r="N118" i="7"/>
  <c r="M118" i="7"/>
  <c r="J118" i="7"/>
  <c r="V117" i="7"/>
  <c r="Q117" i="7"/>
  <c r="P117" i="7"/>
  <c r="M117" i="7"/>
  <c r="N117" i="7" s="1"/>
  <c r="J117" i="7"/>
  <c r="V116" i="7"/>
  <c r="Q116" i="7"/>
  <c r="P116" i="7"/>
  <c r="O116" i="7"/>
  <c r="M116" i="7"/>
  <c r="N116" i="7" s="1"/>
  <c r="L116" i="7"/>
  <c r="J116" i="7"/>
  <c r="Q115" i="7"/>
  <c r="P115" i="7"/>
  <c r="P112" i="7" s="1"/>
  <c r="P111" i="7" s="1"/>
  <c r="N115" i="7"/>
  <c r="M115" i="7"/>
  <c r="O115" i="7" s="1"/>
  <c r="J115" i="7"/>
  <c r="Q114" i="7"/>
  <c r="V114" i="7" s="1"/>
  <c r="P114" i="7"/>
  <c r="N114" i="7"/>
  <c r="M114" i="7"/>
  <c r="M112" i="7" s="1"/>
  <c r="L114" i="7"/>
  <c r="J114" i="7"/>
  <c r="Q113" i="7"/>
  <c r="Q112" i="7" s="1"/>
  <c r="P113" i="7"/>
  <c r="N113" i="7"/>
  <c r="M113" i="7"/>
  <c r="L113" i="7"/>
  <c r="J113" i="7"/>
  <c r="U112" i="7"/>
  <c r="T112" i="7"/>
  <c r="S112" i="7"/>
  <c r="R112" i="7"/>
  <c r="R111" i="7" s="1"/>
  <c r="Q111" i="7" s="1"/>
  <c r="L112" i="7"/>
  <c r="K112" i="7"/>
  <c r="I112" i="7"/>
  <c r="H112" i="7"/>
  <c r="G112" i="7"/>
  <c r="F112" i="7"/>
  <c r="F111" i="7" s="1"/>
  <c r="U111" i="7"/>
  <c r="T111" i="7"/>
  <c r="S111" i="7"/>
  <c r="K111" i="7"/>
  <c r="I111" i="7"/>
  <c r="H111" i="7"/>
  <c r="G111" i="7"/>
  <c r="V110" i="7"/>
  <c r="Q110" i="7"/>
  <c r="P110" i="7"/>
  <c r="O110" i="7"/>
  <c r="N110" i="7"/>
  <c r="M110" i="7"/>
  <c r="J110" i="7"/>
  <c r="Q109" i="7"/>
  <c r="P109" i="7"/>
  <c r="V109" i="7" s="1"/>
  <c r="M109" i="7"/>
  <c r="J109" i="7"/>
  <c r="Q108" i="7"/>
  <c r="P108" i="7"/>
  <c r="M108" i="7"/>
  <c r="J108" i="7"/>
  <c r="Q107" i="7"/>
  <c r="P107" i="7"/>
  <c r="N107" i="7"/>
  <c r="M107" i="7"/>
  <c r="J107" i="7"/>
  <c r="Q106" i="7"/>
  <c r="P106" i="7"/>
  <c r="V106" i="7" s="1"/>
  <c r="M106" i="7"/>
  <c r="L106" i="7"/>
  <c r="J106" i="7"/>
  <c r="V105" i="7"/>
  <c r="Q105" i="7"/>
  <c r="P105" i="7"/>
  <c r="O105" i="7"/>
  <c r="M105" i="7"/>
  <c r="N105" i="7" s="1"/>
  <c r="J105" i="7"/>
  <c r="Q104" i="7"/>
  <c r="P104" i="7"/>
  <c r="V104" i="7" s="1"/>
  <c r="O104" i="7"/>
  <c r="N104" i="7"/>
  <c r="M104" i="7"/>
  <c r="J104" i="7"/>
  <c r="Q103" i="7"/>
  <c r="P103" i="7"/>
  <c r="V103" i="7" s="1"/>
  <c r="N103" i="7"/>
  <c r="M103" i="7"/>
  <c r="O103" i="7" s="1"/>
  <c r="L103" i="7"/>
  <c r="J103" i="7"/>
  <c r="V102" i="7"/>
  <c r="Q102" i="7"/>
  <c r="P102" i="7"/>
  <c r="M102" i="7"/>
  <c r="J102" i="7"/>
  <c r="Q101" i="7"/>
  <c r="P101" i="7"/>
  <c r="V101" i="7" s="1"/>
  <c r="N101" i="7"/>
  <c r="M101" i="7"/>
  <c r="O101" i="7" s="1"/>
  <c r="L101" i="7"/>
  <c r="J101" i="7"/>
  <c r="Q100" i="7"/>
  <c r="P100" i="7"/>
  <c r="O100" i="7"/>
  <c r="M100" i="7"/>
  <c r="L100" i="7"/>
  <c r="J100" i="7"/>
  <c r="Q99" i="7"/>
  <c r="P99" i="7"/>
  <c r="O99" i="7"/>
  <c r="M99" i="7"/>
  <c r="N99" i="7" s="1"/>
  <c r="L99" i="7"/>
  <c r="J99" i="7"/>
  <c r="Q98" i="7"/>
  <c r="P98" i="7"/>
  <c r="N98" i="7"/>
  <c r="M98" i="7"/>
  <c r="O98" i="7" s="1"/>
  <c r="L98" i="7"/>
  <c r="J98" i="7"/>
  <c r="J96" i="7" s="1"/>
  <c r="J95" i="7" s="1"/>
  <c r="Q97" i="7"/>
  <c r="V97" i="7" s="1"/>
  <c r="P97" i="7"/>
  <c r="M97" i="7"/>
  <c r="L97" i="7"/>
  <c r="J97" i="7"/>
  <c r="U96" i="7"/>
  <c r="T96" i="7"/>
  <c r="S96" i="7"/>
  <c r="S95" i="7" s="1"/>
  <c r="R96" i="7"/>
  <c r="P96" i="7"/>
  <c r="P95" i="7" s="1"/>
  <c r="M96" i="7"/>
  <c r="M95" i="7" s="1"/>
  <c r="N95" i="7" s="1"/>
  <c r="K96" i="7"/>
  <c r="I96" i="7"/>
  <c r="H96" i="7"/>
  <c r="G96" i="7"/>
  <c r="G95" i="7" s="1"/>
  <c r="F96" i="7"/>
  <c r="U95" i="7"/>
  <c r="T95" i="7"/>
  <c r="R95" i="7"/>
  <c r="L95" i="7"/>
  <c r="K95" i="7"/>
  <c r="I95" i="7"/>
  <c r="H95" i="7"/>
  <c r="F95" i="7"/>
  <c r="Q94" i="7"/>
  <c r="P94" i="7"/>
  <c r="O94" i="7"/>
  <c r="N94" i="7"/>
  <c r="M94" i="7"/>
  <c r="L94" i="7"/>
  <c r="J94" i="7"/>
  <c r="Q93" i="7"/>
  <c r="P93" i="7"/>
  <c r="M93" i="7"/>
  <c r="J93" i="7"/>
  <c r="Q92" i="7"/>
  <c r="P92" i="7"/>
  <c r="N92" i="7"/>
  <c r="M92" i="7"/>
  <c r="J92" i="7"/>
  <c r="Q91" i="7"/>
  <c r="P91" i="7"/>
  <c r="V91" i="7" s="1"/>
  <c r="N91" i="7"/>
  <c r="M91" i="7"/>
  <c r="J91" i="7"/>
  <c r="Q90" i="7"/>
  <c r="P90" i="7"/>
  <c r="V90" i="7" s="1"/>
  <c r="M90" i="7"/>
  <c r="J90" i="7"/>
  <c r="Q89" i="7"/>
  <c r="P89" i="7"/>
  <c r="P82" i="7" s="1"/>
  <c r="P81" i="7" s="1"/>
  <c r="N89" i="7"/>
  <c r="M89" i="7"/>
  <c r="O89" i="7" s="1"/>
  <c r="J89" i="7"/>
  <c r="V88" i="7"/>
  <c r="Q88" i="7"/>
  <c r="P88" i="7"/>
  <c r="M88" i="7"/>
  <c r="L88" i="7"/>
  <c r="J88" i="7"/>
  <c r="V87" i="7"/>
  <c r="Q87" i="7"/>
  <c r="P87" i="7"/>
  <c r="O87" i="7"/>
  <c r="M87" i="7"/>
  <c r="N87" i="7" s="1"/>
  <c r="L87" i="7"/>
  <c r="J87" i="7"/>
  <c r="Q86" i="7"/>
  <c r="P86" i="7"/>
  <c r="O86" i="7"/>
  <c r="M86" i="7"/>
  <c r="J86" i="7"/>
  <c r="Q85" i="7"/>
  <c r="P85" i="7"/>
  <c r="O85" i="7"/>
  <c r="M85" i="7"/>
  <c r="N85" i="7" s="1"/>
  <c r="J85" i="7"/>
  <c r="Q84" i="7"/>
  <c r="P84" i="7"/>
  <c r="V84" i="7" s="1"/>
  <c r="M84" i="7"/>
  <c r="O84" i="7" s="1"/>
  <c r="J84" i="7"/>
  <c r="J82" i="7" s="1"/>
  <c r="J81" i="7" s="1"/>
  <c r="Q83" i="7"/>
  <c r="P83" i="7"/>
  <c r="M83" i="7"/>
  <c r="O83" i="7" s="1"/>
  <c r="L83" i="7"/>
  <c r="J83" i="7"/>
  <c r="U82" i="7"/>
  <c r="T82" i="7"/>
  <c r="T81" i="7" s="1"/>
  <c r="S82" i="7"/>
  <c r="S81" i="7" s="1"/>
  <c r="R82" i="7"/>
  <c r="K82" i="7"/>
  <c r="I82" i="7"/>
  <c r="H82" i="7"/>
  <c r="G82" i="7"/>
  <c r="G81" i="7" s="1"/>
  <c r="F82" i="7"/>
  <c r="F81" i="7" s="1"/>
  <c r="U81" i="7"/>
  <c r="R81" i="7"/>
  <c r="K81" i="7"/>
  <c r="I81" i="7"/>
  <c r="Q80" i="7"/>
  <c r="P80" i="7"/>
  <c r="V80" i="7" s="1"/>
  <c r="M80" i="7"/>
  <c r="O80" i="7" s="1"/>
  <c r="J80" i="7"/>
  <c r="Q79" i="7"/>
  <c r="P79" i="7"/>
  <c r="N79" i="7"/>
  <c r="M79" i="7"/>
  <c r="O79" i="7" s="1"/>
  <c r="L79" i="7"/>
  <c r="J79" i="7"/>
  <c r="Q78" i="7"/>
  <c r="P78" i="7"/>
  <c r="O78" i="7"/>
  <c r="N78" i="7"/>
  <c r="M78" i="7"/>
  <c r="J78" i="7"/>
  <c r="Q77" i="7"/>
  <c r="P77" i="7"/>
  <c r="N77" i="7"/>
  <c r="M77" i="7"/>
  <c r="J77" i="7"/>
  <c r="Q76" i="7"/>
  <c r="P76" i="7"/>
  <c r="V76" i="7" s="1"/>
  <c r="M76" i="7"/>
  <c r="N76" i="7" s="1"/>
  <c r="J76" i="7"/>
  <c r="Q75" i="7"/>
  <c r="P75" i="7"/>
  <c r="V75" i="7" s="1"/>
  <c r="O75" i="7"/>
  <c r="N75" i="7"/>
  <c r="M75" i="7"/>
  <c r="L75" i="7"/>
  <c r="J75" i="7"/>
  <c r="V74" i="7"/>
  <c r="Q74" i="7"/>
  <c r="P74" i="7"/>
  <c r="N74" i="7"/>
  <c r="M74" i="7"/>
  <c r="O74" i="7" s="1"/>
  <c r="J74" i="7"/>
  <c r="Q73" i="7"/>
  <c r="P73" i="7"/>
  <c r="M73" i="7"/>
  <c r="O73" i="7" s="1"/>
  <c r="J73" i="7"/>
  <c r="V72" i="7"/>
  <c r="Q72" i="7"/>
  <c r="P72" i="7"/>
  <c r="O72" i="7"/>
  <c r="M72" i="7"/>
  <c r="N72" i="7" s="1"/>
  <c r="L72" i="7"/>
  <c r="J72" i="7"/>
  <c r="V71" i="7"/>
  <c r="Q71" i="7"/>
  <c r="P71" i="7"/>
  <c r="M71" i="7"/>
  <c r="N71" i="7" s="1"/>
  <c r="L71" i="7"/>
  <c r="J71" i="7"/>
  <c r="Q70" i="7"/>
  <c r="P70" i="7"/>
  <c r="O70" i="7"/>
  <c r="N70" i="7"/>
  <c r="M70" i="7"/>
  <c r="L70" i="7"/>
  <c r="J70" i="7"/>
  <c r="Q69" i="7"/>
  <c r="P69" i="7"/>
  <c r="P65" i="7" s="1"/>
  <c r="P64" i="7" s="1"/>
  <c r="M69" i="7"/>
  <c r="N69" i="7" s="1"/>
  <c r="L69" i="7"/>
  <c r="J69" i="7"/>
  <c r="Q68" i="7"/>
  <c r="P68" i="7"/>
  <c r="O68" i="7"/>
  <c r="N68" i="7"/>
  <c r="M68" i="7"/>
  <c r="J68" i="7"/>
  <c r="J65" i="7" s="1"/>
  <c r="J64" i="7" s="1"/>
  <c r="Q67" i="7"/>
  <c r="V67" i="7" s="1"/>
  <c r="P67" i="7"/>
  <c r="O67" i="7"/>
  <c r="N67" i="7"/>
  <c r="M67" i="7"/>
  <c r="L67" i="7"/>
  <c r="L65" i="7" s="1"/>
  <c r="J67" i="7"/>
  <c r="V66" i="7"/>
  <c r="Q66" i="7"/>
  <c r="Q65" i="7" s="1"/>
  <c r="Q64" i="7" s="1"/>
  <c r="P66" i="7"/>
  <c r="M66" i="7"/>
  <c r="M65" i="7" s="1"/>
  <c r="M64" i="7" s="1"/>
  <c r="N64" i="7" s="1"/>
  <c r="L66" i="7"/>
  <c r="J66" i="7"/>
  <c r="W65" i="7"/>
  <c r="U65" i="7"/>
  <c r="T65" i="7"/>
  <c r="T64" i="7" s="1"/>
  <c r="S65" i="7"/>
  <c r="S64" i="7" s="1"/>
  <c r="R65" i="7"/>
  <c r="K65" i="7"/>
  <c r="I65" i="7"/>
  <c r="H65" i="7"/>
  <c r="H64" i="7" s="1"/>
  <c r="G65" i="7"/>
  <c r="G64" i="7" s="1"/>
  <c r="F65" i="7"/>
  <c r="R64" i="7"/>
  <c r="K64" i="7"/>
  <c r="I64" i="7"/>
  <c r="F64" i="7"/>
  <c r="Q63" i="7"/>
  <c r="V63" i="7" s="1"/>
  <c r="P63" i="7"/>
  <c r="O63" i="7"/>
  <c r="N63" i="7"/>
  <c r="M63" i="7"/>
  <c r="J63" i="7"/>
  <c r="V62" i="7"/>
  <c r="Q62" i="7"/>
  <c r="P62" i="7"/>
  <c r="M62" i="7"/>
  <c r="N62" i="7" s="1"/>
  <c r="J62" i="7"/>
  <c r="Q61" i="7"/>
  <c r="P61" i="7"/>
  <c r="V61" i="7" s="1"/>
  <c r="N61" i="7"/>
  <c r="M61" i="7"/>
  <c r="O61" i="7" s="1"/>
  <c r="J61" i="7"/>
  <c r="Q60" i="7"/>
  <c r="P60" i="7"/>
  <c r="M60" i="7"/>
  <c r="N60" i="7" s="1"/>
  <c r="J60" i="7"/>
  <c r="Q59" i="7"/>
  <c r="P59" i="7"/>
  <c r="M59" i="7"/>
  <c r="N59" i="7" s="1"/>
  <c r="J59" i="7"/>
  <c r="V58" i="7"/>
  <c r="Q58" i="7"/>
  <c r="P58" i="7"/>
  <c r="M58" i="7"/>
  <c r="N58" i="7" s="1"/>
  <c r="J58" i="7"/>
  <c r="Q57" i="7"/>
  <c r="P57" i="7"/>
  <c r="V57" i="7" s="1"/>
  <c r="N57" i="7"/>
  <c r="M57" i="7"/>
  <c r="O57" i="7" s="1"/>
  <c r="J57" i="7"/>
  <c r="Q56" i="7"/>
  <c r="P56" i="7"/>
  <c r="V56" i="7" s="1"/>
  <c r="O56" i="7"/>
  <c r="N56" i="7"/>
  <c r="M56" i="7"/>
  <c r="J56" i="7"/>
  <c r="Q55" i="7"/>
  <c r="P55" i="7"/>
  <c r="O55" i="7"/>
  <c r="N55" i="7"/>
  <c r="M55" i="7"/>
  <c r="J55" i="7"/>
  <c r="Q54" i="7"/>
  <c r="P54" i="7"/>
  <c r="O54" i="7"/>
  <c r="N54" i="7"/>
  <c r="M54" i="7"/>
  <c r="J54" i="7"/>
  <c r="V53" i="7"/>
  <c r="Q53" i="7"/>
  <c r="P53" i="7"/>
  <c r="O53" i="7"/>
  <c r="N53" i="7"/>
  <c r="M53" i="7"/>
  <c r="L53" i="7"/>
  <c r="J53" i="7"/>
  <c r="Q52" i="7"/>
  <c r="V52" i="7" s="1"/>
  <c r="P52" i="7"/>
  <c r="O52" i="7"/>
  <c r="N52" i="7"/>
  <c r="M52" i="7"/>
  <c r="J52" i="7"/>
  <c r="Q51" i="7"/>
  <c r="P51" i="7"/>
  <c r="M51" i="7"/>
  <c r="M46" i="7" s="1"/>
  <c r="M45" i="7" s="1"/>
  <c r="L51" i="7"/>
  <c r="J51" i="7"/>
  <c r="Q50" i="7"/>
  <c r="P50" i="7"/>
  <c r="V50" i="7" s="1"/>
  <c r="N50" i="7"/>
  <c r="M50" i="7"/>
  <c r="O50" i="7" s="1"/>
  <c r="L50" i="7"/>
  <c r="L46" i="7" s="1"/>
  <c r="J50" i="7"/>
  <c r="Q49" i="7"/>
  <c r="P49" i="7"/>
  <c r="O49" i="7"/>
  <c r="N49" i="7"/>
  <c r="M49" i="7"/>
  <c r="J49" i="7"/>
  <c r="V48" i="7"/>
  <c r="Q48" i="7"/>
  <c r="P48" i="7"/>
  <c r="O48" i="7"/>
  <c r="N48" i="7"/>
  <c r="M48" i="7"/>
  <c r="J48" i="7"/>
  <c r="Q47" i="7"/>
  <c r="Q46" i="7" s="1"/>
  <c r="Q45" i="7" s="1"/>
  <c r="P47" i="7"/>
  <c r="V47" i="7" s="1"/>
  <c r="M47" i="7"/>
  <c r="O47" i="7" s="1"/>
  <c r="L47" i="7"/>
  <c r="J47" i="7"/>
  <c r="J46" i="7" s="1"/>
  <c r="J45" i="7" s="1"/>
  <c r="U46" i="7"/>
  <c r="T46" i="7"/>
  <c r="T45" i="7" s="1"/>
  <c r="S46" i="7"/>
  <c r="R46" i="7"/>
  <c r="R45" i="7" s="1"/>
  <c r="P46" i="7"/>
  <c r="P45" i="7" s="1"/>
  <c r="K46" i="7"/>
  <c r="I46" i="7"/>
  <c r="H46" i="7"/>
  <c r="H45" i="7" s="1"/>
  <c r="G46" i="7"/>
  <c r="F46" i="7"/>
  <c r="F45" i="7" s="1"/>
  <c r="U45" i="7"/>
  <c r="U14" i="7" s="1"/>
  <c r="S45" i="7"/>
  <c r="K45" i="7"/>
  <c r="I45" i="7"/>
  <c r="I14" i="7" s="1"/>
  <c r="G45" i="7"/>
  <c r="Q44" i="7"/>
  <c r="P44" i="7"/>
  <c r="O44" i="7"/>
  <c r="N44" i="7"/>
  <c r="M44" i="7"/>
  <c r="L44" i="7"/>
  <c r="J44" i="7"/>
  <c r="Q43" i="7"/>
  <c r="P43" i="7"/>
  <c r="M43" i="7"/>
  <c r="O43" i="7" s="1"/>
  <c r="J43" i="7"/>
  <c r="Q42" i="7"/>
  <c r="P42" i="7"/>
  <c r="O42" i="7"/>
  <c r="N42" i="7"/>
  <c r="M42" i="7"/>
  <c r="J42" i="7"/>
  <c r="Q41" i="7"/>
  <c r="P41" i="7"/>
  <c r="M41" i="7"/>
  <c r="O41" i="7" s="1"/>
  <c r="J41" i="7"/>
  <c r="Q40" i="7"/>
  <c r="P40" i="7"/>
  <c r="O40" i="7"/>
  <c r="N40" i="7"/>
  <c r="M40" i="7"/>
  <c r="J40" i="7"/>
  <c r="Q39" i="7"/>
  <c r="P39" i="7"/>
  <c r="M39" i="7"/>
  <c r="O39" i="7" s="1"/>
  <c r="J39" i="7"/>
  <c r="Q38" i="7"/>
  <c r="P38" i="7"/>
  <c r="O38" i="7"/>
  <c r="N38" i="7"/>
  <c r="M38" i="7"/>
  <c r="J38" i="7"/>
  <c r="Q37" i="7"/>
  <c r="P37" i="7"/>
  <c r="M37" i="7"/>
  <c r="O37" i="7" s="1"/>
  <c r="J37" i="7"/>
  <c r="Q36" i="7"/>
  <c r="P36" i="7"/>
  <c r="O36" i="7"/>
  <c r="N36" i="7"/>
  <c r="M36" i="7"/>
  <c r="J36" i="7"/>
  <c r="Q35" i="7"/>
  <c r="Q33" i="7" s="1"/>
  <c r="Q32" i="7" s="1"/>
  <c r="P35" i="7"/>
  <c r="P33" i="7" s="1"/>
  <c r="P32" i="7" s="1"/>
  <c r="M35" i="7"/>
  <c r="O35" i="7" s="1"/>
  <c r="J35" i="7"/>
  <c r="V34" i="7"/>
  <c r="Q34" i="7"/>
  <c r="P34" i="7"/>
  <c r="M34" i="7"/>
  <c r="O34" i="7" s="1"/>
  <c r="L34" i="7"/>
  <c r="J34" i="7"/>
  <c r="J33" i="7" s="1"/>
  <c r="J32" i="7" s="1"/>
  <c r="T33" i="7"/>
  <c r="T32" i="7" s="1"/>
  <c r="S33" i="7"/>
  <c r="R33" i="7"/>
  <c r="R32" i="7" s="1"/>
  <c r="K33" i="7"/>
  <c r="K32" i="7" s="1"/>
  <c r="L32" i="7" s="1"/>
  <c r="I33" i="7"/>
  <c r="H33" i="7"/>
  <c r="H32" i="7" s="1"/>
  <c r="G33" i="7"/>
  <c r="F33" i="7"/>
  <c r="F32" i="7" s="1"/>
  <c r="S32" i="7"/>
  <c r="I32" i="7"/>
  <c r="G32" i="7"/>
  <c r="Q31" i="7"/>
  <c r="P31" i="7"/>
  <c r="O31" i="7"/>
  <c r="N31" i="7"/>
  <c r="M31" i="7"/>
  <c r="J31" i="7"/>
  <c r="Q30" i="7"/>
  <c r="P30" i="7"/>
  <c r="O30" i="7"/>
  <c r="N30" i="7"/>
  <c r="M30" i="7"/>
  <c r="J30" i="7"/>
  <c r="Q29" i="7"/>
  <c r="P29" i="7"/>
  <c r="O29" i="7"/>
  <c r="N29" i="7"/>
  <c r="M29" i="7"/>
  <c r="J29" i="7"/>
  <c r="Q28" i="7"/>
  <c r="P28" i="7"/>
  <c r="O28" i="7"/>
  <c r="N28" i="7"/>
  <c r="M28" i="7"/>
  <c r="J28" i="7"/>
  <c r="Q27" i="7"/>
  <c r="P27" i="7"/>
  <c r="O27" i="7"/>
  <c r="N27" i="7"/>
  <c r="M27" i="7"/>
  <c r="L27" i="7"/>
  <c r="J27" i="7"/>
  <c r="Q26" i="7"/>
  <c r="P26" i="7"/>
  <c r="O26" i="7"/>
  <c r="N26" i="7"/>
  <c r="M26" i="7"/>
  <c r="J26" i="7"/>
  <c r="Q25" i="7"/>
  <c r="P25" i="7"/>
  <c r="O25" i="7"/>
  <c r="M25" i="7"/>
  <c r="N25" i="7" s="1"/>
  <c r="L25" i="7"/>
  <c r="J25" i="7"/>
  <c r="Q24" i="7"/>
  <c r="P24" i="7"/>
  <c r="O24" i="7"/>
  <c r="N24" i="7"/>
  <c r="M24" i="7"/>
  <c r="L24" i="7"/>
  <c r="J24" i="7"/>
  <c r="Q23" i="7"/>
  <c r="P23" i="7"/>
  <c r="O23" i="7"/>
  <c r="N23" i="7"/>
  <c r="M23" i="7"/>
  <c r="L23" i="7"/>
  <c r="J23" i="7"/>
  <c r="Q22" i="7"/>
  <c r="P22" i="7"/>
  <c r="M22" i="7"/>
  <c r="N22" i="7" s="1"/>
  <c r="L22" i="7"/>
  <c r="J22" i="7"/>
  <c r="Q21" i="7"/>
  <c r="P21" i="7"/>
  <c r="N21" i="7"/>
  <c r="M21" i="7"/>
  <c r="O21" i="7" s="1"/>
  <c r="L21" i="7"/>
  <c r="J21" i="7"/>
  <c r="Q20" i="7"/>
  <c r="P20" i="7"/>
  <c r="O20" i="7"/>
  <c r="N20" i="7"/>
  <c r="M20" i="7"/>
  <c r="L20" i="7"/>
  <c r="J20" i="7"/>
  <c r="Q19" i="7"/>
  <c r="P19" i="7"/>
  <c r="O19" i="7"/>
  <c r="N19" i="7"/>
  <c r="M19" i="7"/>
  <c r="L19" i="7"/>
  <c r="J19" i="7"/>
  <c r="Q18" i="7"/>
  <c r="V18" i="7" s="1"/>
  <c r="P18" i="7"/>
  <c r="O18" i="7"/>
  <c r="N18" i="7"/>
  <c r="M18" i="7"/>
  <c r="L18" i="7"/>
  <c r="J18" i="7"/>
  <c r="V17" i="7"/>
  <c r="Q17" i="7"/>
  <c r="P17" i="7"/>
  <c r="M17" i="7"/>
  <c r="M16" i="7" s="1"/>
  <c r="L17" i="7"/>
  <c r="J17" i="7"/>
  <c r="T16" i="7"/>
  <c r="T15" i="7" s="1"/>
  <c r="S16" i="7"/>
  <c r="R16" i="7"/>
  <c r="Q16" i="7" s="1"/>
  <c r="K16" i="7"/>
  <c r="K15" i="7" s="1"/>
  <c r="I16" i="7"/>
  <c r="J16" i="7" s="1"/>
  <c r="H16" i="7"/>
  <c r="H15" i="7" s="1"/>
  <c r="G16" i="7"/>
  <c r="F16" i="7"/>
  <c r="F15" i="7" s="1"/>
  <c r="V15" i="7"/>
  <c r="S15" i="7"/>
  <c r="S14" i="7" s="1"/>
  <c r="J15" i="7"/>
  <c r="I15" i="7"/>
  <c r="G15" i="7"/>
  <c r="V132" i="8" l="1"/>
  <c r="V131" i="8" s="1"/>
  <c r="O98" i="8"/>
  <c r="O115" i="8"/>
  <c r="O114" i="8" s="1"/>
  <c r="V287" i="8"/>
  <c r="H14" i="8"/>
  <c r="O67" i="8"/>
  <c r="O66" i="8" s="1"/>
  <c r="O84" i="8"/>
  <c r="O83" i="8" s="1"/>
  <c r="V176" i="8"/>
  <c r="V175" i="8" s="1"/>
  <c r="V253" i="8"/>
  <c r="V323" i="8"/>
  <c r="V322" i="8" s="1"/>
  <c r="N236" i="8"/>
  <c r="N235" i="8" s="1"/>
  <c r="V48" i="8"/>
  <c r="V47" i="8" s="1"/>
  <c r="Q197" i="8"/>
  <c r="O236" i="8"/>
  <c r="O235" i="8" s="1"/>
  <c r="J164" i="8"/>
  <c r="N67" i="8"/>
  <c r="V216" i="8"/>
  <c r="O48" i="8"/>
  <c r="O47" i="8" s="1"/>
  <c r="V67" i="8"/>
  <c r="V84" i="8"/>
  <c r="V83" i="8" s="1"/>
  <c r="N132" i="8"/>
  <c r="V343" i="8"/>
  <c r="V342" i="8" s="1"/>
  <c r="P164" i="8"/>
  <c r="G14" i="8"/>
  <c r="V166" i="8"/>
  <c r="U166" i="8" s="1"/>
  <c r="O97" i="8"/>
  <c r="N253" i="8"/>
  <c r="N148" i="8"/>
  <c r="O301" i="8"/>
  <c r="O300" i="8" s="1"/>
  <c r="N343" i="8"/>
  <c r="O166" i="8"/>
  <c r="O343" i="8"/>
  <c r="O342" i="8" s="1"/>
  <c r="O148" i="8"/>
  <c r="O147" i="8" s="1"/>
  <c r="O321" i="8"/>
  <c r="O320" i="8" s="1"/>
  <c r="V272" i="8"/>
  <c r="O287" i="8"/>
  <c r="K14" i="8"/>
  <c r="O193" i="8"/>
  <c r="O192" i="8" s="1"/>
  <c r="O323" i="8"/>
  <c r="O319" i="8" s="1"/>
  <c r="O318" i="8" s="1"/>
  <c r="V98" i="8"/>
  <c r="V97" i="8" s="1"/>
  <c r="N301" i="8"/>
  <c r="V148" i="8"/>
  <c r="O132" i="8"/>
  <c r="O131" i="8" s="1"/>
  <c r="P197" i="8"/>
  <c r="O16" i="8"/>
  <c r="O15" i="8" s="1"/>
  <c r="N34" i="8"/>
  <c r="O205" i="8"/>
  <c r="N205" i="8"/>
  <c r="M164" i="8"/>
  <c r="N16" i="8"/>
  <c r="M15" i="8"/>
  <c r="N200" i="8"/>
  <c r="O200" i="8"/>
  <c r="O272" i="8"/>
  <c r="O271" i="8" s="1"/>
  <c r="O176" i="8"/>
  <c r="O175" i="8" s="1"/>
  <c r="N176" i="8"/>
  <c r="N48" i="8"/>
  <c r="O198" i="8"/>
  <c r="N198" i="8"/>
  <c r="M197" i="8"/>
  <c r="N197" i="8" s="1"/>
  <c r="R14" i="8"/>
  <c r="Q15" i="8"/>
  <c r="N84" i="8"/>
  <c r="M83" i="8"/>
  <c r="N83" i="8" s="1"/>
  <c r="O216" i="8"/>
  <c r="O215" i="8" s="1"/>
  <c r="O33" i="8"/>
  <c r="N33" i="8"/>
  <c r="J14" i="8"/>
  <c r="P358" i="6"/>
  <c r="L359" i="6"/>
  <c r="N346" i="6"/>
  <c r="J341" i="6"/>
  <c r="J340" i="6" s="1"/>
  <c r="V341" i="6"/>
  <c r="V340" i="6" s="1"/>
  <c r="P341" i="6"/>
  <c r="P340" i="6" s="1"/>
  <c r="N319" i="6"/>
  <c r="L319" i="6"/>
  <c r="V321" i="6"/>
  <c r="N312" i="6"/>
  <c r="V305" i="6"/>
  <c r="L298" i="6"/>
  <c r="L297" i="6"/>
  <c r="V299" i="6"/>
  <c r="J298" i="6"/>
  <c r="J297" i="6" s="1"/>
  <c r="N295" i="6"/>
  <c r="V291" i="6"/>
  <c r="V285" i="6" s="1"/>
  <c r="L284" i="6"/>
  <c r="V270" i="6"/>
  <c r="J270" i="6"/>
  <c r="J269" i="6" s="1"/>
  <c r="V253" i="6"/>
  <c r="L251" i="6"/>
  <c r="M234" i="6"/>
  <c r="M233" i="6" s="1"/>
  <c r="V241" i="6"/>
  <c r="L234" i="6"/>
  <c r="L233" i="6" s="1"/>
  <c r="O231" i="6"/>
  <c r="N226" i="6"/>
  <c r="O219" i="6"/>
  <c r="N218" i="6"/>
  <c r="L213" i="6"/>
  <c r="P214" i="6"/>
  <c r="P213" i="6" s="1"/>
  <c r="N215" i="6"/>
  <c r="P205" i="6"/>
  <c r="I195" i="6"/>
  <c r="V203" i="6"/>
  <c r="N202" i="6"/>
  <c r="N27" i="6"/>
  <c r="V90" i="6"/>
  <c r="V183" i="6"/>
  <c r="N197" i="6"/>
  <c r="N199" i="6"/>
  <c r="Q33" i="6"/>
  <c r="V51" i="6"/>
  <c r="V59" i="6"/>
  <c r="V62" i="6"/>
  <c r="V122" i="6"/>
  <c r="J164" i="6"/>
  <c r="V72" i="6"/>
  <c r="N91" i="6"/>
  <c r="V144" i="6"/>
  <c r="O186" i="6"/>
  <c r="M174" i="6"/>
  <c r="M173" i="6" s="1"/>
  <c r="O21" i="6"/>
  <c r="V75" i="6"/>
  <c r="N126" i="6"/>
  <c r="V128" i="6"/>
  <c r="V136" i="6"/>
  <c r="V139" i="6"/>
  <c r="O102" i="6"/>
  <c r="N208" i="6"/>
  <c r="V92" i="6"/>
  <c r="V118" i="6"/>
  <c r="N121" i="6"/>
  <c r="O166" i="6"/>
  <c r="O204" i="6"/>
  <c r="V71" i="6"/>
  <c r="K195" i="6"/>
  <c r="P198" i="6"/>
  <c r="J191" i="6"/>
  <c r="J190" i="6" s="1"/>
  <c r="O104" i="6"/>
  <c r="V135" i="6"/>
  <c r="V155" i="6"/>
  <c r="N172" i="6"/>
  <c r="V84" i="6"/>
  <c r="V89" i="6"/>
  <c r="V104" i="6"/>
  <c r="Q113" i="6"/>
  <c r="V138" i="6"/>
  <c r="O172" i="6"/>
  <c r="O38" i="6"/>
  <c r="V63" i="6"/>
  <c r="V77" i="6"/>
  <c r="O100" i="6"/>
  <c r="V102" i="6"/>
  <c r="N110" i="6"/>
  <c r="N151" i="6"/>
  <c r="V153" i="6"/>
  <c r="V159" i="6"/>
  <c r="P167" i="6"/>
  <c r="V175" i="6"/>
  <c r="V80" i="6"/>
  <c r="N85" i="6"/>
  <c r="V115" i="6"/>
  <c r="O139" i="6"/>
  <c r="V151" i="6"/>
  <c r="J33" i="6"/>
  <c r="J32" i="6" s="1"/>
  <c r="O48" i="6"/>
  <c r="V48" i="6"/>
  <c r="N71" i="6"/>
  <c r="N73" i="6"/>
  <c r="V131" i="6"/>
  <c r="V134" i="6"/>
  <c r="O165" i="6"/>
  <c r="O164" i="6" s="1"/>
  <c r="V169" i="6"/>
  <c r="Q130" i="6"/>
  <c r="Q129" i="6" s="1"/>
  <c r="N34" i="6"/>
  <c r="O51" i="6"/>
  <c r="V81" i="6"/>
  <c r="N86" i="6"/>
  <c r="V152" i="6"/>
  <c r="O187" i="6"/>
  <c r="N193" i="6"/>
  <c r="N20" i="6"/>
  <c r="N22" i="6"/>
  <c r="O24" i="6"/>
  <c r="O16" i="6" s="1"/>
  <c r="O15" i="6" s="1"/>
  <c r="N26" i="6"/>
  <c r="N55" i="6"/>
  <c r="N80" i="6"/>
  <c r="O99" i="6"/>
  <c r="O103" i="6"/>
  <c r="N105" i="6"/>
  <c r="V121" i="6"/>
  <c r="V126" i="6"/>
  <c r="O136" i="6"/>
  <c r="N160" i="6"/>
  <c r="O176" i="6"/>
  <c r="N189" i="6"/>
  <c r="P33" i="6"/>
  <c r="P32" i="6" s="1"/>
  <c r="V99" i="6"/>
  <c r="V103" i="6"/>
  <c r="V114" i="6"/>
  <c r="N156" i="6"/>
  <c r="Q97" i="6"/>
  <c r="Q96" i="6" s="1"/>
  <c r="N148" i="6"/>
  <c r="V168" i="6"/>
  <c r="V167" i="6" s="1"/>
  <c r="V45" i="6"/>
  <c r="V33" i="6" s="1"/>
  <c r="N49" i="6"/>
  <c r="N63" i="6"/>
  <c r="Q66" i="6"/>
  <c r="Q65" i="6" s="1"/>
  <c r="V85" i="6"/>
  <c r="N127" i="6"/>
  <c r="M33" i="6"/>
  <c r="V49" i="6"/>
  <c r="Q83" i="6"/>
  <c r="Q82" i="6" s="1"/>
  <c r="V185" i="6"/>
  <c r="N194" i="6"/>
  <c r="Q47" i="6"/>
  <c r="Q46" i="6" s="1"/>
  <c r="N88" i="6"/>
  <c r="O98" i="6"/>
  <c r="N159" i="6"/>
  <c r="V161" i="6"/>
  <c r="N169" i="6"/>
  <c r="N37" i="6"/>
  <c r="N44" i="6"/>
  <c r="V76" i="6"/>
  <c r="V98" i="6"/>
  <c r="N115" i="6"/>
  <c r="V57" i="6"/>
  <c r="N107" i="6"/>
  <c r="Q146" i="6"/>
  <c r="Q145" i="6" s="1"/>
  <c r="N54" i="6"/>
  <c r="N68" i="6"/>
  <c r="N70" i="6"/>
  <c r="O72" i="6"/>
  <c r="O74" i="6"/>
  <c r="V106" i="6"/>
  <c r="O111" i="6"/>
  <c r="N157" i="6"/>
  <c r="O171" i="6"/>
  <c r="N123" i="6"/>
  <c r="N147" i="6"/>
  <c r="N149" i="6"/>
  <c r="N155" i="6"/>
  <c r="V17" i="6"/>
  <c r="N57" i="6"/>
  <c r="O62" i="6"/>
  <c r="O47" i="6" s="1"/>
  <c r="O46" i="6" s="1"/>
  <c r="V64" i="6"/>
  <c r="V68" i="6"/>
  <c r="V91" i="6"/>
  <c r="V147" i="6"/>
  <c r="V157" i="6"/>
  <c r="V178" i="6"/>
  <c r="V181" i="6"/>
  <c r="V188" i="6"/>
  <c r="V179" i="6"/>
  <c r="P173" i="6"/>
  <c r="I162" i="6"/>
  <c r="H162" i="6"/>
  <c r="G162" i="6"/>
  <c r="K162" i="6"/>
  <c r="V164" i="6"/>
  <c r="U164" i="6" s="1"/>
  <c r="N158" i="6"/>
  <c r="J146" i="6"/>
  <c r="J145" i="6"/>
  <c r="P130" i="6"/>
  <c r="P129" i="6" s="1"/>
  <c r="N125" i="6"/>
  <c r="N124" i="6"/>
  <c r="V117" i="6"/>
  <c r="P113" i="6"/>
  <c r="P112" i="6" s="1"/>
  <c r="L113" i="6"/>
  <c r="J113" i="6"/>
  <c r="J112" i="6" s="1"/>
  <c r="V110" i="6"/>
  <c r="N109" i="6"/>
  <c r="L97" i="6"/>
  <c r="J97" i="6"/>
  <c r="J96" i="6" s="1"/>
  <c r="N94" i="6"/>
  <c r="V88" i="6"/>
  <c r="J83" i="6"/>
  <c r="J82" i="6" s="1"/>
  <c r="N79" i="6"/>
  <c r="V73" i="6"/>
  <c r="V70" i="6"/>
  <c r="L66" i="6"/>
  <c r="J66" i="6"/>
  <c r="J65" i="6" s="1"/>
  <c r="L65" i="6"/>
  <c r="O67" i="6"/>
  <c r="L47" i="6"/>
  <c r="P47" i="6"/>
  <c r="P46" i="6" s="1"/>
  <c r="L46" i="6"/>
  <c r="J47" i="6"/>
  <c r="J46" i="6" s="1"/>
  <c r="O45" i="6"/>
  <c r="O36" i="6"/>
  <c r="N41" i="6"/>
  <c r="N39" i="6"/>
  <c r="O42" i="6"/>
  <c r="Q32" i="6"/>
  <c r="N31" i="6"/>
  <c r="O40" i="6"/>
  <c r="N43" i="6"/>
  <c r="N35" i="6"/>
  <c r="F14" i="6"/>
  <c r="N29" i="6"/>
  <c r="N19" i="6"/>
  <c r="L16" i="6"/>
  <c r="P16" i="6"/>
  <c r="J15" i="6"/>
  <c r="V47" i="6"/>
  <c r="V46" i="6" s="1"/>
  <c r="L82" i="6"/>
  <c r="O83" i="6"/>
  <c r="O82" i="6" s="1"/>
  <c r="L96" i="6"/>
  <c r="S14" i="6"/>
  <c r="U14" i="6"/>
  <c r="T14" i="6"/>
  <c r="O181" i="6"/>
  <c r="N181" i="6"/>
  <c r="O318" i="6"/>
  <c r="O317" i="6" s="1"/>
  <c r="L15" i="6"/>
  <c r="N18" i="6"/>
  <c r="N23" i="6"/>
  <c r="K32" i="6"/>
  <c r="L32" i="6" s="1"/>
  <c r="M47" i="6"/>
  <c r="M46" i="6" s="1"/>
  <c r="N46" i="6" s="1"/>
  <c r="N53" i="6"/>
  <c r="N64" i="6"/>
  <c r="N76" i="6"/>
  <c r="L83" i="6"/>
  <c r="N95" i="6"/>
  <c r="V105" i="6"/>
  <c r="Q112" i="6"/>
  <c r="V140" i="6"/>
  <c r="V130" i="6" s="1"/>
  <c r="V129" i="6" s="1"/>
  <c r="M146" i="6"/>
  <c r="M145" i="6" s="1"/>
  <c r="N145" i="6" s="1"/>
  <c r="V156" i="6"/>
  <c r="P164" i="6"/>
  <c r="P162" i="6" s="1"/>
  <c r="O168" i="6"/>
  <c r="O167" i="6" s="1"/>
  <c r="N168" i="6"/>
  <c r="M167" i="6"/>
  <c r="P285" i="6"/>
  <c r="P284" i="6" s="1"/>
  <c r="L340" i="6"/>
  <c r="N131" i="6"/>
  <c r="M130" i="6"/>
  <c r="M129" i="6" s="1"/>
  <c r="N129" i="6" s="1"/>
  <c r="R14" i="6"/>
  <c r="M83" i="6"/>
  <c r="L145" i="6"/>
  <c r="O281" i="6"/>
  <c r="N281" i="6"/>
  <c r="P298" i="6"/>
  <c r="P297" i="6" s="1"/>
  <c r="M358" i="6"/>
  <c r="J16" i="6"/>
  <c r="P97" i="6"/>
  <c r="P96" i="6" s="1"/>
  <c r="M113" i="6"/>
  <c r="P146" i="6"/>
  <c r="P145" i="6" s="1"/>
  <c r="J167" i="6"/>
  <c r="P191" i="6"/>
  <c r="P190" i="6" s="1"/>
  <c r="Q195" i="6"/>
  <c r="V206" i="6"/>
  <c r="J251" i="6"/>
  <c r="J250" i="6" s="1"/>
  <c r="O296" i="6"/>
  <c r="N296" i="6"/>
  <c r="J320" i="6"/>
  <c r="J319" i="6" s="1"/>
  <c r="V320" i="6"/>
  <c r="V319" i="6" s="1"/>
  <c r="M66" i="6"/>
  <c r="M65" i="6" s="1"/>
  <c r="N65" i="6" s="1"/>
  <c r="O119" i="6"/>
  <c r="N119" i="6"/>
  <c r="O161" i="6"/>
  <c r="N161" i="6"/>
  <c r="Q173" i="6"/>
  <c r="O217" i="6"/>
  <c r="N217" i="6"/>
  <c r="O302" i="6"/>
  <c r="N302" i="6"/>
  <c r="P15" i="6"/>
  <c r="N17" i="6"/>
  <c r="N61" i="6"/>
  <c r="N75" i="6"/>
  <c r="P83" i="6"/>
  <c r="P82" i="6" s="1"/>
  <c r="N90" i="6"/>
  <c r="N106" i="6"/>
  <c r="N117" i="6"/>
  <c r="O153" i="6"/>
  <c r="O146" i="6" s="1"/>
  <c r="O145" i="6" s="1"/>
  <c r="O163" i="6"/>
  <c r="O162" i="6" s="1"/>
  <c r="N163" i="6"/>
  <c r="J195" i="6"/>
  <c r="O198" i="6"/>
  <c r="M285" i="6"/>
  <c r="O287" i="6"/>
  <c r="O285" i="6" s="1"/>
  <c r="N287" i="6"/>
  <c r="O320" i="6"/>
  <c r="M16" i="6"/>
  <c r="K112" i="6"/>
  <c r="L112" i="6" s="1"/>
  <c r="O132" i="6"/>
  <c r="L146" i="6"/>
  <c r="O182" i="6"/>
  <c r="O184" i="6"/>
  <c r="N184" i="6"/>
  <c r="G195" i="6"/>
  <c r="M203" i="6"/>
  <c r="O207" i="6"/>
  <c r="O228" i="6"/>
  <c r="O214" i="6" s="1"/>
  <c r="O213" i="6" s="1"/>
  <c r="N228" i="6"/>
  <c r="V256" i="6"/>
  <c r="O270" i="6"/>
  <c r="O269" i="6" s="1"/>
  <c r="O330" i="6"/>
  <c r="N330" i="6"/>
  <c r="P66" i="6"/>
  <c r="P65" i="6" s="1"/>
  <c r="M97" i="6"/>
  <c r="M96" i="6" s="1"/>
  <c r="N96" i="6" s="1"/>
  <c r="Q167" i="6"/>
  <c r="P196" i="6"/>
  <c r="H195" i="6"/>
  <c r="H14" i="6" s="1"/>
  <c r="M210" i="6"/>
  <c r="M209" i="6" s="1"/>
  <c r="O140" i="6"/>
  <c r="N140" i="6"/>
  <c r="O122" i="6"/>
  <c r="J173" i="6"/>
  <c r="O191" i="6"/>
  <c r="O190" i="6" s="1"/>
  <c r="Q251" i="6"/>
  <c r="Q250" i="6" s="1"/>
  <c r="V251" i="6"/>
  <c r="O142" i="6"/>
  <c r="N142" i="6"/>
  <c r="J234" i="6"/>
  <c r="J233" i="6" s="1"/>
  <c r="O341" i="6"/>
  <c r="O340" i="6" s="1"/>
  <c r="N28" i="6"/>
  <c r="N30" i="6"/>
  <c r="N56" i="6"/>
  <c r="N116" i="6"/>
  <c r="O133" i="6"/>
  <c r="N133" i="6"/>
  <c r="Q191" i="6"/>
  <c r="O205" i="6"/>
  <c r="M214" i="6"/>
  <c r="J214" i="6"/>
  <c r="J213" i="6" s="1"/>
  <c r="V214" i="6"/>
  <c r="L250" i="6"/>
  <c r="O251" i="6"/>
  <c r="O250" i="6" s="1"/>
  <c r="V326" i="6"/>
  <c r="J130" i="6"/>
  <c r="J129" i="6" s="1"/>
  <c r="N196" i="6"/>
  <c r="M195" i="6"/>
  <c r="N195" i="6" s="1"/>
  <c r="L269" i="6"/>
  <c r="I284" i="6"/>
  <c r="J285" i="6"/>
  <c r="J284" i="6" s="1"/>
  <c r="O298" i="6"/>
  <c r="O297" i="6" s="1"/>
  <c r="V303" i="6"/>
  <c r="Q341" i="6"/>
  <c r="Q340" i="6" s="1"/>
  <c r="O199" i="6"/>
  <c r="P234" i="6"/>
  <c r="P233" i="6" s="1"/>
  <c r="M251" i="6"/>
  <c r="M250" i="6" s="1"/>
  <c r="N250" i="6" s="1"/>
  <c r="P320" i="6"/>
  <c r="P319" i="6" s="1"/>
  <c r="L364" i="6"/>
  <c r="K358" i="6"/>
  <c r="L358" i="6" s="1"/>
  <c r="N248" i="6"/>
  <c r="P251" i="6"/>
  <c r="P250" i="6" s="1"/>
  <c r="M270" i="6"/>
  <c r="M269" i="6" s="1"/>
  <c r="N269" i="6" s="1"/>
  <c r="N291" i="6"/>
  <c r="N293" i="6"/>
  <c r="M298" i="6"/>
  <c r="M297" i="6" s="1"/>
  <c r="N297" i="6" s="1"/>
  <c r="N299" i="6"/>
  <c r="N304" i="6"/>
  <c r="N311" i="6"/>
  <c r="N313" i="6"/>
  <c r="N351" i="6"/>
  <c r="N177" i="6"/>
  <c r="N174" i="6" s="1"/>
  <c r="N192" i="6"/>
  <c r="N201" i="6"/>
  <c r="N212" i="6"/>
  <c r="N210" i="6" s="1"/>
  <c r="N209" i="6" s="1"/>
  <c r="N227" i="6"/>
  <c r="N232" i="6"/>
  <c r="N236" i="6"/>
  <c r="N243" i="6"/>
  <c r="N259" i="6"/>
  <c r="N327" i="6"/>
  <c r="N353" i="6"/>
  <c r="L214" i="6"/>
  <c r="P270" i="6"/>
  <c r="P269" i="6" s="1"/>
  <c r="N263" i="6"/>
  <c r="N265" i="6"/>
  <c r="N282" i="6"/>
  <c r="N288" i="6"/>
  <c r="Q298" i="6"/>
  <c r="Q297" i="6" s="1"/>
  <c r="N308" i="6"/>
  <c r="N331" i="6"/>
  <c r="M332" i="6"/>
  <c r="N348" i="6"/>
  <c r="O324" i="6"/>
  <c r="N326" i="6"/>
  <c r="M341" i="6"/>
  <c r="M340" i="6" s="1"/>
  <c r="N340" i="6" s="1"/>
  <c r="N344" i="6"/>
  <c r="N350" i="6"/>
  <c r="P334" i="6"/>
  <c r="P332" i="6"/>
  <c r="L15" i="7"/>
  <c r="P15" i="7"/>
  <c r="L45" i="7"/>
  <c r="G14" i="7"/>
  <c r="T14" i="7"/>
  <c r="L64" i="7"/>
  <c r="H14" i="7"/>
  <c r="N45" i="7"/>
  <c r="V46" i="7"/>
  <c r="V45" i="7" s="1"/>
  <c r="V33" i="7" s="1"/>
  <c r="M15" i="7"/>
  <c r="N16" i="7"/>
  <c r="V96" i="7"/>
  <c r="V95" i="7" s="1"/>
  <c r="N17" i="7"/>
  <c r="Q161" i="7"/>
  <c r="O17" i="7"/>
  <c r="O16" i="7" s="1"/>
  <c r="O15" i="7" s="1"/>
  <c r="M33" i="7"/>
  <c r="O60" i="7"/>
  <c r="O46" i="7" s="1"/>
  <c r="O45" i="7" s="1"/>
  <c r="O33" i="7" s="1"/>
  <c r="O66" i="7"/>
  <c r="H81" i="7"/>
  <c r="L81" i="7" s="1"/>
  <c r="L82" i="7"/>
  <c r="N135" i="7"/>
  <c r="N152" i="7"/>
  <c r="N145" i="7" s="1"/>
  <c r="O266" i="7"/>
  <c r="O265" i="7" s="1"/>
  <c r="J266" i="7"/>
  <c r="J265" i="7" s="1"/>
  <c r="V69" i="7"/>
  <c r="V65" i="7" s="1"/>
  <c r="M145" i="7"/>
  <c r="M144" i="7" s="1"/>
  <c r="N144" i="7" s="1"/>
  <c r="N159" i="7"/>
  <c r="R15" i="7"/>
  <c r="O22" i="7"/>
  <c r="N34" i="7"/>
  <c r="N51" i="7"/>
  <c r="O62" i="7"/>
  <c r="N73" i="7"/>
  <c r="L96" i="7"/>
  <c r="O123" i="7"/>
  <c r="N123" i="7"/>
  <c r="Q129" i="7"/>
  <c r="Q128" i="7" s="1"/>
  <c r="M129" i="7"/>
  <c r="M128" i="7" s="1"/>
  <c r="N128" i="7" s="1"/>
  <c r="O131" i="7"/>
  <c r="O129" i="7" s="1"/>
  <c r="O128" i="7" s="1"/>
  <c r="V129" i="7"/>
  <c r="V128" i="7" s="1"/>
  <c r="M195" i="7"/>
  <c r="O196" i="7"/>
  <c r="N196" i="7"/>
  <c r="M199" i="7"/>
  <c r="M192" i="7" s="1"/>
  <c r="N192" i="7" s="1"/>
  <c r="O200" i="7"/>
  <c r="M230" i="7"/>
  <c r="M229" i="7" s="1"/>
  <c r="O233" i="7"/>
  <c r="N233" i="7"/>
  <c r="N294" i="7"/>
  <c r="L33" i="7"/>
  <c r="Q96" i="7"/>
  <c r="Q95" i="7" s="1"/>
  <c r="O51" i="7"/>
  <c r="V83" i="7"/>
  <c r="V82" i="7" s="1"/>
  <c r="V81" i="7" s="1"/>
  <c r="V89" i="7"/>
  <c r="O102" i="7"/>
  <c r="N102" i="7"/>
  <c r="O106" i="7"/>
  <c r="N106" i="7"/>
  <c r="P145" i="7"/>
  <c r="P144" i="7" s="1"/>
  <c r="K161" i="7"/>
  <c r="K14" i="7" s="1"/>
  <c r="L14" i="7" s="1"/>
  <c r="P163" i="7"/>
  <c r="P161" i="7" s="1"/>
  <c r="J192" i="7"/>
  <c r="V231" i="7"/>
  <c r="P230" i="7"/>
  <c r="P229" i="7" s="1"/>
  <c r="O249" i="7"/>
  <c r="N249" i="7"/>
  <c r="L16" i="7"/>
  <c r="P16" i="7"/>
  <c r="Q82" i="7"/>
  <c r="Q81" i="7" s="1"/>
  <c r="O109" i="7"/>
  <c r="N109" i="7"/>
  <c r="Q145" i="7"/>
  <c r="Q144" i="7" s="1"/>
  <c r="V150" i="7"/>
  <c r="V145" i="7" s="1"/>
  <c r="J161" i="7"/>
  <c r="V337" i="7"/>
  <c r="V336" i="7" s="1"/>
  <c r="O71" i="7"/>
  <c r="V79" i="7"/>
  <c r="M82" i="7"/>
  <c r="O90" i="7"/>
  <c r="O82" i="7" s="1"/>
  <c r="O81" i="7" s="1"/>
  <c r="N90" i="7"/>
  <c r="V98" i="7"/>
  <c r="J145" i="7"/>
  <c r="M161" i="7"/>
  <c r="F192" i="7"/>
  <c r="F14" i="7" s="1"/>
  <c r="O210" i="7"/>
  <c r="O209" i="7" s="1"/>
  <c r="Q337" i="7"/>
  <c r="Q336" i="7" s="1"/>
  <c r="O352" i="7"/>
  <c r="N352" i="7"/>
  <c r="L357" i="7"/>
  <c r="N66" i="7"/>
  <c r="N65" i="7" s="1"/>
  <c r="N112" i="7"/>
  <c r="M111" i="7"/>
  <c r="N111" i="7" s="1"/>
  <c r="N197" i="7"/>
  <c r="O143" i="7"/>
  <c r="N143" i="7"/>
  <c r="N129" i="7" s="1"/>
  <c r="N210" i="7"/>
  <c r="M209" i="7"/>
  <c r="N209" i="7" s="1"/>
  <c r="V70" i="7"/>
  <c r="N84" i="7"/>
  <c r="L111" i="7"/>
  <c r="V121" i="7"/>
  <c r="O147" i="7"/>
  <c r="N147" i="7"/>
  <c r="Q205" i="7"/>
  <c r="N265" i="7"/>
  <c r="P294" i="7"/>
  <c r="P293" i="7" s="1"/>
  <c r="M337" i="7"/>
  <c r="M336" i="7" s="1"/>
  <c r="N336" i="7" s="1"/>
  <c r="M166" i="7"/>
  <c r="N166" i="7" s="1"/>
  <c r="O168" i="7"/>
  <c r="N168" i="7"/>
  <c r="N201" i="7"/>
  <c r="O93" i="7"/>
  <c r="N93" i="7"/>
  <c r="O240" i="7"/>
  <c r="O230" i="7" s="1"/>
  <c r="O229" i="7" s="1"/>
  <c r="N240" i="7"/>
  <c r="O294" i="7"/>
  <c r="O293" i="7" s="1"/>
  <c r="O301" i="7"/>
  <c r="N301" i="7"/>
  <c r="O317" i="7"/>
  <c r="O316" i="7" s="1"/>
  <c r="N317" i="7"/>
  <c r="O108" i="7"/>
  <c r="N108" i="7"/>
  <c r="M173" i="7"/>
  <c r="M172" i="7" s="1"/>
  <c r="O175" i="7"/>
  <c r="O173" i="7" s="1"/>
  <c r="O172" i="7" s="1"/>
  <c r="U33" i="7"/>
  <c r="N37" i="7"/>
  <c r="N41" i="7"/>
  <c r="N47" i="7"/>
  <c r="N46" i="7" s="1"/>
  <c r="N80" i="7"/>
  <c r="O97" i="7"/>
  <c r="N97" i="7"/>
  <c r="N96" i="7" s="1"/>
  <c r="V113" i="7"/>
  <c r="Q187" i="7"/>
  <c r="O190" i="7"/>
  <c r="O188" i="7" s="1"/>
  <c r="O187" i="7" s="1"/>
  <c r="N190" i="7"/>
  <c r="P210" i="7"/>
  <c r="P209" i="7" s="1"/>
  <c r="N35" i="7"/>
  <c r="N39" i="7"/>
  <c r="N43" i="7"/>
  <c r="O69" i="7"/>
  <c r="J112" i="7"/>
  <c r="J111" i="7" s="1"/>
  <c r="J14" i="7" s="1"/>
  <c r="O125" i="7"/>
  <c r="N125" i="7"/>
  <c r="O154" i="7"/>
  <c r="O145" i="7" s="1"/>
  <c r="O144" i="7" s="1"/>
  <c r="N154" i="7"/>
  <c r="N164" i="7"/>
  <c r="K192" i="7"/>
  <c r="P197" i="7"/>
  <c r="P192" i="7" s="1"/>
  <c r="N203" i="7"/>
  <c r="O247" i="7"/>
  <c r="O246" i="7" s="1"/>
  <c r="O256" i="7"/>
  <c r="N256" i="7"/>
  <c r="L280" i="7"/>
  <c r="V316" i="7"/>
  <c r="V315" i="7" s="1"/>
  <c r="L336" i="7"/>
  <c r="H354" i="7"/>
  <c r="L354" i="7" s="1"/>
  <c r="O296" i="7"/>
  <c r="P337" i="7"/>
  <c r="P336" i="7" s="1"/>
  <c r="O350" i="7"/>
  <c r="O337" i="7" s="1"/>
  <c r="O336" i="7" s="1"/>
  <c r="M247" i="7"/>
  <c r="M246" i="7" s="1"/>
  <c r="N246" i="7" s="1"/>
  <c r="L360" i="7"/>
  <c r="O114" i="7"/>
  <c r="O112" i="7" s="1"/>
  <c r="O111" i="7" s="1"/>
  <c r="N151" i="7"/>
  <c r="N158" i="7"/>
  <c r="V200" i="7"/>
  <c r="N221" i="7"/>
  <c r="N235" i="7"/>
  <c r="N270" i="7"/>
  <c r="V296" i="7"/>
  <c r="N305" i="7"/>
  <c r="N345" i="7"/>
  <c r="V168" i="7"/>
  <c r="V185" i="7"/>
  <c r="N122" i="7"/>
  <c r="N124" i="7"/>
  <c r="N138" i="7"/>
  <c r="N165" i="7"/>
  <c r="N170" i="7"/>
  <c r="N182" i="7"/>
  <c r="N173" i="7" s="1"/>
  <c r="N194" i="7"/>
  <c r="N204" i="7"/>
  <c r="N276" i="7"/>
  <c r="N297" i="7"/>
  <c r="N325" i="7"/>
  <c r="P14" i="8" l="1"/>
  <c r="L14" i="8"/>
  <c r="O322" i="8"/>
  <c r="V14" i="8"/>
  <c r="Q14" i="8"/>
  <c r="M14" i="8"/>
  <c r="N14" i="8" s="1"/>
  <c r="N15" i="8"/>
  <c r="O14" i="8"/>
  <c r="N251" i="6"/>
  <c r="N234" i="6"/>
  <c r="N233" i="6" s="1"/>
  <c r="J162" i="6"/>
  <c r="O174" i="6"/>
  <c r="V174" i="6"/>
  <c r="V173" i="6" s="1"/>
  <c r="V113" i="6"/>
  <c r="V112" i="6" s="1"/>
  <c r="P195" i="6"/>
  <c r="P14" i="6" s="1"/>
  <c r="N33" i="6"/>
  <c r="N146" i="6"/>
  <c r="V146" i="6"/>
  <c r="O33" i="6"/>
  <c r="O66" i="6"/>
  <c r="O65" i="6" s="1"/>
  <c r="N66" i="6"/>
  <c r="V97" i="6"/>
  <c r="V96" i="6" s="1"/>
  <c r="O97" i="6"/>
  <c r="O96" i="6" s="1"/>
  <c r="O113" i="6"/>
  <c r="O112" i="6" s="1"/>
  <c r="V83" i="6"/>
  <c r="V82" i="6" s="1"/>
  <c r="O173" i="6"/>
  <c r="I14" i="6"/>
  <c r="G14" i="6"/>
  <c r="N97" i="6"/>
  <c r="V66" i="6"/>
  <c r="N47" i="6"/>
  <c r="Q14" i="6"/>
  <c r="K14" i="6"/>
  <c r="L14" i="6" s="1"/>
  <c r="O319" i="6"/>
  <c r="O316" i="6"/>
  <c r="O315" i="6" s="1"/>
  <c r="O203" i="6"/>
  <c r="N203" i="6"/>
  <c r="M82" i="6"/>
  <c r="N82" i="6" s="1"/>
  <c r="N83" i="6"/>
  <c r="N341" i="6"/>
  <c r="N214" i="6"/>
  <c r="M213" i="6"/>
  <c r="N213" i="6" s="1"/>
  <c r="M112" i="6"/>
  <c r="N112" i="6" s="1"/>
  <c r="N113" i="6"/>
  <c r="N130" i="6"/>
  <c r="N320" i="6"/>
  <c r="N167" i="6"/>
  <c r="M162" i="6"/>
  <c r="O130" i="6"/>
  <c r="O129" i="6" s="1"/>
  <c r="N298" i="6"/>
  <c r="M32" i="6"/>
  <c r="N16" i="6"/>
  <c r="M15" i="6"/>
  <c r="J14" i="6"/>
  <c r="M32" i="7"/>
  <c r="M14" i="7" s="1"/>
  <c r="N14" i="7" s="1"/>
  <c r="N33" i="7"/>
  <c r="N230" i="7"/>
  <c r="N229" i="7" s="1"/>
  <c r="N337" i="7"/>
  <c r="N82" i="7"/>
  <c r="M81" i="7"/>
  <c r="N81" i="7" s="1"/>
  <c r="O199" i="7"/>
  <c r="N199" i="7"/>
  <c r="N316" i="7"/>
  <c r="N247" i="7"/>
  <c r="O315" i="7"/>
  <c r="O312" i="7"/>
  <c r="O311" i="7" s="1"/>
  <c r="Q15" i="7"/>
  <c r="Q14" i="7" s="1"/>
  <c r="R14" i="7"/>
  <c r="O96" i="7"/>
  <c r="O95" i="7" s="1"/>
  <c r="O195" i="7"/>
  <c r="N195" i="7"/>
  <c r="N15" i="7"/>
  <c r="P14" i="7"/>
  <c r="O65" i="7"/>
  <c r="O64" i="7" s="1"/>
  <c r="V14" i="7"/>
  <c r="Q351" i="5"/>
  <c r="P351" i="5"/>
  <c r="V351" i="5" s="1"/>
  <c r="M351" i="5"/>
  <c r="N351" i="5" s="1"/>
  <c r="J351" i="5"/>
  <c r="Q350" i="5"/>
  <c r="P350" i="5"/>
  <c r="V350" i="5" s="1"/>
  <c r="M350" i="5"/>
  <c r="N350" i="5" s="1"/>
  <c r="J350" i="5"/>
  <c r="Q324" i="5"/>
  <c r="P324" i="5"/>
  <c r="V324" i="5" s="1"/>
  <c r="M324" i="5"/>
  <c r="N324" i="5" s="1"/>
  <c r="J324" i="5"/>
  <c r="Q322" i="5"/>
  <c r="P322" i="5"/>
  <c r="V322" i="5" s="1"/>
  <c r="M322" i="5"/>
  <c r="N322" i="5" s="1"/>
  <c r="J322" i="5"/>
  <c r="G173" i="5"/>
  <c r="H173" i="5"/>
  <c r="I173" i="5"/>
  <c r="K173" i="5"/>
  <c r="L173" i="5"/>
  <c r="F173" i="5"/>
  <c r="Q185" i="5"/>
  <c r="P185" i="5"/>
  <c r="V185" i="5" s="1"/>
  <c r="M185" i="5"/>
  <c r="N185" i="5" s="1"/>
  <c r="J185" i="5"/>
  <c r="G145" i="5"/>
  <c r="H145" i="5"/>
  <c r="I145" i="5"/>
  <c r="K145" i="5"/>
  <c r="R145" i="5"/>
  <c r="S145" i="5"/>
  <c r="T145" i="5"/>
  <c r="U145" i="5"/>
  <c r="F145" i="5"/>
  <c r="Q159" i="5"/>
  <c r="P159" i="5"/>
  <c r="V159" i="5" s="1"/>
  <c r="M159" i="5"/>
  <c r="N159" i="5" s="1"/>
  <c r="J159" i="5"/>
  <c r="V160" i="5"/>
  <c r="Q160" i="5"/>
  <c r="P160" i="5"/>
  <c r="M160" i="5"/>
  <c r="O160" i="5" s="1"/>
  <c r="J160" i="5"/>
  <c r="Q155" i="5"/>
  <c r="P155" i="5"/>
  <c r="V155" i="5" s="1"/>
  <c r="M155" i="5"/>
  <c r="N155" i="5" s="1"/>
  <c r="J155" i="5"/>
  <c r="Q151" i="5"/>
  <c r="P151" i="5"/>
  <c r="M151" i="5"/>
  <c r="O151" i="5" s="1"/>
  <c r="J151" i="5"/>
  <c r="V14" i="6" l="1"/>
  <c r="M14" i="6"/>
  <c r="N14" i="6" s="1"/>
  <c r="N15" i="6"/>
  <c r="N32" i="6"/>
  <c r="O32" i="6"/>
  <c r="O14" i="6" s="1"/>
  <c r="N32" i="7"/>
  <c r="O32" i="7"/>
  <c r="O14" i="7" s="1"/>
  <c r="O350" i="5"/>
  <c r="O324" i="5"/>
  <c r="O322" i="5"/>
  <c r="O159" i="5"/>
  <c r="N160" i="5"/>
  <c r="V151" i="5"/>
  <c r="O155" i="5"/>
  <c r="N151" i="5"/>
  <c r="Q361" i="5"/>
  <c r="Q360" i="5" s="1"/>
  <c r="P361" i="5"/>
  <c r="P360" i="5" s="1"/>
  <c r="P359" i="5" s="1"/>
  <c r="M361" i="5"/>
  <c r="M360" i="5" s="1"/>
  <c r="L361" i="5"/>
  <c r="J361" i="5"/>
  <c r="T360" i="5"/>
  <c r="T359" i="5" s="1"/>
  <c r="K360" i="5"/>
  <c r="K359" i="5" s="1"/>
  <c r="J360" i="5"/>
  <c r="J359" i="5" s="1"/>
  <c r="I360" i="5"/>
  <c r="H360" i="5"/>
  <c r="H359" i="5" s="1"/>
  <c r="G360" i="5"/>
  <c r="G359" i="5" s="1"/>
  <c r="F360" i="5"/>
  <c r="V359" i="5"/>
  <c r="U359" i="5"/>
  <c r="S359" i="5"/>
  <c r="R359" i="5"/>
  <c r="Q359" i="5" s="1"/>
  <c r="O359" i="5"/>
  <c r="N359" i="5"/>
  <c r="M359" i="5"/>
  <c r="I359" i="5"/>
  <c r="F359" i="5"/>
  <c r="Q358" i="5"/>
  <c r="P358" i="5"/>
  <c r="P357" i="5" s="1"/>
  <c r="M358" i="5"/>
  <c r="M357" i="5" s="1"/>
  <c r="L358" i="5"/>
  <c r="J358" i="5"/>
  <c r="J357" i="5" s="1"/>
  <c r="T357" i="5"/>
  <c r="Q357" i="5"/>
  <c r="O357" i="5"/>
  <c r="N357" i="5"/>
  <c r="L357" i="5"/>
  <c r="K357" i="5"/>
  <c r="I357" i="5"/>
  <c r="H357" i="5"/>
  <c r="G357" i="5"/>
  <c r="G354" i="5" s="1"/>
  <c r="F357" i="5"/>
  <c r="Q356" i="5"/>
  <c r="Q355" i="5" s="1"/>
  <c r="Q354" i="5" s="1"/>
  <c r="P356" i="5"/>
  <c r="P355" i="5" s="1"/>
  <c r="M356" i="5"/>
  <c r="M355" i="5" s="1"/>
  <c r="L356" i="5"/>
  <c r="J356" i="5"/>
  <c r="T355" i="5"/>
  <c r="O355" i="5"/>
  <c r="O354" i="5" s="1"/>
  <c r="N355" i="5"/>
  <c r="K355" i="5"/>
  <c r="J355" i="5"/>
  <c r="I355" i="5"/>
  <c r="I354" i="5" s="1"/>
  <c r="H355" i="5"/>
  <c r="L355" i="5" s="1"/>
  <c r="G355" i="5"/>
  <c r="F355" i="5"/>
  <c r="V354" i="5"/>
  <c r="U354" i="5"/>
  <c r="T354" i="5"/>
  <c r="S354" i="5"/>
  <c r="R354" i="5"/>
  <c r="N354" i="5"/>
  <c r="K354" i="5"/>
  <c r="Q353" i="5"/>
  <c r="P353" i="5"/>
  <c r="M353" i="5"/>
  <c r="N353" i="5" s="1"/>
  <c r="J353" i="5"/>
  <c r="Q352" i="5"/>
  <c r="P352" i="5"/>
  <c r="V352" i="5" s="1"/>
  <c r="M352" i="5"/>
  <c r="O352" i="5" s="1"/>
  <c r="J352" i="5"/>
  <c r="Q349" i="5"/>
  <c r="P349" i="5"/>
  <c r="M349" i="5"/>
  <c r="O349" i="5" s="1"/>
  <c r="J349" i="5"/>
  <c r="V348" i="5"/>
  <c r="Q348" i="5"/>
  <c r="P348" i="5"/>
  <c r="M348" i="5"/>
  <c r="N348" i="5" s="1"/>
  <c r="J348" i="5"/>
  <c r="Q347" i="5"/>
  <c r="P347" i="5"/>
  <c r="M347" i="5"/>
  <c r="N347" i="5" s="1"/>
  <c r="J347" i="5"/>
  <c r="Q346" i="5"/>
  <c r="P346" i="5"/>
  <c r="V346" i="5" s="1"/>
  <c r="M346" i="5"/>
  <c r="O346" i="5" s="1"/>
  <c r="J346" i="5"/>
  <c r="Q345" i="5"/>
  <c r="P345" i="5"/>
  <c r="M345" i="5"/>
  <c r="O345" i="5" s="1"/>
  <c r="J345" i="5"/>
  <c r="Q344" i="5"/>
  <c r="P344" i="5"/>
  <c r="M344" i="5"/>
  <c r="N344" i="5" s="1"/>
  <c r="J344" i="5"/>
  <c r="Q343" i="5"/>
  <c r="P343" i="5"/>
  <c r="V343" i="5" s="1"/>
  <c r="M343" i="5"/>
  <c r="J343" i="5"/>
  <c r="Q342" i="5"/>
  <c r="P342" i="5"/>
  <c r="M342" i="5"/>
  <c r="O342" i="5" s="1"/>
  <c r="J342" i="5"/>
  <c r="Q341" i="5"/>
  <c r="P341" i="5"/>
  <c r="M341" i="5"/>
  <c r="O341" i="5" s="1"/>
  <c r="J341" i="5"/>
  <c r="Q340" i="5"/>
  <c r="P340" i="5"/>
  <c r="N340" i="5"/>
  <c r="M340" i="5"/>
  <c r="O340" i="5" s="1"/>
  <c r="J340" i="5"/>
  <c r="Q339" i="5"/>
  <c r="P339" i="5"/>
  <c r="M339" i="5"/>
  <c r="O339" i="5" s="1"/>
  <c r="J339" i="5"/>
  <c r="Q338" i="5"/>
  <c r="P338" i="5"/>
  <c r="M338" i="5"/>
  <c r="O338" i="5" s="1"/>
  <c r="J338" i="5"/>
  <c r="U337" i="5"/>
  <c r="U336" i="5" s="1"/>
  <c r="T337" i="5"/>
  <c r="T336" i="5" s="1"/>
  <c r="S337" i="5"/>
  <c r="S336" i="5" s="1"/>
  <c r="R337" i="5"/>
  <c r="R336" i="5" s="1"/>
  <c r="L337" i="5"/>
  <c r="K337" i="5"/>
  <c r="K336" i="5" s="1"/>
  <c r="I337" i="5"/>
  <c r="I336" i="5" s="1"/>
  <c r="H337" i="5"/>
  <c r="H336" i="5" s="1"/>
  <c r="G337" i="5"/>
  <c r="G336" i="5" s="1"/>
  <c r="F337" i="5"/>
  <c r="F336" i="5" s="1"/>
  <c r="Q335" i="5"/>
  <c r="P335" i="5"/>
  <c r="M335" i="5"/>
  <c r="J335" i="5"/>
  <c r="Q334" i="5"/>
  <c r="P334" i="5"/>
  <c r="P333" i="5" s="1"/>
  <c r="P332" i="5" s="1"/>
  <c r="M334" i="5"/>
  <c r="J334" i="5"/>
  <c r="T333" i="5"/>
  <c r="Q333" i="5"/>
  <c r="M333" i="5"/>
  <c r="K333" i="5"/>
  <c r="K332" i="5" s="1"/>
  <c r="I333" i="5"/>
  <c r="I332" i="5" s="1"/>
  <c r="H333" i="5"/>
  <c r="H332" i="5" s="1"/>
  <c r="G333" i="5"/>
  <c r="F333" i="5"/>
  <c r="F332" i="5" s="1"/>
  <c r="M332" i="5" s="1"/>
  <c r="V332" i="5"/>
  <c r="U332" i="5"/>
  <c r="T332" i="5"/>
  <c r="S332" i="5"/>
  <c r="Q332" i="5" s="1"/>
  <c r="R332" i="5"/>
  <c r="O332" i="5"/>
  <c r="N332" i="5"/>
  <c r="G332" i="5"/>
  <c r="Q331" i="5"/>
  <c r="P331" i="5"/>
  <c r="V331" i="5" s="1"/>
  <c r="V330" i="5" s="1"/>
  <c r="M331" i="5"/>
  <c r="N331" i="5" s="1"/>
  <c r="N330" i="5" s="1"/>
  <c r="J331" i="5"/>
  <c r="J330" i="5" s="1"/>
  <c r="U330" i="5"/>
  <c r="T330" i="5"/>
  <c r="S330" i="5"/>
  <c r="R330" i="5"/>
  <c r="Q330" i="5"/>
  <c r="O330" i="5"/>
  <c r="L330" i="5"/>
  <c r="K330" i="5"/>
  <c r="I330" i="5"/>
  <c r="H330" i="5"/>
  <c r="G330" i="5"/>
  <c r="F330" i="5"/>
  <c r="Q329" i="5"/>
  <c r="P329" i="5"/>
  <c r="P328" i="5" s="1"/>
  <c r="M329" i="5"/>
  <c r="M328" i="5" s="1"/>
  <c r="J329" i="5"/>
  <c r="J328" i="5" s="1"/>
  <c r="U328" i="5"/>
  <c r="T328" i="5"/>
  <c r="S328" i="5"/>
  <c r="R328" i="5"/>
  <c r="Q328" i="5"/>
  <c r="O328" i="5"/>
  <c r="L328" i="5"/>
  <c r="K328" i="5"/>
  <c r="I328" i="5"/>
  <c r="H328" i="5"/>
  <c r="G328" i="5"/>
  <c r="F328" i="5"/>
  <c r="F14" i="5" s="1"/>
  <c r="Q327" i="5"/>
  <c r="V327" i="5" s="1"/>
  <c r="P327" i="5"/>
  <c r="M327" i="5"/>
  <c r="N327" i="5" s="1"/>
  <c r="L327" i="5"/>
  <c r="J327" i="5"/>
  <c r="Q326" i="5"/>
  <c r="P326" i="5"/>
  <c r="O326" i="5"/>
  <c r="M326" i="5"/>
  <c r="N326" i="5" s="1"/>
  <c r="J326" i="5"/>
  <c r="Q325" i="5"/>
  <c r="P325" i="5"/>
  <c r="M325" i="5"/>
  <c r="J325" i="5"/>
  <c r="Q323" i="5"/>
  <c r="P323" i="5"/>
  <c r="M323" i="5"/>
  <c r="L323" i="5"/>
  <c r="J323" i="5"/>
  <c r="Q321" i="5"/>
  <c r="P321" i="5"/>
  <c r="V321" i="5" s="1"/>
  <c r="M321" i="5"/>
  <c r="N321" i="5" s="1"/>
  <c r="J321" i="5"/>
  <c r="Q320" i="5"/>
  <c r="P320" i="5"/>
  <c r="M320" i="5"/>
  <c r="O320" i="5" s="1"/>
  <c r="L320" i="5"/>
  <c r="J320" i="5"/>
  <c r="Q319" i="5"/>
  <c r="P319" i="5"/>
  <c r="M319" i="5"/>
  <c r="N319" i="5" s="1"/>
  <c r="J319" i="5"/>
  <c r="Q318" i="5"/>
  <c r="P318" i="5"/>
  <c r="M318" i="5"/>
  <c r="O318" i="5" s="1"/>
  <c r="J318" i="5"/>
  <c r="Q317" i="5"/>
  <c r="P317" i="5"/>
  <c r="M317" i="5"/>
  <c r="O317" i="5" s="1"/>
  <c r="L317" i="5"/>
  <c r="J317" i="5"/>
  <c r="U316" i="5"/>
  <c r="U315" i="5" s="1"/>
  <c r="T316" i="5"/>
  <c r="T315" i="5" s="1"/>
  <c r="S316" i="5"/>
  <c r="S315" i="5" s="1"/>
  <c r="R316" i="5"/>
  <c r="R315" i="5" s="1"/>
  <c r="K316" i="5"/>
  <c r="K315" i="5" s="1"/>
  <c r="I316" i="5"/>
  <c r="I315" i="5" s="1"/>
  <c r="H316" i="5"/>
  <c r="H315" i="5" s="1"/>
  <c r="G316" i="5"/>
  <c r="G315" i="5" s="1"/>
  <c r="F316" i="5"/>
  <c r="F315" i="5" s="1"/>
  <c r="Q314" i="5"/>
  <c r="P314" i="5"/>
  <c r="M314" i="5"/>
  <c r="J314" i="5"/>
  <c r="J313" i="5" s="1"/>
  <c r="R313" i="5"/>
  <c r="Q313" i="5" s="1"/>
  <c r="P313" i="5"/>
  <c r="M313" i="5"/>
  <c r="K313" i="5"/>
  <c r="I313" i="5"/>
  <c r="H313" i="5"/>
  <c r="G313" i="5"/>
  <c r="F313" i="5"/>
  <c r="Q312" i="5"/>
  <c r="P312" i="5"/>
  <c r="P311" i="5" s="1"/>
  <c r="M312" i="5"/>
  <c r="M311" i="5" s="1"/>
  <c r="J312" i="5"/>
  <c r="J311" i="5" s="1"/>
  <c r="R311" i="5"/>
  <c r="Q311" i="5" s="1"/>
  <c r="K311" i="5"/>
  <c r="I311" i="5"/>
  <c r="H311" i="5"/>
  <c r="G311" i="5"/>
  <c r="F311" i="5"/>
  <c r="Q310" i="5"/>
  <c r="P310" i="5"/>
  <c r="M310" i="5"/>
  <c r="N310" i="5" s="1"/>
  <c r="J310" i="5"/>
  <c r="Q309" i="5"/>
  <c r="P309" i="5"/>
  <c r="V309" i="5" s="1"/>
  <c r="M309" i="5"/>
  <c r="J309" i="5"/>
  <c r="Q308" i="5"/>
  <c r="P308" i="5"/>
  <c r="M308" i="5"/>
  <c r="J308" i="5"/>
  <c r="Q307" i="5"/>
  <c r="P307" i="5"/>
  <c r="M307" i="5"/>
  <c r="J307" i="5"/>
  <c r="Q306" i="5"/>
  <c r="P306" i="5"/>
  <c r="M306" i="5"/>
  <c r="J306" i="5"/>
  <c r="Q305" i="5"/>
  <c r="P305" i="5"/>
  <c r="V305" i="5" s="1"/>
  <c r="M305" i="5"/>
  <c r="O305" i="5" s="1"/>
  <c r="J305" i="5"/>
  <c r="Q304" i="5"/>
  <c r="P304" i="5"/>
  <c r="V304" i="5" s="1"/>
  <c r="M304" i="5"/>
  <c r="N304" i="5" s="1"/>
  <c r="J304" i="5"/>
  <c r="Q303" i="5"/>
  <c r="P303" i="5"/>
  <c r="M303" i="5"/>
  <c r="N303" i="5" s="1"/>
  <c r="J303" i="5"/>
  <c r="Q302" i="5"/>
  <c r="P302" i="5"/>
  <c r="V302" i="5" s="1"/>
  <c r="M302" i="5"/>
  <c r="O302" i="5" s="1"/>
  <c r="J302" i="5"/>
  <c r="Q301" i="5"/>
  <c r="P301" i="5"/>
  <c r="M301" i="5"/>
  <c r="N301" i="5" s="1"/>
  <c r="L301" i="5"/>
  <c r="J301" i="5"/>
  <c r="Q300" i="5"/>
  <c r="P300" i="5"/>
  <c r="M300" i="5"/>
  <c r="J300" i="5"/>
  <c r="Q299" i="5"/>
  <c r="P299" i="5"/>
  <c r="O299" i="5"/>
  <c r="N299" i="5"/>
  <c r="M299" i="5"/>
  <c r="L299" i="5"/>
  <c r="J299" i="5"/>
  <c r="Q298" i="5"/>
  <c r="P298" i="5"/>
  <c r="M298" i="5"/>
  <c r="O298" i="5" s="1"/>
  <c r="L298" i="5"/>
  <c r="J298" i="5"/>
  <c r="Q297" i="5"/>
  <c r="P297" i="5"/>
  <c r="O297" i="5"/>
  <c r="N297" i="5"/>
  <c r="M297" i="5"/>
  <c r="J297" i="5"/>
  <c r="Q296" i="5"/>
  <c r="P296" i="5"/>
  <c r="M296" i="5"/>
  <c r="N296" i="5" s="1"/>
  <c r="J296" i="5"/>
  <c r="Q295" i="5"/>
  <c r="P295" i="5"/>
  <c r="V295" i="5" s="1"/>
  <c r="M295" i="5"/>
  <c r="L295" i="5"/>
  <c r="L294" i="5" s="1"/>
  <c r="J295" i="5"/>
  <c r="U294" i="5"/>
  <c r="T294" i="5"/>
  <c r="S294" i="5"/>
  <c r="R294" i="5"/>
  <c r="R293" i="5" s="1"/>
  <c r="K294" i="5"/>
  <c r="K293" i="5" s="1"/>
  <c r="I294" i="5"/>
  <c r="I293" i="5" s="1"/>
  <c r="H294" i="5"/>
  <c r="H293" i="5" s="1"/>
  <c r="G294" i="5"/>
  <c r="G293" i="5" s="1"/>
  <c r="F294" i="5"/>
  <c r="F293" i="5" s="1"/>
  <c r="T293" i="5"/>
  <c r="S293" i="5"/>
  <c r="Q292" i="5"/>
  <c r="P292" i="5"/>
  <c r="V292" i="5" s="1"/>
  <c r="M292" i="5"/>
  <c r="O292" i="5" s="1"/>
  <c r="L292" i="5"/>
  <c r="J292" i="5"/>
  <c r="P291" i="5"/>
  <c r="N291" i="5"/>
  <c r="M291" i="5"/>
  <c r="O291" i="5" s="1"/>
  <c r="L291" i="5"/>
  <c r="J291" i="5"/>
  <c r="Q290" i="5"/>
  <c r="P290" i="5"/>
  <c r="M290" i="5"/>
  <c r="N290" i="5" s="1"/>
  <c r="J290" i="5"/>
  <c r="Q289" i="5"/>
  <c r="P289" i="5"/>
  <c r="V289" i="5" s="1"/>
  <c r="M289" i="5"/>
  <c r="J289" i="5"/>
  <c r="Q288" i="5"/>
  <c r="P288" i="5"/>
  <c r="M288" i="5"/>
  <c r="N288" i="5" s="1"/>
  <c r="J288" i="5"/>
  <c r="Q287" i="5"/>
  <c r="P287" i="5"/>
  <c r="M287" i="5"/>
  <c r="L287" i="5"/>
  <c r="J287" i="5"/>
  <c r="Q286" i="5"/>
  <c r="P286" i="5"/>
  <c r="M286" i="5"/>
  <c r="O286" i="5" s="1"/>
  <c r="L286" i="5"/>
  <c r="J286" i="5"/>
  <c r="Q285" i="5"/>
  <c r="P285" i="5"/>
  <c r="M285" i="5"/>
  <c r="N285" i="5" s="1"/>
  <c r="J285" i="5"/>
  <c r="Q284" i="5"/>
  <c r="P284" i="5"/>
  <c r="M284" i="5"/>
  <c r="N284" i="5" s="1"/>
  <c r="J284" i="5"/>
  <c r="Q283" i="5"/>
  <c r="P283" i="5"/>
  <c r="M283" i="5"/>
  <c r="O283" i="5" s="1"/>
  <c r="J283" i="5"/>
  <c r="Q282" i="5"/>
  <c r="P282" i="5"/>
  <c r="M282" i="5"/>
  <c r="O282" i="5" s="1"/>
  <c r="L282" i="5"/>
  <c r="J282" i="5"/>
  <c r="Z281" i="5"/>
  <c r="Y281" i="5"/>
  <c r="X281" i="5"/>
  <c r="W281" i="5"/>
  <c r="U281" i="5"/>
  <c r="T281" i="5"/>
  <c r="T280" i="5" s="1"/>
  <c r="S281" i="5"/>
  <c r="R281" i="5"/>
  <c r="R280" i="5" s="1"/>
  <c r="K281" i="5"/>
  <c r="K280" i="5" s="1"/>
  <c r="I281" i="5"/>
  <c r="H281" i="5"/>
  <c r="H280" i="5" s="1"/>
  <c r="G281" i="5"/>
  <c r="G280" i="5" s="1"/>
  <c r="F281" i="5"/>
  <c r="F280" i="5" s="1"/>
  <c r="M280" i="5" s="1"/>
  <c r="N280" i="5" s="1"/>
  <c r="S280" i="5"/>
  <c r="Q279" i="5"/>
  <c r="P279" i="5"/>
  <c r="V279" i="5" s="1"/>
  <c r="M279" i="5"/>
  <c r="O279" i="5" s="1"/>
  <c r="J279" i="5"/>
  <c r="Q278" i="5"/>
  <c r="P278" i="5"/>
  <c r="O278" i="5"/>
  <c r="M278" i="5"/>
  <c r="N278" i="5" s="1"/>
  <c r="J278" i="5"/>
  <c r="Q277" i="5"/>
  <c r="P277" i="5"/>
  <c r="M277" i="5"/>
  <c r="O277" i="5" s="1"/>
  <c r="J277" i="5"/>
  <c r="Q276" i="5"/>
  <c r="P276" i="5"/>
  <c r="M276" i="5"/>
  <c r="N276" i="5" s="1"/>
  <c r="J276" i="5"/>
  <c r="Q275" i="5"/>
  <c r="P275" i="5"/>
  <c r="V275" i="5" s="1"/>
  <c r="O275" i="5"/>
  <c r="M275" i="5"/>
  <c r="N275" i="5" s="1"/>
  <c r="J275" i="5"/>
  <c r="Q274" i="5"/>
  <c r="P274" i="5"/>
  <c r="M274" i="5"/>
  <c r="N274" i="5" s="1"/>
  <c r="J274" i="5"/>
  <c r="Q273" i="5"/>
  <c r="P273" i="5"/>
  <c r="M273" i="5"/>
  <c r="N273" i="5" s="1"/>
  <c r="L273" i="5"/>
  <c r="J273" i="5"/>
  <c r="Q272" i="5"/>
  <c r="P272" i="5"/>
  <c r="M272" i="5"/>
  <c r="N272" i="5" s="1"/>
  <c r="J272" i="5"/>
  <c r="Q271" i="5"/>
  <c r="P271" i="5"/>
  <c r="M271" i="5"/>
  <c r="O271" i="5" s="1"/>
  <c r="L271" i="5"/>
  <c r="J271" i="5"/>
  <c r="Q270" i="5"/>
  <c r="P270" i="5"/>
  <c r="M270" i="5"/>
  <c r="N270" i="5" s="1"/>
  <c r="J270" i="5"/>
  <c r="Q269" i="5"/>
  <c r="P269" i="5"/>
  <c r="M269" i="5"/>
  <c r="O269" i="5" s="1"/>
  <c r="J269" i="5"/>
  <c r="Q268" i="5"/>
  <c r="P268" i="5"/>
  <c r="M268" i="5"/>
  <c r="O268" i="5" s="1"/>
  <c r="J268" i="5"/>
  <c r="Q267" i="5"/>
  <c r="P267" i="5"/>
  <c r="M267" i="5"/>
  <c r="O267" i="5" s="1"/>
  <c r="L267" i="5"/>
  <c r="J267" i="5"/>
  <c r="Z266" i="5"/>
  <c r="Y266" i="5"/>
  <c r="X266" i="5"/>
  <c r="W266" i="5"/>
  <c r="U266" i="5"/>
  <c r="T266" i="5"/>
  <c r="S266" i="5"/>
  <c r="S265" i="5" s="1"/>
  <c r="R266" i="5"/>
  <c r="K266" i="5"/>
  <c r="K265" i="5" s="1"/>
  <c r="I266" i="5"/>
  <c r="I265" i="5" s="1"/>
  <c r="H266" i="5"/>
  <c r="H265" i="5" s="1"/>
  <c r="G266" i="5"/>
  <c r="G265" i="5" s="1"/>
  <c r="F266" i="5"/>
  <c r="F265" i="5" s="1"/>
  <c r="T265" i="5"/>
  <c r="R265" i="5"/>
  <c r="V264" i="5"/>
  <c r="Q264" i="5"/>
  <c r="P264" i="5"/>
  <c r="M264" i="5"/>
  <c r="O264" i="5" s="1"/>
  <c r="J264" i="5"/>
  <c r="P263" i="5"/>
  <c r="M263" i="5"/>
  <c r="N263" i="5" s="1"/>
  <c r="J263" i="5"/>
  <c r="Q262" i="5"/>
  <c r="P262" i="5"/>
  <c r="V262" i="5" s="1"/>
  <c r="M262" i="5"/>
  <c r="N262" i="5" s="1"/>
  <c r="J262" i="5"/>
  <c r="Q261" i="5"/>
  <c r="P261" i="5"/>
  <c r="O261" i="5"/>
  <c r="M261" i="5"/>
  <c r="N261" i="5" s="1"/>
  <c r="J261" i="5"/>
  <c r="Q260" i="5"/>
  <c r="P260" i="5"/>
  <c r="M260" i="5"/>
  <c r="N260" i="5" s="1"/>
  <c r="J260" i="5"/>
  <c r="Q259" i="5"/>
  <c r="P259" i="5"/>
  <c r="M259" i="5"/>
  <c r="N259" i="5" s="1"/>
  <c r="J259" i="5"/>
  <c r="Q258" i="5"/>
  <c r="P258" i="5"/>
  <c r="M258" i="5"/>
  <c r="O258" i="5" s="1"/>
  <c r="J258" i="5"/>
  <c r="Q257" i="5"/>
  <c r="P257" i="5"/>
  <c r="V257" i="5" s="1"/>
  <c r="M257" i="5"/>
  <c r="O257" i="5" s="1"/>
  <c r="J257" i="5"/>
  <c r="Q256" i="5"/>
  <c r="P256" i="5"/>
  <c r="V256" i="5" s="1"/>
  <c r="M256" i="5"/>
  <c r="O256" i="5" s="1"/>
  <c r="J256" i="5"/>
  <c r="Q255" i="5"/>
  <c r="P255" i="5"/>
  <c r="V255" i="5" s="1"/>
  <c r="M255" i="5"/>
  <c r="N255" i="5" s="1"/>
  <c r="J255" i="5"/>
  <c r="Q254" i="5"/>
  <c r="P254" i="5"/>
  <c r="M254" i="5"/>
  <c r="L254" i="5"/>
  <c r="J254" i="5"/>
  <c r="Q253" i="5"/>
  <c r="P253" i="5"/>
  <c r="M253" i="5"/>
  <c r="J253" i="5"/>
  <c r="Q252" i="5"/>
  <c r="P252" i="5"/>
  <c r="M252" i="5"/>
  <c r="N252" i="5" s="1"/>
  <c r="L252" i="5"/>
  <c r="J252" i="5"/>
  <c r="Q251" i="5"/>
  <c r="P251" i="5"/>
  <c r="M251" i="5"/>
  <c r="O251" i="5" s="1"/>
  <c r="L251" i="5"/>
  <c r="J251" i="5"/>
  <c r="Q250" i="5"/>
  <c r="P250" i="5"/>
  <c r="M250" i="5"/>
  <c r="O250" i="5" s="1"/>
  <c r="J250" i="5"/>
  <c r="Q249" i="5"/>
  <c r="P249" i="5"/>
  <c r="M249" i="5"/>
  <c r="O249" i="5" s="1"/>
  <c r="J249" i="5"/>
  <c r="Q248" i="5"/>
  <c r="P248" i="5"/>
  <c r="V248" i="5" s="1"/>
  <c r="M248" i="5"/>
  <c r="O248" i="5" s="1"/>
  <c r="L248" i="5"/>
  <c r="J248" i="5"/>
  <c r="Z247" i="5"/>
  <c r="Y247" i="5"/>
  <c r="X247" i="5"/>
  <c r="W247" i="5"/>
  <c r="U247" i="5"/>
  <c r="T247" i="5"/>
  <c r="T246" i="5" s="1"/>
  <c r="S247" i="5"/>
  <c r="S246" i="5" s="1"/>
  <c r="R247" i="5"/>
  <c r="K247" i="5"/>
  <c r="K246" i="5" s="1"/>
  <c r="I247" i="5"/>
  <c r="I246" i="5" s="1"/>
  <c r="H247" i="5"/>
  <c r="H246" i="5" s="1"/>
  <c r="G247" i="5"/>
  <c r="G246" i="5" s="1"/>
  <c r="F247" i="5"/>
  <c r="R246" i="5"/>
  <c r="F246" i="5"/>
  <c r="Q245" i="5"/>
  <c r="P245" i="5"/>
  <c r="M245" i="5"/>
  <c r="N245" i="5" s="1"/>
  <c r="L245" i="5"/>
  <c r="J245" i="5"/>
  <c r="Q244" i="5"/>
  <c r="P244" i="5"/>
  <c r="M244" i="5"/>
  <c r="J244" i="5"/>
  <c r="Q243" i="5"/>
  <c r="P243" i="5"/>
  <c r="M243" i="5"/>
  <c r="O243" i="5" s="1"/>
  <c r="J243" i="5"/>
  <c r="V242" i="5"/>
  <c r="Q242" i="5"/>
  <c r="P242" i="5"/>
  <c r="M242" i="5"/>
  <c r="O242" i="5" s="1"/>
  <c r="J242" i="5"/>
  <c r="Q241" i="5"/>
  <c r="P241" i="5"/>
  <c r="V241" i="5" s="1"/>
  <c r="M241" i="5"/>
  <c r="O241" i="5" s="1"/>
  <c r="J241" i="5"/>
  <c r="Q240" i="5"/>
  <c r="P240" i="5"/>
  <c r="V240" i="5" s="1"/>
  <c r="M240" i="5"/>
  <c r="O240" i="5" s="1"/>
  <c r="L240" i="5"/>
  <c r="J240" i="5"/>
  <c r="Q239" i="5"/>
  <c r="P239" i="5"/>
  <c r="M239" i="5"/>
  <c r="N239" i="5" s="1"/>
  <c r="J239" i="5"/>
  <c r="Q238" i="5"/>
  <c r="P238" i="5"/>
  <c r="M238" i="5"/>
  <c r="N238" i="5" s="1"/>
  <c r="J238" i="5"/>
  <c r="Q237" i="5"/>
  <c r="P237" i="5"/>
  <c r="M237" i="5"/>
  <c r="L237" i="5"/>
  <c r="J237" i="5"/>
  <c r="Q236" i="5"/>
  <c r="P236" i="5"/>
  <c r="V236" i="5" s="1"/>
  <c r="M236" i="5"/>
  <c r="J236" i="5"/>
  <c r="Q235" i="5"/>
  <c r="P235" i="5"/>
  <c r="M235" i="5"/>
  <c r="O235" i="5" s="1"/>
  <c r="L235" i="5"/>
  <c r="J235" i="5"/>
  <c r="Q234" i="5"/>
  <c r="P234" i="5"/>
  <c r="M234" i="5"/>
  <c r="O234" i="5" s="1"/>
  <c r="L234" i="5"/>
  <c r="J234" i="5"/>
  <c r="Q233" i="5"/>
  <c r="P233" i="5"/>
  <c r="M233" i="5"/>
  <c r="N233" i="5" s="1"/>
  <c r="J233" i="5"/>
  <c r="Q232" i="5"/>
  <c r="P232" i="5"/>
  <c r="V232" i="5" s="1"/>
  <c r="M232" i="5"/>
  <c r="N232" i="5" s="1"/>
  <c r="L232" i="5"/>
  <c r="J232" i="5"/>
  <c r="Q231" i="5"/>
  <c r="P231" i="5"/>
  <c r="M231" i="5"/>
  <c r="O231" i="5" s="1"/>
  <c r="L231" i="5"/>
  <c r="J231" i="5"/>
  <c r="T230" i="5"/>
  <c r="S230" i="5"/>
  <c r="S229" i="5" s="1"/>
  <c r="R230" i="5"/>
  <c r="R229" i="5" s="1"/>
  <c r="K230" i="5"/>
  <c r="K229" i="5" s="1"/>
  <c r="I230" i="5"/>
  <c r="I229" i="5" s="1"/>
  <c r="H230" i="5"/>
  <c r="H229" i="5" s="1"/>
  <c r="G230" i="5"/>
  <c r="G229" i="5" s="1"/>
  <c r="F230" i="5"/>
  <c r="F229" i="5" s="1"/>
  <c r="V229" i="5"/>
  <c r="U229" i="5"/>
  <c r="T229" i="5"/>
  <c r="Q228" i="5"/>
  <c r="P228" i="5"/>
  <c r="M228" i="5"/>
  <c r="N228" i="5" s="1"/>
  <c r="L228" i="5"/>
  <c r="J228" i="5"/>
  <c r="Q227" i="5"/>
  <c r="P227" i="5"/>
  <c r="M227" i="5"/>
  <c r="O227" i="5" s="1"/>
  <c r="J227" i="5"/>
  <c r="Q226" i="5"/>
  <c r="P226" i="5"/>
  <c r="V226" i="5" s="1"/>
  <c r="M226" i="5"/>
  <c r="O226" i="5" s="1"/>
  <c r="J226" i="5"/>
  <c r="Q225" i="5"/>
  <c r="P225" i="5"/>
  <c r="M225" i="5"/>
  <c r="O225" i="5" s="1"/>
  <c r="J225" i="5"/>
  <c r="Q224" i="5"/>
  <c r="P224" i="5"/>
  <c r="M224" i="5"/>
  <c r="O224" i="5" s="1"/>
  <c r="L224" i="5"/>
  <c r="J224" i="5"/>
  <c r="Q223" i="5"/>
  <c r="P223" i="5"/>
  <c r="M223" i="5"/>
  <c r="N223" i="5" s="1"/>
  <c r="J223" i="5"/>
  <c r="Q222" i="5"/>
  <c r="P222" i="5"/>
  <c r="V222" i="5" s="1"/>
  <c r="M222" i="5"/>
  <c r="J222" i="5"/>
  <c r="Q221" i="5"/>
  <c r="P221" i="5"/>
  <c r="V221" i="5" s="1"/>
  <c r="M221" i="5"/>
  <c r="O221" i="5" s="1"/>
  <c r="J221" i="5"/>
  <c r="Q220" i="5"/>
  <c r="P220" i="5"/>
  <c r="O220" i="5"/>
  <c r="N220" i="5"/>
  <c r="M220" i="5"/>
  <c r="J220" i="5"/>
  <c r="Q219" i="5"/>
  <c r="P219" i="5"/>
  <c r="V219" i="5" s="1"/>
  <c r="M219" i="5"/>
  <c r="N219" i="5" s="1"/>
  <c r="J219" i="5"/>
  <c r="Q218" i="5"/>
  <c r="P218" i="5"/>
  <c r="V218" i="5" s="1"/>
  <c r="M218" i="5"/>
  <c r="O218" i="5" s="1"/>
  <c r="L218" i="5"/>
  <c r="J218" i="5"/>
  <c r="Q217" i="5"/>
  <c r="P217" i="5"/>
  <c r="M217" i="5"/>
  <c r="N217" i="5" s="1"/>
  <c r="L217" i="5"/>
  <c r="J217" i="5"/>
  <c r="Q216" i="5"/>
  <c r="P216" i="5"/>
  <c r="V216" i="5" s="1"/>
  <c r="M216" i="5"/>
  <c r="J216" i="5"/>
  <c r="Q215" i="5"/>
  <c r="P215" i="5"/>
  <c r="M215" i="5"/>
  <c r="N215" i="5" s="1"/>
  <c r="J215" i="5"/>
  <c r="Q214" i="5"/>
  <c r="P214" i="5"/>
  <c r="M214" i="5"/>
  <c r="O214" i="5" s="1"/>
  <c r="J214" i="5"/>
  <c r="Q213" i="5"/>
  <c r="P213" i="5"/>
  <c r="M213" i="5"/>
  <c r="N213" i="5" s="1"/>
  <c r="J213" i="5"/>
  <c r="Q212" i="5"/>
  <c r="P212" i="5"/>
  <c r="V212" i="5" s="1"/>
  <c r="O212" i="5"/>
  <c r="M212" i="5"/>
  <c r="J212" i="5"/>
  <c r="Q211" i="5"/>
  <c r="P211" i="5"/>
  <c r="M211" i="5"/>
  <c r="O211" i="5" s="1"/>
  <c r="J211" i="5"/>
  <c r="U210" i="5"/>
  <c r="T210" i="5"/>
  <c r="T209" i="5" s="1"/>
  <c r="S210" i="5"/>
  <c r="R210" i="5"/>
  <c r="K210" i="5"/>
  <c r="K209" i="5" s="1"/>
  <c r="I210" i="5"/>
  <c r="I209" i="5" s="1"/>
  <c r="H210" i="5"/>
  <c r="G210" i="5"/>
  <c r="G209" i="5" s="1"/>
  <c r="F210" i="5"/>
  <c r="F209" i="5" s="1"/>
  <c r="S209" i="5"/>
  <c r="R209" i="5"/>
  <c r="Q208" i="5"/>
  <c r="P208" i="5"/>
  <c r="P206" i="5" s="1"/>
  <c r="P205" i="5" s="1"/>
  <c r="M208" i="5"/>
  <c r="N208" i="5" s="1"/>
  <c r="N206" i="5" s="1"/>
  <c r="N205" i="5" s="1"/>
  <c r="J208" i="5"/>
  <c r="J206" i="5" s="1"/>
  <c r="J205" i="5" s="1"/>
  <c r="Q207" i="5"/>
  <c r="P207" i="5"/>
  <c r="V207" i="5" s="1"/>
  <c r="M207" i="5"/>
  <c r="J207" i="5"/>
  <c r="V206" i="5"/>
  <c r="V205" i="5" s="1"/>
  <c r="U206" i="5"/>
  <c r="T206" i="5"/>
  <c r="S206" i="5"/>
  <c r="R206" i="5"/>
  <c r="R205" i="5" s="1"/>
  <c r="Q205" i="5" s="1"/>
  <c r="Q206" i="5"/>
  <c r="L206" i="5"/>
  <c r="L205" i="5" s="1"/>
  <c r="K206" i="5"/>
  <c r="I206" i="5"/>
  <c r="I205" i="5" s="1"/>
  <c r="H206" i="5"/>
  <c r="G206" i="5"/>
  <c r="F206" i="5"/>
  <c r="T205" i="5"/>
  <c r="S205" i="5"/>
  <c r="K205" i="5"/>
  <c r="H205" i="5"/>
  <c r="G205" i="5"/>
  <c r="Q204" i="5"/>
  <c r="P204" i="5"/>
  <c r="M204" i="5"/>
  <c r="O204" i="5" s="1"/>
  <c r="J204" i="5"/>
  <c r="Q203" i="5"/>
  <c r="P203" i="5"/>
  <c r="V203" i="5" s="1"/>
  <c r="M203" i="5"/>
  <c r="N203" i="5" s="1"/>
  <c r="J203" i="5"/>
  <c r="Q202" i="5"/>
  <c r="Q201" i="5" s="1"/>
  <c r="P202" i="5"/>
  <c r="V202" i="5" s="1"/>
  <c r="M202" i="5"/>
  <c r="N202" i="5" s="1"/>
  <c r="J202" i="5"/>
  <c r="K201" i="5"/>
  <c r="I201" i="5"/>
  <c r="H201" i="5"/>
  <c r="G201" i="5"/>
  <c r="F201" i="5"/>
  <c r="V200" i="5"/>
  <c r="Q200" i="5"/>
  <c r="P200" i="5"/>
  <c r="O200" i="5"/>
  <c r="M200" i="5"/>
  <c r="N200" i="5" s="1"/>
  <c r="J200" i="5"/>
  <c r="J199" i="5" s="1"/>
  <c r="Q199" i="5"/>
  <c r="M199" i="5"/>
  <c r="K199" i="5"/>
  <c r="P199" i="5" s="1"/>
  <c r="V199" i="5" s="1"/>
  <c r="I199" i="5"/>
  <c r="H199" i="5"/>
  <c r="G199" i="5"/>
  <c r="F199" i="5"/>
  <c r="Q198" i="5"/>
  <c r="P198" i="5"/>
  <c r="M198" i="5"/>
  <c r="N198" i="5" s="1"/>
  <c r="J198" i="5"/>
  <c r="J197" i="5" s="1"/>
  <c r="Q197" i="5"/>
  <c r="K197" i="5"/>
  <c r="I197" i="5"/>
  <c r="H197" i="5"/>
  <c r="G197" i="5"/>
  <c r="F197" i="5"/>
  <c r="Q196" i="5"/>
  <c r="P196" i="5"/>
  <c r="M196" i="5"/>
  <c r="N196" i="5" s="1"/>
  <c r="J196" i="5"/>
  <c r="Q195" i="5"/>
  <c r="L195" i="5"/>
  <c r="K195" i="5"/>
  <c r="J195" i="5"/>
  <c r="I195" i="5"/>
  <c r="H195" i="5"/>
  <c r="G195" i="5"/>
  <c r="F195" i="5"/>
  <c r="Q194" i="5"/>
  <c r="Q193" i="5" s="1"/>
  <c r="P194" i="5"/>
  <c r="M194" i="5"/>
  <c r="N194" i="5" s="1"/>
  <c r="J194" i="5"/>
  <c r="J193" i="5" s="1"/>
  <c r="T193" i="5"/>
  <c r="T192" i="5" s="1"/>
  <c r="Q192" i="5" s="1"/>
  <c r="S193" i="5"/>
  <c r="S192" i="5" s="1"/>
  <c r="R193" i="5"/>
  <c r="R192" i="5" s="1"/>
  <c r="L193" i="5"/>
  <c r="K193" i="5"/>
  <c r="I193" i="5"/>
  <c r="H193" i="5"/>
  <c r="G193" i="5"/>
  <c r="F193" i="5"/>
  <c r="M193" i="5" s="1"/>
  <c r="N193" i="5" s="1"/>
  <c r="V191" i="5"/>
  <c r="Q191" i="5"/>
  <c r="P191" i="5"/>
  <c r="M191" i="5"/>
  <c r="O191" i="5" s="1"/>
  <c r="J191" i="5"/>
  <c r="Q190" i="5"/>
  <c r="Q188" i="5" s="1"/>
  <c r="P190" i="5"/>
  <c r="M190" i="5"/>
  <c r="O190" i="5" s="1"/>
  <c r="J190" i="5"/>
  <c r="V189" i="5"/>
  <c r="Q189" i="5"/>
  <c r="P189" i="5"/>
  <c r="M189" i="5"/>
  <c r="N189" i="5" s="1"/>
  <c r="J189" i="5"/>
  <c r="J188" i="5" s="1"/>
  <c r="J187" i="5" s="1"/>
  <c r="T188" i="5"/>
  <c r="T187" i="5" s="1"/>
  <c r="S188" i="5"/>
  <c r="S187" i="5" s="1"/>
  <c r="R188" i="5"/>
  <c r="K188" i="5"/>
  <c r="K187" i="5" s="1"/>
  <c r="I188" i="5"/>
  <c r="H188" i="5"/>
  <c r="G188" i="5"/>
  <c r="G187" i="5" s="1"/>
  <c r="F188" i="5"/>
  <c r="M188" i="5" s="1"/>
  <c r="V187" i="5"/>
  <c r="U187" i="5"/>
  <c r="R187" i="5"/>
  <c r="I187" i="5"/>
  <c r="H187" i="5"/>
  <c r="Q186" i="5"/>
  <c r="P186" i="5"/>
  <c r="M186" i="5"/>
  <c r="O186" i="5" s="1"/>
  <c r="J186" i="5"/>
  <c r="Q184" i="5"/>
  <c r="P184" i="5"/>
  <c r="M184" i="5"/>
  <c r="N184" i="5" s="1"/>
  <c r="J184" i="5"/>
  <c r="Q183" i="5"/>
  <c r="P183" i="5"/>
  <c r="N183" i="5"/>
  <c r="M183" i="5"/>
  <c r="O183" i="5" s="1"/>
  <c r="J183" i="5"/>
  <c r="Q182" i="5"/>
  <c r="P182" i="5"/>
  <c r="M182" i="5"/>
  <c r="O182" i="5" s="1"/>
  <c r="J182" i="5"/>
  <c r="Q181" i="5"/>
  <c r="P181" i="5"/>
  <c r="V181" i="5" s="1"/>
  <c r="M181" i="5"/>
  <c r="N181" i="5" s="1"/>
  <c r="J181" i="5"/>
  <c r="Q180" i="5"/>
  <c r="P180" i="5"/>
  <c r="V180" i="5" s="1"/>
  <c r="M180" i="5"/>
  <c r="J180" i="5"/>
  <c r="Q179" i="5"/>
  <c r="P179" i="5"/>
  <c r="M179" i="5"/>
  <c r="N179" i="5" s="1"/>
  <c r="J179" i="5"/>
  <c r="Q178" i="5"/>
  <c r="P178" i="5"/>
  <c r="M178" i="5"/>
  <c r="N178" i="5" s="1"/>
  <c r="J178" i="5"/>
  <c r="Q177" i="5"/>
  <c r="P177" i="5"/>
  <c r="M177" i="5"/>
  <c r="N177" i="5" s="1"/>
  <c r="J177" i="5"/>
  <c r="Q176" i="5"/>
  <c r="P176" i="5"/>
  <c r="M176" i="5"/>
  <c r="N176" i="5" s="1"/>
  <c r="J176" i="5"/>
  <c r="Q175" i="5"/>
  <c r="P175" i="5"/>
  <c r="M175" i="5"/>
  <c r="N175" i="5" s="1"/>
  <c r="J175" i="5"/>
  <c r="Q174" i="5"/>
  <c r="P174" i="5"/>
  <c r="V174" i="5" s="1"/>
  <c r="M174" i="5"/>
  <c r="J174" i="5"/>
  <c r="U173" i="5"/>
  <c r="T173" i="5"/>
  <c r="S173" i="5"/>
  <c r="R173" i="5"/>
  <c r="K172" i="5"/>
  <c r="I172" i="5"/>
  <c r="H172" i="5"/>
  <c r="G172" i="5"/>
  <c r="F172" i="5"/>
  <c r="U172" i="5"/>
  <c r="T172" i="5"/>
  <c r="S172" i="5"/>
  <c r="R172" i="5"/>
  <c r="Q172" i="5" s="1"/>
  <c r="Q171" i="5"/>
  <c r="Q170" i="5" s="1"/>
  <c r="P171" i="5"/>
  <c r="M171" i="5"/>
  <c r="O171" i="5" s="1"/>
  <c r="J171" i="5"/>
  <c r="T170" i="5"/>
  <c r="S170" i="5"/>
  <c r="K170" i="5"/>
  <c r="P170" i="5" s="1"/>
  <c r="I170" i="5"/>
  <c r="J170" i="5" s="1"/>
  <c r="H170" i="5"/>
  <c r="G170" i="5"/>
  <c r="F170" i="5"/>
  <c r="Q169" i="5"/>
  <c r="P169" i="5"/>
  <c r="M169" i="5"/>
  <c r="N169" i="5" s="1"/>
  <c r="J169" i="5"/>
  <c r="Q168" i="5"/>
  <c r="P168" i="5"/>
  <c r="M168" i="5"/>
  <c r="O168" i="5" s="1"/>
  <c r="J168" i="5"/>
  <c r="Q167" i="5"/>
  <c r="P167" i="5"/>
  <c r="M167" i="5"/>
  <c r="N167" i="5" s="1"/>
  <c r="J167" i="5"/>
  <c r="U166" i="5"/>
  <c r="T166" i="5"/>
  <c r="S166" i="5"/>
  <c r="R166" i="5"/>
  <c r="K166" i="5"/>
  <c r="I166" i="5"/>
  <c r="H166" i="5"/>
  <c r="G166" i="5"/>
  <c r="F166" i="5"/>
  <c r="Q165" i="5"/>
  <c r="P165" i="5"/>
  <c r="V165" i="5" s="1"/>
  <c r="M165" i="5"/>
  <c r="O165" i="5" s="1"/>
  <c r="J165" i="5"/>
  <c r="Q164" i="5"/>
  <c r="P164" i="5"/>
  <c r="V164" i="5" s="1"/>
  <c r="M164" i="5"/>
  <c r="O164" i="5" s="1"/>
  <c r="J164" i="5"/>
  <c r="T163" i="5"/>
  <c r="T161" i="5" s="1"/>
  <c r="S163" i="5"/>
  <c r="R163" i="5"/>
  <c r="Q163" i="5"/>
  <c r="K163" i="5"/>
  <c r="I163" i="5"/>
  <c r="I161" i="5" s="1"/>
  <c r="H163" i="5"/>
  <c r="G163" i="5"/>
  <c r="F163" i="5"/>
  <c r="M163" i="5" s="1"/>
  <c r="N163" i="5" s="1"/>
  <c r="Q162" i="5"/>
  <c r="P162" i="5"/>
  <c r="M162" i="5"/>
  <c r="O162" i="5" s="1"/>
  <c r="O161" i="5" s="1"/>
  <c r="J162" i="5"/>
  <c r="S161" i="5"/>
  <c r="R161" i="5"/>
  <c r="F161" i="5"/>
  <c r="Q158" i="5"/>
  <c r="P158" i="5"/>
  <c r="M158" i="5"/>
  <c r="N158" i="5" s="1"/>
  <c r="J158" i="5"/>
  <c r="Q157" i="5"/>
  <c r="P157" i="5"/>
  <c r="O157" i="5"/>
  <c r="M157" i="5"/>
  <c r="N157" i="5" s="1"/>
  <c r="J157" i="5"/>
  <c r="Q156" i="5"/>
  <c r="P156" i="5"/>
  <c r="V156" i="5" s="1"/>
  <c r="M156" i="5"/>
  <c r="N156" i="5" s="1"/>
  <c r="J156" i="5"/>
  <c r="Q154" i="5"/>
  <c r="P154" i="5"/>
  <c r="M154" i="5"/>
  <c r="J154" i="5"/>
  <c r="Q153" i="5"/>
  <c r="V153" i="5" s="1"/>
  <c r="P153" i="5"/>
  <c r="M153" i="5"/>
  <c r="N153" i="5" s="1"/>
  <c r="J153" i="5"/>
  <c r="Q152" i="5"/>
  <c r="P152" i="5"/>
  <c r="M152" i="5"/>
  <c r="O152" i="5" s="1"/>
  <c r="L152" i="5"/>
  <c r="J152" i="5"/>
  <c r="Q150" i="5"/>
  <c r="P150" i="5"/>
  <c r="M150" i="5"/>
  <c r="O150" i="5" s="1"/>
  <c r="L150" i="5"/>
  <c r="J150" i="5"/>
  <c r="Q149" i="5"/>
  <c r="P149" i="5"/>
  <c r="M149" i="5"/>
  <c r="O149" i="5" s="1"/>
  <c r="L149" i="5"/>
  <c r="J149" i="5"/>
  <c r="Q148" i="5"/>
  <c r="P148" i="5"/>
  <c r="M148" i="5"/>
  <c r="N148" i="5" s="1"/>
  <c r="L148" i="5"/>
  <c r="J148" i="5"/>
  <c r="Q147" i="5"/>
  <c r="P147" i="5"/>
  <c r="M147" i="5"/>
  <c r="N147" i="5" s="1"/>
  <c r="L147" i="5"/>
  <c r="J147" i="5"/>
  <c r="Q146" i="5"/>
  <c r="P146" i="5"/>
  <c r="M146" i="5"/>
  <c r="L146" i="5"/>
  <c r="J146" i="5"/>
  <c r="S144" i="5"/>
  <c r="H144" i="5"/>
  <c r="G144" i="5"/>
  <c r="F144" i="5"/>
  <c r="T144" i="5"/>
  <c r="R144" i="5"/>
  <c r="Q143" i="5"/>
  <c r="P143" i="5"/>
  <c r="V143" i="5" s="1"/>
  <c r="M143" i="5"/>
  <c r="N143" i="5" s="1"/>
  <c r="J143" i="5"/>
  <c r="Q142" i="5"/>
  <c r="P142" i="5"/>
  <c r="M142" i="5"/>
  <c r="N142" i="5" s="1"/>
  <c r="J142" i="5"/>
  <c r="Q141" i="5"/>
  <c r="P141" i="5"/>
  <c r="N141" i="5"/>
  <c r="M141" i="5"/>
  <c r="O141" i="5" s="1"/>
  <c r="J141" i="5"/>
  <c r="Q140" i="5"/>
  <c r="P140" i="5"/>
  <c r="M140" i="5"/>
  <c r="N140" i="5" s="1"/>
  <c r="J140" i="5"/>
  <c r="Q139" i="5"/>
  <c r="P139" i="5"/>
  <c r="V139" i="5" s="1"/>
  <c r="M139" i="5"/>
  <c r="O139" i="5" s="1"/>
  <c r="J139" i="5"/>
  <c r="Q138" i="5"/>
  <c r="V138" i="5" s="1"/>
  <c r="P138" i="5"/>
  <c r="M138" i="5"/>
  <c r="N138" i="5" s="1"/>
  <c r="J138" i="5"/>
  <c r="Q137" i="5"/>
  <c r="P137" i="5"/>
  <c r="M137" i="5"/>
  <c r="N137" i="5" s="1"/>
  <c r="J137" i="5"/>
  <c r="Q136" i="5"/>
  <c r="P136" i="5"/>
  <c r="M136" i="5"/>
  <c r="N136" i="5" s="1"/>
  <c r="J136" i="5"/>
  <c r="Q135" i="5"/>
  <c r="V135" i="5" s="1"/>
  <c r="P135" i="5"/>
  <c r="M135" i="5"/>
  <c r="O135" i="5" s="1"/>
  <c r="J135" i="5"/>
  <c r="Q134" i="5"/>
  <c r="P134" i="5"/>
  <c r="M134" i="5"/>
  <c r="N134" i="5" s="1"/>
  <c r="J134" i="5"/>
  <c r="Q133" i="5"/>
  <c r="P133" i="5"/>
  <c r="M133" i="5"/>
  <c r="N133" i="5" s="1"/>
  <c r="J133" i="5"/>
  <c r="Q132" i="5"/>
  <c r="P132" i="5"/>
  <c r="M132" i="5"/>
  <c r="O132" i="5" s="1"/>
  <c r="J132" i="5"/>
  <c r="Q131" i="5"/>
  <c r="P131" i="5"/>
  <c r="M131" i="5"/>
  <c r="J131" i="5"/>
  <c r="Q130" i="5"/>
  <c r="P130" i="5"/>
  <c r="N130" i="5"/>
  <c r="M130" i="5"/>
  <c r="J130" i="5"/>
  <c r="U129" i="5"/>
  <c r="T129" i="5"/>
  <c r="S129" i="5"/>
  <c r="R129" i="5"/>
  <c r="R128" i="5" s="1"/>
  <c r="L129" i="5"/>
  <c r="K129" i="5"/>
  <c r="K128" i="5" s="1"/>
  <c r="I129" i="5"/>
  <c r="I128" i="5" s="1"/>
  <c r="H129" i="5"/>
  <c r="H128" i="5" s="1"/>
  <c r="G129" i="5"/>
  <c r="G128" i="5" s="1"/>
  <c r="F129" i="5"/>
  <c r="T128" i="5"/>
  <c r="S128" i="5"/>
  <c r="F128" i="5"/>
  <c r="Q127" i="5"/>
  <c r="P127" i="5"/>
  <c r="V127" i="5" s="1"/>
  <c r="M127" i="5"/>
  <c r="N127" i="5" s="1"/>
  <c r="L127" i="5"/>
  <c r="J127" i="5"/>
  <c r="Q126" i="5"/>
  <c r="P126" i="5"/>
  <c r="O126" i="5"/>
  <c r="N126" i="5"/>
  <c r="M126" i="5"/>
  <c r="J126" i="5"/>
  <c r="Q125" i="5"/>
  <c r="P125" i="5"/>
  <c r="O125" i="5"/>
  <c r="N125" i="5"/>
  <c r="M125" i="5"/>
  <c r="J125" i="5"/>
  <c r="Q124" i="5"/>
  <c r="P124" i="5"/>
  <c r="O124" i="5"/>
  <c r="M124" i="5"/>
  <c r="N124" i="5" s="1"/>
  <c r="J124" i="5"/>
  <c r="Q123" i="5"/>
  <c r="P123" i="5"/>
  <c r="M123" i="5"/>
  <c r="O123" i="5" s="1"/>
  <c r="J123" i="5"/>
  <c r="Q122" i="5"/>
  <c r="P122" i="5"/>
  <c r="M122" i="5"/>
  <c r="N122" i="5" s="1"/>
  <c r="J122" i="5"/>
  <c r="Q121" i="5"/>
  <c r="P121" i="5"/>
  <c r="M121" i="5"/>
  <c r="O121" i="5" s="1"/>
  <c r="J121" i="5"/>
  <c r="Q120" i="5"/>
  <c r="P120" i="5"/>
  <c r="M120" i="5"/>
  <c r="J120" i="5"/>
  <c r="Q119" i="5"/>
  <c r="P119" i="5"/>
  <c r="M119" i="5"/>
  <c r="N119" i="5" s="1"/>
  <c r="J119" i="5"/>
  <c r="P118" i="5"/>
  <c r="V118" i="5" s="1"/>
  <c r="M118" i="5"/>
  <c r="O118" i="5" s="1"/>
  <c r="J118" i="5"/>
  <c r="Q117" i="5"/>
  <c r="P117" i="5"/>
  <c r="V117" i="5" s="1"/>
  <c r="M117" i="5"/>
  <c r="N117" i="5" s="1"/>
  <c r="J117" i="5"/>
  <c r="Q116" i="5"/>
  <c r="P116" i="5"/>
  <c r="V116" i="5" s="1"/>
  <c r="M116" i="5"/>
  <c r="L116" i="5"/>
  <c r="J116" i="5"/>
  <c r="Q115" i="5"/>
  <c r="P115" i="5"/>
  <c r="M115" i="5"/>
  <c r="O115" i="5" s="1"/>
  <c r="J115" i="5"/>
  <c r="Q114" i="5"/>
  <c r="P114" i="5"/>
  <c r="V114" i="5" s="1"/>
  <c r="M114" i="5"/>
  <c r="O114" i="5" s="1"/>
  <c r="L114" i="5"/>
  <c r="J114" i="5"/>
  <c r="Q113" i="5"/>
  <c r="P113" i="5"/>
  <c r="M113" i="5"/>
  <c r="N113" i="5" s="1"/>
  <c r="L113" i="5"/>
  <c r="J113" i="5"/>
  <c r="U112" i="5"/>
  <c r="T112" i="5"/>
  <c r="S112" i="5"/>
  <c r="R112" i="5"/>
  <c r="K112" i="5"/>
  <c r="K111" i="5" s="1"/>
  <c r="I112" i="5"/>
  <c r="I111" i="5" s="1"/>
  <c r="H112" i="5"/>
  <c r="H111" i="5" s="1"/>
  <c r="G112" i="5"/>
  <c r="G111" i="5" s="1"/>
  <c r="F112" i="5"/>
  <c r="F111" i="5" s="1"/>
  <c r="U111" i="5"/>
  <c r="T111" i="5"/>
  <c r="S111" i="5"/>
  <c r="R111" i="5"/>
  <c r="Q110" i="5"/>
  <c r="P110" i="5"/>
  <c r="V110" i="5" s="1"/>
  <c r="M110" i="5"/>
  <c r="O110" i="5" s="1"/>
  <c r="J110" i="5"/>
  <c r="Q109" i="5"/>
  <c r="P109" i="5"/>
  <c r="V109" i="5" s="1"/>
  <c r="M109" i="5"/>
  <c r="N109" i="5" s="1"/>
  <c r="J109" i="5"/>
  <c r="Q108" i="5"/>
  <c r="P108" i="5"/>
  <c r="O108" i="5"/>
  <c r="N108" i="5"/>
  <c r="M108" i="5"/>
  <c r="J108" i="5"/>
  <c r="Q107" i="5"/>
  <c r="P107" i="5"/>
  <c r="M107" i="5"/>
  <c r="N107" i="5" s="1"/>
  <c r="J107" i="5"/>
  <c r="Q106" i="5"/>
  <c r="P106" i="5"/>
  <c r="M106" i="5"/>
  <c r="O106" i="5" s="1"/>
  <c r="L106" i="5"/>
  <c r="J106" i="5"/>
  <c r="Q105" i="5"/>
  <c r="P105" i="5"/>
  <c r="V105" i="5" s="1"/>
  <c r="M105" i="5"/>
  <c r="J105" i="5"/>
  <c r="Q104" i="5"/>
  <c r="P104" i="5"/>
  <c r="V104" i="5" s="1"/>
  <c r="M104" i="5"/>
  <c r="O104" i="5" s="1"/>
  <c r="J104" i="5"/>
  <c r="Q103" i="5"/>
  <c r="P103" i="5"/>
  <c r="M103" i="5"/>
  <c r="N103" i="5" s="1"/>
  <c r="L103" i="5"/>
  <c r="J103" i="5"/>
  <c r="Q102" i="5"/>
  <c r="P102" i="5"/>
  <c r="M102" i="5"/>
  <c r="N102" i="5" s="1"/>
  <c r="J102" i="5"/>
  <c r="Q101" i="5"/>
  <c r="P101" i="5"/>
  <c r="M101" i="5"/>
  <c r="N101" i="5" s="1"/>
  <c r="L101" i="5"/>
  <c r="J101" i="5"/>
  <c r="Q100" i="5"/>
  <c r="P100" i="5"/>
  <c r="O100" i="5"/>
  <c r="M100" i="5"/>
  <c r="L100" i="5"/>
  <c r="J100" i="5"/>
  <c r="Q99" i="5"/>
  <c r="P99" i="5"/>
  <c r="M99" i="5"/>
  <c r="L99" i="5"/>
  <c r="J99" i="5"/>
  <c r="Q98" i="5"/>
  <c r="P98" i="5"/>
  <c r="M98" i="5"/>
  <c r="N98" i="5" s="1"/>
  <c r="L98" i="5"/>
  <c r="J98" i="5"/>
  <c r="Q97" i="5"/>
  <c r="P97" i="5"/>
  <c r="M97" i="5"/>
  <c r="N97" i="5" s="1"/>
  <c r="L97" i="5"/>
  <c r="J97" i="5"/>
  <c r="U96" i="5"/>
  <c r="T96" i="5"/>
  <c r="S96" i="5"/>
  <c r="S95" i="5" s="1"/>
  <c r="R96" i="5"/>
  <c r="R95" i="5" s="1"/>
  <c r="K96" i="5"/>
  <c r="K95" i="5" s="1"/>
  <c r="I96" i="5"/>
  <c r="I95" i="5" s="1"/>
  <c r="H96" i="5"/>
  <c r="H95" i="5" s="1"/>
  <c r="G96" i="5"/>
  <c r="G95" i="5" s="1"/>
  <c r="F96" i="5"/>
  <c r="F95" i="5" s="1"/>
  <c r="U95" i="5"/>
  <c r="T95" i="5"/>
  <c r="Q94" i="5"/>
  <c r="P94" i="5"/>
  <c r="M94" i="5"/>
  <c r="O94" i="5" s="1"/>
  <c r="L94" i="5"/>
  <c r="J94" i="5"/>
  <c r="Q93" i="5"/>
  <c r="P93" i="5"/>
  <c r="O93" i="5"/>
  <c r="M93" i="5"/>
  <c r="N93" i="5" s="1"/>
  <c r="J93" i="5"/>
  <c r="Q92" i="5"/>
  <c r="P92" i="5"/>
  <c r="M92" i="5"/>
  <c r="N92" i="5" s="1"/>
  <c r="J92" i="5"/>
  <c r="Q91" i="5"/>
  <c r="P91" i="5"/>
  <c r="M91" i="5"/>
  <c r="N91" i="5" s="1"/>
  <c r="J91" i="5"/>
  <c r="Q90" i="5"/>
  <c r="P90" i="5"/>
  <c r="V90" i="5" s="1"/>
  <c r="M90" i="5"/>
  <c r="O90" i="5" s="1"/>
  <c r="J90" i="5"/>
  <c r="Q89" i="5"/>
  <c r="P89" i="5"/>
  <c r="V89" i="5" s="1"/>
  <c r="M89" i="5"/>
  <c r="O89" i="5" s="1"/>
  <c r="J89" i="5"/>
  <c r="Q88" i="5"/>
  <c r="P88" i="5"/>
  <c r="M88" i="5"/>
  <c r="L88" i="5"/>
  <c r="J88" i="5"/>
  <c r="Q87" i="5"/>
  <c r="P87" i="5"/>
  <c r="M87" i="5"/>
  <c r="N87" i="5" s="1"/>
  <c r="L87" i="5"/>
  <c r="J87" i="5"/>
  <c r="Q86" i="5"/>
  <c r="P86" i="5"/>
  <c r="O86" i="5"/>
  <c r="M86" i="5"/>
  <c r="J86" i="5"/>
  <c r="Q85" i="5"/>
  <c r="P85" i="5"/>
  <c r="M85" i="5"/>
  <c r="N85" i="5" s="1"/>
  <c r="J85" i="5"/>
  <c r="Q84" i="5"/>
  <c r="P84" i="5"/>
  <c r="M84" i="5"/>
  <c r="N84" i="5" s="1"/>
  <c r="J84" i="5"/>
  <c r="Q83" i="5"/>
  <c r="P83" i="5"/>
  <c r="M83" i="5"/>
  <c r="O83" i="5" s="1"/>
  <c r="L83" i="5"/>
  <c r="J83" i="5"/>
  <c r="U82" i="5"/>
  <c r="U81" i="5" s="1"/>
  <c r="T82" i="5"/>
  <c r="T81" i="5" s="1"/>
  <c r="S82" i="5"/>
  <c r="S81" i="5" s="1"/>
  <c r="R82" i="5"/>
  <c r="R81" i="5" s="1"/>
  <c r="K82" i="5"/>
  <c r="K81" i="5" s="1"/>
  <c r="I82" i="5"/>
  <c r="I81" i="5" s="1"/>
  <c r="H82" i="5"/>
  <c r="H81" i="5" s="1"/>
  <c r="G82" i="5"/>
  <c r="G81" i="5" s="1"/>
  <c r="F82" i="5"/>
  <c r="F81" i="5" s="1"/>
  <c r="Q80" i="5"/>
  <c r="P80" i="5"/>
  <c r="M80" i="5"/>
  <c r="N80" i="5" s="1"/>
  <c r="J80" i="5"/>
  <c r="Q79" i="5"/>
  <c r="P79" i="5"/>
  <c r="M79" i="5"/>
  <c r="O79" i="5" s="1"/>
  <c r="L79" i="5"/>
  <c r="J79" i="5"/>
  <c r="Q78" i="5"/>
  <c r="P78" i="5"/>
  <c r="O78" i="5"/>
  <c r="M78" i="5"/>
  <c r="N78" i="5" s="1"/>
  <c r="J78" i="5"/>
  <c r="Q77" i="5"/>
  <c r="P77" i="5"/>
  <c r="M77" i="5"/>
  <c r="N77" i="5" s="1"/>
  <c r="J77" i="5"/>
  <c r="Q76" i="5"/>
  <c r="P76" i="5"/>
  <c r="M76" i="5"/>
  <c r="N76" i="5" s="1"/>
  <c r="J76" i="5"/>
  <c r="Q75" i="5"/>
  <c r="P75" i="5"/>
  <c r="M75" i="5"/>
  <c r="O75" i="5" s="1"/>
  <c r="L75" i="5"/>
  <c r="J75" i="5"/>
  <c r="Q74" i="5"/>
  <c r="P74" i="5"/>
  <c r="M74" i="5"/>
  <c r="O74" i="5" s="1"/>
  <c r="J74" i="5"/>
  <c r="Q73" i="5"/>
  <c r="P73" i="5"/>
  <c r="M73" i="5"/>
  <c r="O73" i="5" s="1"/>
  <c r="J73" i="5"/>
  <c r="Q72" i="5"/>
  <c r="P72" i="5"/>
  <c r="M72" i="5"/>
  <c r="N72" i="5" s="1"/>
  <c r="L72" i="5"/>
  <c r="J72" i="5"/>
  <c r="Q71" i="5"/>
  <c r="P71" i="5"/>
  <c r="V71" i="5" s="1"/>
  <c r="M71" i="5"/>
  <c r="O71" i="5" s="1"/>
  <c r="L71" i="5"/>
  <c r="J71" i="5"/>
  <c r="Q70" i="5"/>
  <c r="P70" i="5"/>
  <c r="M70" i="5"/>
  <c r="O70" i="5" s="1"/>
  <c r="L70" i="5"/>
  <c r="J70" i="5"/>
  <c r="Q69" i="5"/>
  <c r="P69" i="5"/>
  <c r="M69" i="5"/>
  <c r="N69" i="5" s="1"/>
  <c r="L69" i="5"/>
  <c r="J69" i="5"/>
  <c r="Q68" i="5"/>
  <c r="P68" i="5"/>
  <c r="M68" i="5"/>
  <c r="N68" i="5" s="1"/>
  <c r="J68" i="5"/>
  <c r="Q67" i="5"/>
  <c r="P67" i="5"/>
  <c r="V67" i="5" s="1"/>
  <c r="M67" i="5"/>
  <c r="O67" i="5" s="1"/>
  <c r="L67" i="5"/>
  <c r="J67" i="5"/>
  <c r="Q66" i="5"/>
  <c r="P66" i="5"/>
  <c r="M66" i="5"/>
  <c r="N66" i="5" s="1"/>
  <c r="L66" i="5"/>
  <c r="J66" i="5"/>
  <c r="W65" i="5"/>
  <c r="U65" i="5"/>
  <c r="T65" i="5"/>
  <c r="T64" i="5" s="1"/>
  <c r="S65" i="5"/>
  <c r="S64" i="5" s="1"/>
  <c r="R65" i="5"/>
  <c r="K65" i="5"/>
  <c r="K64" i="5" s="1"/>
  <c r="I65" i="5"/>
  <c r="I64" i="5" s="1"/>
  <c r="H65" i="5"/>
  <c r="H64" i="5" s="1"/>
  <c r="G65" i="5"/>
  <c r="G64" i="5" s="1"/>
  <c r="F65" i="5"/>
  <c r="F64" i="5" s="1"/>
  <c r="R64" i="5"/>
  <c r="Q63" i="5"/>
  <c r="P63" i="5"/>
  <c r="M63" i="5"/>
  <c r="O63" i="5" s="1"/>
  <c r="J63" i="5"/>
  <c r="Q62" i="5"/>
  <c r="P62" i="5"/>
  <c r="V62" i="5" s="1"/>
  <c r="M62" i="5"/>
  <c r="N62" i="5" s="1"/>
  <c r="J62" i="5"/>
  <c r="Q61" i="5"/>
  <c r="P61" i="5"/>
  <c r="V61" i="5" s="1"/>
  <c r="M61" i="5"/>
  <c r="O61" i="5" s="1"/>
  <c r="J61" i="5"/>
  <c r="Q60" i="5"/>
  <c r="P60" i="5"/>
  <c r="O60" i="5"/>
  <c r="N60" i="5"/>
  <c r="M60" i="5"/>
  <c r="J60" i="5"/>
  <c r="Q59" i="5"/>
  <c r="P59" i="5"/>
  <c r="M59" i="5"/>
  <c r="N59" i="5" s="1"/>
  <c r="J59" i="5"/>
  <c r="Q58" i="5"/>
  <c r="P58" i="5"/>
  <c r="V58" i="5" s="1"/>
  <c r="M58" i="5"/>
  <c r="N58" i="5" s="1"/>
  <c r="J58" i="5"/>
  <c r="Q57" i="5"/>
  <c r="P57" i="5"/>
  <c r="V57" i="5" s="1"/>
  <c r="M57" i="5"/>
  <c r="O57" i="5" s="1"/>
  <c r="J57" i="5"/>
  <c r="Q56" i="5"/>
  <c r="P56" i="5"/>
  <c r="V56" i="5" s="1"/>
  <c r="M56" i="5"/>
  <c r="N56" i="5" s="1"/>
  <c r="J56" i="5"/>
  <c r="Q55" i="5"/>
  <c r="P55" i="5"/>
  <c r="M55" i="5"/>
  <c r="O55" i="5" s="1"/>
  <c r="J55" i="5"/>
  <c r="Q54" i="5"/>
  <c r="P54" i="5"/>
  <c r="M54" i="5"/>
  <c r="N54" i="5" s="1"/>
  <c r="J54" i="5"/>
  <c r="Q53" i="5"/>
  <c r="P53" i="5"/>
  <c r="V53" i="5" s="1"/>
  <c r="M53" i="5"/>
  <c r="N53" i="5" s="1"/>
  <c r="L53" i="5"/>
  <c r="J53" i="5"/>
  <c r="Q52" i="5"/>
  <c r="P52" i="5"/>
  <c r="V52" i="5" s="1"/>
  <c r="M52" i="5"/>
  <c r="O52" i="5" s="1"/>
  <c r="J52" i="5"/>
  <c r="Q51" i="5"/>
  <c r="P51" i="5"/>
  <c r="M51" i="5"/>
  <c r="O51" i="5" s="1"/>
  <c r="L51" i="5"/>
  <c r="J51" i="5"/>
  <c r="Q50" i="5"/>
  <c r="P50" i="5"/>
  <c r="M50" i="5"/>
  <c r="L50" i="5"/>
  <c r="J50" i="5"/>
  <c r="Q49" i="5"/>
  <c r="P49" i="5"/>
  <c r="O49" i="5"/>
  <c r="M49" i="5"/>
  <c r="N49" i="5" s="1"/>
  <c r="J49" i="5"/>
  <c r="Q48" i="5"/>
  <c r="P48" i="5"/>
  <c r="O48" i="5"/>
  <c r="M48" i="5"/>
  <c r="N48" i="5" s="1"/>
  <c r="J48" i="5"/>
  <c r="Q47" i="5"/>
  <c r="P47" i="5"/>
  <c r="V47" i="5" s="1"/>
  <c r="M47" i="5"/>
  <c r="O47" i="5" s="1"/>
  <c r="L47" i="5"/>
  <c r="J47" i="5"/>
  <c r="U46" i="5"/>
  <c r="U45" i="5" s="1"/>
  <c r="T46" i="5"/>
  <c r="T45" i="5" s="1"/>
  <c r="S46" i="5"/>
  <c r="S45" i="5" s="1"/>
  <c r="R46" i="5"/>
  <c r="K46" i="5"/>
  <c r="K45" i="5" s="1"/>
  <c r="I46" i="5"/>
  <c r="I45" i="5" s="1"/>
  <c r="H46" i="5"/>
  <c r="H45" i="5" s="1"/>
  <c r="G46" i="5"/>
  <c r="G45" i="5" s="1"/>
  <c r="F46" i="5"/>
  <c r="R45" i="5"/>
  <c r="F45" i="5"/>
  <c r="Q44" i="5"/>
  <c r="P44" i="5"/>
  <c r="O44" i="5"/>
  <c r="M44" i="5"/>
  <c r="N44" i="5" s="1"/>
  <c r="L44" i="5"/>
  <c r="J44" i="5"/>
  <c r="Q43" i="5"/>
  <c r="P43" i="5"/>
  <c r="M43" i="5"/>
  <c r="O43" i="5" s="1"/>
  <c r="J43" i="5"/>
  <c r="Q42" i="5"/>
  <c r="P42" i="5"/>
  <c r="M42" i="5"/>
  <c r="O42" i="5" s="1"/>
  <c r="J42" i="5"/>
  <c r="Q41" i="5"/>
  <c r="P41" i="5"/>
  <c r="M41" i="5"/>
  <c r="O41" i="5" s="1"/>
  <c r="J41" i="5"/>
  <c r="Q40" i="5"/>
  <c r="P40" i="5"/>
  <c r="M40" i="5"/>
  <c r="O40" i="5" s="1"/>
  <c r="J40" i="5"/>
  <c r="Q39" i="5"/>
  <c r="P39" i="5"/>
  <c r="M39" i="5"/>
  <c r="O39" i="5" s="1"/>
  <c r="J39" i="5"/>
  <c r="Q38" i="5"/>
  <c r="P38" i="5"/>
  <c r="M38" i="5"/>
  <c r="O38" i="5" s="1"/>
  <c r="J38" i="5"/>
  <c r="Q37" i="5"/>
  <c r="P37" i="5"/>
  <c r="M37" i="5"/>
  <c r="O37" i="5" s="1"/>
  <c r="J37" i="5"/>
  <c r="Q36" i="5"/>
  <c r="P36" i="5"/>
  <c r="M36" i="5"/>
  <c r="O36" i="5" s="1"/>
  <c r="J36" i="5"/>
  <c r="Q35" i="5"/>
  <c r="P35" i="5"/>
  <c r="M35" i="5"/>
  <c r="J35" i="5"/>
  <c r="Q34" i="5"/>
  <c r="P34" i="5"/>
  <c r="M34" i="5"/>
  <c r="O34" i="5" s="1"/>
  <c r="L34" i="5"/>
  <c r="J34" i="5"/>
  <c r="T33" i="5"/>
  <c r="S33" i="5"/>
  <c r="R33" i="5"/>
  <c r="R32" i="5" s="1"/>
  <c r="K33" i="5"/>
  <c r="K32" i="5" s="1"/>
  <c r="I33" i="5"/>
  <c r="I32" i="5" s="1"/>
  <c r="H33" i="5"/>
  <c r="G33" i="5"/>
  <c r="G32" i="5" s="1"/>
  <c r="F33" i="5"/>
  <c r="F32" i="5" s="1"/>
  <c r="T32" i="5"/>
  <c r="S32" i="5"/>
  <c r="Q31" i="5"/>
  <c r="P31" i="5"/>
  <c r="M31" i="5"/>
  <c r="N31" i="5" s="1"/>
  <c r="J31" i="5"/>
  <c r="Q30" i="5"/>
  <c r="P30" i="5"/>
  <c r="M30" i="5"/>
  <c r="N30" i="5" s="1"/>
  <c r="J30" i="5"/>
  <c r="Q29" i="5"/>
  <c r="P29" i="5"/>
  <c r="M29" i="5"/>
  <c r="N29" i="5" s="1"/>
  <c r="J29" i="5"/>
  <c r="Q28" i="5"/>
  <c r="P28" i="5"/>
  <c r="O28" i="5"/>
  <c r="N28" i="5"/>
  <c r="M28" i="5"/>
  <c r="J28" i="5"/>
  <c r="Q27" i="5"/>
  <c r="P27" i="5"/>
  <c r="O27" i="5"/>
  <c r="M27" i="5"/>
  <c r="N27" i="5" s="1"/>
  <c r="L27" i="5"/>
  <c r="J27" i="5"/>
  <c r="Q26" i="5"/>
  <c r="P26" i="5"/>
  <c r="M26" i="5"/>
  <c r="N26" i="5" s="1"/>
  <c r="J26" i="5"/>
  <c r="Q25" i="5"/>
  <c r="P25" i="5"/>
  <c r="M25" i="5"/>
  <c r="O25" i="5" s="1"/>
  <c r="L25" i="5"/>
  <c r="J25" i="5"/>
  <c r="Q24" i="5"/>
  <c r="P24" i="5"/>
  <c r="M24" i="5"/>
  <c r="O24" i="5" s="1"/>
  <c r="L24" i="5"/>
  <c r="J24" i="5"/>
  <c r="Q23" i="5"/>
  <c r="P23" i="5"/>
  <c r="M23" i="5"/>
  <c r="O23" i="5" s="1"/>
  <c r="L23" i="5"/>
  <c r="J23" i="5"/>
  <c r="Q22" i="5"/>
  <c r="P22" i="5"/>
  <c r="M22" i="5"/>
  <c r="N22" i="5" s="1"/>
  <c r="L22" i="5"/>
  <c r="J22" i="5"/>
  <c r="Q21" i="5"/>
  <c r="P21" i="5"/>
  <c r="M21" i="5"/>
  <c r="L21" i="5"/>
  <c r="J21" i="5"/>
  <c r="Q20" i="5"/>
  <c r="P20" i="5"/>
  <c r="M20" i="5"/>
  <c r="N20" i="5" s="1"/>
  <c r="L20" i="5"/>
  <c r="J20" i="5"/>
  <c r="Q19" i="5"/>
  <c r="P19" i="5"/>
  <c r="M19" i="5"/>
  <c r="N19" i="5" s="1"/>
  <c r="L19" i="5"/>
  <c r="J19" i="5"/>
  <c r="Q18" i="5"/>
  <c r="P18" i="5"/>
  <c r="V18" i="5" s="1"/>
  <c r="O18" i="5"/>
  <c r="N18" i="5"/>
  <c r="M18" i="5"/>
  <c r="L18" i="5"/>
  <c r="J18" i="5"/>
  <c r="Q17" i="5"/>
  <c r="P17" i="5"/>
  <c r="V17" i="5" s="1"/>
  <c r="O17" i="5"/>
  <c r="M17" i="5"/>
  <c r="N17" i="5" s="1"/>
  <c r="L17" i="5"/>
  <c r="J17" i="5"/>
  <c r="T16" i="5"/>
  <c r="T15" i="5" s="1"/>
  <c r="S16" i="5"/>
  <c r="R16" i="5"/>
  <c r="R15" i="5" s="1"/>
  <c r="Q16" i="5"/>
  <c r="K16" i="5"/>
  <c r="I16" i="5"/>
  <c r="I15" i="5" s="1"/>
  <c r="H16" i="5"/>
  <c r="H15" i="5" s="1"/>
  <c r="G16" i="5"/>
  <c r="G15" i="5" s="1"/>
  <c r="F16" i="5"/>
  <c r="F15" i="5" s="1"/>
  <c r="V15" i="5"/>
  <c r="S15" i="5"/>
  <c r="P354" i="5" l="1"/>
  <c r="J354" i="5"/>
  <c r="F354" i="5"/>
  <c r="H354" i="5"/>
  <c r="V342" i="5"/>
  <c r="N264" i="5"/>
  <c r="V235" i="5"/>
  <c r="V63" i="5"/>
  <c r="V101" i="5"/>
  <c r="V152" i="5"/>
  <c r="J163" i="5"/>
  <c r="O344" i="5"/>
  <c r="N349" i="5"/>
  <c r="N279" i="5"/>
  <c r="N342" i="5"/>
  <c r="O262" i="5"/>
  <c r="O319" i="5"/>
  <c r="O347" i="5"/>
  <c r="N234" i="5"/>
  <c r="V234" i="5"/>
  <c r="V249" i="5"/>
  <c r="V310" i="5"/>
  <c r="N352" i="5"/>
  <c r="O215" i="5"/>
  <c r="O270" i="5"/>
  <c r="O175" i="5"/>
  <c r="V223" i="5"/>
  <c r="V228" i="5"/>
  <c r="O233" i="5"/>
  <c r="N235" i="5"/>
  <c r="V290" i="5"/>
  <c r="V325" i="5"/>
  <c r="N346" i="5"/>
  <c r="O348" i="5"/>
  <c r="O337" i="5" s="1"/>
  <c r="O336" i="5" s="1"/>
  <c r="V344" i="5"/>
  <c r="V339" i="5"/>
  <c r="L336" i="5"/>
  <c r="P337" i="5"/>
  <c r="P336" i="5" s="1"/>
  <c r="J337" i="5"/>
  <c r="J336" i="5" s="1"/>
  <c r="M337" i="5"/>
  <c r="M336" i="5" s="1"/>
  <c r="N336" i="5" s="1"/>
  <c r="V329" i="5"/>
  <c r="V328" i="5" s="1"/>
  <c r="N329" i="5"/>
  <c r="N328" i="5" s="1"/>
  <c r="O276" i="5"/>
  <c r="O285" i="5"/>
  <c r="O238" i="5"/>
  <c r="O260" i="5"/>
  <c r="O310" i="5"/>
  <c r="O219" i="5"/>
  <c r="O290" i="5"/>
  <c r="O217" i="5"/>
  <c r="N227" i="5"/>
  <c r="O255" i="5"/>
  <c r="O263" i="5"/>
  <c r="O327" i="5"/>
  <c r="V225" i="5"/>
  <c r="V277" i="5"/>
  <c r="V300" i="5"/>
  <c r="O304" i="5"/>
  <c r="O223" i="5"/>
  <c r="N242" i="5"/>
  <c r="N256" i="5"/>
  <c r="V270" i="5"/>
  <c r="O284" i="5"/>
  <c r="V286" i="5"/>
  <c r="V296" i="5"/>
  <c r="O303" i="5"/>
  <c r="O228" i="5"/>
  <c r="O273" i="5"/>
  <c r="V214" i="5"/>
  <c r="V254" i="5"/>
  <c r="V268" i="5"/>
  <c r="V273" i="5"/>
  <c r="O301" i="5"/>
  <c r="O259" i="5"/>
  <c r="O296" i="5"/>
  <c r="N226" i="5"/>
  <c r="N240" i="5"/>
  <c r="O252" i="5"/>
  <c r="N257" i="5"/>
  <c r="N269" i="5"/>
  <c r="N305" i="5"/>
  <c r="O208" i="5"/>
  <c r="O206" i="5" s="1"/>
  <c r="O205" i="5" s="1"/>
  <c r="N221" i="5"/>
  <c r="V271" i="5"/>
  <c r="N174" i="5"/>
  <c r="M173" i="5"/>
  <c r="M195" i="5"/>
  <c r="O195" i="5" s="1"/>
  <c r="M197" i="5"/>
  <c r="N197" i="5" s="1"/>
  <c r="V83" i="5"/>
  <c r="O213" i="5"/>
  <c r="V217" i="5"/>
  <c r="O232" i="5"/>
  <c r="O245" i="5"/>
  <c r="M281" i="5"/>
  <c r="J173" i="5"/>
  <c r="J172" i="5" s="1"/>
  <c r="V177" i="5"/>
  <c r="P173" i="5"/>
  <c r="P172" i="5" s="1"/>
  <c r="V287" i="5"/>
  <c r="Q173" i="5"/>
  <c r="N211" i="5"/>
  <c r="V215" i="5"/>
  <c r="N241" i="5"/>
  <c r="N243" i="5"/>
  <c r="N249" i="5"/>
  <c r="N258" i="5"/>
  <c r="N268" i="5"/>
  <c r="O196" i="5"/>
  <c r="O239" i="5"/>
  <c r="V243" i="5"/>
  <c r="V251" i="5"/>
  <c r="V283" i="5"/>
  <c r="N250" i="5"/>
  <c r="Q210" i="5"/>
  <c r="Q209" i="5" s="1"/>
  <c r="N214" i="5"/>
  <c r="N218" i="5"/>
  <c r="N231" i="5"/>
  <c r="Q294" i="5"/>
  <c r="Q293" i="5" s="1"/>
  <c r="V184" i="5"/>
  <c r="V237" i="5"/>
  <c r="N302" i="5"/>
  <c r="O321" i="5"/>
  <c r="J316" i="5"/>
  <c r="J315" i="5" s="1"/>
  <c r="N318" i="5"/>
  <c r="V317" i="5"/>
  <c r="N317" i="5"/>
  <c r="V301" i="5"/>
  <c r="V299" i="5"/>
  <c r="L293" i="5"/>
  <c r="J281" i="5"/>
  <c r="J280" i="5" s="1"/>
  <c r="L265" i="5"/>
  <c r="J266" i="5"/>
  <c r="J265" i="5" s="1"/>
  <c r="V252" i="5"/>
  <c r="J247" i="5"/>
  <c r="J246" i="5" s="1"/>
  <c r="L246" i="5"/>
  <c r="L247" i="5"/>
  <c r="L230" i="5"/>
  <c r="L229" i="5" s="1"/>
  <c r="P230" i="5"/>
  <c r="P229" i="5" s="1"/>
  <c r="V227" i="5"/>
  <c r="N225" i="5"/>
  <c r="L210" i="5"/>
  <c r="V204" i="5"/>
  <c r="N204" i="5"/>
  <c r="J201" i="5"/>
  <c r="J192" i="5" s="1"/>
  <c r="O203" i="5"/>
  <c r="G192" i="5"/>
  <c r="I192" i="5"/>
  <c r="P197" i="5"/>
  <c r="O198" i="5"/>
  <c r="F192" i="5"/>
  <c r="H192" i="5"/>
  <c r="P195" i="5"/>
  <c r="P188" i="5"/>
  <c r="P187" i="5" s="1"/>
  <c r="O146" i="5"/>
  <c r="M145" i="5"/>
  <c r="O158" i="5"/>
  <c r="O176" i="5"/>
  <c r="V146" i="5"/>
  <c r="Q145" i="5"/>
  <c r="Q144" i="5" s="1"/>
  <c r="V167" i="5"/>
  <c r="V166" i="5" s="1"/>
  <c r="V182" i="5"/>
  <c r="O29" i="5"/>
  <c r="Q166" i="5"/>
  <c r="L145" i="5"/>
  <c r="P145" i="5"/>
  <c r="P144" i="5" s="1"/>
  <c r="V168" i="5"/>
  <c r="J145" i="5"/>
  <c r="O163" i="5"/>
  <c r="O98" i="5"/>
  <c r="V171" i="5"/>
  <c r="V178" i="5"/>
  <c r="O181" i="5"/>
  <c r="N182" i="5"/>
  <c r="K161" i="5"/>
  <c r="P166" i="5"/>
  <c r="G161" i="5"/>
  <c r="J166" i="5"/>
  <c r="P163" i="5"/>
  <c r="J161" i="5"/>
  <c r="H161" i="5"/>
  <c r="V163" i="5"/>
  <c r="U163" i="5" s="1"/>
  <c r="O30" i="5"/>
  <c r="O19" i="5"/>
  <c r="N191" i="5"/>
  <c r="V79" i="5"/>
  <c r="O72" i="5"/>
  <c r="V80" i="5"/>
  <c r="O194" i="5"/>
  <c r="V70" i="5"/>
  <c r="V72" i="5"/>
  <c r="N40" i="5"/>
  <c r="P33" i="5"/>
  <c r="P32" i="5" s="1"/>
  <c r="O20" i="5"/>
  <c r="N71" i="5"/>
  <c r="V137" i="5"/>
  <c r="O87" i="5"/>
  <c r="O62" i="5"/>
  <c r="V87" i="5"/>
  <c r="N171" i="5"/>
  <c r="O22" i="5"/>
  <c r="O31" i="5"/>
  <c r="N36" i="5"/>
  <c r="O53" i="5"/>
  <c r="O68" i="5"/>
  <c r="O80" i="5"/>
  <c r="N104" i="5"/>
  <c r="O167" i="5"/>
  <c r="O166" i="5" s="1"/>
  <c r="N42" i="5"/>
  <c r="O66" i="5"/>
  <c r="V75" i="5"/>
  <c r="O102" i="5"/>
  <c r="N190" i="5"/>
  <c r="M170" i="5"/>
  <c r="N52" i="5"/>
  <c r="O54" i="5"/>
  <c r="N23" i="5"/>
  <c r="O97" i="5"/>
  <c r="N74" i="5"/>
  <c r="V121" i="5"/>
  <c r="N139" i="5"/>
  <c r="N63" i="5"/>
  <c r="O189" i="5"/>
  <c r="O188" i="5" s="1"/>
  <c r="O187" i="5" s="1"/>
  <c r="O69" i="5"/>
  <c r="O85" i="5"/>
  <c r="O103" i="5"/>
  <c r="N110" i="5"/>
  <c r="N168" i="5"/>
  <c r="N186" i="5"/>
  <c r="V69" i="5"/>
  <c r="Q65" i="5"/>
  <c r="Q64" i="5" s="1"/>
  <c r="O101" i="5"/>
  <c r="V103" i="5"/>
  <c r="V136" i="5"/>
  <c r="Q33" i="5"/>
  <c r="Q32" i="5" s="1"/>
  <c r="Q46" i="5"/>
  <c r="Q45" i="5" s="1"/>
  <c r="O56" i="5"/>
  <c r="N106" i="5"/>
  <c r="N123" i="5"/>
  <c r="O127" i="5"/>
  <c r="N152" i="5"/>
  <c r="N165" i="5"/>
  <c r="V74" i="5"/>
  <c r="M33" i="5"/>
  <c r="N33" i="5" s="1"/>
  <c r="O169" i="5"/>
  <c r="M46" i="5"/>
  <c r="M45" i="5" s="1"/>
  <c r="N45" i="5" s="1"/>
  <c r="Q82" i="5"/>
  <c r="Q81" i="5" s="1"/>
  <c r="N132" i="5"/>
  <c r="O156" i="5"/>
  <c r="N38" i="5"/>
  <c r="V50" i="5"/>
  <c r="O84" i="5"/>
  <c r="V91" i="5"/>
  <c r="O109" i="5"/>
  <c r="N24" i="5"/>
  <c r="N55" i="5"/>
  <c r="N75" i="5"/>
  <c r="N89" i="5"/>
  <c r="N94" i="5"/>
  <c r="V98" i="5"/>
  <c r="Q96" i="5"/>
  <c r="Q95" i="5" s="1"/>
  <c r="Q112" i="5"/>
  <c r="O138" i="5"/>
  <c r="O143" i="5"/>
  <c r="N164" i="5"/>
  <c r="O122" i="5"/>
  <c r="V150" i="5"/>
  <c r="N150" i="5"/>
  <c r="O148" i="5"/>
  <c r="O147" i="5"/>
  <c r="I144" i="5"/>
  <c r="J144" i="5" s="1"/>
  <c r="N146" i="5"/>
  <c r="V134" i="5"/>
  <c r="V133" i="5"/>
  <c r="V130" i="5"/>
  <c r="P129" i="5"/>
  <c r="P128" i="5" s="1"/>
  <c r="M112" i="5"/>
  <c r="M111" i="5" s="1"/>
  <c r="V120" i="5"/>
  <c r="N111" i="5"/>
  <c r="L111" i="5"/>
  <c r="L112" i="5"/>
  <c r="J112" i="5"/>
  <c r="J111" i="5" s="1"/>
  <c r="J96" i="5"/>
  <c r="J95" i="5" s="1"/>
  <c r="P82" i="5"/>
  <c r="P81" i="5" s="1"/>
  <c r="J82" i="5"/>
  <c r="J81" i="5" s="1"/>
  <c r="L81" i="5"/>
  <c r="L82" i="5"/>
  <c r="M65" i="5"/>
  <c r="M64" i="5" s="1"/>
  <c r="N64" i="5" s="1"/>
  <c r="V76" i="5"/>
  <c r="P65" i="5"/>
  <c r="P64" i="5" s="1"/>
  <c r="L65" i="5"/>
  <c r="J65" i="5"/>
  <c r="J64" i="5" s="1"/>
  <c r="L64" i="5"/>
  <c r="V66" i="5"/>
  <c r="P46" i="5"/>
  <c r="P45" i="5" s="1"/>
  <c r="J46" i="5"/>
  <c r="J45" i="5" s="1"/>
  <c r="L46" i="5"/>
  <c r="L33" i="5"/>
  <c r="J33" i="5"/>
  <c r="J32" i="5" s="1"/>
  <c r="H32" i="5"/>
  <c r="L32" i="5" s="1"/>
  <c r="O26" i="5"/>
  <c r="P16" i="5"/>
  <c r="K15" i="5"/>
  <c r="L15" i="5" s="1"/>
  <c r="J16" i="5"/>
  <c r="M16" i="5"/>
  <c r="N16" i="5" s="1"/>
  <c r="U14" i="5"/>
  <c r="U33" i="5"/>
  <c r="Q15" i="5"/>
  <c r="R14" i="5"/>
  <c r="T14" i="5"/>
  <c r="S14" i="5"/>
  <c r="L45" i="5"/>
  <c r="O105" i="5"/>
  <c r="N105" i="5"/>
  <c r="O254" i="5"/>
  <c r="N254" i="5"/>
  <c r="P294" i="5"/>
  <c r="P293" i="5" s="1"/>
  <c r="V298" i="5"/>
  <c r="O307" i="5"/>
  <c r="N307" i="5"/>
  <c r="N21" i="5"/>
  <c r="N50" i="5"/>
  <c r="N57" i="5"/>
  <c r="N61" i="5"/>
  <c r="N73" i="5"/>
  <c r="N90" i="5"/>
  <c r="P112" i="5"/>
  <c r="P111" i="5" s="1"/>
  <c r="Q187" i="5"/>
  <c r="O199" i="5"/>
  <c r="N199" i="5"/>
  <c r="L354" i="5"/>
  <c r="J15" i="5"/>
  <c r="L96" i="5"/>
  <c r="O21" i="5"/>
  <c r="O50" i="5"/>
  <c r="N70" i="5"/>
  <c r="M96" i="5"/>
  <c r="M95" i="5" s="1"/>
  <c r="N95" i="5" s="1"/>
  <c r="O99" i="5"/>
  <c r="N99" i="5"/>
  <c r="Q111" i="5"/>
  <c r="O116" i="5"/>
  <c r="N116" i="5"/>
  <c r="M129" i="5"/>
  <c r="M128" i="5" s="1"/>
  <c r="N128" i="5" s="1"/>
  <c r="K192" i="5"/>
  <c r="F205" i="5"/>
  <c r="M206" i="5"/>
  <c r="M205" i="5" s="1"/>
  <c r="O236" i="5"/>
  <c r="N236" i="5"/>
  <c r="M230" i="5"/>
  <c r="M229" i="5" s="1"/>
  <c r="V84" i="5"/>
  <c r="Q129" i="5"/>
  <c r="Q128" i="5" s="1"/>
  <c r="O154" i="5"/>
  <c r="N154" i="5"/>
  <c r="Q161" i="5"/>
  <c r="P247" i="5"/>
  <c r="P246" i="5" s="1"/>
  <c r="L315" i="5"/>
  <c r="N35" i="5"/>
  <c r="N37" i="5"/>
  <c r="N39" i="5"/>
  <c r="N41" i="5"/>
  <c r="N43" i="5"/>
  <c r="N47" i="5"/>
  <c r="N67" i="5"/>
  <c r="N79" i="5"/>
  <c r="M82" i="5"/>
  <c r="V88" i="5"/>
  <c r="L95" i="5"/>
  <c r="V97" i="5"/>
  <c r="V154" i="5"/>
  <c r="O180" i="5"/>
  <c r="N180" i="5"/>
  <c r="O207" i="5"/>
  <c r="N207" i="5"/>
  <c r="O308" i="5"/>
  <c r="N308" i="5"/>
  <c r="Q316" i="5"/>
  <c r="Q315" i="5" s="1"/>
  <c r="O323" i="5"/>
  <c r="N323" i="5"/>
  <c r="Q337" i="5"/>
  <c r="Q336" i="5" s="1"/>
  <c r="V338" i="5"/>
  <c r="N25" i="5"/>
  <c r="O35" i="5"/>
  <c r="J230" i="5"/>
  <c r="J229" i="5" s="1"/>
  <c r="Q266" i="5"/>
  <c r="Q265" i="5" s="1"/>
  <c r="V276" i="5"/>
  <c r="P281" i="5"/>
  <c r="P280" i="5" s="1"/>
  <c r="L359" i="5"/>
  <c r="V48" i="5"/>
  <c r="P96" i="5"/>
  <c r="P95" i="5" s="1"/>
  <c r="N162" i="5"/>
  <c r="O289" i="5"/>
  <c r="N289" i="5"/>
  <c r="O295" i="5"/>
  <c r="N295" i="5"/>
  <c r="M294" i="5"/>
  <c r="M293" i="5" s="1"/>
  <c r="N293" i="5" s="1"/>
  <c r="L16" i="5"/>
  <c r="O120" i="5"/>
  <c r="N120" i="5"/>
  <c r="V211" i="5"/>
  <c r="P210" i="5"/>
  <c r="P209" i="5" s="1"/>
  <c r="N253" i="5"/>
  <c r="M247" i="5"/>
  <c r="M246" i="5" s="1"/>
  <c r="N246" i="5" s="1"/>
  <c r="P316" i="5"/>
  <c r="P315" i="5" s="1"/>
  <c r="V318" i="5"/>
  <c r="V34" i="5"/>
  <c r="J129" i="5"/>
  <c r="J128" i="5" s="1"/>
  <c r="O244" i="5"/>
  <c r="N244" i="5"/>
  <c r="V247" i="5"/>
  <c r="O306" i="5"/>
  <c r="N306" i="5"/>
  <c r="O309" i="5"/>
  <c r="N309" i="5"/>
  <c r="O325" i="5"/>
  <c r="N325" i="5"/>
  <c r="J333" i="5"/>
  <c r="J332" i="5" s="1"/>
  <c r="M354" i="5"/>
  <c r="N34" i="5"/>
  <c r="N51" i="5"/>
  <c r="V102" i="5"/>
  <c r="V106" i="5"/>
  <c r="N115" i="5"/>
  <c r="V158" i="5"/>
  <c r="J210" i="5"/>
  <c r="J209" i="5" s="1"/>
  <c r="M210" i="5"/>
  <c r="N216" i="5"/>
  <c r="Q281" i="5"/>
  <c r="Q280" i="5" s="1"/>
  <c r="V282" i="5"/>
  <c r="J294" i="5"/>
  <c r="J293" i="5" s="1"/>
  <c r="V316" i="5"/>
  <c r="V315" i="5" s="1"/>
  <c r="O193" i="5"/>
  <c r="O222" i="5"/>
  <c r="N222" i="5"/>
  <c r="Q230" i="5"/>
  <c r="Q229" i="5" s="1"/>
  <c r="O266" i="5"/>
  <c r="O265" i="5" s="1"/>
  <c r="O287" i="5"/>
  <c r="N287" i="5"/>
  <c r="O300" i="5"/>
  <c r="N300" i="5"/>
  <c r="V113" i="5"/>
  <c r="V125" i="5"/>
  <c r="V112" i="5" s="1"/>
  <c r="V111" i="5" s="1"/>
  <c r="V190" i="5"/>
  <c r="Q247" i="5"/>
  <c r="Q246" i="5" s="1"/>
  <c r="P266" i="5"/>
  <c r="P265" i="5" s="1"/>
  <c r="V267" i="5"/>
  <c r="L280" i="5"/>
  <c r="K144" i="5"/>
  <c r="L144" i="5" s="1"/>
  <c r="M201" i="5"/>
  <c r="I280" i="5"/>
  <c r="N121" i="5"/>
  <c r="N131" i="5"/>
  <c r="N135" i="5"/>
  <c r="F187" i="5"/>
  <c r="M187" i="5" s="1"/>
  <c r="P193" i="5"/>
  <c r="H209" i="5"/>
  <c r="L209" i="5" s="1"/>
  <c r="M316" i="5"/>
  <c r="M315" i="5" s="1"/>
  <c r="N315" i="5" s="1"/>
  <c r="L360" i="5"/>
  <c r="O131" i="5"/>
  <c r="M166" i="5"/>
  <c r="N166" i="5" s="1"/>
  <c r="P201" i="5"/>
  <c r="N224" i="5"/>
  <c r="V231" i="5"/>
  <c r="N277" i="5"/>
  <c r="N283" i="5"/>
  <c r="N292" i="5"/>
  <c r="N298" i="5"/>
  <c r="N345" i="5"/>
  <c r="N114" i="5"/>
  <c r="M266" i="5"/>
  <c r="M265" i="5" s="1"/>
  <c r="N265" i="5" s="1"/>
  <c r="N118" i="5"/>
  <c r="M330" i="5"/>
  <c r="P330" i="5"/>
  <c r="G330" i="4"/>
  <c r="H330" i="4"/>
  <c r="I330" i="4"/>
  <c r="J330" i="4"/>
  <c r="K330" i="4"/>
  <c r="L330" i="4"/>
  <c r="M330" i="4"/>
  <c r="N330" i="4"/>
  <c r="O330" i="4"/>
  <c r="P330" i="4"/>
  <c r="Q330" i="4"/>
  <c r="R330" i="4"/>
  <c r="S330" i="4"/>
  <c r="T330" i="4"/>
  <c r="U330" i="4"/>
  <c r="V330" i="4"/>
  <c r="F330" i="4"/>
  <c r="Q343" i="4"/>
  <c r="P343" i="4"/>
  <c r="V343" i="4" s="1"/>
  <c r="O343" i="4"/>
  <c r="M343" i="4"/>
  <c r="N343" i="4" s="1"/>
  <c r="J343" i="4"/>
  <c r="J344" i="4"/>
  <c r="M344" i="4"/>
  <c r="N344" i="4"/>
  <c r="P344" i="4"/>
  <c r="Q344" i="4"/>
  <c r="Q126" i="4"/>
  <c r="P126" i="4"/>
  <c r="M126" i="4"/>
  <c r="O126" i="4" s="1"/>
  <c r="J126" i="4"/>
  <c r="M192" i="5" l="1"/>
  <c r="N192" i="5" s="1"/>
  <c r="N337" i="5"/>
  <c r="M32" i="5"/>
  <c r="N32" i="5" s="1"/>
  <c r="V210" i="5"/>
  <c r="N247" i="5"/>
  <c r="V173" i="5"/>
  <c r="V172" i="5" s="1"/>
  <c r="V337" i="5"/>
  <c r="V336" i="5" s="1"/>
  <c r="O247" i="5"/>
  <c r="O246" i="5" s="1"/>
  <c r="O210" i="5"/>
  <c r="O209" i="5" s="1"/>
  <c r="N173" i="5"/>
  <c r="O230" i="5"/>
  <c r="O229" i="5" s="1"/>
  <c r="O173" i="5"/>
  <c r="O172" i="5" s="1"/>
  <c r="O281" i="5"/>
  <c r="N145" i="5"/>
  <c r="O316" i="5"/>
  <c r="O312" i="5" s="1"/>
  <c r="O311" i="5" s="1"/>
  <c r="N195" i="5"/>
  <c r="N230" i="5"/>
  <c r="N229" i="5" s="1"/>
  <c r="N294" i="5"/>
  <c r="O197" i="5"/>
  <c r="V281" i="5"/>
  <c r="O314" i="5"/>
  <c r="O313" i="5" s="1"/>
  <c r="N316" i="5"/>
  <c r="V266" i="5"/>
  <c r="G14" i="5"/>
  <c r="O82" i="5"/>
  <c r="O81" i="5" s="1"/>
  <c r="V145" i="5"/>
  <c r="P161" i="5"/>
  <c r="O145" i="5"/>
  <c r="O144" i="5" s="1"/>
  <c r="O65" i="5"/>
  <c r="O64" i="5" s="1"/>
  <c r="O129" i="5"/>
  <c r="O128" i="5" s="1"/>
  <c r="V46" i="5"/>
  <c r="V45" i="5" s="1"/>
  <c r="V33" i="5" s="1"/>
  <c r="N96" i="5"/>
  <c r="O112" i="5"/>
  <c r="O111" i="5" s="1"/>
  <c r="O170" i="5"/>
  <c r="N170" i="5"/>
  <c r="O96" i="5"/>
  <c r="O95" i="5" s="1"/>
  <c r="V129" i="5"/>
  <c r="V128" i="5" s="1"/>
  <c r="N129" i="5"/>
  <c r="O46" i="5"/>
  <c r="O45" i="5" s="1"/>
  <c r="O33" i="5" s="1"/>
  <c r="N112" i="5"/>
  <c r="I14" i="5"/>
  <c r="N65" i="5"/>
  <c r="V65" i="5"/>
  <c r="M15" i="5"/>
  <c r="N15" i="5" s="1"/>
  <c r="O16" i="5"/>
  <c r="O15" i="5" s="1"/>
  <c r="P15" i="5"/>
  <c r="V82" i="5"/>
  <c r="V81" i="5" s="1"/>
  <c r="N210" i="5"/>
  <c r="M209" i="5"/>
  <c r="N209" i="5" s="1"/>
  <c r="P192" i="5"/>
  <c r="M172" i="5"/>
  <c r="M161" i="5"/>
  <c r="Q14" i="5"/>
  <c r="H14" i="5"/>
  <c r="V96" i="5"/>
  <c r="V95" i="5" s="1"/>
  <c r="O294" i="5"/>
  <c r="O293" i="5" s="1"/>
  <c r="M81" i="5"/>
  <c r="N81" i="5" s="1"/>
  <c r="N82" i="5"/>
  <c r="O32" i="5"/>
  <c r="K14" i="5"/>
  <c r="O201" i="5"/>
  <c r="N201" i="5"/>
  <c r="M144" i="5"/>
  <c r="N144" i="5" s="1"/>
  <c r="N46" i="5"/>
  <c r="J14" i="5"/>
  <c r="N126" i="4"/>
  <c r="G65" i="4"/>
  <c r="H65" i="4"/>
  <c r="I65" i="4"/>
  <c r="K65" i="4"/>
  <c r="R65" i="4"/>
  <c r="S65" i="4"/>
  <c r="T65" i="4"/>
  <c r="U65" i="4"/>
  <c r="W65" i="4"/>
  <c r="F65" i="4"/>
  <c r="Q80" i="4"/>
  <c r="P80" i="4"/>
  <c r="V80" i="4" s="1"/>
  <c r="M80" i="4"/>
  <c r="N80" i="4" s="1"/>
  <c r="J80" i="4"/>
  <c r="O315" i="5" l="1"/>
  <c r="O14" i="5"/>
  <c r="M14" i="5"/>
  <c r="N14" i="5" s="1"/>
  <c r="V14" i="5"/>
  <c r="P14" i="5"/>
  <c r="L14" i="5"/>
  <c r="O80" i="4"/>
  <c r="Q352" i="4"/>
  <c r="Q351" i="4" s="1"/>
  <c r="P352" i="4"/>
  <c r="P351" i="4" s="1"/>
  <c r="P350" i="4" s="1"/>
  <c r="M352" i="4"/>
  <c r="M351" i="4" s="1"/>
  <c r="L352" i="4"/>
  <c r="J352" i="4"/>
  <c r="T351" i="4"/>
  <c r="T350" i="4" s="1"/>
  <c r="K351" i="4"/>
  <c r="K350" i="4" s="1"/>
  <c r="J351" i="4"/>
  <c r="J350" i="4" s="1"/>
  <c r="I351" i="4"/>
  <c r="I350" i="4" s="1"/>
  <c r="H351" i="4"/>
  <c r="H350" i="4" s="1"/>
  <c r="G351" i="4"/>
  <c r="F351" i="4"/>
  <c r="F350" i="4" s="1"/>
  <c r="M350" i="4" s="1"/>
  <c r="V350" i="4"/>
  <c r="U350" i="4"/>
  <c r="S350" i="4"/>
  <c r="R350" i="4"/>
  <c r="O350" i="4"/>
  <c r="N350" i="4"/>
  <c r="G350" i="4"/>
  <c r="Q349" i="4"/>
  <c r="Q348" i="4" s="1"/>
  <c r="P349" i="4"/>
  <c r="P348" i="4" s="1"/>
  <c r="M349" i="4"/>
  <c r="M348" i="4" s="1"/>
  <c r="L349" i="4"/>
  <c r="J349" i="4"/>
  <c r="J348" i="4" s="1"/>
  <c r="T348" i="4"/>
  <c r="O348" i="4"/>
  <c r="N348" i="4"/>
  <c r="K348" i="4"/>
  <c r="I348" i="4"/>
  <c r="H348" i="4"/>
  <c r="G348" i="4"/>
  <c r="G345" i="4" s="1"/>
  <c r="F348" i="4"/>
  <c r="Q347" i="4"/>
  <c r="Q346" i="4" s="1"/>
  <c r="P347" i="4"/>
  <c r="P346" i="4" s="1"/>
  <c r="M347" i="4"/>
  <c r="M346" i="4" s="1"/>
  <c r="M345" i="4" s="1"/>
  <c r="L347" i="4"/>
  <c r="J347" i="4"/>
  <c r="J346" i="4" s="1"/>
  <c r="T346" i="4"/>
  <c r="T345" i="4" s="1"/>
  <c r="O346" i="4"/>
  <c r="N346" i="4"/>
  <c r="N345" i="4" s="1"/>
  <c r="K346" i="4"/>
  <c r="K345" i="4" s="1"/>
  <c r="I346" i="4"/>
  <c r="I345" i="4" s="1"/>
  <c r="H346" i="4"/>
  <c r="G346" i="4"/>
  <c r="F346" i="4"/>
  <c r="V345" i="4"/>
  <c r="U345" i="4"/>
  <c r="S345" i="4"/>
  <c r="R345" i="4"/>
  <c r="Q342" i="4"/>
  <c r="P342" i="4"/>
  <c r="M342" i="4"/>
  <c r="O342" i="4" s="1"/>
  <c r="J342" i="4"/>
  <c r="Q341" i="4"/>
  <c r="P341" i="4"/>
  <c r="M341" i="4"/>
  <c r="O341" i="4" s="1"/>
  <c r="J341" i="4"/>
  <c r="Q340" i="4"/>
  <c r="P340" i="4"/>
  <c r="M340" i="4"/>
  <c r="O340" i="4" s="1"/>
  <c r="J340" i="4"/>
  <c r="Q339" i="4"/>
  <c r="P339" i="4"/>
  <c r="V339" i="4" s="1"/>
  <c r="M339" i="4"/>
  <c r="O339" i="4" s="1"/>
  <c r="J339" i="4"/>
  <c r="Q338" i="4"/>
  <c r="P338" i="4"/>
  <c r="M338" i="4"/>
  <c r="O338" i="4" s="1"/>
  <c r="J338" i="4"/>
  <c r="Q337" i="4"/>
  <c r="P337" i="4"/>
  <c r="M337" i="4"/>
  <c r="J337" i="4"/>
  <c r="Q336" i="4"/>
  <c r="P336" i="4"/>
  <c r="M336" i="4"/>
  <c r="J336" i="4"/>
  <c r="Q335" i="4"/>
  <c r="P335" i="4"/>
  <c r="M335" i="4"/>
  <c r="J335" i="4"/>
  <c r="Q334" i="4"/>
  <c r="P334" i="4"/>
  <c r="M334" i="4"/>
  <c r="O334" i="4" s="1"/>
  <c r="J334" i="4"/>
  <c r="Q333" i="4"/>
  <c r="P333" i="4"/>
  <c r="M333" i="4"/>
  <c r="O333" i="4" s="1"/>
  <c r="J333" i="4"/>
  <c r="Q332" i="4"/>
  <c r="P332" i="4"/>
  <c r="M332" i="4"/>
  <c r="O332" i="4" s="1"/>
  <c r="J332" i="4"/>
  <c r="Q331" i="4"/>
  <c r="P331" i="4"/>
  <c r="M331" i="4"/>
  <c r="O331" i="4" s="1"/>
  <c r="J331" i="4"/>
  <c r="U329" i="4"/>
  <c r="T329" i="4"/>
  <c r="S329" i="4"/>
  <c r="R329" i="4"/>
  <c r="K329" i="4"/>
  <c r="I329" i="4"/>
  <c r="H329" i="4"/>
  <c r="G329" i="4"/>
  <c r="F329" i="4"/>
  <c r="Q328" i="4"/>
  <c r="P328" i="4"/>
  <c r="M328" i="4"/>
  <c r="J328" i="4"/>
  <c r="Q327" i="4"/>
  <c r="Q326" i="4" s="1"/>
  <c r="P327" i="4"/>
  <c r="M327" i="4"/>
  <c r="M326" i="4" s="1"/>
  <c r="J327" i="4"/>
  <c r="J326" i="4" s="1"/>
  <c r="J325" i="4" s="1"/>
  <c r="T326" i="4"/>
  <c r="T325" i="4" s="1"/>
  <c r="K326" i="4"/>
  <c r="K325" i="4" s="1"/>
  <c r="I326" i="4"/>
  <c r="H326" i="4"/>
  <c r="H325" i="4" s="1"/>
  <c r="G326" i="4"/>
  <c r="G325" i="4" s="1"/>
  <c r="F326" i="4"/>
  <c r="F325" i="4" s="1"/>
  <c r="M325" i="4" s="1"/>
  <c r="V325" i="4"/>
  <c r="U325" i="4"/>
  <c r="S325" i="4"/>
  <c r="R325" i="4"/>
  <c r="O325" i="4"/>
  <c r="N325" i="4"/>
  <c r="I325" i="4"/>
  <c r="Q324" i="4"/>
  <c r="P324" i="4"/>
  <c r="M324" i="4"/>
  <c r="M323" i="4" s="1"/>
  <c r="J324" i="4"/>
  <c r="J323" i="4" s="1"/>
  <c r="U323" i="4"/>
  <c r="T323" i="4"/>
  <c r="S323" i="4"/>
  <c r="R323" i="4"/>
  <c r="Q323" i="4"/>
  <c r="O323" i="4"/>
  <c r="L323" i="4"/>
  <c r="K323" i="4"/>
  <c r="I323" i="4"/>
  <c r="H323" i="4"/>
  <c r="G323" i="4"/>
  <c r="F323" i="4"/>
  <c r="Q322" i="4"/>
  <c r="Q321" i="4" s="1"/>
  <c r="P322" i="4"/>
  <c r="P321" i="4" s="1"/>
  <c r="M322" i="4"/>
  <c r="J322" i="4"/>
  <c r="J321" i="4" s="1"/>
  <c r="U321" i="4"/>
  <c r="T321" i="4"/>
  <c r="S321" i="4"/>
  <c r="R321" i="4"/>
  <c r="O321" i="4"/>
  <c r="L321" i="4"/>
  <c r="K321" i="4"/>
  <c r="I321" i="4"/>
  <c r="H321" i="4"/>
  <c r="G321" i="4"/>
  <c r="F321" i="4"/>
  <c r="Q320" i="4"/>
  <c r="P320" i="4"/>
  <c r="M320" i="4"/>
  <c r="L320" i="4"/>
  <c r="J320" i="4"/>
  <c r="Q319" i="4"/>
  <c r="P319" i="4"/>
  <c r="M319" i="4"/>
  <c r="N319" i="4" s="1"/>
  <c r="J319" i="4"/>
  <c r="Q318" i="4"/>
  <c r="P318" i="4"/>
  <c r="M318" i="4"/>
  <c r="N318" i="4" s="1"/>
  <c r="J318" i="4"/>
  <c r="Q317" i="4"/>
  <c r="P317" i="4"/>
  <c r="M317" i="4"/>
  <c r="O317" i="4" s="1"/>
  <c r="L317" i="4"/>
  <c r="J317" i="4"/>
  <c r="Q316" i="4"/>
  <c r="P316" i="4"/>
  <c r="M316" i="4"/>
  <c r="O316" i="4" s="1"/>
  <c r="J316" i="4"/>
  <c r="Q315" i="4"/>
  <c r="P315" i="4"/>
  <c r="M315" i="4"/>
  <c r="O315" i="4" s="1"/>
  <c r="L315" i="4"/>
  <c r="J315" i="4"/>
  <c r="Q314" i="4"/>
  <c r="P314" i="4"/>
  <c r="M314" i="4"/>
  <c r="O314" i="4" s="1"/>
  <c r="J314" i="4"/>
  <c r="Q313" i="4"/>
  <c r="P313" i="4"/>
  <c r="M313" i="4"/>
  <c r="J313" i="4"/>
  <c r="Q312" i="4"/>
  <c r="P312" i="4"/>
  <c r="M312" i="4"/>
  <c r="N312" i="4" s="1"/>
  <c r="L312" i="4"/>
  <c r="J312" i="4"/>
  <c r="U311" i="4"/>
  <c r="U310" i="4" s="1"/>
  <c r="T311" i="4"/>
  <c r="T310" i="4" s="1"/>
  <c r="S311" i="4"/>
  <c r="S310" i="4" s="1"/>
  <c r="R311" i="4"/>
  <c r="R310" i="4" s="1"/>
  <c r="K311" i="4"/>
  <c r="K310" i="4" s="1"/>
  <c r="I311" i="4"/>
  <c r="I310" i="4" s="1"/>
  <c r="H311" i="4"/>
  <c r="H310" i="4" s="1"/>
  <c r="G311" i="4"/>
  <c r="G310" i="4" s="1"/>
  <c r="F311" i="4"/>
  <c r="F310" i="4" s="1"/>
  <c r="Q309" i="4"/>
  <c r="P309" i="4"/>
  <c r="P308" i="4" s="1"/>
  <c r="M309" i="4"/>
  <c r="M308" i="4" s="1"/>
  <c r="J309" i="4"/>
  <c r="J308" i="4" s="1"/>
  <c r="R308" i="4"/>
  <c r="Q308" i="4" s="1"/>
  <c r="K308" i="4"/>
  <c r="I308" i="4"/>
  <c r="H308" i="4"/>
  <c r="G308" i="4"/>
  <c r="F308" i="4"/>
  <c r="Q307" i="4"/>
  <c r="P307" i="4"/>
  <c r="P306" i="4" s="1"/>
  <c r="M307" i="4"/>
  <c r="M306" i="4" s="1"/>
  <c r="J307" i="4"/>
  <c r="J306" i="4" s="1"/>
  <c r="R306" i="4"/>
  <c r="Q306" i="4" s="1"/>
  <c r="K306" i="4"/>
  <c r="I306" i="4"/>
  <c r="H306" i="4"/>
  <c r="G306" i="4"/>
  <c r="F306" i="4"/>
  <c r="Q305" i="4"/>
  <c r="P305" i="4"/>
  <c r="M305" i="4"/>
  <c r="O305" i="4" s="1"/>
  <c r="J305" i="4"/>
  <c r="Q304" i="4"/>
  <c r="P304" i="4"/>
  <c r="M304" i="4"/>
  <c r="N304" i="4" s="1"/>
  <c r="J304" i="4"/>
  <c r="Q303" i="4"/>
  <c r="P303" i="4"/>
  <c r="M303" i="4"/>
  <c r="O303" i="4" s="1"/>
  <c r="J303" i="4"/>
  <c r="Q302" i="4"/>
  <c r="P302" i="4"/>
  <c r="M302" i="4"/>
  <c r="N302" i="4" s="1"/>
  <c r="J302" i="4"/>
  <c r="Q301" i="4"/>
  <c r="P301" i="4"/>
  <c r="M301" i="4"/>
  <c r="O301" i="4" s="1"/>
  <c r="J301" i="4"/>
  <c r="Q300" i="4"/>
  <c r="P300" i="4"/>
  <c r="V300" i="4" s="1"/>
  <c r="M300" i="4"/>
  <c r="O300" i="4" s="1"/>
  <c r="J300" i="4"/>
  <c r="Q299" i="4"/>
  <c r="V299" i="4" s="1"/>
  <c r="P299" i="4"/>
  <c r="M299" i="4"/>
  <c r="O299" i="4" s="1"/>
  <c r="J299" i="4"/>
  <c r="Q298" i="4"/>
  <c r="P298" i="4"/>
  <c r="M298" i="4"/>
  <c r="O298" i="4" s="1"/>
  <c r="J298" i="4"/>
  <c r="Q297" i="4"/>
  <c r="P297" i="4"/>
  <c r="M297" i="4"/>
  <c r="O297" i="4" s="1"/>
  <c r="J297" i="4"/>
  <c r="Q296" i="4"/>
  <c r="P296" i="4"/>
  <c r="O296" i="4"/>
  <c r="N296" i="4"/>
  <c r="M296" i="4"/>
  <c r="L296" i="4"/>
  <c r="J296" i="4"/>
  <c r="Q295" i="4"/>
  <c r="P295" i="4"/>
  <c r="M295" i="4"/>
  <c r="N295" i="4" s="1"/>
  <c r="J295" i="4"/>
  <c r="Q294" i="4"/>
  <c r="P294" i="4"/>
  <c r="M294" i="4"/>
  <c r="O294" i="4" s="1"/>
  <c r="L294" i="4"/>
  <c r="J294" i="4"/>
  <c r="Q293" i="4"/>
  <c r="P293" i="4"/>
  <c r="V293" i="4" s="1"/>
  <c r="M293" i="4"/>
  <c r="O293" i="4" s="1"/>
  <c r="L293" i="4"/>
  <c r="J293" i="4"/>
  <c r="Q292" i="4"/>
  <c r="P292" i="4"/>
  <c r="M292" i="4"/>
  <c r="J292" i="4"/>
  <c r="Q291" i="4"/>
  <c r="P291" i="4"/>
  <c r="M291" i="4"/>
  <c r="O291" i="4" s="1"/>
  <c r="J291" i="4"/>
  <c r="Q290" i="4"/>
  <c r="P290" i="4"/>
  <c r="M290" i="4"/>
  <c r="N290" i="4" s="1"/>
  <c r="L290" i="4"/>
  <c r="J290" i="4"/>
  <c r="U289" i="4"/>
  <c r="T289" i="4"/>
  <c r="S289" i="4"/>
  <c r="S288" i="4" s="1"/>
  <c r="R289" i="4"/>
  <c r="K289" i="4"/>
  <c r="K288" i="4" s="1"/>
  <c r="I289" i="4"/>
  <c r="I288" i="4" s="1"/>
  <c r="H289" i="4"/>
  <c r="H288" i="4" s="1"/>
  <c r="G289" i="4"/>
  <c r="G288" i="4" s="1"/>
  <c r="F289" i="4"/>
  <c r="T288" i="4"/>
  <c r="R288" i="4"/>
  <c r="F288" i="4"/>
  <c r="Q287" i="4"/>
  <c r="P287" i="4"/>
  <c r="M287" i="4"/>
  <c r="N287" i="4" s="1"/>
  <c r="L287" i="4"/>
  <c r="J287" i="4"/>
  <c r="P286" i="4"/>
  <c r="M286" i="4"/>
  <c r="O286" i="4" s="1"/>
  <c r="L286" i="4"/>
  <c r="J286" i="4"/>
  <c r="Q285" i="4"/>
  <c r="P285" i="4"/>
  <c r="M285" i="4"/>
  <c r="O285" i="4" s="1"/>
  <c r="J285" i="4"/>
  <c r="Q284" i="4"/>
  <c r="P284" i="4"/>
  <c r="V284" i="4" s="1"/>
  <c r="M284" i="4"/>
  <c r="N284" i="4" s="1"/>
  <c r="J284" i="4"/>
  <c r="Q283" i="4"/>
  <c r="P283" i="4"/>
  <c r="M283" i="4"/>
  <c r="N283" i="4" s="1"/>
  <c r="J283" i="4"/>
  <c r="Q282" i="4"/>
  <c r="P282" i="4"/>
  <c r="M282" i="4"/>
  <c r="N282" i="4" s="1"/>
  <c r="L282" i="4"/>
  <c r="J282" i="4"/>
  <c r="Q281" i="4"/>
  <c r="P281" i="4"/>
  <c r="M281" i="4"/>
  <c r="O281" i="4" s="1"/>
  <c r="L281" i="4"/>
  <c r="J281" i="4"/>
  <c r="Q280" i="4"/>
  <c r="P280" i="4"/>
  <c r="M280" i="4"/>
  <c r="O280" i="4" s="1"/>
  <c r="J280" i="4"/>
  <c r="Q279" i="4"/>
  <c r="P279" i="4"/>
  <c r="M279" i="4"/>
  <c r="O279" i="4" s="1"/>
  <c r="J279" i="4"/>
  <c r="Q278" i="4"/>
  <c r="P278" i="4"/>
  <c r="M278" i="4"/>
  <c r="O278" i="4" s="1"/>
  <c r="J278" i="4"/>
  <c r="Q277" i="4"/>
  <c r="P277" i="4"/>
  <c r="M277" i="4"/>
  <c r="O277" i="4" s="1"/>
  <c r="L277" i="4"/>
  <c r="J277" i="4"/>
  <c r="Z276" i="4"/>
  <c r="Y276" i="4"/>
  <c r="X276" i="4"/>
  <c r="W276" i="4"/>
  <c r="U276" i="4"/>
  <c r="T276" i="4"/>
  <c r="T275" i="4" s="1"/>
  <c r="S276" i="4"/>
  <c r="S275" i="4" s="1"/>
  <c r="R276" i="4"/>
  <c r="K276" i="4"/>
  <c r="K275" i="4" s="1"/>
  <c r="I276" i="4"/>
  <c r="I275" i="4" s="1"/>
  <c r="H276" i="4"/>
  <c r="H275" i="4" s="1"/>
  <c r="G276" i="4"/>
  <c r="G275" i="4" s="1"/>
  <c r="F276" i="4"/>
  <c r="F275" i="4" s="1"/>
  <c r="M275" i="4" s="1"/>
  <c r="N275" i="4" s="1"/>
  <c r="R275" i="4"/>
  <c r="Q274" i="4"/>
  <c r="P274" i="4"/>
  <c r="M274" i="4"/>
  <c r="O274" i="4" s="1"/>
  <c r="J274" i="4"/>
  <c r="Q273" i="4"/>
  <c r="P273" i="4"/>
  <c r="O273" i="4"/>
  <c r="M273" i="4"/>
  <c r="N273" i="4" s="1"/>
  <c r="J273" i="4"/>
  <c r="Q272" i="4"/>
  <c r="P272" i="4"/>
  <c r="M272" i="4"/>
  <c r="O272" i="4" s="1"/>
  <c r="J272" i="4"/>
  <c r="Q271" i="4"/>
  <c r="P271" i="4"/>
  <c r="M271" i="4"/>
  <c r="J271" i="4"/>
  <c r="Q270" i="4"/>
  <c r="P270" i="4"/>
  <c r="M270" i="4"/>
  <c r="O270" i="4" s="1"/>
  <c r="J270" i="4"/>
  <c r="Q269" i="4"/>
  <c r="P269" i="4"/>
  <c r="M269" i="4"/>
  <c r="N269" i="4" s="1"/>
  <c r="J269" i="4"/>
  <c r="Q268" i="4"/>
  <c r="P268" i="4"/>
  <c r="M268" i="4"/>
  <c r="N268" i="4" s="1"/>
  <c r="L268" i="4"/>
  <c r="J268" i="4"/>
  <c r="Q267" i="4"/>
  <c r="P267" i="4"/>
  <c r="M267" i="4"/>
  <c r="N267" i="4" s="1"/>
  <c r="J267" i="4"/>
  <c r="Q266" i="4"/>
  <c r="P266" i="4"/>
  <c r="M266" i="4"/>
  <c r="O266" i="4" s="1"/>
  <c r="L266" i="4"/>
  <c r="J266" i="4"/>
  <c r="Q265" i="4"/>
  <c r="P265" i="4"/>
  <c r="M265" i="4"/>
  <c r="O265" i="4" s="1"/>
  <c r="J265" i="4"/>
  <c r="Q264" i="4"/>
  <c r="P264" i="4"/>
  <c r="M264" i="4"/>
  <c r="O264" i="4" s="1"/>
  <c r="J264" i="4"/>
  <c r="Q263" i="4"/>
  <c r="P263" i="4"/>
  <c r="M263" i="4"/>
  <c r="O263" i="4" s="1"/>
  <c r="J263" i="4"/>
  <c r="Q262" i="4"/>
  <c r="P262" i="4"/>
  <c r="M262" i="4"/>
  <c r="O262" i="4" s="1"/>
  <c r="L262" i="4"/>
  <c r="J262" i="4"/>
  <c r="Z261" i="4"/>
  <c r="Y261" i="4"/>
  <c r="X261" i="4"/>
  <c r="W261" i="4"/>
  <c r="U261" i="4"/>
  <c r="T261" i="4"/>
  <c r="S261" i="4"/>
  <c r="R261" i="4"/>
  <c r="R260" i="4" s="1"/>
  <c r="K261" i="4"/>
  <c r="K260" i="4" s="1"/>
  <c r="I261" i="4"/>
  <c r="I260" i="4" s="1"/>
  <c r="H261" i="4"/>
  <c r="H260" i="4" s="1"/>
  <c r="G261" i="4"/>
  <c r="G260" i="4" s="1"/>
  <c r="F261" i="4"/>
  <c r="F260" i="4" s="1"/>
  <c r="T260" i="4"/>
  <c r="S260" i="4"/>
  <c r="Q259" i="4"/>
  <c r="V259" i="4" s="1"/>
  <c r="P259" i="4"/>
  <c r="M259" i="4"/>
  <c r="O259" i="4" s="1"/>
  <c r="J259" i="4"/>
  <c r="P258" i="4"/>
  <c r="M258" i="4"/>
  <c r="O258" i="4" s="1"/>
  <c r="J258" i="4"/>
  <c r="Q257" i="4"/>
  <c r="P257" i="4"/>
  <c r="M257" i="4"/>
  <c r="O257" i="4" s="1"/>
  <c r="J257" i="4"/>
  <c r="Q256" i="4"/>
  <c r="P256" i="4"/>
  <c r="M256" i="4"/>
  <c r="O256" i="4" s="1"/>
  <c r="J256" i="4"/>
  <c r="Q255" i="4"/>
  <c r="P255" i="4"/>
  <c r="M255" i="4"/>
  <c r="O255" i="4" s="1"/>
  <c r="J255" i="4"/>
  <c r="Q254" i="4"/>
  <c r="P254" i="4"/>
  <c r="O254" i="4"/>
  <c r="M254" i="4"/>
  <c r="N254" i="4" s="1"/>
  <c r="J254" i="4"/>
  <c r="Q253" i="4"/>
  <c r="P253" i="4"/>
  <c r="M253" i="4"/>
  <c r="O253" i="4" s="1"/>
  <c r="J253" i="4"/>
  <c r="Q252" i="4"/>
  <c r="P252" i="4"/>
  <c r="M252" i="4"/>
  <c r="O252" i="4" s="1"/>
  <c r="J252" i="4"/>
  <c r="Q251" i="4"/>
  <c r="P251" i="4"/>
  <c r="V251" i="4" s="1"/>
  <c r="M251" i="4"/>
  <c r="N251" i="4" s="1"/>
  <c r="J251" i="4"/>
  <c r="Q250" i="4"/>
  <c r="P250" i="4"/>
  <c r="M250" i="4"/>
  <c r="O250" i="4" s="1"/>
  <c r="J250" i="4"/>
  <c r="Q249" i="4"/>
  <c r="P249" i="4"/>
  <c r="M249" i="4"/>
  <c r="O249" i="4" s="1"/>
  <c r="L249" i="4"/>
  <c r="J249" i="4"/>
  <c r="Q248" i="4"/>
  <c r="P248" i="4"/>
  <c r="M248" i="4"/>
  <c r="N248" i="4" s="1"/>
  <c r="J248" i="4"/>
  <c r="Q247" i="4"/>
  <c r="P247" i="4"/>
  <c r="M247" i="4"/>
  <c r="O247" i="4" s="1"/>
  <c r="L247" i="4"/>
  <c r="J247" i="4"/>
  <c r="Q246" i="4"/>
  <c r="P246" i="4"/>
  <c r="V246" i="4" s="1"/>
  <c r="O246" i="4"/>
  <c r="M246" i="4"/>
  <c r="L246" i="4"/>
  <c r="J246" i="4"/>
  <c r="Q245" i="4"/>
  <c r="P245" i="4"/>
  <c r="M245" i="4"/>
  <c r="O245" i="4" s="1"/>
  <c r="J245" i="4"/>
  <c r="Q244" i="4"/>
  <c r="P244" i="4"/>
  <c r="M244" i="4"/>
  <c r="N244" i="4" s="1"/>
  <c r="J244" i="4"/>
  <c r="Q243" i="4"/>
  <c r="P243" i="4"/>
  <c r="M243" i="4"/>
  <c r="L243" i="4"/>
  <c r="J243" i="4"/>
  <c r="Z242" i="4"/>
  <c r="Y242" i="4"/>
  <c r="X242" i="4"/>
  <c r="W242" i="4"/>
  <c r="U242" i="4"/>
  <c r="T242" i="4"/>
  <c r="T241" i="4" s="1"/>
  <c r="S242" i="4"/>
  <c r="S241" i="4" s="1"/>
  <c r="R242" i="4"/>
  <c r="R241" i="4" s="1"/>
  <c r="K242" i="4"/>
  <c r="K241" i="4" s="1"/>
  <c r="I242" i="4"/>
  <c r="I241" i="4" s="1"/>
  <c r="H242" i="4"/>
  <c r="H241" i="4" s="1"/>
  <c r="G242" i="4"/>
  <c r="G241" i="4" s="1"/>
  <c r="F242" i="4"/>
  <c r="F241" i="4" s="1"/>
  <c r="Q240" i="4"/>
  <c r="P240" i="4"/>
  <c r="M240" i="4"/>
  <c r="O240" i="4" s="1"/>
  <c r="L240" i="4"/>
  <c r="J240" i="4"/>
  <c r="Q239" i="4"/>
  <c r="P239" i="4"/>
  <c r="M239" i="4"/>
  <c r="N239" i="4" s="1"/>
  <c r="J239" i="4"/>
  <c r="Q238" i="4"/>
  <c r="P238" i="4"/>
  <c r="M238" i="4"/>
  <c r="O238" i="4" s="1"/>
  <c r="J238" i="4"/>
  <c r="Q237" i="4"/>
  <c r="P237" i="4"/>
  <c r="M237" i="4"/>
  <c r="O237" i="4" s="1"/>
  <c r="J237" i="4"/>
  <c r="Q236" i="4"/>
  <c r="P236" i="4"/>
  <c r="M236" i="4"/>
  <c r="O236" i="4" s="1"/>
  <c r="J236" i="4"/>
  <c r="Q235" i="4"/>
  <c r="P235" i="4"/>
  <c r="M235" i="4"/>
  <c r="N235" i="4" s="1"/>
  <c r="L235" i="4"/>
  <c r="J235" i="4"/>
  <c r="Q234" i="4"/>
  <c r="P234" i="4"/>
  <c r="M234" i="4"/>
  <c r="O234" i="4" s="1"/>
  <c r="J234" i="4"/>
  <c r="Q233" i="4"/>
  <c r="P233" i="4"/>
  <c r="M233" i="4"/>
  <c r="O233" i="4" s="1"/>
  <c r="J233" i="4"/>
  <c r="Q232" i="4"/>
  <c r="P232" i="4"/>
  <c r="M232" i="4"/>
  <c r="L232" i="4"/>
  <c r="J232" i="4"/>
  <c r="Q231" i="4"/>
  <c r="P231" i="4"/>
  <c r="M231" i="4"/>
  <c r="O231" i="4" s="1"/>
  <c r="J231" i="4"/>
  <c r="Q230" i="4"/>
  <c r="P230" i="4"/>
  <c r="M230" i="4"/>
  <c r="O230" i="4" s="1"/>
  <c r="L230" i="4"/>
  <c r="J230" i="4"/>
  <c r="Q229" i="4"/>
  <c r="P229" i="4"/>
  <c r="M229" i="4"/>
  <c r="O229" i="4" s="1"/>
  <c r="L229" i="4"/>
  <c r="J229" i="4"/>
  <c r="Q228" i="4"/>
  <c r="P228" i="4"/>
  <c r="M228" i="4"/>
  <c r="O228" i="4" s="1"/>
  <c r="J228" i="4"/>
  <c r="Q227" i="4"/>
  <c r="P227" i="4"/>
  <c r="M227" i="4"/>
  <c r="O227" i="4" s="1"/>
  <c r="L227" i="4"/>
  <c r="J227" i="4"/>
  <c r="Q226" i="4"/>
  <c r="P226" i="4"/>
  <c r="M226" i="4"/>
  <c r="O226" i="4" s="1"/>
  <c r="L226" i="4"/>
  <c r="J226" i="4"/>
  <c r="T225" i="4"/>
  <c r="T224" i="4" s="1"/>
  <c r="S225" i="4"/>
  <c r="S224" i="4" s="1"/>
  <c r="R225" i="4"/>
  <c r="R224" i="4" s="1"/>
  <c r="K225" i="4"/>
  <c r="K224" i="4" s="1"/>
  <c r="I225" i="4"/>
  <c r="I224" i="4" s="1"/>
  <c r="H225" i="4"/>
  <c r="H224" i="4" s="1"/>
  <c r="G225" i="4"/>
  <c r="G224" i="4" s="1"/>
  <c r="F225" i="4"/>
  <c r="F224" i="4" s="1"/>
  <c r="V224" i="4"/>
  <c r="U224" i="4"/>
  <c r="Q223" i="4"/>
  <c r="P223" i="4"/>
  <c r="M223" i="4"/>
  <c r="O223" i="4" s="1"/>
  <c r="L223" i="4"/>
  <c r="J223" i="4"/>
  <c r="Q222" i="4"/>
  <c r="P222" i="4"/>
  <c r="V222" i="4" s="1"/>
  <c r="M222" i="4"/>
  <c r="O222" i="4" s="1"/>
  <c r="J222" i="4"/>
  <c r="Q221" i="4"/>
  <c r="P221" i="4"/>
  <c r="M221" i="4"/>
  <c r="O221" i="4" s="1"/>
  <c r="J221" i="4"/>
  <c r="Q220" i="4"/>
  <c r="P220" i="4"/>
  <c r="M220" i="4"/>
  <c r="O220" i="4" s="1"/>
  <c r="J220" i="4"/>
  <c r="Q219" i="4"/>
  <c r="P219" i="4"/>
  <c r="O219" i="4"/>
  <c r="M219" i="4"/>
  <c r="N219" i="4" s="1"/>
  <c r="L219" i="4"/>
  <c r="J219" i="4"/>
  <c r="Q218" i="4"/>
  <c r="P218" i="4"/>
  <c r="O218" i="4"/>
  <c r="M218" i="4"/>
  <c r="N218" i="4" s="1"/>
  <c r="J218" i="4"/>
  <c r="Q217" i="4"/>
  <c r="P217" i="4"/>
  <c r="M217" i="4"/>
  <c r="O217" i="4" s="1"/>
  <c r="J217" i="4"/>
  <c r="Q216" i="4"/>
  <c r="P216" i="4"/>
  <c r="M216" i="4"/>
  <c r="O216" i="4" s="1"/>
  <c r="J216" i="4"/>
  <c r="Q215" i="4"/>
  <c r="P215" i="4"/>
  <c r="M215" i="4"/>
  <c r="O215" i="4" s="1"/>
  <c r="J215" i="4"/>
  <c r="Q214" i="4"/>
  <c r="P214" i="4"/>
  <c r="M214" i="4"/>
  <c r="O214" i="4" s="1"/>
  <c r="J214" i="4"/>
  <c r="Q213" i="4"/>
  <c r="P213" i="4"/>
  <c r="M213" i="4"/>
  <c r="O213" i="4" s="1"/>
  <c r="L213" i="4"/>
  <c r="J213" i="4"/>
  <c r="Q212" i="4"/>
  <c r="P212" i="4"/>
  <c r="M212" i="4"/>
  <c r="N212" i="4" s="1"/>
  <c r="L212" i="4"/>
  <c r="J212" i="4"/>
  <c r="Q211" i="4"/>
  <c r="P211" i="4"/>
  <c r="M211" i="4"/>
  <c r="N211" i="4" s="1"/>
  <c r="J211" i="4"/>
  <c r="Q210" i="4"/>
  <c r="P210" i="4"/>
  <c r="M210" i="4"/>
  <c r="O210" i="4" s="1"/>
  <c r="J210" i="4"/>
  <c r="Q209" i="4"/>
  <c r="P209" i="4"/>
  <c r="M209" i="4"/>
  <c r="O209" i="4" s="1"/>
  <c r="J209" i="4"/>
  <c r="Q208" i="4"/>
  <c r="P208" i="4"/>
  <c r="M208" i="4"/>
  <c r="O208" i="4" s="1"/>
  <c r="J208" i="4"/>
  <c r="Q207" i="4"/>
  <c r="P207" i="4"/>
  <c r="M207" i="4"/>
  <c r="O207" i="4" s="1"/>
  <c r="J207" i="4"/>
  <c r="Q206" i="4"/>
  <c r="P206" i="4"/>
  <c r="M206" i="4"/>
  <c r="O206" i="4" s="1"/>
  <c r="J206" i="4"/>
  <c r="U205" i="4"/>
  <c r="T205" i="4"/>
  <c r="T204" i="4" s="1"/>
  <c r="S205" i="4"/>
  <c r="S204" i="4" s="1"/>
  <c r="R205" i="4"/>
  <c r="R204" i="4" s="1"/>
  <c r="K205" i="4"/>
  <c r="I205" i="4"/>
  <c r="I204" i="4" s="1"/>
  <c r="H205" i="4"/>
  <c r="H204" i="4" s="1"/>
  <c r="G205" i="4"/>
  <c r="G204" i="4" s="1"/>
  <c r="F205" i="4"/>
  <c r="F204" i="4" s="1"/>
  <c r="Q203" i="4"/>
  <c r="P203" i="4"/>
  <c r="P201" i="4" s="1"/>
  <c r="P200" i="4" s="1"/>
  <c r="M203" i="4"/>
  <c r="N203" i="4" s="1"/>
  <c r="N201" i="4" s="1"/>
  <c r="N200" i="4" s="1"/>
  <c r="J203" i="4"/>
  <c r="J201" i="4" s="1"/>
  <c r="J200" i="4" s="1"/>
  <c r="Q202" i="4"/>
  <c r="P202" i="4"/>
  <c r="M202" i="4"/>
  <c r="O202" i="4" s="1"/>
  <c r="J202" i="4"/>
  <c r="V201" i="4"/>
  <c r="U201" i="4"/>
  <c r="T201" i="4"/>
  <c r="T200" i="4" s="1"/>
  <c r="S201" i="4"/>
  <c r="S200" i="4" s="1"/>
  <c r="R201" i="4"/>
  <c r="R200" i="4" s="1"/>
  <c r="L201" i="4"/>
  <c r="L200" i="4" s="1"/>
  <c r="K201" i="4"/>
  <c r="K200" i="4" s="1"/>
  <c r="I201" i="4"/>
  <c r="I200" i="4" s="1"/>
  <c r="H201" i="4"/>
  <c r="H200" i="4" s="1"/>
  <c r="G201" i="4"/>
  <c r="F201" i="4"/>
  <c r="F200" i="4" s="1"/>
  <c r="V200" i="4"/>
  <c r="G200" i="4"/>
  <c r="Q199" i="4"/>
  <c r="P199" i="4"/>
  <c r="M199" i="4"/>
  <c r="J199" i="4"/>
  <c r="Q198" i="4"/>
  <c r="P198" i="4"/>
  <c r="O198" i="4"/>
  <c r="M198" i="4"/>
  <c r="N198" i="4" s="1"/>
  <c r="J198" i="4"/>
  <c r="Q197" i="4"/>
  <c r="P197" i="4"/>
  <c r="M197" i="4"/>
  <c r="M196" i="4" s="1"/>
  <c r="J197" i="4"/>
  <c r="K196" i="4"/>
  <c r="I196" i="4"/>
  <c r="H196" i="4"/>
  <c r="G196" i="4"/>
  <c r="F196" i="4"/>
  <c r="Q195" i="4"/>
  <c r="Q194" i="4" s="1"/>
  <c r="P195" i="4"/>
  <c r="M195" i="4"/>
  <c r="M194" i="4" s="1"/>
  <c r="J195" i="4"/>
  <c r="J194" i="4" s="1"/>
  <c r="K194" i="4"/>
  <c r="I194" i="4"/>
  <c r="H194" i="4"/>
  <c r="G194" i="4"/>
  <c r="F194" i="4"/>
  <c r="Q193" i="4"/>
  <c r="P193" i="4"/>
  <c r="M193" i="4"/>
  <c r="M192" i="4" s="1"/>
  <c r="J193" i="4"/>
  <c r="J192" i="4" s="1"/>
  <c r="Q192" i="4"/>
  <c r="K192" i="4"/>
  <c r="I192" i="4"/>
  <c r="H192" i="4"/>
  <c r="G192" i="4"/>
  <c r="F192" i="4"/>
  <c r="Q191" i="4"/>
  <c r="Q190" i="4" s="1"/>
  <c r="P191" i="4"/>
  <c r="M191" i="4"/>
  <c r="N191" i="4" s="1"/>
  <c r="J191" i="4"/>
  <c r="J190" i="4" s="1"/>
  <c r="L190" i="4"/>
  <c r="K190" i="4"/>
  <c r="I190" i="4"/>
  <c r="H190" i="4"/>
  <c r="G190" i="4"/>
  <c r="F190" i="4"/>
  <c r="Q189" i="4"/>
  <c r="Q188" i="4" s="1"/>
  <c r="P189" i="4"/>
  <c r="M189" i="4"/>
  <c r="J189" i="4"/>
  <c r="T188" i="4"/>
  <c r="S188" i="4"/>
  <c r="S187" i="4" s="1"/>
  <c r="R188" i="4"/>
  <c r="R187" i="4" s="1"/>
  <c r="L188" i="4"/>
  <c r="K188" i="4"/>
  <c r="J188" i="4"/>
  <c r="I188" i="4"/>
  <c r="H188" i="4"/>
  <c r="G188" i="4"/>
  <c r="F188" i="4"/>
  <c r="T187" i="4"/>
  <c r="V186" i="4"/>
  <c r="Q186" i="4"/>
  <c r="P186" i="4"/>
  <c r="M186" i="4"/>
  <c r="O186" i="4" s="1"/>
  <c r="J186" i="4"/>
  <c r="Q185" i="4"/>
  <c r="P185" i="4"/>
  <c r="M185" i="4"/>
  <c r="N185" i="4" s="1"/>
  <c r="J185" i="4"/>
  <c r="Q184" i="4"/>
  <c r="P184" i="4"/>
  <c r="M184" i="4"/>
  <c r="O184" i="4" s="1"/>
  <c r="J184" i="4"/>
  <c r="T183" i="4"/>
  <c r="T182" i="4" s="1"/>
  <c r="S183" i="4"/>
  <c r="S182" i="4" s="1"/>
  <c r="R183" i="4"/>
  <c r="R182" i="4" s="1"/>
  <c r="K183" i="4"/>
  <c r="K182" i="4" s="1"/>
  <c r="I183" i="4"/>
  <c r="I182" i="4" s="1"/>
  <c r="H183" i="4"/>
  <c r="H182" i="4" s="1"/>
  <c r="G183" i="4"/>
  <c r="G182" i="4" s="1"/>
  <c r="F183" i="4"/>
  <c r="V182" i="4"/>
  <c r="U182" i="4"/>
  <c r="Q181" i="4"/>
  <c r="P181" i="4"/>
  <c r="M181" i="4"/>
  <c r="O181" i="4" s="1"/>
  <c r="J181" i="4"/>
  <c r="Q180" i="4"/>
  <c r="P180" i="4"/>
  <c r="M180" i="4"/>
  <c r="N180" i="4" s="1"/>
  <c r="J180" i="4"/>
  <c r="Q179" i="4"/>
  <c r="P179" i="4"/>
  <c r="M179" i="4"/>
  <c r="O179" i="4" s="1"/>
  <c r="J179" i="4"/>
  <c r="Q178" i="4"/>
  <c r="P178" i="4"/>
  <c r="M178" i="4"/>
  <c r="O178" i="4" s="1"/>
  <c r="J178" i="4"/>
  <c r="Q177" i="4"/>
  <c r="P177" i="4"/>
  <c r="M177" i="4"/>
  <c r="N177" i="4" s="1"/>
  <c r="J177" i="4"/>
  <c r="Q176" i="4"/>
  <c r="V176" i="4" s="1"/>
  <c r="P176" i="4"/>
  <c r="M176" i="4"/>
  <c r="O176" i="4" s="1"/>
  <c r="J176" i="4"/>
  <c r="Q175" i="4"/>
  <c r="P175" i="4"/>
  <c r="M175" i="4"/>
  <c r="N175" i="4" s="1"/>
  <c r="J175" i="4"/>
  <c r="Q174" i="4"/>
  <c r="P174" i="4"/>
  <c r="N174" i="4"/>
  <c r="M174" i="4"/>
  <c r="J174" i="4"/>
  <c r="Q173" i="4"/>
  <c r="P173" i="4"/>
  <c r="M173" i="4"/>
  <c r="N173" i="4" s="1"/>
  <c r="J173" i="4"/>
  <c r="Q172" i="4"/>
  <c r="P172" i="4"/>
  <c r="M172" i="4"/>
  <c r="O172" i="4" s="1"/>
  <c r="J172" i="4"/>
  <c r="Q171" i="4"/>
  <c r="P171" i="4"/>
  <c r="M171" i="4"/>
  <c r="O171" i="4" s="1"/>
  <c r="J171" i="4"/>
  <c r="Q170" i="4"/>
  <c r="P170" i="4"/>
  <c r="M170" i="4"/>
  <c r="N170" i="4" s="1"/>
  <c r="J170" i="4"/>
  <c r="U169" i="4"/>
  <c r="U168" i="4" s="1"/>
  <c r="T169" i="4"/>
  <c r="T168" i="4" s="1"/>
  <c r="S169" i="4"/>
  <c r="S168" i="4" s="1"/>
  <c r="R169" i="4"/>
  <c r="K169" i="4"/>
  <c r="K168" i="4" s="1"/>
  <c r="I169" i="4"/>
  <c r="I168" i="4" s="1"/>
  <c r="H169" i="4"/>
  <c r="H168" i="4" s="1"/>
  <c r="G169" i="4"/>
  <c r="G168" i="4" s="1"/>
  <c r="F169" i="4"/>
  <c r="F168" i="4" s="1"/>
  <c r="R168" i="4"/>
  <c r="Q167" i="4"/>
  <c r="Q166" i="4" s="1"/>
  <c r="P167" i="4"/>
  <c r="M167" i="4"/>
  <c r="M166" i="4" s="1"/>
  <c r="O166" i="4" s="1"/>
  <c r="J167" i="4"/>
  <c r="T166" i="4"/>
  <c r="S166" i="4"/>
  <c r="K166" i="4"/>
  <c r="P166" i="4" s="1"/>
  <c r="I166" i="4"/>
  <c r="H166" i="4"/>
  <c r="G166" i="4"/>
  <c r="F166" i="4"/>
  <c r="Q165" i="4"/>
  <c r="P165" i="4"/>
  <c r="M165" i="4"/>
  <c r="O165" i="4" s="1"/>
  <c r="J165" i="4"/>
  <c r="Q164" i="4"/>
  <c r="P164" i="4"/>
  <c r="M164" i="4"/>
  <c r="J164" i="4"/>
  <c r="Q163" i="4"/>
  <c r="P163" i="4"/>
  <c r="M163" i="4"/>
  <c r="O163" i="4" s="1"/>
  <c r="O162" i="4" s="1"/>
  <c r="J163" i="4"/>
  <c r="U162" i="4"/>
  <c r="T162" i="4"/>
  <c r="S162" i="4"/>
  <c r="R162" i="4"/>
  <c r="K162" i="4"/>
  <c r="I162" i="4"/>
  <c r="I157" i="4" s="1"/>
  <c r="H162" i="4"/>
  <c r="G162" i="4"/>
  <c r="F162" i="4"/>
  <c r="Q161" i="4"/>
  <c r="Q159" i="4" s="1"/>
  <c r="P161" i="4"/>
  <c r="V161" i="4" s="1"/>
  <c r="M161" i="4"/>
  <c r="O161" i="4" s="1"/>
  <c r="J161" i="4"/>
  <c r="Q160" i="4"/>
  <c r="P160" i="4"/>
  <c r="M160" i="4"/>
  <c r="J160" i="4"/>
  <c r="T159" i="4"/>
  <c r="S159" i="4"/>
  <c r="R159" i="4"/>
  <c r="K159" i="4"/>
  <c r="I159" i="4"/>
  <c r="H159" i="4"/>
  <c r="G159" i="4"/>
  <c r="F159" i="4"/>
  <c r="M159" i="4" s="1"/>
  <c r="N159" i="4" s="1"/>
  <c r="Q158" i="4"/>
  <c r="P158" i="4"/>
  <c r="M158" i="4"/>
  <c r="J158" i="4"/>
  <c r="T157" i="4"/>
  <c r="Q156" i="4"/>
  <c r="P156" i="4"/>
  <c r="V156" i="4" s="1"/>
  <c r="M156" i="4"/>
  <c r="N156" i="4" s="1"/>
  <c r="J156" i="4"/>
  <c r="Q155" i="4"/>
  <c r="P155" i="4"/>
  <c r="M155" i="4"/>
  <c r="J155" i="4"/>
  <c r="Q154" i="4"/>
  <c r="P154" i="4"/>
  <c r="M154" i="4"/>
  <c r="O154" i="4" s="1"/>
  <c r="J154" i="4"/>
  <c r="Q153" i="4"/>
  <c r="P153" i="4"/>
  <c r="V153" i="4" s="1"/>
  <c r="M153" i="4"/>
  <c r="O153" i="4" s="1"/>
  <c r="J153" i="4"/>
  <c r="Q152" i="4"/>
  <c r="P152" i="4"/>
  <c r="M152" i="4"/>
  <c r="N152" i="4" s="1"/>
  <c r="J152" i="4"/>
  <c r="Q151" i="4"/>
  <c r="P151" i="4"/>
  <c r="M151" i="4"/>
  <c r="L151" i="4"/>
  <c r="J151" i="4"/>
  <c r="Q150" i="4"/>
  <c r="P150" i="4"/>
  <c r="M150" i="4"/>
  <c r="O150" i="4" s="1"/>
  <c r="L150" i="4"/>
  <c r="J150" i="4"/>
  <c r="Q149" i="4"/>
  <c r="P149" i="4"/>
  <c r="M149" i="4"/>
  <c r="O149" i="4" s="1"/>
  <c r="L149" i="4"/>
  <c r="J149" i="4"/>
  <c r="Q148" i="4"/>
  <c r="P148" i="4"/>
  <c r="M148" i="4"/>
  <c r="L148" i="4"/>
  <c r="J148" i="4"/>
  <c r="Q147" i="4"/>
  <c r="P147" i="4"/>
  <c r="M147" i="4"/>
  <c r="O147" i="4" s="1"/>
  <c r="L147" i="4"/>
  <c r="J147" i="4"/>
  <c r="Q146" i="4"/>
  <c r="P146" i="4"/>
  <c r="M146" i="4"/>
  <c r="L146" i="4"/>
  <c r="J146" i="4"/>
  <c r="T145" i="4"/>
  <c r="S145" i="4"/>
  <c r="R145" i="4"/>
  <c r="R144" i="4" s="1"/>
  <c r="K145" i="4"/>
  <c r="I145" i="4"/>
  <c r="I144" i="4" s="1"/>
  <c r="H145" i="4"/>
  <c r="H144" i="4" s="1"/>
  <c r="G145" i="4"/>
  <c r="G144" i="4" s="1"/>
  <c r="F145" i="4"/>
  <c r="F144" i="4" s="1"/>
  <c r="T144" i="4"/>
  <c r="S144" i="4"/>
  <c r="Q143" i="4"/>
  <c r="P143" i="4"/>
  <c r="M143" i="4"/>
  <c r="N143" i="4" s="1"/>
  <c r="J143" i="4"/>
  <c r="Q142" i="4"/>
  <c r="P142" i="4"/>
  <c r="M142" i="4"/>
  <c r="N142" i="4" s="1"/>
  <c r="J142" i="4"/>
  <c r="Q141" i="4"/>
  <c r="P141" i="4"/>
  <c r="M141" i="4"/>
  <c r="O141" i="4" s="1"/>
  <c r="J141" i="4"/>
  <c r="Q140" i="4"/>
  <c r="P140" i="4"/>
  <c r="M140" i="4"/>
  <c r="N140" i="4" s="1"/>
  <c r="J140" i="4"/>
  <c r="Q139" i="4"/>
  <c r="P139" i="4"/>
  <c r="M139" i="4"/>
  <c r="O139" i="4" s="1"/>
  <c r="J139" i="4"/>
  <c r="Q138" i="4"/>
  <c r="P138" i="4"/>
  <c r="M138" i="4"/>
  <c r="J138" i="4"/>
  <c r="Q137" i="4"/>
  <c r="P137" i="4"/>
  <c r="V137" i="4" s="1"/>
  <c r="M137" i="4"/>
  <c r="N137" i="4" s="1"/>
  <c r="J137" i="4"/>
  <c r="Q136" i="4"/>
  <c r="P136" i="4"/>
  <c r="M136" i="4"/>
  <c r="N136" i="4" s="1"/>
  <c r="J136" i="4"/>
  <c r="Q135" i="4"/>
  <c r="P135" i="4"/>
  <c r="M135" i="4"/>
  <c r="O135" i="4" s="1"/>
  <c r="J135" i="4"/>
  <c r="Q134" i="4"/>
  <c r="P134" i="4"/>
  <c r="V134" i="4" s="1"/>
  <c r="M134" i="4"/>
  <c r="N134" i="4" s="1"/>
  <c r="J134" i="4"/>
  <c r="Q133" i="4"/>
  <c r="P133" i="4"/>
  <c r="M133" i="4"/>
  <c r="N133" i="4" s="1"/>
  <c r="J133" i="4"/>
  <c r="Q132" i="4"/>
  <c r="P132" i="4"/>
  <c r="N132" i="4"/>
  <c r="M132" i="4"/>
  <c r="O132" i="4" s="1"/>
  <c r="J132" i="4"/>
  <c r="Q131" i="4"/>
  <c r="P131" i="4"/>
  <c r="M131" i="4"/>
  <c r="O131" i="4" s="1"/>
  <c r="J131" i="4"/>
  <c r="Q130" i="4"/>
  <c r="P130" i="4"/>
  <c r="V130" i="4" s="1"/>
  <c r="M130" i="4"/>
  <c r="N130" i="4" s="1"/>
  <c r="J130" i="4"/>
  <c r="U129" i="4"/>
  <c r="T129" i="4"/>
  <c r="S129" i="4"/>
  <c r="R129" i="4"/>
  <c r="L129" i="4"/>
  <c r="K129" i="4"/>
  <c r="K128" i="4" s="1"/>
  <c r="I129" i="4"/>
  <c r="I128" i="4" s="1"/>
  <c r="H129" i="4"/>
  <c r="H128" i="4" s="1"/>
  <c r="G129" i="4"/>
  <c r="G128" i="4" s="1"/>
  <c r="F129" i="4"/>
  <c r="F128" i="4" s="1"/>
  <c r="T128" i="4"/>
  <c r="S128" i="4"/>
  <c r="R128" i="4"/>
  <c r="Q127" i="4"/>
  <c r="P127" i="4"/>
  <c r="M127" i="4"/>
  <c r="O127" i="4" s="1"/>
  <c r="L127" i="4"/>
  <c r="J127" i="4"/>
  <c r="Q125" i="4"/>
  <c r="P125" i="4"/>
  <c r="M125" i="4"/>
  <c r="J125" i="4"/>
  <c r="Q124" i="4"/>
  <c r="P124" i="4"/>
  <c r="M124" i="4"/>
  <c r="N124" i="4" s="1"/>
  <c r="J124" i="4"/>
  <c r="Q123" i="4"/>
  <c r="P123" i="4"/>
  <c r="M123" i="4"/>
  <c r="J123" i="4"/>
  <c r="Q122" i="4"/>
  <c r="P122" i="4"/>
  <c r="M122" i="4"/>
  <c r="N122" i="4" s="1"/>
  <c r="J122" i="4"/>
  <c r="Q121" i="4"/>
  <c r="V121" i="4" s="1"/>
  <c r="P121" i="4"/>
  <c r="M121" i="4"/>
  <c r="O121" i="4" s="1"/>
  <c r="J121" i="4"/>
  <c r="Q120" i="4"/>
  <c r="P120" i="4"/>
  <c r="M120" i="4"/>
  <c r="J120" i="4"/>
  <c r="Q119" i="4"/>
  <c r="P119" i="4"/>
  <c r="M119" i="4"/>
  <c r="N119" i="4" s="1"/>
  <c r="J119" i="4"/>
  <c r="P118" i="4"/>
  <c r="V118" i="4" s="1"/>
  <c r="M118" i="4"/>
  <c r="N118" i="4" s="1"/>
  <c r="J118" i="4"/>
  <c r="Q117" i="4"/>
  <c r="P117" i="4"/>
  <c r="V117" i="4" s="1"/>
  <c r="M117" i="4"/>
  <c r="N117" i="4" s="1"/>
  <c r="J117" i="4"/>
  <c r="Q116" i="4"/>
  <c r="P116" i="4"/>
  <c r="M116" i="4"/>
  <c r="L116" i="4"/>
  <c r="J116" i="4"/>
  <c r="Q115" i="4"/>
  <c r="P115" i="4"/>
  <c r="M115" i="4"/>
  <c r="J115" i="4"/>
  <c r="Q114" i="4"/>
  <c r="P114" i="4"/>
  <c r="M114" i="4"/>
  <c r="N114" i="4" s="1"/>
  <c r="L114" i="4"/>
  <c r="J114" i="4"/>
  <c r="Q113" i="4"/>
  <c r="P113" i="4"/>
  <c r="M113" i="4"/>
  <c r="N113" i="4" s="1"/>
  <c r="L113" i="4"/>
  <c r="J113" i="4"/>
  <c r="U112" i="4"/>
  <c r="U111" i="4" s="1"/>
  <c r="T112" i="4"/>
  <c r="S112" i="4"/>
  <c r="S111" i="4" s="1"/>
  <c r="R112" i="4"/>
  <c r="R111" i="4" s="1"/>
  <c r="K112" i="4"/>
  <c r="K111" i="4" s="1"/>
  <c r="I112" i="4"/>
  <c r="I111" i="4" s="1"/>
  <c r="H112" i="4"/>
  <c r="H111" i="4" s="1"/>
  <c r="G112" i="4"/>
  <c r="G111" i="4" s="1"/>
  <c r="F112" i="4"/>
  <c r="F111" i="4" s="1"/>
  <c r="T111" i="4"/>
  <c r="Q110" i="4"/>
  <c r="P110" i="4"/>
  <c r="M110" i="4"/>
  <c r="J110" i="4"/>
  <c r="Q109" i="4"/>
  <c r="P109" i="4"/>
  <c r="V109" i="4" s="1"/>
  <c r="M109" i="4"/>
  <c r="N109" i="4" s="1"/>
  <c r="J109" i="4"/>
  <c r="Q108" i="4"/>
  <c r="P108" i="4"/>
  <c r="M108" i="4"/>
  <c r="O108" i="4" s="1"/>
  <c r="J108" i="4"/>
  <c r="Q107" i="4"/>
  <c r="P107" i="4"/>
  <c r="M107" i="4"/>
  <c r="N107" i="4" s="1"/>
  <c r="J107" i="4"/>
  <c r="Q106" i="4"/>
  <c r="P106" i="4"/>
  <c r="M106" i="4"/>
  <c r="O106" i="4" s="1"/>
  <c r="L106" i="4"/>
  <c r="J106" i="4"/>
  <c r="Q105" i="4"/>
  <c r="P105" i="4"/>
  <c r="M105" i="4"/>
  <c r="J105" i="4"/>
  <c r="Q104" i="4"/>
  <c r="P104" i="4"/>
  <c r="M104" i="4"/>
  <c r="J104" i="4"/>
  <c r="Q103" i="4"/>
  <c r="P103" i="4"/>
  <c r="V103" i="4" s="1"/>
  <c r="O103" i="4"/>
  <c r="M103" i="4"/>
  <c r="N103" i="4" s="1"/>
  <c r="L103" i="4"/>
  <c r="J103" i="4"/>
  <c r="Q102" i="4"/>
  <c r="P102" i="4"/>
  <c r="M102" i="4"/>
  <c r="N102" i="4" s="1"/>
  <c r="J102" i="4"/>
  <c r="Q101" i="4"/>
  <c r="P101" i="4"/>
  <c r="V101" i="4" s="1"/>
  <c r="M101" i="4"/>
  <c r="N101" i="4" s="1"/>
  <c r="L101" i="4"/>
  <c r="J101" i="4"/>
  <c r="Q100" i="4"/>
  <c r="P100" i="4"/>
  <c r="M100" i="4"/>
  <c r="O100" i="4" s="1"/>
  <c r="L100" i="4"/>
  <c r="J100" i="4"/>
  <c r="Q99" i="4"/>
  <c r="P99" i="4"/>
  <c r="M99" i="4"/>
  <c r="N99" i="4" s="1"/>
  <c r="L99" i="4"/>
  <c r="J99" i="4"/>
  <c r="Q98" i="4"/>
  <c r="P98" i="4"/>
  <c r="M98" i="4"/>
  <c r="O98" i="4" s="1"/>
  <c r="L98" i="4"/>
  <c r="J98" i="4"/>
  <c r="Q97" i="4"/>
  <c r="P97" i="4"/>
  <c r="M97" i="4"/>
  <c r="N97" i="4" s="1"/>
  <c r="L97" i="4"/>
  <c r="J97" i="4"/>
  <c r="U96" i="4"/>
  <c r="U95" i="4" s="1"/>
  <c r="T96" i="4"/>
  <c r="T95" i="4" s="1"/>
  <c r="S96" i="4"/>
  <c r="S95" i="4" s="1"/>
  <c r="R96" i="4"/>
  <c r="K96" i="4"/>
  <c r="K95" i="4" s="1"/>
  <c r="I96" i="4"/>
  <c r="I95" i="4" s="1"/>
  <c r="H96" i="4"/>
  <c r="H95" i="4" s="1"/>
  <c r="G96" i="4"/>
  <c r="G95" i="4" s="1"/>
  <c r="F96" i="4"/>
  <c r="F95" i="4" s="1"/>
  <c r="R95" i="4"/>
  <c r="Q94" i="4"/>
  <c r="P94" i="4"/>
  <c r="M94" i="4"/>
  <c r="L94" i="4"/>
  <c r="J94" i="4"/>
  <c r="Q93" i="4"/>
  <c r="P93" i="4"/>
  <c r="O93" i="4"/>
  <c r="M93" i="4"/>
  <c r="N93" i="4" s="1"/>
  <c r="J93" i="4"/>
  <c r="Q92" i="4"/>
  <c r="P92" i="4"/>
  <c r="M92" i="4"/>
  <c r="N92" i="4" s="1"/>
  <c r="J92" i="4"/>
  <c r="Q91" i="4"/>
  <c r="P91" i="4"/>
  <c r="M91" i="4"/>
  <c r="N91" i="4" s="1"/>
  <c r="J91" i="4"/>
  <c r="Q90" i="4"/>
  <c r="P90" i="4"/>
  <c r="M90" i="4"/>
  <c r="O90" i="4" s="1"/>
  <c r="J90" i="4"/>
  <c r="Q89" i="4"/>
  <c r="P89" i="4"/>
  <c r="M89" i="4"/>
  <c r="O89" i="4" s="1"/>
  <c r="J89" i="4"/>
  <c r="Q88" i="4"/>
  <c r="P88" i="4"/>
  <c r="M88" i="4"/>
  <c r="L88" i="4"/>
  <c r="J88" i="4"/>
  <c r="Q87" i="4"/>
  <c r="P87" i="4"/>
  <c r="M87" i="4"/>
  <c r="L87" i="4"/>
  <c r="J87" i="4"/>
  <c r="Q86" i="4"/>
  <c r="P86" i="4"/>
  <c r="O86" i="4"/>
  <c r="M86" i="4"/>
  <c r="J86" i="4"/>
  <c r="Q85" i="4"/>
  <c r="P85" i="4"/>
  <c r="M85" i="4"/>
  <c r="J85" i="4"/>
  <c r="Q84" i="4"/>
  <c r="P84" i="4"/>
  <c r="M84" i="4"/>
  <c r="J84" i="4"/>
  <c r="Q83" i="4"/>
  <c r="P83" i="4"/>
  <c r="V83" i="4" s="1"/>
  <c r="M83" i="4"/>
  <c r="O83" i="4" s="1"/>
  <c r="L83" i="4"/>
  <c r="J83" i="4"/>
  <c r="U82" i="4"/>
  <c r="U81" i="4" s="1"/>
  <c r="T82" i="4"/>
  <c r="T81" i="4" s="1"/>
  <c r="S82" i="4"/>
  <c r="S81" i="4" s="1"/>
  <c r="R82" i="4"/>
  <c r="R81" i="4" s="1"/>
  <c r="K82" i="4"/>
  <c r="I82" i="4"/>
  <c r="I81" i="4" s="1"/>
  <c r="H82" i="4"/>
  <c r="H81" i="4" s="1"/>
  <c r="G82" i="4"/>
  <c r="G81" i="4" s="1"/>
  <c r="F82" i="4"/>
  <c r="F81" i="4" s="1"/>
  <c r="Q79" i="4"/>
  <c r="P79" i="4"/>
  <c r="M79" i="4"/>
  <c r="L79" i="4"/>
  <c r="J79" i="4"/>
  <c r="Q78" i="4"/>
  <c r="P78" i="4"/>
  <c r="M78" i="4"/>
  <c r="N78" i="4" s="1"/>
  <c r="J78" i="4"/>
  <c r="Q77" i="4"/>
  <c r="P77" i="4"/>
  <c r="M77" i="4"/>
  <c r="N77" i="4" s="1"/>
  <c r="J77" i="4"/>
  <c r="Q76" i="4"/>
  <c r="P76" i="4"/>
  <c r="M76" i="4"/>
  <c r="N76" i="4" s="1"/>
  <c r="J76" i="4"/>
  <c r="Q75" i="4"/>
  <c r="P75" i="4"/>
  <c r="M75" i="4"/>
  <c r="O75" i="4" s="1"/>
  <c r="L75" i="4"/>
  <c r="J75" i="4"/>
  <c r="Q74" i="4"/>
  <c r="P74" i="4"/>
  <c r="M74" i="4"/>
  <c r="O74" i="4" s="1"/>
  <c r="J74" i="4"/>
  <c r="Q73" i="4"/>
  <c r="P73" i="4"/>
  <c r="M73" i="4"/>
  <c r="N73" i="4" s="1"/>
  <c r="J73" i="4"/>
  <c r="Q72" i="4"/>
  <c r="P72" i="4"/>
  <c r="M72" i="4"/>
  <c r="O72" i="4" s="1"/>
  <c r="L72" i="4"/>
  <c r="J72" i="4"/>
  <c r="Q71" i="4"/>
  <c r="P71" i="4"/>
  <c r="M71" i="4"/>
  <c r="O71" i="4" s="1"/>
  <c r="L71" i="4"/>
  <c r="J71" i="4"/>
  <c r="Q70" i="4"/>
  <c r="P70" i="4"/>
  <c r="M70" i="4"/>
  <c r="O70" i="4" s="1"/>
  <c r="L70" i="4"/>
  <c r="J70" i="4"/>
  <c r="Q69" i="4"/>
  <c r="P69" i="4"/>
  <c r="M69" i="4"/>
  <c r="O69" i="4" s="1"/>
  <c r="L69" i="4"/>
  <c r="J69" i="4"/>
  <c r="Q68" i="4"/>
  <c r="P68" i="4"/>
  <c r="M68" i="4"/>
  <c r="J68" i="4"/>
  <c r="Q67" i="4"/>
  <c r="P67" i="4"/>
  <c r="M67" i="4"/>
  <c r="L67" i="4"/>
  <c r="J67" i="4"/>
  <c r="Q66" i="4"/>
  <c r="P66" i="4"/>
  <c r="M66" i="4"/>
  <c r="L66" i="4"/>
  <c r="J66" i="4"/>
  <c r="T64" i="4"/>
  <c r="S64" i="4"/>
  <c r="K64" i="4"/>
  <c r="I64" i="4"/>
  <c r="H64" i="4"/>
  <c r="G64" i="4"/>
  <c r="R64" i="4"/>
  <c r="F64" i="4"/>
  <c r="Q63" i="4"/>
  <c r="P63" i="4"/>
  <c r="M63" i="4"/>
  <c r="N63" i="4" s="1"/>
  <c r="J63" i="4"/>
  <c r="Q62" i="4"/>
  <c r="P62" i="4"/>
  <c r="M62" i="4"/>
  <c r="O62" i="4" s="1"/>
  <c r="J62" i="4"/>
  <c r="Q61" i="4"/>
  <c r="P61" i="4"/>
  <c r="M61" i="4"/>
  <c r="O61" i="4" s="1"/>
  <c r="J61" i="4"/>
  <c r="Q60" i="4"/>
  <c r="P60" i="4"/>
  <c r="M60" i="4"/>
  <c r="N60" i="4" s="1"/>
  <c r="J60" i="4"/>
  <c r="Q59" i="4"/>
  <c r="P59" i="4"/>
  <c r="M59" i="4"/>
  <c r="N59" i="4" s="1"/>
  <c r="J59" i="4"/>
  <c r="Q58" i="4"/>
  <c r="P58" i="4"/>
  <c r="M58" i="4"/>
  <c r="N58" i="4" s="1"/>
  <c r="J58" i="4"/>
  <c r="Q57" i="4"/>
  <c r="P57" i="4"/>
  <c r="M57" i="4"/>
  <c r="O57" i="4" s="1"/>
  <c r="J57" i="4"/>
  <c r="Q56" i="4"/>
  <c r="P56" i="4"/>
  <c r="M56" i="4"/>
  <c r="O56" i="4" s="1"/>
  <c r="J56" i="4"/>
  <c r="Q55" i="4"/>
  <c r="P55" i="4"/>
  <c r="M55" i="4"/>
  <c r="O55" i="4" s="1"/>
  <c r="J55" i="4"/>
  <c r="Q54" i="4"/>
  <c r="P54" i="4"/>
  <c r="M54" i="4"/>
  <c r="N54" i="4" s="1"/>
  <c r="J54" i="4"/>
  <c r="Q53" i="4"/>
  <c r="P53" i="4"/>
  <c r="M53" i="4"/>
  <c r="O53" i="4" s="1"/>
  <c r="L53" i="4"/>
  <c r="J53" i="4"/>
  <c r="Q52" i="4"/>
  <c r="P52" i="4"/>
  <c r="M52" i="4"/>
  <c r="O52" i="4" s="1"/>
  <c r="J52" i="4"/>
  <c r="Q51" i="4"/>
  <c r="P51" i="4"/>
  <c r="M51" i="4"/>
  <c r="O51" i="4" s="1"/>
  <c r="L51" i="4"/>
  <c r="J51" i="4"/>
  <c r="Q50" i="4"/>
  <c r="P50" i="4"/>
  <c r="M50" i="4"/>
  <c r="N50" i="4" s="1"/>
  <c r="L50" i="4"/>
  <c r="J50" i="4"/>
  <c r="Q49" i="4"/>
  <c r="P49" i="4"/>
  <c r="M49" i="4"/>
  <c r="N49" i="4" s="1"/>
  <c r="J49" i="4"/>
  <c r="Q48" i="4"/>
  <c r="P48" i="4"/>
  <c r="V48" i="4" s="1"/>
  <c r="M48" i="4"/>
  <c r="O48" i="4" s="1"/>
  <c r="J48" i="4"/>
  <c r="Q47" i="4"/>
  <c r="P47" i="4"/>
  <c r="V47" i="4" s="1"/>
  <c r="M47" i="4"/>
  <c r="O47" i="4" s="1"/>
  <c r="L47" i="4"/>
  <c r="J47" i="4"/>
  <c r="U46" i="4"/>
  <c r="U45" i="4" s="1"/>
  <c r="U33" i="4" s="1"/>
  <c r="T46" i="4"/>
  <c r="T45" i="4" s="1"/>
  <c r="S46" i="4"/>
  <c r="S45" i="4" s="1"/>
  <c r="R46" i="4"/>
  <c r="K46" i="4"/>
  <c r="K45" i="4" s="1"/>
  <c r="I46" i="4"/>
  <c r="I45" i="4" s="1"/>
  <c r="H46" i="4"/>
  <c r="H45" i="4" s="1"/>
  <c r="G46" i="4"/>
  <c r="G45" i="4" s="1"/>
  <c r="F46" i="4"/>
  <c r="R45" i="4"/>
  <c r="F45" i="4"/>
  <c r="Q44" i="4"/>
  <c r="P44" i="4"/>
  <c r="M44" i="4"/>
  <c r="O44" i="4" s="1"/>
  <c r="L44" i="4"/>
  <c r="J44" i="4"/>
  <c r="Q43" i="4"/>
  <c r="P43" i="4"/>
  <c r="M43" i="4"/>
  <c r="O43" i="4" s="1"/>
  <c r="J43" i="4"/>
  <c r="Q42" i="4"/>
  <c r="P42" i="4"/>
  <c r="M42" i="4"/>
  <c r="O42" i="4" s="1"/>
  <c r="J42" i="4"/>
  <c r="Q41" i="4"/>
  <c r="P41" i="4"/>
  <c r="M41" i="4"/>
  <c r="O41" i="4" s="1"/>
  <c r="J41" i="4"/>
  <c r="Q40" i="4"/>
  <c r="P40" i="4"/>
  <c r="M40" i="4"/>
  <c r="O40" i="4" s="1"/>
  <c r="J40" i="4"/>
  <c r="Q39" i="4"/>
  <c r="P39" i="4"/>
  <c r="M39" i="4"/>
  <c r="O39" i="4" s="1"/>
  <c r="J39" i="4"/>
  <c r="Q38" i="4"/>
  <c r="P38" i="4"/>
  <c r="M38" i="4"/>
  <c r="N38" i="4" s="1"/>
  <c r="J38" i="4"/>
  <c r="Q37" i="4"/>
  <c r="P37" i="4"/>
  <c r="M37" i="4"/>
  <c r="O37" i="4" s="1"/>
  <c r="J37" i="4"/>
  <c r="Q36" i="4"/>
  <c r="P36" i="4"/>
  <c r="M36" i="4"/>
  <c r="O36" i="4" s="1"/>
  <c r="J36" i="4"/>
  <c r="Q35" i="4"/>
  <c r="P35" i="4"/>
  <c r="M35" i="4"/>
  <c r="O35" i="4" s="1"/>
  <c r="J35" i="4"/>
  <c r="Q34" i="4"/>
  <c r="P34" i="4"/>
  <c r="M34" i="4"/>
  <c r="O34" i="4" s="1"/>
  <c r="L34" i="4"/>
  <c r="J34" i="4"/>
  <c r="T33" i="4"/>
  <c r="T32" i="4" s="1"/>
  <c r="S33" i="4"/>
  <c r="S32" i="4" s="1"/>
  <c r="R33" i="4"/>
  <c r="R32" i="4" s="1"/>
  <c r="K33" i="4"/>
  <c r="K32" i="4" s="1"/>
  <c r="I33" i="4"/>
  <c r="I32" i="4" s="1"/>
  <c r="H33" i="4"/>
  <c r="H32" i="4" s="1"/>
  <c r="G33" i="4"/>
  <c r="G32" i="4" s="1"/>
  <c r="F33" i="4"/>
  <c r="F32" i="4" s="1"/>
  <c r="Q31" i="4"/>
  <c r="P31" i="4"/>
  <c r="M31" i="4"/>
  <c r="N31" i="4" s="1"/>
  <c r="J31" i="4"/>
  <c r="Q30" i="4"/>
  <c r="P30" i="4"/>
  <c r="M30" i="4"/>
  <c r="O30" i="4" s="1"/>
  <c r="J30" i="4"/>
  <c r="Q29" i="4"/>
  <c r="P29" i="4"/>
  <c r="M29" i="4"/>
  <c r="N29" i="4" s="1"/>
  <c r="J29" i="4"/>
  <c r="Q28" i="4"/>
  <c r="P28" i="4"/>
  <c r="M28" i="4"/>
  <c r="N28" i="4" s="1"/>
  <c r="J28" i="4"/>
  <c r="Q27" i="4"/>
  <c r="P27" i="4"/>
  <c r="M27" i="4"/>
  <c r="N27" i="4" s="1"/>
  <c r="L27" i="4"/>
  <c r="J27" i="4"/>
  <c r="Q26" i="4"/>
  <c r="P26" i="4"/>
  <c r="M26" i="4"/>
  <c r="O26" i="4" s="1"/>
  <c r="J26" i="4"/>
  <c r="Q25" i="4"/>
  <c r="P25" i="4"/>
  <c r="M25" i="4"/>
  <c r="O25" i="4" s="1"/>
  <c r="L25" i="4"/>
  <c r="J25" i="4"/>
  <c r="Q24" i="4"/>
  <c r="P24" i="4"/>
  <c r="M24" i="4"/>
  <c r="N24" i="4" s="1"/>
  <c r="L24" i="4"/>
  <c r="J24" i="4"/>
  <c r="Q23" i="4"/>
  <c r="P23" i="4"/>
  <c r="M23" i="4"/>
  <c r="N23" i="4" s="1"/>
  <c r="L23" i="4"/>
  <c r="J23" i="4"/>
  <c r="Q22" i="4"/>
  <c r="P22" i="4"/>
  <c r="M22" i="4"/>
  <c r="O22" i="4" s="1"/>
  <c r="L22" i="4"/>
  <c r="J22" i="4"/>
  <c r="Q21" i="4"/>
  <c r="P21" i="4"/>
  <c r="M21" i="4"/>
  <c r="N21" i="4" s="1"/>
  <c r="L21" i="4"/>
  <c r="J21" i="4"/>
  <c r="Q20" i="4"/>
  <c r="P20" i="4"/>
  <c r="M20" i="4"/>
  <c r="N20" i="4" s="1"/>
  <c r="L20" i="4"/>
  <c r="J20" i="4"/>
  <c r="Q19" i="4"/>
  <c r="P19" i="4"/>
  <c r="M19" i="4"/>
  <c r="O19" i="4" s="1"/>
  <c r="L19" i="4"/>
  <c r="J19" i="4"/>
  <c r="Q18" i="4"/>
  <c r="P18" i="4"/>
  <c r="V18" i="4" s="1"/>
  <c r="M18" i="4"/>
  <c r="N18" i="4" s="1"/>
  <c r="L18" i="4"/>
  <c r="J18" i="4"/>
  <c r="Q17" i="4"/>
  <c r="P17" i="4"/>
  <c r="M17" i="4"/>
  <c r="O17" i="4" s="1"/>
  <c r="L17" i="4"/>
  <c r="J17" i="4"/>
  <c r="T16" i="4"/>
  <c r="T15" i="4" s="1"/>
  <c r="S16" i="4"/>
  <c r="R16" i="4"/>
  <c r="K16" i="4"/>
  <c r="K15" i="4" s="1"/>
  <c r="I16" i="4"/>
  <c r="H16" i="4"/>
  <c r="H15" i="4" s="1"/>
  <c r="G16" i="4"/>
  <c r="G15" i="4" s="1"/>
  <c r="F16" i="4"/>
  <c r="F15" i="4" s="1"/>
  <c r="V15" i="4"/>
  <c r="R15" i="4"/>
  <c r="O203" i="4" l="1"/>
  <c r="O201" i="4" s="1"/>
  <c r="O200" i="4" s="1"/>
  <c r="V244" i="4"/>
  <c r="V285" i="4"/>
  <c r="V295" i="4"/>
  <c r="N171" i="4"/>
  <c r="O212" i="4"/>
  <c r="N259" i="4"/>
  <c r="Q46" i="4"/>
  <c r="Q45" i="4" s="1"/>
  <c r="N233" i="4"/>
  <c r="V146" i="4"/>
  <c r="V218" i="4"/>
  <c r="V272" i="4"/>
  <c r="V296" i="4"/>
  <c r="N299" i="4"/>
  <c r="V336" i="4"/>
  <c r="V151" i="4"/>
  <c r="V318" i="4"/>
  <c r="N193" i="4"/>
  <c r="O193" i="4"/>
  <c r="N234" i="4"/>
  <c r="N285" i="4"/>
  <c r="N280" i="4"/>
  <c r="V116" i="4"/>
  <c r="V180" i="4"/>
  <c r="O185" i="4"/>
  <c r="V211" i="4"/>
  <c r="V213" i="4"/>
  <c r="V216" i="4"/>
  <c r="V226" i="4"/>
  <c r="V236" i="4"/>
  <c r="Q242" i="4"/>
  <c r="Q241" i="4" s="1"/>
  <c r="V266" i="4"/>
  <c r="V278" i="4"/>
  <c r="V332" i="4"/>
  <c r="V335" i="4"/>
  <c r="V341" i="4"/>
  <c r="V71" i="4"/>
  <c r="V91" i="4"/>
  <c r="V152" i="4"/>
  <c r="N197" i="4"/>
  <c r="N257" i="4"/>
  <c r="O290" i="4"/>
  <c r="O28" i="4"/>
  <c r="V120" i="4"/>
  <c r="Q187" i="4"/>
  <c r="N279" i="4"/>
  <c r="N293" i="4"/>
  <c r="Q16" i="4"/>
  <c r="V52" i="4"/>
  <c r="V150" i="4"/>
  <c r="J166" i="4"/>
  <c r="V217" i="4"/>
  <c r="V227" i="4"/>
  <c r="V270" i="4"/>
  <c r="O345" i="4"/>
  <c r="P345" i="4"/>
  <c r="L348" i="4"/>
  <c r="Q200" i="4"/>
  <c r="V72" i="4"/>
  <c r="V110" i="4"/>
  <c r="V135" i="4"/>
  <c r="V138" i="4"/>
  <c r="V212" i="4"/>
  <c r="N250" i="4"/>
  <c r="V277" i="4"/>
  <c r="O287" i="4"/>
  <c r="V291" i="4"/>
  <c r="O319" i="4"/>
  <c r="V164" i="4"/>
  <c r="Q183" i="4"/>
  <c r="V207" i="4"/>
  <c r="V220" i="4"/>
  <c r="V238" i="4"/>
  <c r="V282" i="4"/>
  <c r="V287" i="4"/>
  <c r="V324" i="4"/>
  <c r="V323" i="4" s="1"/>
  <c r="V331" i="4"/>
  <c r="V337" i="4"/>
  <c r="V329" i="4" s="1"/>
  <c r="V53" i="4"/>
  <c r="J159" i="4"/>
  <c r="P196" i="4"/>
  <c r="Q201" i="4"/>
  <c r="V223" i="4"/>
  <c r="O177" i="4"/>
  <c r="O169" i="4" s="1"/>
  <c r="O168" i="4" s="1"/>
  <c r="V125" i="4"/>
  <c r="V133" i="4"/>
  <c r="V136" i="4"/>
  <c r="V139" i="4"/>
  <c r="V231" i="4"/>
  <c r="N278" i="4"/>
  <c r="V294" i="4"/>
  <c r="V305" i="4"/>
  <c r="F345" i="4"/>
  <c r="N194" i="4"/>
  <c r="O194" i="4"/>
  <c r="V17" i="4"/>
  <c r="O191" i="4"/>
  <c r="V199" i="4"/>
  <c r="V202" i="4"/>
  <c r="V232" i="4"/>
  <c r="V271" i="4"/>
  <c r="O49" i="4"/>
  <c r="N51" i="4"/>
  <c r="V56" i="4"/>
  <c r="V62" i="4"/>
  <c r="O78" i="4"/>
  <c r="O122" i="4"/>
  <c r="V173" i="4"/>
  <c r="N195" i="4"/>
  <c r="V197" i="4"/>
  <c r="N228" i="4"/>
  <c r="V230" i="4"/>
  <c r="N237" i="4"/>
  <c r="N255" i="4"/>
  <c r="O304" i="4"/>
  <c r="O312" i="4"/>
  <c r="N338" i="4"/>
  <c r="L350" i="4"/>
  <c r="O27" i="4"/>
  <c r="N34" i="4"/>
  <c r="L82" i="4"/>
  <c r="O101" i="4"/>
  <c r="N153" i="4"/>
  <c r="V160" i="4"/>
  <c r="V159" i="4" s="1"/>
  <c r="U159" i="4" s="1"/>
  <c r="N178" i="4"/>
  <c r="V185" i="4"/>
  <c r="O195" i="4"/>
  <c r="V210" i="4"/>
  <c r="N253" i="4"/>
  <c r="N264" i="4"/>
  <c r="O284" i="4"/>
  <c r="V304" i="4"/>
  <c r="V312" i="4"/>
  <c r="N324" i="4"/>
  <c r="N323" i="4" s="1"/>
  <c r="S157" i="4"/>
  <c r="V167" i="4"/>
  <c r="P188" i="4"/>
  <c r="J196" i="4"/>
  <c r="J187" i="4" s="1"/>
  <c r="N272" i="4"/>
  <c r="N341" i="4"/>
  <c r="J345" i="4"/>
  <c r="O97" i="4"/>
  <c r="N135" i="4"/>
  <c r="V178" i="4"/>
  <c r="J183" i="4"/>
  <c r="J182" i="4" s="1"/>
  <c r="O235" i="4"/>
  <c r="N240" i="4"/>
  <c r="N274" i="4"/>
  <c r="O282" i="4"/>
  <c r="V290" i="4"/>
  <c r="O302" i="4"/>
  <c r="Q350" i="4"/>
  <c r="V57" i="4"/>
  <c r="V90" i="4"/>
  <c r="V104" i="4"/>
  <c r="V114" i="4"/>
  <c r="V235" i="4"/>
  <c r="O251" i="4"/>
  <c r="V262" i="4"/>
  <c r="M311" i="4"/>
  <c r="M310" i="4" s="1"/>
  <c r="N310" i="4" s="1"/>
  <c r="U14" i="4"/>
  <c r="N147" i="4"/>
  <c r="O156" i="4"/>
  <c r="N172" i="4"/>
  <c r="V174" i="4"/>
  <c r="M190" i="4"/>
  <c r="N190" i="4" s="1"/>
  <c r="O244" i="4"/>
  <c r="N256" i="4"/>
  <c r="N270" i="4"/>
  <c r="O295" i="4"/>
  <c r="V297" i="4"/>
  <c r="N305" i="4"/>
  <c r="V313" i="4"/>
  <c r="O318" i="4"/>
  <c r="V320" i="4"/>
  <c r="V311" i="4" s="1"/>
  <c r="V310" i="4" s="1"/>
  <c r="O50" i="4"/>
  <c r="N131" i="4"/>
  <c r="O143" i="4"/>
  <c r="O183" i="4"/>
  <c r="O182" i="4" s="1"/>
  <c r="V206" i="4"/>
  <c r="N223" i="4"/>
  <c r="N227" i="4"/>
  <c r="V249" i="4"/>
  <c r="Q276" i="4"/>
  <c r="Q275" i="4" s="1"/>
  <c r="O21" i="4"/>
  <c r="V143" i="4"/>
  <c r="N154" i="4"/>
  <c r="V170" i="4"/>
  <c r="Q196" i="4"/>
  <c r="V229" i="4"/>
  <c r="N291" i="4"/>
  <c r="N316" i="4"/>
  <c r="V88" i="4"/>
  <c r="Q129" i="4"/>
  <c r="Q128" i="4" s="1"/>
  <c r="N139" i="4"/>
  <c r="N141" i="4"/>
  <c r="F157" i="4"/>
  <c r="N209" i="4"/>
  <c r="N221" i="4"/>
  <c r="N263" i="4"/>
  <c r="Q325" i="4"/>
  <c r="L346" i="4"/>
  <c r="O124" i="4"/>
  <c r="V177" i="4"/>
  <c r="F187" i="4"/>
  <c r="N214" i="4"/>
  <c r="O239" i="4"/>
  <c r="V247" i="4"/>
  <c r="V252" i="4"/>
  <c r="V268" i="4"/>
  <c r="N298" i="4"/>
  <c r="N314" i="4"/>
  <c r="H345" i="4"/>
  <c r="L345" i="4" s="1"/>
  <c r="V316" i="4"/>
  <c r="L310" i="4"/>
  <c r="P311" i="4"/>
  <c r="P310" i="4" s="1"/>
  <c r="J311" i="4"/>
  <c r="J310" i="4" s="1"/>
  <c r="L289" i="4"/>
  <c r="L288" i="4"/>
  <c r="J289" i="4"/>
  <c r="J288" i="4" s="1"/>
  <c r="V281" i="4"/>
  <c r="P276" i="4"/>
  <c r="P275" i="4" s="1"/>
  <c r="L275" i="4"/>
  <c r="J276" i="4"/>
  <c r="J275" i="4" s="1"/>
  <c r="V274" i="4"/>
  <c r="O268" i="4"/>
  <c r="J261" i="4"/>
  <c r="J260" i="4" s="1"/>
  <c r="L260" i="4"/>
  <c r="V257" i="4"/>
  <c r="V250" i="4"/>
  <c r="L242" i="4"/>
  <c r="P242" i="4"/>
  <c r="P241" i="4" s="1"/>
  <c r="J242" i="4"/>
  <c r="J241" i="4" s="1"/>
  <c r="V243" i="4"/>
  <c r="P225" i="4"/>
  <c r="P224" i="4" s="1"/>
  <c r="L225" i="4"/>
  <c r="L224" i="4" s="1"/>
  <c r="V221" i="4"/>
  <c r="V214" i="4"/>
  <c r="J205" i="4"/>
  <c r="J204" i="4" s="1"/>
  <c r="H187" i="4"/>
  <c r="P194" i="4"/>
  <c r="V194" i="4" s="1"/>
  <c r="P192" i="4"/>
  <c r="I187" i="4"/>
  <c r="P190" i="4"/>
  <c r="P169" i="4"/>
  <c r="P168" i="4" s="1"/>
  <c r="J169" i="4"/>
  <c r="J168" i="4" s="1"/>
  <c r="H157" i="4"/>
  <c r="J162" i="4"/>
  <c r="J157" i="4" s="1"/>
  <c r="G157" i="4"/>
  <c r="N163" i="4"/>
  <c r="J144" i="4"/>
  <c r="J145" i="4"/>
  <c r="J129" i="4"/>
  <c r="J128" i="4" s="1"/>
  <c r="V127" i="4"/>
  <c r="O118" i="4"/>
  <c r="O109" i="4"/>
  <c r="N121" i="4"/>
  <c r="N161" i="4"/>
  <c r="N98" i="4"/>
  <c r="J65" i="4"/>
  <c r="J64" i="4" s="1"/>
  <c r="O102" i="4"/>
  <c r="N184" i="4"/>
  <c r="V102" i="4"/>
  <c r="O114" i="4"/>
  <c r="L65" i="4"/>
  <c r="M65" i="4"/>
  <c r="M64" i="4" s="1"/>
  <c r="N64" i="4" s="1"/>
  <c r="N52" i="4"/>
  <c r="P65" i="4"/>
  <c r="P64" i="4" s="1"/>
  <c r="V76" i="4"/>
  <c r="Q65" i="4"/>
  <c r="V69" i="4"/>
  <c r="V97" i="4"/>
  <c r="O99" i="4"/>
  <c r="J112" i="4"/>
  <c r="J111" i="4" s="1"/>
  <c r="L112" i="4"/>
  <c r="L111" i="4"/>
  <c r="V105" i="4"/>
  <c r="V98" i="4"/>
  <c r="V87" i="4"/>
  <c r="J82" i="4"/>
  <c r="J81" i="4" s="1"/>
  <c r="K81" i="4"/>
  <c r="L81" i="4" s="1"/>
  <c r="O63" i="4"/>
  <c r="N74" i="4"/>
  <c r="N30" i="4"/>
  <c r="V63" i="4"/>
  <c r="V70" i="4"/>
  <c r="N72" i="4"/>
  <c r="V74" i="4"/>
  <c r="V79" i="4"/>
  <c r="O54" i="4"/>
  <c r="N69" i="4"/>
  <c r="N71" i="4"/>
  <c r="N75" i="4"/>
  <c r="N57" i="4"/>
  <c r="N62" i="4"/>
  <c r="O73" i="4"/>
  <c r="O29" i="4"/>
  <c r="N55" i="4"/>
  <c r="O20" i="4"/>
  <c r="V75" i="4"/>
  <c r="N70" i="4"/>
  <c r="L64" i="4"/>
  <c r="V61" i="4"/>
  <c r="V58" i="4"/>
  <c r="J46" i="4"/>
  <c r="J45" i="4" s="1"/>
  <c r="L46" i="4"/>
  <c r="L45" i="4"/>
  <c r="P46" i="4"/>
  <c r="P45" i="4" s="1"/>
  <c r="L32" i="4"/>
  <c r="P33" i="4"/>
  <c r="P32" i="4" s="1"/>
  <c r="J33" i="4"/>
  <c r="J32" i="4" s="1"/>
  <c r="V34" i="4"/>
  <c r="L33" i="4"/>
  <c r="O31" i="4"/>
  <c r="L15" i="4"/>
  <c r="P16" i="4"/>
  <c r="L16" i="4"/>
  <c r="J16" i="4"/>
  <c r="N17" i="4"/>
  <c r="T14" i="4"/>
  <c r="P15" i="4"/>
  <c r="L95" i="4"/>
  <c r="K144" i="4"/>
  <c r="L144" i="4" s="1"/>
  <c r="P145" i="4"/>
  <c r="P144" i="4" s="1"/>
  <c r="O189" i="4"/>
  <c r="N189" i="4"/>
  <c r="L205" i="4"/>
  <c r="K204" i="4"/>
  <c r="L204" i="4" s="1"/>
  <c r="M16" i="4"/>
  <c r="N22" i="4"/>
  <c r="M33" i="4"/>
  <c r="V66" i="4"/>
  <c r="N90" i="4"/>
  <c r="P96" i="4"/>
  <c r="P95" i="4" s="1"/>
  <c r="L96" i="4"/>
  <c r="N108" i="4"/>
  <c r="V113" i="4"/>
  <c r="P112" i="4"/>
  <c r="P111" i="4" s="1"/>
  <c r="Q112" i="4"/>
  <c r="O120" i="4"/>
  <c r="N120" i="4"/>
  <c r="L145" i="4"/>
  <c r="Q169" i="4"/>
  <c r="O66" i="4"/>
  <c r="N66" i="4"/>
  <c r="O151" i="4"/>
  <c r="N151" i="4"/>
  <c r="O160" i="4"/>
  <c r="O159" i="4" s="1"/>
  <c r="N160" i="4"/>
  <c r="G187" i="4"/>
  <c r="G14" i="4" s="1"/>
  <c r="V265" i="4"/>
  <c r="P261" i="4"/>
  <c r="P260" i="4" s="1"/>
  <c r="N36" i="4"/>
  <c r="N42" i="4"/>
  <c r="N61" i="4"/>
  <c r="V163" i="4"/>
  <c r="V162" i="4" s="1"/>
  <c r="P162" i="4"/>
  <c r="J225" i="4"/>
  <c r="J224" i="4" s="1"/>
  <c r="N322" i="4"/>
  <c r="N321" i="4" s="1"/>
  <c r="M321" i="4"/>
  <c r="J329" i="4"/>
  <c r="Q345" i="4"/>
  <c r="S15" i="4"/>
  <c r="N40" i="4"/>
  <c r="N106" i="4"/>
  <c r="O125" i="4"/>
  <c r="N125" i="4"/>
  <c r="N19" i="4"/>
  <c r="O24" i="4"/>
  <c r="N26" i="4"/>
  <c r="O38" i="4"/>
  <c r="N44" i="4"/>
  <c r="N48" i="4"/>
  <c r="N53" i="4"/>
  <c r="O79" i="4"/>
  <c r="N79" i="4"/>
  <c r="M96" i="4"/>
  <c r="M95" i="4" s="1"/>
  <c r="N95" i="4" s="1"/>
  <c r="O104" i="4"/>
  <c r="N104" i="4"/>
  <c r="V106" i="4"/>
  <c r="Q111" i="4"/>
  <c r="O116" i="4"/>
  <c r="N116" i="4"/>
  <c r="Q162" i="4"/>
  <c r="O192" i="4"/>
  <c r="N192" i="4"/>
  <c r="V198" i="4"/>
  <c r="L241" i="4"/>
  <c r="O67" i="4"/>
  <c r="N67" i="4"/>
  <c r="M112" i="4"/>
  <c r="M129" i="4"/>
  <c r="M128" i="4" s="1"/>
  <c r="N128" i="4" s="1"/>
  <c r="O138" i="4"/>
  <c r="N138" i="4"/>
  <c r="O225" i="4"/>
  <c r="O224" i="4" s="1"/>
  <c r="Q311" i="4"/>
  <c r="Q310" i="4" s="1"/>
  <c r="O85" i="4"/>
  <c r="N85" i="4"/>
  <c r="I15" i="4"/>
  <c r="Q33" i="4"/>
  <c r="Q32" i="4" s="1"/>
  <c r="V67" i="4"/>
  <c r="Q82" i="4"/>
  <c r="Q81" i="4" s="1"/>
  <c r="J96" i="4"/>
  <c r="J95" i="4" s="1"/>
  <c r="Q96" i="4"/>
  <c r="Q95" i="4" s="1"/>
  <c r="O123" i="4"/>
  <c r="N123" i="4"/>
  <c r="V154" i="4"/>
  <c r="M162" i="4"/>
  <c r="N162" i="4" s="1"/>
  <c r="Q182" i="4"/>
  <c r="O205" i="4"/>
  <c r="O204" i="4" s="1"/>
  <c r="Q261" i="4"/>
  <c r="Q260" i="4" s="1"/>
  <c r="V263" i="4"/>
  <c r="Q329" i="4"/>
  <c r="O337" i="4"/>
  <c r="N337" i="4"/>
  <c r="Q64" i="4"/>
  <c r="K157" i="4"/>
  <c r="P159" i="4"/>
  <c r="N166" i="4"/>
  <c r="Q168" i="4"/>
  <c r="O199" i="4"/>
  <c r="N199" i="4"/>
  <c r="M46" i="4"/>
  <c r="M45" i="4" s="1"/>
  <c r="N45" i="4" s="1"/>
  <c r="M82" i="4"/>
  <c r="O84" i="4"/>
  <c r="N84" i="4"/>
  <c r="O94" i="4"/>
  <c r="N94" i="4"/>
  <c r="O105" i="4"/>
  <c r="N105" i="4"/>
  <c r="O146" i="4"/>
  <c r="N146" i="4"/>
  <c r="M145" i="4"/>
  <c r="O148" i="4"/>
  <c r="N148" i="4"/>
  <c r="O196" i="4"/>
  <c r="N196" i="4"/>
  <c r="V237" i="4"/>
  <c r="Q225" i="4"/>
  <c r="Q224" i="4" s="1"/>
  <c r="P326" i="4"/>
  <c r="P325" i="4" s="1"/>
  <c r="O18" i="4"/>
  <c r="O23" i="4"/>
  <c r="N35" i="4"/>
  <c r="N37" i="4"/>
  <c r="N39" i="4"/>
  <c r="N41" i="4"/>
  <c r="N43" i="4"/>
  <c r="N47" i="4"/>
  <c r="O68" i="4"/>
  <c r="N68" i="4"/>
  <c r="P82" i="4"/>
  <c r="P81" i="4" s="1"/>
  <c r="V84" i="4"/>
  <c r="V89" i="4"/>
  <c r="N127" i="4"/>
  <c r="V145" i="4"/>
  <c r="O155" i="4"/>
  <c r="N155" i="4"/>
  <c r="R157" i="4"/>
  <c r="F182" i="4"/>
  <c r="M182" i="4" s="1"/>
  <c r="M183" i="4"/>
  <c r="P183" i="4"/>
  <c r="P182" i="4" s="1"/>
  <c r="V195" i="4"/>
  <c r="O271" i="4"/>
  <c r="O261" i="4" s="1"/>
  <c r="O260" i="4" s="1"/>
  <c r="N271" i="4"/>
  <c r="Q289" i="4"/>
  <c r="Q288" i="4" s="1"/>
  <c r="L329" i="4"/>
  <c r="N25" i="4"/>
  <c r="V50" i="4"/>
  <c r="O60" i="4"/>
  <c r="O87" i="4"/>
  <c r="N87" i="4"/>
  <c r="O110" i="4"/>
  <c r="N110" i="4"/>
  <c r="Q145" i="4"/>
  <c r="Q144" i="4" s="1"/>
  <c r="O190" i="4"/>
  <c r="M261" i="4"/>
  <c r="M260" i="4" s="1"/>
  <c r="N260" i="4" s="1"/>
  <c r="O320" i="4"/>
  <c r="N320" i="4"/>
  <c r="O335" i="4"/>
  <c r="O329" i="4" s="1"/>
  <c r="N335" i="4"/>
  <c r="N56" i="4"/>
  <c r="O115" i="4"/>
  <c r="N115" i="4"/>
  <c r="N165" i="4"/>
  <c r="K187" i="4"/>
  <c r="Q205" i="4"/>
  <c r="Q204" i="4" s="1"/>
  <c r="V209" i="4"/>
  <c r="M242" i="4"/>
  <c r="M241" i="4" s="1"/>
  <c r="N241" i="4" s="1"/>
  <c r="O243" i="4"/>
  <c r="O292" i="4"/>
  <c r="N292" i="4"/>
  <c r="N340" i="4"/>
  <c r="N216" i="4"/>
  <c r="N230" i="4"/>
  <c r="N265" i="4"/>
  <c r="M276" i="4"/>
  <c r="N300" i="4"/>
  <c r="N342" i="4"/>
  <c r="M289" i="4"/>
  <c r="M288" i="4" s="1"/>
  <c r="N288" i="4" s="1"/>
  <c r="L351" i="4"/>
  <c r="N150" i="4"/>
  <c r="N164" i="4"/>
  <c r="N179" i="4"/>
  <c r="N181" i="4"/>
  <c r="N186" i="4"/>
  <c r="M205" i="4"/>
  <c r="N206" i="4"/>
  <c r="N213" i="4"/>
  <c r="N220" i="4"/>
  <c r="N229" i="4"/>
  <c r="N236" i="4"/>
  <c r="N245" i="4"/>
  <c r="N252" i="4"/>
  <c r="N286" i="4"/>
  <c r="P289" i="4"/>
  <c r="P288" i="4" s="1"/>
  <c r="N297" i="4"/>
  <c r="N313" i="4"/>
  <c r="M329" i="4"/>
  <c r="N329" i="4" s="1"/>
  <c r="N333" i="4"/>
  <c r="N339" i="4"/>
  <c r="P129" i="4"/>
  <c r="P128" i="4" s="1"/>
  <c r="N158" i="4"/>
  <c r="O164" i="4"/>
  <c r="M188" i="4"/>
  <c r="N208" i="4"/>
  <c r="O313" i="4"/>
  <c r="P323" i="4"/>
  <c r="O158" i="4"/>
  <c r="O157" i="4" s="1"/>
  <c r="N167" i="4"/>
  <c r="V184" i="4"/>
  <c r="N210" i="4"/>
  <c r="N215" i="4"/>
  <c r="N222" i="4"/>
  <c r="N226" i="4"/>
  <c r="N238" i="4"/>
  <c r="N247" i="4"/>
  <c r="N258" i="4"/>
  <c r="N294" i="4"/>
  <c r="V322" i="4"/>
  <c r="V321" i="4" s="1"/>
  <c r="O167" i="4"/>
  <c r="N176" i="4"/>
  <c r="M201" i="4"/>
  <c r="M200" i="4" s="1"/>
  <c r="N202" i="4"/>
  <c r="P205" i="4"/>
  <c r="P204" i="4" s="1"/>
  <c r="N217" i="4"/>
  <c r="M225" i="4"/>
  <c r="M224" i="4" s="1"/>
  <c r="N231" i="4"/>
  <c r="N249" i="4"/>
  <c r="N301" i="4"/>
  <c r="N303" i="4"/>
  <c r="N317" i="4"/>
  <c r="P329" i="4"/>
  <c r="N89" i="4"/>
  <c r="M169" i="4"/>
  <c r="G240" i="3"/>
  <c r="H240" i="3"/>
  <c r="I240" i="3"/>
  <c r="I239" i="3" s="1"/>
  <c r="J240" i="3"/>
  <c r="K240" i="3"/>
  <c r="L240" i="3"/>
  <c r="M240" i="3"/>
  <c r="N240" i="3"/>
  <c r="O240" i="3"/>
  <c r="P240" i="3"/>
  <c r="Q240" i="3"/>
  <c r="R240" i="3"/>
  <c r="R239" i="3" s="1"/>
  <c r="F240" i="3"/>
  <c r="F239" i="3" s="1"/>
  <c r="Q257" i="3"/>
  <c r="P257" i="3"/>
  <c r="V257" i="3" s="1"/>
  <c r="O257" i="3"/>
  <c r="N257" i="3"/>
  <c r="M257" i="3"/>
  <c r="J257" i="3"/>
  <c r="Q219" i="3"/>
  <c r="P219" i="3"/>
  <c r="V219" i="3" s="1"/>
  <c r="M219" i="3"/>
  <c r="O219" i="3" s="1"/>
  <c r="J219" i="3"/>
  <c r="J121" i="3"/>
  <c r="P121" i="3"/>
  <c r="P120" i="3"/>
  <c r="J119" i="3"/>
  <c r="G95" i="3"/>
  <c r="H95" i="3"/>
  <c r="I95" i="3"/>
  <c r="K95" i="3"/>
  <c r="F95" i="3"/>
  <c r="Q106" i="3"/>
  <c r="P106" i="3"/>
  <c r="M106" i="3"/>
  <c r="N106" i="3" s="1"/>
  <c r="J106" i="3"/>
  <c r="I46" i="3"/>
  <c r="Q62" i="3"/>
  <c r="P62" i="3"/>
  <c r="O62" i="3"/>
  <c r="N62" i="3"/>
  <c r="M62" i="3"/>
  <c r="J62" i="3"/>
  <c r="G328" i="3"/>
  <c r="H328" i="3"/>
  <c r="I328" i="3"/>
  <c r="I327" i="3" s="1"/>
  <c r="K328" i="3"/>
  <c r="K327" i="3" s="1"/>
  <c r="L328" i="3"/>
  <c r="R328" i="3"/>
  <c r="R327" i="3" s="1"/>
  <c r="F328" i="3"/>
  <c r="F327" i="3" s="1"/>
  <c r="Q340" i="3"/>
  <c r="P340" i="3"/>
  <c r="M340" i="3"/>
  <c r="O340" i="3" s="1"/>
  <c r="J340" i="3"/>
  <c r="Q349" i="3"/>
  <c r="Q348" i="3" s="1"/>
  <c r="P349" i="3"/>
  <c r="P348" i="3" s="1"/>
  <c r="P347" i="3" s="1"/>
  <c r="M349" i="3"/>
  <c r="M348" i="3" s="1"/>
  <c r="L349" i="3"/>
  <c r="J349" i="3"/>
  <c r="J348" i="3" s="1"/>
  <c r="J347" i="3" s="1"/>
  <c r="T348" i="3"/>
  <c r="K348" i="3"/>
  <c r="K347" i="3" s="1"/>
  <c r="I348" i="3"/>
  <c r="I347" i="3" s="1"/>
  <c r="H348" i="3"/>
  <c r="H347" i="3" s="1"/>
  <c r="G348" i="3"/>
  <c r="G347" i="3" s="1"/>
  <c r="F348" i="3"/>
  <c r="F347" i="3" s="1"/>
  <c r="M347" i="3" s="1"/>
  <c r="V347" i="3"/>
  <c r="U347" i="3"/>
  <c r="T347" i="3"/>
  <c r="S347" i="3"/>
  <c r="Q347" i="3" s="1"/>
  <c r="R347" i="3"/>
  <c r="O347" i="3"/>
  <c r="N347" i="3"/>
  <c r="Q346" i="3"/>
  <c r="Q345" i="3" s="1"/>
  <c r="P346" i="3"/>
  <c r="P345" i="3" s="1"/>
  <c r="M346" i="3"/>
  <c r="M345" i="3" s="1"/>
  <c r="L346" i="3"/>
  <c r="J346" i="3"/>
  <c r="T345" i="3"/>
  <c r="O345" i="3"/>
  <c r="O342" i="3" s="1"/>
  <c r="N345" i="3"/>
  <c r="K345" i="3"/>
  <c r="J345" i="3"/>
  <c r="I345" i="3"/>
  <c r="H345" i="3"/>
  <c r="G345" i="3"/>
  <c r="F345" i="3"/>
  <c r="Q344" i="3"/>
  <c r="Q343" i="3" s="1"/>
  <c r="P344" i="3"/>
  <c r="P343" i="3" s="1"/>
  <c r="M344" i="3"/>
  <c r="M343" i="3" s="1"/>
  <c r="L344" i="3"/>
  <c r="J344" i="3"/>
  <c r="J343" i="3" s="1"/>
  <c r="J342" i="3" s="1"/>
  <c r="T343" i="3"/>
  <c r="T342" i="3" s="1"/>
  <c r="O343" i="3"/>
  <c r="N343" i="3"/>
  <c r="N342" i="3" s="1"/>
  <c r="K343" i="3"/>
  <c r="I343" i="3"/>
  <c r="H343" i="3"/>
  <c r="G343" i="3"/>
  <c r="F343" i="3"/>
  <c r="F342" i="3" s="1"/>
  <c r="V342" i="3"/>
  <c r="U342" i="3"/>
  <c r="S342" i="3"/>
  <c r="R342" i="3"/>
  <c r="I342" i="3"/>
  <c r="G342" i="3"/>
  <c r="Q341" i="3"/>
  <c r="P341" i="3"/>
  <c r="M341" i="3"/>
  <c r="N341" i="3" s="1"/>
  <c r="J341" i="3"/>
  <c r="Q339" i="3"/>
  <c r="P339" i="3"/>
  <c r="O339" i="3"/>
  <c r="M339" i="3"/>
  <c r="N339" i="3" s="1"/>
  <c r="J339" i="3"/>
  <c r="Q338" i="3"/>
  <c r="P338" i="3"/>
  <c r="M338" i="3"/>
  <c r="N338" i="3" s="1"/>
  <c r="J338" i="3"/>
  <c r="J328" i="3" s="1"/>
  <c r="Q337" i="3"/>
  <c r="P337" i="3"/>
  <c r="V337" i="3" s="1"/>
  <c r="M337" i="3"/>
  <c r="O337" i="3" s="1"/>
  <c r="J337" i="3"/>
  <c r="Q336" i="3"/>
  <c r="P336" i="3"/>
  <c r="M336" i="3"/>
  <c r="O336" i="3" s="1"/>
  <c r="J336" i="3"/>
  <c r="Q335" i="3"/>
  <c r="P335" i="3"/>
  <c r="M335" i="3"/>
  <c r="O335" i="3" s="1"/>
  <c r="J335" i="3"/>
  <c r="Q334" i="3"/>
  <c r="P334" i="3"/>
  <c r="M334" i="3"/>
  <c r="J334" i="3"/>
  <c r="Q333" i="3"/>
  <c r="P333" i="3"/>
  <c r="O333" i="3"/>
  <c r="M333" i="3"/>
  <c r="N333" i="3" s="1"/>
  <c r="J333" i="3"/>
  <c r="Q332" i="3"/>
  <c r="P332" i="3"/>
  <c r="M332" i="3"/>
  <c r="O332" i="3" s="1"/>
  <c r="J332" i="3"/>
  <c r="Q331" i="3"/>
  <c r="P331" i="3"/>
  <c r="M331" i="3"/>
  <c r="O331" i="3" s="1"/>
  <c r="J331" i="3"/>
  <c r="Q330" i="3"/>
  <c r="Q328" i="3" s="1"/>
  <c r="P330" i="3"/>
  <c r="O330" i="3"/>
  <c r="M330" i="3"/>
  <c r="J330" i="3"/>
  <c r="Q329" i="3"/>
  <c r="P329" i="3"/>
  <c r="P328" i="3" s="1"/>
  <c r="O329" i="3"/>
  <c r="M329" i="3"/>
  <c r="M328" i="3" s="1"/>
  <c r="J329" i="3"/>
  <c r="U328" i="3"/>
  <c r="U327" i="3" s="1"/>
  <c r="T328" i="3"/>
  <c r="S328" i="3"/>
  <c r="S327" i="3" s="1"/>
  <c r="H327" i="3"/>
  <c r="G327" i="3"/>
  <c r="T327" i="3"/>
  <c r="Q326" i="3"/>
  <c r="P326" i="3"/>
  <c r="P324" i="3" s="1"/>
  <c r="P323" i="3" s="1"/>
  <c r="M326" i="3"/>
  <c r="J326" i="3"/>
  <c r="Q325" i="3"/>
  <c r="Q324" i="3" s="1"/>
  <c r="P325" i="3"/>
  <c r="M325" i="3"/>
  <c r="M324" i="3" s="1"/>
  <c r="J325" i="3"/>
  <c r="J324" i="3" s="1"/>
  <c r="J323" i="3" s="1"/>
  <c r="T324" i="3"/>
  <c r="K324" i="3"/>
  <c r="K323" i="3" s="1"/>
  <c r="I324" i="3"/>
  <c r="H324" i="3"/>
  <c r="H323" i="3" s="1"/>
  <c r="G324" i="3"/>
  <c r="G323" i="3" s="1"/>
  <c r="F324" i="3"/>
  <c r="V323" i="3"/>
  <c r="U323" i="3"/>
  <c r="T323" i="3"/>
  <c r="S323" i="3"/>
  <c r="R323" i="3"/>
  <c r="O323" i="3"/>
  <c r="N323" i="3"/>
  <c r="I323" i="3"/>
  <c r="F323" i="3"/>
  <c r="M323" i="3" s="1"/>
  <c r="Q322" i="3"/>
  <c r="Q321" i="3" s="1"/>
  <c r="P322" i="3"/>
  <c r="N322" i="3"/>
  <c r="M322" i="3"/>
  <c r="J322" i="3"/>
  <c r="J321" i="3" s="1"/>
  <c r="U321" i="3"/>
  <c r="T321" i="3"/>
  <c r="S321" i="3"/>
  <c r="R321" i="3"/>
  <c r="O321" i="3"/>
  <c r="N321" i="3"/>
  <c r="M321" i="3"/>
  <c r="L321" i="3"/>
  <c r="K321" i="3"/>
  <c r="I321" i="3"/>
  <c r="H321" i="3"/>
  <c r="G321" i="3"/>
  <c r="F321" i="3"/>
  <c r="Q320" i="3"/>
  <c r="P320" i="3"/>
  <c r="P319" i="3" s="1"/>
  <c r="M320" i="3"/>
  <c r="N320" i="3" s="1"/>
  <c r="N319" i="3" s="1"/>
  <c r="J320" i="3"/>
  <c r="U319" i="3"/>
  <c r="T319" i="3"/>
  <c r="S319" i="3"/>
  <c r="R319" i="3"/>
  <c r="O319" i="3"/>
  <c r="M319" i="3"/>
  <c r="L319" i="3"/>
  <c r="K319" i="3"/>
  <c r="J319" i="3"/>
  <c r="I319" i="3"/>
  <c r="H319" i="3"/>
  <c r="G319" i="3"/>
  <c r="F319" i="3"/>
  <c r="Q318" i="3"/>
  <c r="P318" i="3"/>
  <c r="M318" i="3"/>
  <c r="O318" i="3" s="1"/>
  <c r="L318" i="3"/>
  <c r="J318" i="3"/>
  <c r="Q317" i="3"/>
  <c r="P317" i="3"/>
  <c r="O317" i="3"/>
  <c r="M317" i="3"/>
  <c r="N317" i="3" s="1"/>
  <c r="J317" i="3"/>
  <c r="Q316" i="3"/>
  <c r="P316" i="3"/>
  <c r="M316" i="3"/>
  <c r="N316" i="3" s="1"/>
  <c r="J316" i="3"/>
  <c r="Q315" i="3"/>
  <c r="P315" i="3"/>
  <c r="M315" i="3"/>
  <c r="O315" i="3" s="1"/>
  <c r="L315" i="3"/>
  <c r="J315" i="3"/>
  <c r="Q314" i="3"/>
  <c r="P314" i="3"/>
  <c r="O314" i="3"/>
  <c r="N314" i="3"/>
  <c r="M314" i="3"/>
  <c r="J314" i="3"/>
  <c r="Q313" i="3"/>
  <c r="P313" i="3"/>
  <c r="M313" i="3"/>
  <c r="O313" i="3" s="1"/>
  <c r="L313" i="3"/>
  <c r="J313" i="3"/>
  <c r="Q312" i="3"/>
  <c r="P312" i="3"/>
  <c r="M312" i="3"/>
  <c r="O312" i="3" s="1"/>
  <c r="J312" i="3"/>
  <c r="Q311" i="3"/>
  <c r="P311" i="3"/>
  <c r="M311" i="3"/>
  <c r="O311" i="3" s="1"/>
  <c r="J311" i="3"/>
  <c r="Q310" i="3"/>
  <c r="P310" i="3"/>
  <c r="V310" i="3" s="1"/>
  <c r="M310" i="3"/>
  <c r="O310" i="3" s="1"/>
  <c r="L310" i="3"/>
  <c r="J310" i="3"/>
  <c r="U309" i="3"/>
  <c r="T309" i="3"/>
  <c r="T308" i="3" s="1"/>
  <c r="S309" i="3"/>
  <c r="S308" i="3" s="1"/>
  <c r="R309" i="3"/>
  <c r="K309" i="3"/>
  <c r="K308" i="3" s="1"/>
  <c r="I309" i="3"/>
  <c r="I308" i="3" s="1"/>
  <c r="H309" i="3"/>
  <c r="G309" i="3"/>
  <c r="G308" i="3" s="1"/>
  <c r="F309" i="3"/>
  <c r="F308" i="3" s="1"/>
  <c r="U308" i="3"/>
  <c r="R308" i="3"/>
  <c r="H308" i="3"/>
  <c r="Q307" i="3"/>
  <c r="P307" i="3"/>
  <c r="M307" i="3"/>
  <c r="J307" i="3"/>
  <c r="R306" i="3"/>
  <c r="Q306" i="3" s="1"/>
  <c r="P306" i="3"/>
  <c r="M306" i="3"/>
  <c r="K306" i="3"/>
  <c r="J306" i="3"/>
  <c r="I306" i="3"/>
  <c r="H306" i="3"/>
  <c r="G306" i="3"/>
  <c r="F306" i="3"/>
  <c r="Q305" i="3"/>
  <c r="P305" i="3"/>
  <c r="P304" i="3" s="1"/>
  <c r="M305" i="3"/>
  <c r="M304" i="3" s="1"/>
  <c r="J305" i="3"/>
  <c r="R304" i="3"/>
  <c r="Q304" i="3" s="1"/>
  <c r="K304" i="3"/>
  <c r="J304" i="3"/>
  <c r="I304" i="3"/>
  <c r="H304" i="3"/>
  <c r="G304" i="3"/>
  <c r="F304" i="3"/>
  <c r="Q303" i="3"/>
  <c r="V303" i="3" s="1"/>
  <c r="P303" i="3"/>
  <c r="M303" i="3"/>
  <c r="N303" i="3" s="1"/>
  <c r="J303" i="3"/>
  <c r="Q302" i="3"/>
  <c r="P302" i="3"/>
  <c r="V302" i="3" s="1"/>
  <c r="M302" i="3"/>
  <c r="N302" i="3" s="1"/>
  <c r="J302" i="3"/>
  <c r="Q301" i="3"/>
  <c r="P301" i="3"/>
  <c r="M301" i="3"/>
  <c r="O301" i="3" s="1"/>
  <c r="J301" i="3"/>
  <c r="Q300" i="3"/>
  <c r="P300" i="3"/>
  <c r="M300" i="3"/>
  <c r="N300" i="3" s="1"/>
  <c r="J300" i="3"/>
  <c r="Q299" i="3"/>
  <c r="P299" i="3"/>
  <c r="M299" i="3"/>
  <c r="O299" i="3" s="1"/>
  <c r="J299" i="3"/>
  <c r="Q298" i="3"/>
  <c r="P298" i="3"/>
  <c r="M298" i="3"/>
  <c r="J298" i="3"/>
  <c r="V297" i="3"/>
  <c r="Q297" i="3"/>
  <c r="P297" i="3"/>
  <c r="M297" i="3"/>
  <c r="O297" i="3" s="1"/>
  <c r="J297" i="3"/>
  <c r="Q296" i="3"/>
  <c r="P296" i="3"/>
  <c r="M296" i="3"/>
  <c r="N296" i="3" s="1"/>
  <c r="J296" i="3"/>
  <c r="Q295" i="3"/>
  <c r="P295" i="3"/>
  <c r="M295" i="3"/>
  <c r="N295" i="3" s="1"/>
  <c r="J295" i="3"/>
  <c r="Q294" i="3"/>
  <c r="P294" i="3"/>
  <c r="M294" i="3"/>
  <c r="O294" i="3" s="1"/>
  <c r="L294" i="3"/>
  <c r="J294" i="3"/>
  <c r="Q293" i="3"/>
  <c r="P293" i="3"/>
  <c r="M293" i="3"/>
  <c r="N293" i="3" s="1"/>
  <c r="J293" i="3"/>
  <c r="Q292" i="3"/>
  <c r="P292" i="3"/>
  <c r="M292" i="3"/>
  <c r="L292" i="3"/>
  <c r="J292" i="3"/>
  <c r="Q291" i="3"/>
  <c r="P291" i="3"/>
  <c r="M291" i="3"/>
  <c r="N291" i="3" s="1"/>
  <c r="L291" i="3"/>
  <c r="J291" i="3"/>
  <c r="Q290" i="3"/>
  <c r="P290" i="3"/>
  <c r="M290" i="3"/>
  <c r="O290" i="3" s="1"/>
  <c r="J290" i="3"/>
  <c r="Q289" i="3"/>
  <c r="P289" i="3"/>
  <c r="O289" i="3"/>
  <c r="M289" i="3"/>
  <c r="N289" i="3" s="1"/>
  <c r="J289" i="3"/>
  <c r="Q288" i="3"/>
  <c r="P288" i="3"/>
  <c r="M288" i="3"/>
  <c r="N288" i="3" s="1"/>
  <c r="L288" i="3"/>
  <c r="J288" i="3"/>
  <c r="U287" i="3"/>
  <c r="T287" i="3"/>
  <c r="S287" i="3"/>
  <c r="S286" i="3" s="1"/>
  <c r="R287" i="3"/>
  <c r="R286" i="3" s="1"/>
  <c r="K287" i="3"/>
  <c r="K286" i="3" s="1"/>
  <c r="I287" i="3"/>
  <c r="I286" i="3" s="1"/>
  <c r="H287" i="3"/>
  <c r="H286" i="3" s="1"/>
  <c r="G287" i="3"/>
  <c r="G286" i="3" s="1"/>
  <c r="F287" i="3"/>
  <c r="T286" i="3"/>
  <c r="F286" i="3"/>
  <c r="Q285" i="3"/>
  <c r="P285" i="3"/>
  <c r="V285" i="3" s="1"/>
  <c r="O285" i="3"/>
  <c r="M285" i="3"/>
  <c r="N285" i="3" s="1"/>
  <c r="L285" i="3"/>
  <c r="J285" i="3"/>
  <c r="P284" i="3"/>
  <c r="M284" i="3"/>
  <c r="N284" i="3" s="1"/>
  <c r="L284" i="3"/>
  <c r="J284" i="3"/>
  <c r="Q283" i="3"/>
  <c r="P283" i="3"/>
  <c r="M283" i="3"/>
  <c r="N283" i="3" s="1"/>
  <c r="J283" i="3"/>
  <c r="Q282" i="3"/>
  <c r="V282" i="3" s="1"/>
  <c r="P282" i="3"/>
  <c r="M282" i="3"/>
  <c r="N282" i="3" s="1"/>
  <c r="J282" i="3"/>
  <c r="Q281" i="3"/>
  <c r="P281" i="3"/>
  <c r="M281" i="3"/>
  <c r="N281" i="3" s="1"/>
  <c r="J281" i="3"/>
  <c r="Q280" i="3"/>
  <c r="P280" i="3"/>
  <c r="M280" i="3"/>
  <c r="N280" i="3" s="1"/>
  <c r="L280" i="3"/>
  <c r="J280" i="3"/>
  <c r="Q279" i="3"/>
  <c r="P279" i="3"/>
  <c r="M279" i="3"/>
  <c r="O279" i="3" s="1"/>
  <c r="L279" i="3"/>
  <c r="J279" i="3"/>
  <c r="Q278" i="3"/>
  <c r="P278" i="3"/>
  <c r="M278" i="3"/>
  <c r="O278" i="3" s="1"/>
  <c r="J278" i="3"/>
  <c r="Q277" i="3"/>
  <c r="P277" i="3"/>
  <c r="M277" i="3"/>
  <c r="O277" i="3" s="1"/>
  <c r="J277" i="3"/>
  <c r="Q276" i="3"/>
  <c r="P276" i="3"/>
  <c r="O276" i="3"/>
  <c r="M276" i="3"/>
  <c r="N276" i="3" s="1"/>
  <c r="J276" i="3"/>
  <c r="Q275" i="3"/>
  <c r="P275" i="3"/>
  <c r="M275" i="3"/>
  <c r="L275" i="3"/>
  <c r="J275" i="3"/>
  <c r="Z274" i="3"/>
  <c r="Y274" i="3"/>
  <c r="X274" i="3"/>
  <c r="W274" i="3"/>
  <c r="U274" i="3"/>
  <c r="T274" i="3"/>
  <c r="T273" i="3" s="1"/>
  <c r="S274" i="3"/>
  <c r="S273" i="3" s="1"/>
  <c r="R274" i="3"/>
  <c r="R273" i="3" s="1"/>
  <c r="K274" i="3"/>
  <c r="K273" i="3" s="1"/>
  <c r="I274" i="3"/>
  <c r="H274" i="3"/>
  <c r="H273" i="3" s="1"/>
  <c r="G274" i="3"/>
  <c r="G273" i="3" s="1"/>
  <c r="F274" i="3"/>
  <c r="F273" i="3" s="1"/>
  <c r="M273" i="3" s="1"/>
  <c r="N273" i="3" s="1"/>
  <c r="Q272" i="3"/>
  <c r="P272" i="3"/>
  <c r="V272" i="3" s="1"/>
  <c r="N272" i="3"/>
  <c r="M272" i="3"/>
  <c r="O272" i="3" s="1"/>
  <c r="J272" i="3"/>
  <c r="Q271" i="3"/>
  <c r="P271" i="3"/>
  <c r="M271" i="3"/>
  <c r="O271" i="3" s="1"/>
  <c r="J271" i="3"/>
  <c r="Q270" i="3"/>
  <c r="P270" i="3"/>
  <c r="M270" i="3"/>
  <c r="N270" i="3" s="1"/>
  <c r="J270" i="3"/>
  <c r="Q269" i="3"/>
  <c r="P269" i="3"/>
  <c r="M269" i="3"/>
  <c r="O269" i="3" s="1"/>
  <c r="J269" i="3"/>
  <c r="Q268" i="3"/>
  <c r="P268" i="3"/>
  <c r="M268" i="3"/>
  <c r="N268" i="3" s="1"/>
  <c r="J268" i="3"/>
  <c r="Q267" i="3"/>
  <c r="P267" i="3"/>
  <c r="M267" i="3"/>
  <c r="N267" i="3" s="1"/>
  <c r="J267" i="3"/>
  <c r="Q266" i="3"/>
  <c r="P266" i="3"/>
  <c r="M266" i="3"/>
  <c r="N266" i="3" s="1"/>
  <c r="L266" i="3"/>
  <c r="J266" i="3"/>
  <c r="Q265" i="3"/>
  <c r="P265" i="3"/>
  <c r="N265" i="3"/>
  <c r="M265" i="3"/>
  <c r="J265" i="3"/>
  <c r="Q264" i="3"/>
  <c r="P264" i="3"/>
  <c r="M264" i="3"/>
  <c r="O264" i="3" s="1"/>
  <c r="L264" i="3"/>
  <c r="J264" i="3"/>
  <c r="Q263" i="3"/>
  <c r="P263" i="3"/>
  <c r="M263" i="3"/>
  <c r="J263" i="3"/>
  <c r="Q262" i="3"/>
  <c r="P262" i="3"/>
  <c r="M262" i="3"/>
  <c r="O262" i="3" s="1"/>
  <c r="J262" i="3"/>
  <c r="Q261" i="3"/>
  <c r="P261" i="3"/>
  <c r="M261" i="3"/>
  <c r="J261" i="3"/>
  <c r="Q260" i="3"/>
  <c r="P260" i="3"/>
  <c r="V260" i="3" s="1"/>
  <c r="M260" i="3"/>
  <c r="O260" i="3" s="1"/>
  <c r="L260" i="3"/>
  <c r="J260" i="3"/>
  <c r="Z259" i="3"/>
  <c r="Y259" i="3"/>
  <c r="X259" i="3"/>
  <c r="W259" i="3"/>
  <c r="U259" i="3"/>
  <c r="T259" i="3"/>
  <c r="T258" i="3" s="1"/>
  <c r="S259" i="3"/>
  <c r="S258" i="3" s="1"/>
  <c r="R259" i="3"/>
  <c r="R258" i="3" s="1"/>
  <c r="K259" i="3"/>
  <c r="K258" i="3" s="1"/>
  <c r="I259" i="3"/>
  <c r="I258" i="3" s="1"/>
  <c r="H259" i="3"/>
  <c r="H258" i="3" s="1"/>
  <c r="G259" i="3"/>
  <c r="G258" i="3" s="1"/>
  <c r="F259" i="3"/>
  <c r="F258" i="3" s="1"/>
  <c r="P256" i="3"/>
  <c r="M256" i="3"/>
  <c r="N256" i="3" s="1"/>
  <c r="J256" i="3"/>
  <c r="Q255" i="3"/>
  <c r="V255" i="3" s="1"/>
  <c r="P255" i="3"/>
  <c r="M255" i="3"/>
  <c r="O255" i="3" s="1"/>
  <c r="J255" i="3"/>
  <c r="Q254" i="3"/>
  <c r="P254" i="3"/>
  <c r="M254" i="3"/>
  <c r="J254" i="3"/>
  <c r="Q253" i="3"/>
  <c r="P253" i="3"/>
  <c r="M253" i="3"/>
  <c r="O253" i="3" s="1"/>
  <c r="J253" i="3"/>
  <c r="Q252" i="3"/>
  <c r="P252" i="3"/>
  <c r="M252" i="3"/>
  <c r="O252" i="3" s="1"/>
  <c r="J252" i="3"/>
  <c r="Q251" i="3"/>
  <c r="P251" i="3"/>
  <c r="M251" i="3"/>
  <c r="O251" i="3" s="1"/>
  <c r="J251" i="3"/>
  <c r="Q250" i="3"/>
  <c r="P250" i="3"/>
  <c r="O250" i="3"/>
  <c r="M250" i="3"/>
  <c r="N250" i="3" s="1"/>
  <c r="J250" i="3"/>
  <c r="Q249" i="3"/>
  <c r="P249" i="3"/>
  <c r="V249" i="3" s="1"/>
  <c r="M249" i="3"/>
  <c r="N249" i="3" s="1"/>
  <c r="J249" i="3"/>
  <c r="Q248" i="3"/>
  <c r="P248" i="3"/>
  <c r="V248" i="3" s="1"/>
  <c r="M248" i="3"/>
  <c r="O248" i="3" s="1"/>
  <c r="J248" i="3"/>
  <c r="Q247" i="3"/>
  <c r="P247" i="3"/>
  <c r="M247" i="3"/>
  <c r="N247" i="3" s="1"/>
  <c r="L247" i="3"/>
  <c r="J247" i="3"/>
  <c r="Q246" i="3"/>
  <c r="P246" i="3"/>
  <c r="M246" i="3"/>
  <c r="N246" i="3" s="1"/>
  <c r="J246" i="3"/>
  <c r="Q245" i="3"/>
  <c r="P245" i="3"/>
  <c r="V245" i="3" s="1"/>
  <c r="M245" i="3"/>
  <c r="N245" i="3" s="1"/>
  <c r="L245" i="3"/>
  <c r="J245" i="3"/>
  <c r="Q244" i="3"/>
  <c r="P244" i="3"/>
  <c r="M244" i="3"/>
  <c r="O244" i="3" s="1"/>
  <c r="L244" i="3"/>
  <c r="J244" i="3"/>
  <c r="Q243" i="3"/>
  <c r="P243" i="3"/>
  <c r="M243" i="3"/>
  <c r="O243" i="3" s="1"/>
  <c r="J243" i="3"/>
  <c r="Q242" i="3"/>
  <c r="P242" i="3"/>
  <c r="M242" i="3"/>
  <c r="N242" i="3" s="1"/>
  <c r="J242" i="3"/>
  <c r="Q241" i="3"/>
  <c r="P241" i="3"/>
  <c r="V241" i="3" s="1"/>
  <c r="M241" i="3"/>
  <c r="O241" i="3" s="1"/>
  <c r="L241" i="3"/>
  <c r="J241" i="3"/>
  <c r="Z240" i="3"/>
  <c r="Y240" i="3"/>
  <c r="X240" i="3"/>
  <c r="W240" i="3"/>
  <c r="U240" i="3"/>
  <c r="T240" i="3"/>
  <c r="T239" i="3" s="1"/>
  <c r="S240" i="3"/>
  <c r="S239" i="3" s="1"/>
  <c r="H239" i="3"/>
  <c r="G239" i="3"/>
  <c r="Q238" i="3"/>
  <c r="P238" i="3"/>
  <c r="M238" i="3"/>
  <c r="O238" i="3" s="1"/>
  <c r="L238" i="3"/>
  <c r="J238" i="3"/>
  <c r="Q237" i="3"/>
  <c r="P237" i="3"/>
  <c r="M237" i="3"/>
  <c r="N237" i="3" s="1"/>
  <c r="J237" i="3"/>
  <c r="Q236" i="3"/>
  <c r="P236" i="3"/>
  <c r="M236" i="3"/>
  <c r="N236" i="3" s="1"/>
  <c r="J236" i="3"/>
  <c r="Q235" i="3"/>
  <c r="P235" i="3"/>
  <c r="M235" i="3"/>
  <c r="O235" i="3" s="1"/>
  <c r="J235" i="3"/>
  <c r="Q234" i="3"/>
  <c r="V234" i="3" s="1"/>
  <c r="P234" i="3"/>
  <c r="M234" i="3"/>
  <c r="O234" i="3" s="1"/>
  <c r="J234" i="3"/>
  <c r="Q233" i="3"/>
  <c r="P233" i="3"/>
  <c r="M233" i="3"/>
  <c r="N233" i="3" s="1"/>
  <c r="L233" i="3"/>
  <c r="J233" i="3"/>
  <c r="Q232" i="3"/>
  <c r="P232" i="3"/>
  <c r="M232" i="3"/>
  <c r="O232" i="3" s="1"/>
  <c r="J232" i="3"/>
  <c r="Q231" i="3"/>
  <c r="P231" i="3"/>
  <c r="M231" i="3"/>
  <c r="O231" i="3" s="1"/>
  <c r="J231" i="3"/>
  <c r="Q230" i="3"/>
  <c r="P230" i="3"/>
  <c r="M230" i="3"/>
  <c r="L230" i="3"/>
  <c r="J230" i="3"/>
  <c r="Q229" i="3"/>
  <c r="P229" i="3"/>
  <c r="M229" i="3"/>
  <c r="N229" i="3" s="1"/>
  <c r="J229" i="3"/>
  <c r="Q228" i="3"/>
  <c r="P228" i="3"/>
  <c r="M228" i="3"/>
  <c r="L228" i="3"/>
  <c r="J228" i="3"/>
  <c r="Q227" i="3"/>
  <c r="P227" i="3"/>
  <c r="M227" i="3"/>
  <c r="N227" i="3" s="1"/>
  <c r="L227" i="3"/>
  <c r="J227" i="3"/>
  <c r="Q226" i="3"/>
  <c r="P226" i="3"/>
  <c r="M226" i="3"/>
  <c r="N226" i="3" s="1"/>
  <c r="J226" i="3"/>
  <c r="Q225" i="3"/>
  <c r="P225" i="3"/>
  <c r="M225" i="3"/>
  <c r="N225" i="3" s="1"/>
  <c r="L225" i="3"/>
  <c r="J225" i="3"/>
  <c r="Q224" i="3"/>
  <c r="P224" i="3"/>
  <c r="M224" i="3"/>
  <c r="N224" i="3" s="1"/>
  <c r="L224" i="3"/>
  <c r="J224" i="3"/>
  <c r="T223" i="3"/>
  <c r="T222" i="3" s="1"/>
  <c r="S223" i="3"/>
  <c r="S222" i="3" s="1"/>
  <c r="R223" i="3"/>
  <c r="K223" i="3"/>
  <c r="K222" i="3" s="1"/>
  <c r="I223" i="3"/>
  <c r="I222" i="3" s="1"/>
  <c r="H223" i="3"/>
  <c r="H222" i="3" s="1"/>
  <c r="G223" i="3"/>
  <c r="G222" i="3" s="1"/>
  <c r="F223" i="3"/>
  <c r="F222" i="3" s="1"/>
  <c r="V222" i="3"/>
  <c r="U222" i="3"/>
  <c r="R222" i="3"/>
  <c r="Q221" i="3"/>
  <c r="P221" i="3"/>
  <c r="M221" i="3"/>
  <c r="O221" i="3" s="1"/>
  <c r="L221" i="3"/>
  <c r="J221" i="3"/>
  <c r="Q220" i="3"/>
  <c r="P220" i="3"/>
  <c r="M220" i="3"/>
  <c r="N220" i="3" s="1"/>
  <c r="J220" i="3"/>
  <c r="Q218" i="3"/>
  <c r="P218" i="3"/>
  <c r="M218" i="3"/>
  <c r="O218" i="3" s="1"/>
  <c r="J218" i="3"/>
  <c r="Q217" i="3"/>
  <c r="P217" i="3"/>
  <c r="M217" i="3"/>
  <c r="O217" i="3" s="1"/>
  <c r="L217" i="3"/>
  <c r="J217" i="3"/>
  <c r="Q216" i="3"/>
  <c r="P216" i="3"/>
  <c r="M216" i="3"/>
  <c r="N216" i="3" s="1"/>
  <c r="J216" i="3"/>
  <c r="Q215" i="3"/>
  <c r="P215" i="3"/>
  <c r="M215" i="3"/>
  <c r="O215" i="3" s="1"/>
  <c r="J215" i="3"/>
  <c r="Q214" i="3"/>
  <c r="P214" i="3"/>
  <c r="M214" i="3"/>
  <c r="N214" i="3" s="1"/>
  <c r="J214" i="3"/>
  <c r="Q213" i="3"/>
  <c r="P213" i="3"/>
  <c r="M213" i="3"/>
  <c r="N213" i="3" s="1"/>
  <c r="J213" i="3"/>
  <c r="Q212" i="3"/>
  <c r="P212" i="3"/>
  <c r="V212" i="3" s="1"/>
  <c r="M212" i="3"/>
  <c r="N212" i="3" s="1"/>
  <c r="J212" i="3"/>
  <c r="Q211" i="3"/>
  <c r="P211" i="3"/>
  <c r="M211" i="3"/>
  <c r="O211" i="3" s="1"/>
  <c r="L211" i="3"/>
  <c r="J211" i="3"/>
  <c r="Q210" i="3"/>
  <c r="P210" i="3"/>
  <c r="M210" i="3"/>
  <c r="N210" i="3" s="1"/>
  <c r="L210" i="3"/>
  <c r="J210" i="3"/>
  <c r="Q209" i="3"/>
  <c r="P209" i="3"/>
  <c r="V209" i="3" s="1"/>
  <c r="M209" i="3"/>
  <c r="N209" i="3" s="1"/>
  <c r="J209" i="3"/>
  <c r="Q208" i="3"/>
  <c r="P208" i="3"/>
  <c r="M208" i="3"/>
  <c r="N208" i="3" s="1"/>
  <c r="J208" i="3"/>
  <c r="Q207" i="3"/>
  <c r="P207" i="3"/>
  <c r="M207" i="3"/>
  <c r="N207" i="3" s="1"/>
  <c r="J207" i="3"/>
  <c r="Q206" i="3"/>
  <c r="P206" i="3"/>
  <c r="M206" i="3"/>
  <c r="J206" i="3"/>
  <c r="Q205" i="3"/>
  <c r="P205" i="3"/>
  <c r="M205" i="3"/>
  <c r="O205" i="3" s="1"/>
  <c r="J205" i="3"/>
  <c r="Q204" i="3"/>
  <c r="P204" i="3"/>
  <c r="M204" i="3"/>
  <c r="O204" i="3" s="1"/>
  <c r="J204" i="3"/>
  <c r="U203" i="3"/>
  <c r="T203" i="3"/>
  <c r="T202" i="3" s="1"/>
  <c r="S203" i="3"/>
  <c r="S202" i="3" s="1"/>
  <c r="R203" i="3"/>
  <c r="R202" i="3" s="1"/>
  <c r="K203" i="3"/>
  <c r="K202" i="3" s="1"/>
  <c r="I203" i="3"/>
  <c r="I202" i="3" s="1"/>
  <c r="H203" i="3"/>
  <c r="H202" i="3" s="1"/>
  <c r="G203" i="3"/>
  <c r="G202" i="3" s="1"/>
  <c r="F203" i="3"/>
  <c r="F202" i="3" s="1"/>
  <c r="Q201" i="3"/>
  <c r="Q199" i="3" s="1"/>
  <c r="P201" i="3"/>
  <c r="P199" i="3" s="1"/>
  <c r="P198" i="3" s="1"/>
  <c r="M201" i="3"/>
  <c r="N201" i="3" s="1"/>
  <c r="N199" i="3" s="1"/>
  <c r="N198" i="3" s="1"/>
  <c r="J201" i="3"/>
  <c r="J199" i="3" s="1"/>
  <c r="J198" i="3" s="1"/>
  <c r="Q200" i="3"/>
  <c r="P200" i="3"/>
  <c r="M200" i="3"/>
  <c r="N200" i="3" s="1"/>
  <c r="J200" i="3"/>
  <c r="V199" i="3"/>
  <c r="V198" i="3" s="1"/>
  <c r="U199" i="3"/>
  <c r="T199" i="3"/>
  <c r="S199" i="3"/>
  <c r="S198" i="3" s="1"/>
  <c r="R199" i="3"/>
  <c r="R198" i="3" s="1"/>
  <c r="L199" i="3"/>
  <c r="L198" i="3" s="1"/>
  <c r="K199" i="3"/>
  <c r="I199" i="3"/>
  <c r="I198" i="3" s="1"/>
  <c r="H199" i="3"/>
  <c r="H198" i="3" s="1"/>
  <c r="G199" i="3"/>
  <c r="G198" i="3" s="1"/>
  <c r="F199" i="3"/>
  <c r="T198" i="3"/>
  <c r="K198" i="3"/>
  <c r="Q197" i="3"/>
  <c r="V197" i="3" s="1"/>
  <c r="P197" i="3"/>
  <c r="M197" i="3"/>
  <c r="O197" i="3" s="1"/>
  <c r="J197" i="3"/>
  <c r="Q196" i="3"/>
  <c r="P196" i="3"/>
  <c r="O196" i="3"/>
  <c r="M196" i="3"/>
  <c r="N196" i="3" s="1"/>
  <c r="J196" i="3"/>
  <c r="Q195" i="3"/>
  <c r="P195" i="3"/>
  <c r="V195" i="3" s="1"/>
  <c r="M195" i="3"/>
  <c r="J195" i="3"/>
  <c r="K194" i="3"/>
  <c r="I194" i="3"/>
  <c r="H194" i="3"/>
  <c r="G194" i="3"/>
  <c r="F194" i="3"/>
  <c r="Q193" i="3"/>
  <c r="Q192" i="3" s="1"/>
  <c r="P193" i="3"/>
  <c r="O193" i="3"/>
  <c r="M193" i="3"/>
  <c r="N193" i="3" s="1"/>
  <c r="J193" i="3"/>
  <c r="J192" i="3" s="1"/>
  <c r="M192" i="3"/>
  <c r="O192" i="3" s="1"/>
  <c r="K192" i="3"/>
  <c r="P192" i="3" s="1"/>
  <c r="V192" i="3" s="1"/>
  <c r="I192" i="3"/>
  <c r="H192" i="3"/>
  <c r="G192" i="3"/>
  <c r="F192" i="3"/>
  <c r="Q191" i="3"/>
  <c r="P191" i="3"/>
  <c r="M191" i="3"/>
  <c r="J191" i="3"/>
  <c r="J190" i="3" s="1"/>
  <c r="Q190" i="3"/>
  <c r="K190" i="3"/>
  <c r="I190" i="3"/>
  <c r="H190" i="3"/>
  <c r="P190" i="3" s="1"/>
  <c r="G190" i="3"/>
  <c r="F190" i="3"/>
  <c r="Q189" i="3"/>
  <c r="Q188" i="3" s="1"/>
  <c r="P189" i="3"/>
  <c r="M189" i="3"/>
  <c r="M188" i="3" s="1"/>
  <c r="O188" i="3" s="1"/>
  <c r="J189" i="3"/>
  <c r="J188" i="3" s="1"/>
  <c r="L188" i="3"/>
  <c r="K188" i="3"/>
  <c r="I188" i="3"/>
  <c r="H188" i="3"/>
  <c r="G188" i="3"/>
  <c r="G185" i="3" s="1"/>
  <c r="F188" i="3"/>
  <c r="Q187" i="3"/>
  <c r="Q186" i="3" s="1"/>
  <c r="P187" i="3"/>
  <c r="M187" i="3"/>
  <c r="O187" i="3" s="1"/>
  <c r="J187" i="3"/>
  <c r="J186" i="3" s="1"/>
  <c r="T186" i="3"/>
  <c r="T185" i="3" s="1"/>
  <c r="S186" i="3"/>
  <c r="R186" i="3"/>
  <c r="R185" i="3" s="1"/>
  <c r="L186" i="3"/>
  <c r="K186" i="3"/>
  <c r="I186" i="3"/>
  <c r="H186" i="3"/>
  <c r="G186" i="3"/>
  <c r="F186" i="3"/>
  <c r="M186" i="3" s="1"/>
  <c r="S185" i="3"/>
  <c r="V184" i="3"/>
  <c r="Q184" i="3"/>
  <c r="P184" i="3"/>
  <c r="M184" i="3"/>
  <c r="O184" i="3" s="1"/>
  <c r="J184" i="3"/>
  <c r="Q183" i="3"/>
  <c r="Q181" i="3" s="1"/>
  <c r="P183" i="3"/>
  <c r="M183" i="3"/>
  <c r="N183" i="3" s="1"/>
  <c r="J183" i="3"/>
  <c r="Q182" i="3"/>
  <c r="P182" i="3"/>
  <c r="M182" i="3"/>
  <c r="N182" i="3" s="1"/>
  <c r="J182" i="3"/>
  <c r="T181" i="3"/>
  <c r="T180" i="3" s="1"/>
  <c r="S181" i="3"/>
  <c r="S180" i="3" s="1"/>
  <c r="R181" i="3"/>
  <c r="R180" i="3" s="1"/>
  <c r="K181" i="3"/>
  <c r="K180" i="3" s="1"/>
  <c r="I181" i="3"/>
  <c r="I180" i="3" s="1"/>
  <c r="H181" i="3"/>
  <c r="H180" i="3" s="1"/>
  <c r="G181" i="3"/>
  <c r="G180" i="3" s="1"/>
  <c r="F181" i="3"/>
  <c r="F180" i="3" s="1"/>
  <c r="M180" i="3" s="1"/>
  <c r="V180" i="3"/>
  <c r="U180" i="3"/>
  <c r="Q179" i="3"/>
  <c r="P179" i="3"/>
  <c r="M179" i="3"/>
  <c r="O179" i="3" s="1"/>
  <c r="J179" i="3"/>
  <c r="Q178" i="3"/>
  <c r="P178" i="3"/>
  <c r="M178" i="3"/>
  <c r="N178" i="3" s="1"/>
  <c r="J178" i="3"/>
  <c r="Q177" i="3"/>
  <c r="P177" i="3"/>
  <c r="M177" i="3"/>
  <c r="O177" i="3" s="1"/>
  <c r="J177" i="3"/>
  <c r="Q176" i="3"/>
  <c r="P176" i="3"/>
  <c r="M176" i="3"/>
  <c r="O176" i="3" s="1"/>
  <c r="J176" i="3"/>
  <c r="Q175" i="3"/>
  <c r="P175" i="3"/>
  <c r="V175" i="3" s="1"/>
  <c r="M175" i="3"/>
  <c r="N175" i="3" s="1"/>
  <c r="J175" i="3"/>
  <c r="Q174" i="3"/>
  <c r="P174" i="3"/>
  <c r="V174" i="3" s="1"/>
  <c r="O174" i="3"/>
  <c r="M174" i="3"/>
  <c r="N174" i="3" s="1"/>
  <c r="J174" i="3"/>
  <c r="Q173" i="3"/>
  <c r="P173" i="3"/>
  <c r="M173" i="3"/>
  <c r="N173" i="3" s="1"/>
  <c r="J173" i="3"/>
  <c r="Q172" i="3"/>
  <c r="P172" i="3"/>
  <c r="M172" i="3"/>
  <c r="N172" i="3" s="1"/>
  <c r="J172" i="3"/>
  <c r="Q171" i="3"/>
  <c r="P171" i="3"/>
  <c r="M171" i="3"/>
  <c r="N171" i="3" s="1"/>
  <c r="J171" i="3"/>
  <c r="Q170" i="3"/>
  <c r="P170" i="3"/>
  <c r="M170" i="3"/>
  <c r="N170" i="3" s="1"/>
  <c r="J170" i="3"/>
  <c r="Q169" i="3"/>
  <c r="P169" i="3"/>
  <c r="M169" i="3"/>
  <c r="O169" i="3" s="1"/>
  <c r="J169" i="3"/>
  <c r="Q168" i="3"/>
  <c r="P168" i="3"/>
  <c r="M168" i="3"/>
  <c r="N168" i="3" s="1"/>
  <c r="J168" i="3"/>
  <c r="U167" i="3"/>
  <c r="T167" i="3"/>
  <c r="T166" i="3" s="1"/>
  <c r="S167" i="3"/>
  <c r="R167" i="3"/>
  <c r="K167" i="3"/>
  <c r="K166" i="3" s="1"/>
  <c r="I167" i="3"/>
  <c r="I166" i="3" s="1"/>
  <c r="H167" i="3"/>
  <c r="H166" i="3" s="1"/>
  <c r="G167" i="3"/>
  <c r="G166" i="3" s="1"/>
  <c r="F167" i="3"/>
  <c r="F166" i="3" s="1"/>
  <c r="U166" i="3"/>
  <c r="S166" i="3"/>
  <c r="R166" i="3"/>
  <c r="Q165" i="3"/>
  <c r="Q164" i="3" s="1"/>
  <c r="P165" i="3"/>
  <c r="M165" i="3"/>
  <c r="N165" i="3" s="1"/>
  <c r="J165" i="3"/>
  <c r="T164" i="3"/>
  <c r="S164" i="3"/>
  <c r="K164" i="3"/>
  <c r="I164" i="3"/>
  <c r="H164" i="3"/>
  <c r="G164" i="3"/>
  <c r="F164" i="3"/>
  <c r="Q163" i="3"/>
  <c r="P163" i="3"/>
  <c r="M163" i="3"/>
  <c r="N163" i="3" s="1"/>
  <c r="J163" i="3"/>
  <c r="Q162" i="3"/>
  <c r="P162" i="3"/>
  <c r="V162" i="3" s="1"/>
  <c r="M162" i="3"/>
  <c r="O162" i="3" s="1"/>
  <c r="J162" i="3"/>
  <c r="Q161" i="3"/>
  <c r="P161" i="3"/>
  <c r="M161" i="3"/>
  <c r="J161" i="3"/>
  <c r="U160" i="3"/>
  <c r="T160" i="3"/>
  <c r="S160" i="3"/>
  <c r="R160" i="3"/>
  <c r="K160" i="3"/>
  <c r="I160" i="3"/>
  <c r="H160" i="3"/>
  <c r="G160" i="3"/>
  <c r="F160" i="3"/>
  <c r="Q159" i="3"/>
  <c r="P159" i="3"/>
  <c r="M159" i="3"/>
  <c r="O159" i="3" s="1"/>
  <c r="J159" i="3"/>
  <c r="Q158" i="3"/>
  <c r="P158" i="3"/>
  <c r="V158" i="3" s="1"/>
  <c r="M158" i="3"/>
  <c r="O158" i="3" s="1"/>
  <c r="J158" i="3"/>
  <c r="T157" i="3"/>
  <c r="S157" i="3"/>
  <c r="R157" i="3"/>
  <c r="Q157" i="3"/>
  <c r="K157" i="3"/>
  <c r="P157" i="3" s="1"/>
  <c r="I157" i="3"/>
  <c r="H157" i="3"/>
  <c r="G157" i="3"/>
  <c r="F157" i="3"/>
  <c r="Q156" i="3"/>
  <c r="P156" i="3"/>
  <c r="M156" i="3"/>
  <c r="J156" i="3"/>
  <c r="Q154" i="3"/>
  <c r="P154" i="3"/>
  <c r="N154" i="3"/>
  <c r="M154" i="3"/>
  <c r="O154" i="3" s="1"/>
  <c r="J154" i="3"/>
  <c r="Q153" i="3"/>
  <c r="P153" i="3"/>
  <c r="M153" i="3"/>
  <c r="O153" i="3" s="1"/>
  <c r="J153" i="3"/>
  <c r="Q152" i="3"/>
  <c r="P152" i="3"/>
  <c r="M152" i="3"/>
  <c r="N152" i="3" s="1"/>
  <c r="J152" i="3"/>
  <c r="Q151" i="3"/>
  <c r="P151" i="3"/>
  <c r="M151" i="3"/>
  <c r="O151" i="3" s="1"/>
  <c r="J151" i="3"/>
  <c r="Q150" i="3"/>
  <c r="P150" i="3"/>
  <c r="M150" i="3"/>
  <c r="N150" i="3" s="1"/>
  <c r="J150" i="3"/>
  <c r="Q149" i="3"/>
  <c r="P149" i="3"/>
  <c r="M149" i="3"/>
  <c r="N149" i="3" s="1"/>
  <c r="L149" i="3"/>
  <c r="J149" i="3"/>
  <c r="Q148" i="3"/>
  <c r="P148" i="3"/>
  <c r="M148" i="3"/>
  <c r="O148" i="3" s="1"/>
  <c r="L148" i="3"/>
  <c r="J148" i="3"/>
  <c r="Q147" i="3"/>
  <c r="P147" i="3"/>
  <c r="M147" i="3"/>
  <c r="O147" i="3" s="1"/>
  <c r="L147" i="3"/>
  <c r="J147" i="3"/>
  <c r="Q146" i="3"/>
  <c r="P146" i="3"/>
  <c r="M146" i="3"/>
  <c r="O146" i="3" s="1"/>
  <c r="L146" i="3"/>
  <c r="J146" i="3"/>
  <c r="Q145" i="3"/>
  <c r="P145" i="3"/>
  <c r="M145" i="3"/>
  <c r="O145" i="3" s="1"/>
  <c r="L145" i="3"/>
  <c r="J145" i="3"/>
  <c r="Q144" i="3"/>
  <c r="P144" i="3"/>
  <c r="M144" i="3"/>
  <c r="O144" i="3" s="1"/>
  <c r="L144" i="3"/>
  <c r="J144" i="3"/>
  <c r="T143" i="3"/>
  <c r="S143" i="3"/>
  <c r="S142" i="3" s="1"/>
  <c r="R143" i="3"/>
  <c r="R142" i="3" s="1"/>
  <c r="K143" i="3"/>
  <c r="K142" i="3" s="1"/>
  <c r="I143" i="3"/>
  <c r="I142" i="3" s="1"/>
  <c r="H143" i="3"/>
  <c r="H142" i="3" s="1"/>
  <c r="G143" i="3"/>
  <c r="G142" i="3" s="1"/>
  <c r="F143" i="3"/>
  <c r="F142" i="3" s="1"/>
  <c r="T142" i="3"/>
  <c r="Q141" i="3"/>
  <c r="P141" i="3"/>
  <c r="M141" i="3"/>
  <c r="O141" i="3" s="1"/>
  <c r="J141" i="3"/>
  <c r="Q140" i="3"/>
  <c r="P140" i="3"/>
  <c r="M140" i="3"/>
  <c r="N140" i="3" s="1"/>
  <c r="J140" i="3"/>
  <c r="Q139" i="3"/>
  <c r="P139" i="3"/>
  <c r="M139" i="3"/>
  <c r="O139" i="3" s="1"/>
  <c r="J139" i="3"/>
  <c r="Q138" i="3"/>
  <c r="P138" i="3"/>
  <c r="M138" i="3"/>
  <c r="N138" i="3" s="1"/>
  <c r="J138" i="3"/>
  <c r="Q137" i="3"/>
  <c r="P137" i="3"/>
  <c r="V137" i="3" s="1"/>
  <c r="M137" i="3"/>
  <c r="O137" i="3" s="1"/>
  <c r="J137" i="3"/>
  <c r="Q136" i="3"/>
  <c r="V136" i="3" s="1"/>
  <c r="P136" i="3"/>
  <c r="M136" i="3"/>
  <c r="O136" i="3" s="1"/>
  <c r="J136" i="3"/>
  <c r="Q135" i="3"/>
  <c r="P135" i="3"/>
  <c r="M135" i="3"/>
  <c r="N135" i="3" s="1"/>
  <c r="J135" i="3"/>
  <c r="Q134" i="3"/>
  <c r="P134" i="3"/>
  <c r="M134" i="3"/>
  <c r="N134" i="3" s="1"/>
  <c r="J134" i="3"/>
  <c r="Q133" i="3"/>
  <c r="P133" i="3"/>
  <c r="M133" i="3"/>
  <c r="O133" i="3" s="1"/>
  <c r="J133" i="3"/>
  <c r="Q132" i="3"/>
  <c r="P132" i="3"/>
  <c r="M132" i="3"/>
  <c r="N132" i="3" s="1"/>
  <c r="J132" i="3"/>
  <c r="Q131" i="3"/>
  <c r="P131" i="3"/>
  <c r="M131" i="3"/>
  <c r="N131" i="3" s="1"/>
  <c r="J131" i="3"/>
  <c r="Q130" i="3"/>
  <c r="P130" i="3"/>
  <c r="M130" i="3"/>
  <c r="N130" i="3" s="1"/>
  <c r="J130" i="3"/>
  <c r="Q129" i="3"/>
  <c r="P129" i="3"/>
  <c r="M129" i="3"/>
  <c r="N129" i="3" s="1"/>
  <c r="J129" i="3"/>
  <c r="Q128" i="3"/>
  <c r="P128" i="3"/>
  <c r="M128" i="3"/>
  <c r="J128" i="3"/>
  <c r="U127" i="3"/>
  <c r="T127" i="3"/>
  <c r="T126" i="3" s="1"/>
  <c r="S127" i="3"/>
  <c r="R127" i="3"/>
  <c r="R126" i="3" s="1"/>
  <c r="L127" i="3"/>
  <c r="K127" i="3"/>
  <c r="K126" i="3" s="1"/>
  <c r="I127" i="3"/>
  <c r="I126" i="3" s="1"/>
  <c r="H127" i="3"/>
  <c r="H126" i="3" s="1"/>
  <c r="G127" i="3"/>
  <c r="G126" i="3" s="1"/>
  <c r="F127" i="3"/>
  <c r="S126" i="3"/>
  <c r="F126" i="3"/>
  <c r="Q125" i="3"/>
  <c r="P125" i="3"/>
  <c r="V125" i="3" s="1"/>
  <c r="M125" i="3"/>
  <c r="N125" i="3" s="1"/>
  <c r="L125" i="3"/>
  <c r="J125" i="3"/>
  <c r="Q124" i="3"/>
  <c r="P124" i="3"/>
  <c r="O124" i="3"/>
  <c r="N124" i="3"/>
  <c r="M124" i="3"/>
  <c r="J124" i="3"/>
  <c r="Q123" i="3"/>
  <c r="P123" i="3"/>
  <c r="O123" i="3"/>
  <c r="M123" i="3"/>
  <c r="N123" i="3" s="1"/>
  <c r="J123" i="3"/>
  <c r="Q122" i="3"/>
  <c r="P122" i="3"/>
  <c r="M122" i="3"/>
  <c r="N122" i="3" s="1"/>
  <c r="J122" i="3"/>
  <c r="Q121" i="3"/>
  <c r="M121" i="3"/>
  <c r="N121" i="3" s="1"/>
  <c r="Q120" i="3"/>
  <c r="V120" i="3" s="1"/>
  <c r="M120" i="3"/>
  <c r="N120" i="3" s="1"/>
  <c r="J120" i="3"/>
  <c r="Q119" i="3"/>
  <c r="P119" i="3"/>
  <c r="M119" i="3"/>
  <c r="N119" i="3" s="1"/>
  <c r="Q118" i="3"/>
  <c r="P118" i="3"/>
  <c r="M118" i="3"/>
  <c r="N118" i="3" s="1"/>
  <c r="J118" i="3"/>
  <c r="P117" i="3"/>
  <c r="V117" i="3" s="1"/>
  <c r="M117" i="3"/>
  <c r="J117" i="3"/>
  <c r="Q116" i="3"/>
  <c r="P116" i="3"/>
  <c r="V116" i="3" s="1"/>
  <c r="M116" i="3"/>
  <c r="N116" i="3" s="1"/>
  <c r="J116" i="3"/>
  <c r="Q115" i="3"/>
  <c r="P115" i="3"/>
  <c r="V115" i="3" s="1"/>
  <c r="M115" i="3"/>
  <c r="O115" i="3" s="1"/>
  <c r="L115" i="3"/>
  <c r="J115" i="3"/>
  <c r="Q114" i="3"/>
  <c r="P114" i="3"/>
  <c r="M114" i="3"/>
  <c r="O114" i="3" s="1"/>
  <c r="J114" i="3"/>
  <c r="Q113" i="3"/>
  <c r="P113" i="3"/>
  <c r="M113" i="3"/>
  <c r="O113" i="3" s="1"/>
  <c r="L113" i="3"/>
  <c r="J113" i="3"/>
  <c r="Q112" i="3"/>
  <c r="P112" i="3"/>
  <c r="M112" i="3"/>
  <c r="N112" i="3" s="1"/>
  <c r="L112" i="3"/>
  <c r="J112" i="3"/>
  <c r="U111" i="3"/>
  <c r="U110" i="3" s="1"/>
  <c r="T111" i="3"/>
  <c r="S111" i="3"/>
  <c r="S110" i="3" s="1"/>
  <c r="R111" i="3"/>
  <c r="R110" i="3" s="1"/>
  <c r="K111" i="3"/>
  <c r="K110" i="3" s="1"/>
  <c r="I111" i="3"/>
  <c r="I110" i="3" s="1"/>
  <c r="H111" i="3"/>
  <c r="H110" i="3" s="1"/>
  <c r="G111" i="3"/>
  <c r="G110" i="3" s="1"/>
  <c r="F111" i="3"/>
  <c r="F110" i="3" s="1"/>
  <c r="T110" i="3"/>
  <c r="Q109" i="3"/>
  <c r="P109" i="3"/>
  <c r="M109" i="3"/>
  <c r="N109" i="3" s="1"/>
  <c r="J109" i="3"/>
  <c r="Q108" i="3"/>
  <c r="P108" i="3"/>
  <c r="M108" i="3"/>
  <c r="O108" i="3" s="1"/>
  <c r="J108" i="3"/>
  <c r="Q107" i="3"/>
  <c r="P107" i="3"/>
  <c r="N107" i="3"/>
  <c r="M107" i="3"/>
  <c r="O107" i="3" s="1"/>
  <c r="J107" i="3"/>
  <c r="Q105" i="3"/>
  <c r="P105" i="3"/>
  <c r="M105" i="3"/>
  <c r="O105" i="3" s="1"/>
  <c r="L105" i="3"/>
  <c r="J105" i="3"/>
  <c r="Q104" i="3"/>
  <c r="P104" i="3"/>
  <c r="M104" i="3"/>
  <c r="O104" i="3" s="1"/>
  <c r="J104" i="3"/>
  <c r="Q103" i="3"/>
  <c r="P103" i="3"/>
  <c r="M103" i="3"/>
  <c r="O103" i="3" s="1"/>
  <c r="J103" i="3"/>
  <c r="Q102" i="3"/>
  <c r="P102" i="3"/>
  <c r="M102" i="3"/>
  <c r="N102" i="3" s="1"/>
  <c r="L102" i="3"/>
  <c r="J102" i="3"/>
  <c r="Q101" i="3"/>
  <c r="V101" i="3" s="1"/>
  <c r="P101" i="3"/>
  <c r="M101" i="3"/>
  <c r="O101" i="3" s="1"/>
  <c r="J101" i="3"/>
  <c r="Q100" i="3"/>
  <c r="P100" i="3"/>
  <c r="M100" i="3"/>
  <c r="O100" i="3" s="1"/>
  <c r="L100" i="3"/>
  <c r="J100" i="3"/>
  <c r="Q99" i="3"/>
  <c r="P99" i="3"/>
  <c r="M99" i="3"/>
  <c r="O99" i="3" s="1"/>
  <c r="L99" i="3"/>
  <c r="J99" i="3"/>
  <c r="Q98" i="3"/>
  <c r="P98" i="3"/>
  <c r="M98" i="3"/>
  <c r="O98" i="3" s="1"/>
  <c r="L98" i="3"/>
  <c r="J98" i="3"/>
  <c r="Q97" i="3"/>
  <c r="P97" i="3"/>
  <c r="M97" i="3"/>
  <c r="O97" i="3" s="1"/>
  <c r="L97" i="3"/>
  <c r="J97" i="3"/>
  <c r="Q96" i="3"/>
  <c r="P96" i="3"/>
  <c r="M96" i="3"/>
  <c r="O96" i="3" s="1"/>
  <c r="L96" i="3"/>
  <c r="J96" i="3"/>
  <c r="U95" i="3"/>
  <c r="T95" i="3"/>
  <c r="T94" i="3" s="1"/>
  <c r="S95" i="3"/>
  <c r="S94" i="3" s="1"/>
  <c r="R95" i="3"/>
  <c r="R94" i="3" s="1"/>
  <c r="I94" i="3"/>
  <c r="H94" i="3"/>
  <c r="G94" i="3"/>
  <c r="F94" i="3"/>
  <c r="U94" i="3"/>
  <c r="Q93" i="3"/>
  <c r="P93" i="3"/>
  <c r="M93" i="3"/>
  <c r="O93" i="3" s="1"/>
  <c r="L93" i="3"/>
  <c r="J93" i="3"/>
  <c r="Q92" i="3"/>
  <c r="P92" i="3"/>
  <c r="N92" i="3"/>
  <c r="M92" i="3"/>
  <c r="O92" i="3" s="1"/>
  <c r="J92" i="3"/>
  <c r="Q91" i="3"/>
  <c r="P91" i="3"/>
  <c r="M91" i="3"/>
  <c r="N91" i="3" s="1"/>
  <c r="J91" i="3"/>
  <c r="Q90" i="3"/>
  <c r="P90" i="3"/>
  <c r="M90" i="3"/>
  <c r="N90" i="3" s="1"/>
  <c r="J90" i="3"/>
  <c r="Q89" i="3"/>
  <c r="P89" i="3"/>
  <c r="M89" i="3"/>
  <c r="O89" i="3" s="1"/>
  <c r="J89" i="3"/>
  <c r="Q88" i="3"/>
  <c r="P88" i="3"/>
  <c r="V88" i="3" s="1"/>
  <c r="M88" i="3"/>
  <c r="N88" i="3" s="1"/>
  <c r="J88" i="3"/>
  <c r="Q87" i="3"/>
  <c r="P87" i="3"/>
  <c r="V87" i="3" s="1"/>
  <c r="M87" i="3"/>
  <c r="L87" i="3"/>
  <c r="J87" i="3"/>
  <c r="Q86" i="3"/>
  <c r="P86" i="3"/>
  <c r="M86" i="3"/>
  <c r="O86" i="3" s="1"/>
  <c r="L86" i="3"/>
  <c r="J86" i="3"/>
  <c r="Q85" i="3"/>
  <c r="P85" i="3"/>
  <c r="M85" i="3"/>
  <c r="O85" i="3" s="1"/>
  <c r="J85" i="3"/>
  <c r="Q84" i="3"/>
  <c r="P84" i="3"/>
  <c r="M84" i="3"/>
  <c r="O84" i="3" s="1"/>
  <c r="J84" i="3"/>
  <c r="Q83" i="3"/>
  <c r="P83" i="3"/>
  <c r="M83" i="3"/>
  <c r="O83" i="3" s="1"/>
  <c r="J83" i="3"/>
  <c r="Q82" i="3"/>
  <c r="P82" i="3"/>
  <c r="M82" i="3"/>
  <c r="O82" i="3" s="1"/>
  <c r="L82" i="3"/>
  <c r="J82" i="3"/>
  <c r="U81" i="3"/>
  <c r="U80" i="3" s="1"/>
  <c r="T81" i="3"/>
  <c r="T80" i="3" s="1"/>
  <c r="S81" i="3"/>
  <c r="S80" i="3" s="1"/>
  <c r="R81" i="3"/>
  <c r="K81" i="3"/>
  <c r="K80" i="3" s="1"/>
  <c r="I81" i="3"/>
  <c r="I80" i="3" s="1"/>
  <c r="H81" i="3"/>
  <c r="H80" i="3" s="1"/>
  <c r="G81" i="3"/>
  <c r="G80" i="3" s="1"/>
  <c r="F81" i="3"/>
  <c r="F80" i="3" s="1"/>
  <c r="R80" i="3"/>
  <c r="Q79" i="3"/>
  <c r="P79" i="3"/>
  <c r="M79" i="3"/>
  <c r="O79" i="3" s="1"/>
  <c r="L79" i="3"/>
  <c r="J79" i="3"/>
  <c r="Q78" i="3"/>
  <c r="P78" i="3"/>
  <c r="M78" i="3"/>
  <c r="O78" i="3" s="1"/>
  <c r="J78" i="3"/>
  <c r="Q77" i="3"/>
  <c r="P77" i="3"/>
  <c r="M77" i="3"/>
  <c r="N77" i="3" s="1"/>
  <c r="J77" i="3"/>
  <c r="Q76" i="3"/>
  <c r="P76" i="3"/>
  <c r="M76" i="3"/>
  <c r="N76" i="3" s="1"/>
  <c r="J76" i="3"/>
  <c r="Q75" i="3"/>
  <c r="P75" i="3"/>
  <c r="M75" i="3"/>
  <c r="O75" i="3" s="1"/>
  <c r="L75" i="3"/>
  <c r="J75" i="3"/>
  <c r="Q74" i="3"/>
  <c r="P74" i="3"/>
  <c r="M74" i="3"/>
  <c r="N74" i="3" s="1"/>
  <c r="J74" i="3"/>
  <c r="Q73" i="3"/>
  <c r="P73" i="3"/>
  <c r="M73" i="3"/>
  <c r="O73" i="3" s="1"/>
  <c r="J73" i="3"/>
  <c r="Q72" i="3"/>
  <c r="P72" i="3"/>
  <c r="M72" i="3"/>
  <c r="O72" i="3" s="1"/>
  <c r="L72" i="3"/>
  <c r="J72" i="3"/>
  <c r="Q71" i="3"/>
  <c r="P71" i="3"/>
  <c r="V71" i="3" s="1"/>
  <c r="M71" i="3"/>
  <c r="O71" i="3" s="1"/>
  <c r="L71" i="3"/>
  <c r="J71" i="3"/>
  <c r="Q70" i="3"/>
  <c r="P70" i="3"/>
  <c r="M70" i="3"/>
  <c r="L70" i="3"/>
  <c r="J70" i="3"/>
  <c r="Q69" i="3"/>
  <c r="P69" i="3"/>
  <c r="M69" i="3"/>
  <c r="O69" i="3" s="1"/>
  <c r="L69" i="3"/>
  <c r="J69" i="3"/>
  <c r="Q68" i="3"/>
  <c r="P68" i="3"/>
  <c r="M68" i="3"/>
  <c r="O68" i="3" s="1"/>
  <c r="J68" i="3"/>
  <c r="Q67" i="3"/>
  <c r="P67" i="3"/>
  <c r="V67" i="3" s="1"/>
  <c r="M67" i="3"/>
  <c r="O67" i="3" s="1"/>
  <c r="L67" i="3"/>
  <c r="J67" i="3"/>
  <c r="Q66" i="3"/>
  <c r="P66" i="3"/>
  <c r="M66" i="3"/>
  <c r="N66" i="3" s="1"/>
  <c r="L66" i="3"/>
  <c r="J66" i="3"/>
  <c r="T65" i="3"/>
  <c r="T64" i="3" s="1"/>
  <c r="S65" i="3"/>
  <c r="R65" i="3"/>
  <c r="R64" i="3" s="1"/>
  <c r="K65" i="3"/>
  <c r="K64" i="3" s="1"/>
  <c r="I65" i="3"/>
  <c r="I64" i="3" s="1"/>
  <c r="H65" i="3"/>
  <c r="H64" i="3" s="1"/>
  <c r="G65" i="3"/>
  <c r="G64" i="3" s="1"/>
  <c r="F65" i="3"/>
  <c r="F64" i="3" s="1"/>
  <c r="S64" i="3"/>
  <c r="Q63" i="3"/>
  <c r="P63" i="3"/>
  <c r="M63" i="3"/>
  <c r="O63" i="3" s="1"/>
  <c r="J63" i="3"/>
  <c r="Q61" i="3"/>
  <c r="P61" i="3"/>
  <c r="M61" i="3"/>
  <c r="O61" i="3" s="1"/>
  <c r="J61" i="3"/>
  <c r="Q60" i="3"/>
  <c r="P60" i="3"/>
  <c r="M60" i="3"/>
  <c r="O60" i="3" s="1"/>
  <c r="J60" i="3"/>
  <c r="Q59" i="3"/>
  <c r="P59" i="3"/>
  <c r="M59" i="3"/>
  <c r="N59" i="3" s="1"/>
  <c r="J59" i="3"/>
  <c r="Q58" i="3"/>
  <c r="P58" i="3"/>
  <c r="M58" i="3"/>
  <c r="N58" i="3" s="1"/>
  <c r="J58" i="3"/>
  <c r="Q57" i="3"/>
  <c r="P57" i="3"/>
  <c r="V57" i="3" s="1"/>
  <c r="M57" i="3"/>
  <c r="O57" i="3" s="1"/>
  <c r="J57" i="3"/>
  <c r="Q56" i="3"/>
  <c r="P56" i="3"/>
  <c r="M56" i="3"/>
  <c r="O56" i="3" s="1"/>
  <c r="J56" i="3"/>
  <c r="Q55" i="3"/>
  <c r="P55" i="3"/>
  <c r="M55" i="3"/>
  <c r="O55" i="3" s="1"/>
  <c r="J55" i="3"/>
  <c r="Q54" i="3"/>
  <c r="P54" i="3"/>
  <c r="M54" i="3"/>
  <c r="O54" i="3" s="1"/>
  <c r="J54" i="3"/>
  <c r="Q53" i="3"/>
  <c r="P53" i="3"/>
  <c r="M53" i="3"/>
  <c r="N53" i="3" s="1"/>
  <c r="L53" i="3"/>
  <c r="J53" i="3"/>
  <c r="Q52" i="3"/>
  <c r="V52" i="3" s="1"/>
  <c r="P52" i="3"/>
  <c r="M52" i="3"/>
  <c r="N52" i="3" s="1"/>
  <c r="J52" i="3"/>
  <c r="Q51" i="3"/>
  <c r="P51" i="3"/>
  <c r="M51" i="3"/>
  <c r="O51" i="3" s="1"/>
  <c r="L51" i="3"/>
  <c r="J51" i="3"/>
  <c r="Q50" i="3"/>
  <c r="P50" i="3"/>
  <c r="M50" i="3"/>
  <c r="L50" i="3"/>
  <c r="J50" i="3"/>
  <c r="Q49" i="3"/>
  <c r="P49" i="3"/>
  <c r="M49" i="3"/>
  <c r="O49" i="3" s="1"/>
  <c r="J49" i="3"/>
  <c r="Q48" i="3"/>
  <c r="P48" i="3"/>
  <c r="O48" i="3"/>
  <c r="M48" i="3"/>
  <c r="N48" i="3" s="1"/>
  <c r="J48" i="3"/>
  <c r="Q47" i="3"/>
  <c r="P47" i="3"/>
  <c r="N47" i="3"/>
  <c r="M47" i="3"/>
  <c r="O47" i="3" s="1"/>
  <c r="L47" i="3"/>
  <c r="J47" i="3"/>
  <c r="U46" i="3"/>
  <c r="U45" i="3" s="1"/>
  <c r="T46" i="3"/>
  <c r="T45" i="3" s="1"/>
  <c r="S46" i="3"/>
  <c r="S45" i="3" s="1"/>
  <c r="R46" i="3"/>
  <c r="R45" i="3" s="1"/>
  <c r="K46" i="3"/>
  <c r="K45" i="3" s="1"/>
  <c r="I45" i="3"/>
  <c r="H46" i="3"/>
  <c r="H45" i="3" s="1"/>
  <c r="G46" i="3"/>
  <c r="G45" i="3" s="1"/>
  <c r="F46" i="3"/>
  <c r="F45" i="3" s="1"/>
  <c r="Q44" i="3"/>
  <c r="P44" i="3"/>
  <c r="M44" i="3"/>
  <c r="N44" i="3" s="1"/>
  <c r="L44" i="3"/>
  <c r="J44" i="3"/>
  <c r="Q43" i="3"/>
  <c r="P43" i="3"/>
  <c r="N43" i="3"/>
  <c r="M43" i="3"/>
  <c r="O43" i="3" s="1"/>
  <c r="J43" i="3"/>
  <c r="Q42" i="3"/>
  <c r="P42" i="3"/>
  <c r="M42" i="3"/>
  <c r="N42" i="3" s="1"/>
  <c r="J42" i="3"/>
  <c r="Q41" i="3"/>
  <c r="P41" i="3"/>
  <c r="M41" i="3"/>
  <c r="O41" i="3" s="1"/>
  <c r="J41" i="3"/>
  <c r="Q40" i="3"/>
  <c r="P40" i="3"/>
  <c r="M40" i="3"/>
  <c r="N40" i="3" s="1"/>
  <c r="J40" i="3"/>
  <c r="Q39" i="3"/>
  <c r="P39" i="3"/>
  <c r="M39" i="3"/>
  <c r="O39" i="3" s="1"/>
  <c r="J39" i="3"/>
  <c r="Q38" i="3"/>
  <c r="P38" i="3"/>
  <c r="M38" i="3"/>
  <c r="N38" i="3" s="1"/>
  <c r="J38" i="3"/>
  <c r="Q37" i="3"/>
  <c r="P37" i="3"/>
  <c r="M37" i="3"/>
  <c r="O37" i="3" s="1"/>
  <c r="J37" i="3"/>
  <c r="Q36" i="3"/>
  <c r="P36" i="3"/>
  <c r="M36" i="3"/>
  <c r="N36" i="3" s="1"/>
  <c r="J36" i="3"/>
  <c r="Q35" i="3"/>
  <c r="P35" i="3"/>
  <c r="M35" i="3"/>
  <c r="J35" i="3"/>
  <c r="Q34" i="3"/>
  <c r="P34" i="3"/>
  <c r="O34" i="3"/>
  <c r="M34" i="3"/>
  <c r="N34" i="3" s="1"/>
  <c r="L34" i="3"/>
  <c r="J34" i="3"/>
  <c r="T33" i="3"/>
  <c r="S33" i="3"/>
  <c r="R33" i="3"/>
  <c r="R32" i="3" s="1"/>
  <c r="K33" i="3"/>
  <c r="K32" i="3" s="1"/>
  <c r="I33" i="3"/>
  <c r="I32" i="3" s="1"/>
  <c r="H33" i="3"/>
  <c r="H32" i="3" s="1"/>
  <c r="G33" i="3"/>
  <c r="G32" i="3" s="1"/>
  <c r="F33" i="3"/>
  <c r="F32" i="3" s="1"/>
  <c r="T32" i="3"/>
  <c r="S32" i="3"/>
  <c r="Q31" i="3"/>
  <c r="P31" i="3"/>
  <c r="M31" i="3"/>
  <c r="O31" i="3" s="1"/>
  <c r="J31" i="3"/>
  <c r="Q30" i="3"/>
  <c r="P30" i="3"/>
  <c r="M30" i="3"/>
  <c r="O30" i="3" s="1"/>
  <c r="J30" i="3"/>
  <c r="Q29" i="3"/>
  <c r="P29" i="3"/>
  <c r="M29" i="3"/>
  <c r="O29" i="3" s="1"/>
  <c r="J29" i="3"/>
  <c r="Q28" i="3"/>
  <c r="P28" i="3"/>
  <c r="M28" i="3"/>
  <c r="N28" i="3" s="1"/>
  <c r="J28" i="3"/>
  <c r="Q27" i="3"/>
  <c r="P27" i="3"/>
  <c r="M27" i="3"/>
  <c r="O27" i="3" s="1"/>
  <c r="L27" i="3"/>
  <c r="J27" i="3"/>
  <c r="Q26" i="3"/>
  <c r="P26" i="3"/>
  <c r="M26" i="3"/>
  <c r="O26" i="3" s="1"/>
  <c r="J26" i="3"/>
  <c r="Q25" i="3"/>
  <c r="P25" i="3"/>
  <c r="M25" i="3"/>
  <c r="O25" i="3" s="1"/>
  <c r="L25" i="3"/>
  <c r="J25" i="3"/>
  <c r="Q24" i="3"/>
  <c r="P24" i="3"/>
  <c r="M24" i="3"/>
  <c r="N24" i="3" s="1"/>
  <c r="L24" i="3"/>
  <c r="J24" i="3"/>
  <c r="Q23" i="3"/>
  <c r="P23" i="3"/>
  <c r="M23" i="3"/>
  <c r="N23" i="3" s="1"/>
  <c r="L23" i="3"/>
  <c r="J23" i="3"/>
  <c r="Q22" i="3"/>
  <c r="P22" i="3"/>
  <c r="M22" i="3"/>
  <c r="O22" i="3" s="1"/>
  <c r="L22" i="3"/>
  <c r="J22" i="3"/>
  <c r="Q21" i="3"/>
  <c r="P21" i="3"/>
  <c r="M21" i="3"/>
  <c r="O21" i="3" s="1"/>
  <c r="L21" i="3"/>
  <c r="J21" i="3"/>
  <c r="Q20" i="3"/>
  <c r="P20" i="3"/>
  <c r="M20" i="3"/>
  <c r="N20" i="3" s="1"/>
  <c r="L20" i="3"/>
  <c r="J20" i="3"/>
  <c r="Q19" i="3"/>
  <c r="P19" i="3"/>
  <c r="M19" i="3"/>
  <c r="O19" i="3" s="1"/>
  <c r="L19" i="3"/>
  <c r="J19" i="3"/>
  <c r="Q18" i="3"/>
  <c r="P18" i="3"/>
  <c r="M18" i="3"/>
  <c r="N18" i="3" s="1"/>
  <c r="L18" i="3"/>
  <c r="J18" i="3"/>
  <c r="Q17" i="3"/>
  <c r="P17" i="3"/>
  <c r="M17" i="3"/>
  <c r="N17" i="3" s="1"/>
  <c r="L17" i="3"/>
  <c r="J17" i="3"/>
  <c r="T16" i="3"/>
  <c r="Q16" i="3" s="1"/>
  <c r="S16" i="3"/>
  <c r="S15" i="3" s="1"/>
  <c r="R16" i="3"/>
  <c r="R15" i="3" s="1"/>
  <c r="K16" i="3"/>
  <c r="K15" i="3" s="1"/>
  <c r="I16" i="3"/>
  <c r="I15" i="3" s="1"/>
  <c r="H16" i="3"/>
  <c r="H15" i="3" s="1"/>
  <c r="G16" i="3"/>
  <c r="G15" i="3" s="1"/>
  <c r="F16" i="3"/>
  <c r="F15" i="3" s="1"/>
  <c r="V15" i="3"/>
  <c r="O242" i="4" l="1"/>
  <c r="O241" i="4" s="1"/>
  <c r="N242" i="4"/>
  <c r="O129" i="4"/>
  <c r="O128" i="4" s="1"/>
  <c r="V169" i="4"/>
  <c r="V168" i="4" s="1"/>
  <c r="V112" i="4"/>
  <c r="V111" i="4" s="1"/>
  <c r="Q157" i="4"/>
  <c r="S14" i="4"/>
  <c r="V276" i="4"/>
  <c r="V129" i="4"/>
  <c r="V128" i="4" s="1"/>
  <c r="O276" i="4"/>
  <c r="N311" i="4"/>
  <c r="N129" i="4"/>
  <c r="V205" i="4"/>
  <c r="V242" i="4"/>
  <c r="N65" i="4"/>
  <c r="V261" i="4"/>
  <c r="O96" i="4"/>
  <c r="O95" i="4" s="1"/>
  <c r="O46" i="4"/>
  <c r="O45" i="4" s="1"/>
  <c r="N289" i="4"/>
  <c r="O82" i="4"/>
  <c r="O81" i="4" s="1"/>
  <c r="O289" i="4"/>
  <c r="O288" i="4" s="1"/>
  <c r="O145" i="4"/>
  <c r="O144" i="4" s="1"/>
  <c r="H14" i="4"/>
  <c r="P187" i="4"/>
  <c r="P157" i="4"/>
  <c r="V65" i="4"/>
  <c r="O112" i="4"/>
  <c r="O111" i="4" s="1"/>
  <c r="V96" i="4"/>
  <c r="V95" i="4" s="1"/>
  <c r="O65" i="4"/>
  <c r="N96" i="4"/>
  <c r="V82" i="4"/>
  <c r="V81" i="4" s="1"/>
  <c r="K14" i="4"/>
  <c r="O33" i="4"/>
  <c r="V46" i="4"/>
  <c r="V45" i="4" s="1"/>
  <c r="O16" i="4"/>
  <c r="O15" i="4" s="1"/>
  <c r="N225" i="4"/>
  <c r="N224" i="4" s="1"/>
  <c r="M157" i="4"/>
  <c r="N205" i="4"/>
  <c r="M204" i="4"/>
  <c r="N204" i="4" s="1"/>
  <c r="O64" i="4"/>
  <c r="N169" i="4"/>
  <c r="M168" i="4"/>
  <c r="N46" i="4"/>
  <c r="Q15" i="4"/>
  <c r="Q14" i="4" s="1"/>
  <c r="M81" i="4"/>
  <c r="N81" i="4" s="1"/>
  <c r="N82" i="4"/>
  <c r="F14" i="4"/>
  <c r="O311" i="4"/>
  <c r="O309" i="4"/>
  <c r="O308" i="4" s="1"/>
  <c r="M144" i="4"/>
  <c r="N144" i="4" s="1"/>
  <c r="N145" i="4"/>
  <c r="M32" i="4"/>
  <c r="N33" i="4"/>
  <c r="I14" i="4"/>
  <c r="J15" i="4"/>
  <c r="J14" i="4" s="1"/>
  <c r="M111" i="4"/>
  <c r="N111" i="4" s="1"/>
  <c r="N112" i="4"/>
  <c r="R14" i="4"/>
  <c r="O188" i="4"/>
  <c r="N188" i="4"/>
  <c r="M187" i="4"/>
  <c r="N187" i="4" s="1"/>
  <c r="M15" i="4"/>
  <c r="N16" i="4"/>
  <c r="L308" i="3"/>
  <c r="V292" i="3"/>
  <c r="L287" i="3"/>
  <c r="J274" i="3"/>
  <c r="J273" i="3" s="1"/>
  <c r="V264" i="3"/>
  <c r="O225" i="3"/>
  <c r="N243" i="3"/>
  <c r="J157" i="3"/>
  <c r="O200" i="3"/>
  <c r="O296" i="3"/>
  <c r="N219" i="3"/>
  <c r="V242" i="3"/>
  <c r="O302" i="3"/>
  <c r="V247" i="3"/>
  <c r="V244" i="3"/>
  <c r="V235" i="3"/>
  <c r="V228" i="3"/>
  <c r="O229" i="3"/>
  <c r="N136" i="3"/>
  <c r="V220" i="3"/>
  <c r="L95" i="3"/>
  <c r="N98" i="3"/>
  <c r="N100" i="3"/>
  <c r="O214" i="3"/>
  <c r="O40" i="3"/>
  <c r="V103" i="3"/>
  <c r="O53" i="3"/>
  <c r="N68" i="3"/>
  <c r="V207" i="3"/>
  <c r="V214" i="3"/>
  <c r="V211" i="3"/>
  <c r="V210" i="3"/>
  <c r="L203" i="3"/>
  <c r="L202" i="3"/>
  <c r="V154" i="3"/>
  <c r="M342" i="3"/>
  <c r="N49" i="3"/>
  <c r="N51" i="3"/>
  <c r="V53" i="3"/>
  <c r="O149" i="3"/>
  <c r="V159" i="3"/>
  <c r="V157" i="3" s="1"/>
  <c r="U157" i="3" s="1"/>
  <c r="O170" i="3"/>
  <c r="V178" i="3"/>
  <c r="V196" i="3"/>
  <c r="O226" i="3"/>
  <c r="V230" i="3"/>
  <c r="V233" i="3"/>
  <c r="O256" i="3"/>
  <c r="V279" i="3"/>
  <c r="V291" i="3"/>
  <c r="V335" i="3"/>
  <c r="V328" i="3" s="1"/>
  <c r="V327" i="3" s="1"/>
  <c r="T15" i="3"/>
  <c r="V89" i="3"/>
  <c r="V152" i="3"/>
  <c r="Q323" i="3"/>
  <c r="V47" i="3"/>
  <c r="P95" i="3"/>
  <c r="P94" i="3" s="1"/>
  <c r="V104" i="3"/>
  <c r="R155" i="3"/>
  <c r="M181" i="3"/>
  <c r="N217" i="3"/>
  <c r="P223" i="3"/>
  <c r="P222" i="3" s="1"/>
  <c r="V261" i="3"/>
  <c r="V17" i="3"/>
  <c r="V34" i="3"/>
  <c r="Q180" i="3"/>
  <c r="N336" i="3"/>
  <c r="J95" i="3"/>
  <c r="J94" i="3" s="1"/>
  <c r="O122" i="3"/>
  <c r="T155" i="3"/>
  <c r="H155" i="3"/>
  <c r="P164" i="3"/>
  <c r="Q167" i="3"/>
  <c r="V176" i="3"/>
  <c r="N188" i="3"/>
  <c r="N192" i="3"/>
  <c r="N197" i="3"/>
  <c r="N221" i="3"/>
  <c r="O237" i="3"/>
  <c r="O270" i="3"/>
  <c r="N278" i="3"/>
  <c r="V289" i="3"/>
  <c r="N297" i="3"/>
  <c r="N27" i="3"/>
  <c r="N153" i="3"/>
  <c r="V215" i="3"/>
  <c r="V270" i="3"/>
  <c r="Q110" i="3"/>
  <c r="V132" i="3"/>
  <c r="K155" i="3"/>
  <c r="J181" i="3"/>
  <c r="J180" i="3" s="1"/>
  <c r="V221" i="3"/>
  <c r="O227" i="3"/>
  <c r="V295" i="3"/>
  <c r="V311" i="3"/>
  <c r="O316" i="3"/>
  <c r="V322" i="3"/>
  <c r="V321" i="3" s="1"/>
  <c r="V339" i="3"/>
  <c r="P259" i="3"/>
  <c r="P258" i="3" s="1"/>
  <c r="V316" i="3"/>
  <c r="V334" i="3"/>
  <c r="V62" i="3"/>
  <c r="V48" i="3"/>
  <c r="V58" i="3"/>
  <c r="V61" i="3"/>
  <c r="V109" i="3"/>
  <c r="S155" i="3"/>
  <c r="N189" i="3"/>
  <c r="Q194" i="3"/>
  <c r="V208" i="3"/>
  <c r="O18" i="3"/>
  <c r="O189" i="3"/>
  <c r="V268" i="3"/>
  <c r="N271" i="3"/>
  <c r="V276" i="3"/>
  <c r="O44" i="3"/>
  <c r="Q95" i="3"/>
  <c r="Q94" i="3" s="1"/>
  <c r="O120" i="3"/>
  <c r="V141" i="3"/>
  <c r="V193" i="3"/>
  <c r="O247" i="3"/>
  <c r="V288" i="3"/>
  <c r="V298" i="3"/>
  <c r="O66" i="3"/>
  <c r="V83" i="3"/>
  <c r="N144" i="3"/>
  <c r="O165" i="3"/>
  <c r="M95" i="3"/>
  <c r="O119" i="3"/>
  <c r="V134" i="3"/>
  <c r="N84" i="3"/>
  <c r="O183" i="3"/>
  <c r="Q127" i="3"/>
  <c r="Q126" i="3" s="1"/>
  <c r="N75" i="3"/>
  <c r="V150" i="3"/>
  <c r="N113" i="3"/>
  <c r="N133" i="3"/>
  <c r="V105" i="3"/>
  <c r="O121" i="3"/>
  <c r="J142" i="3"/>
  <c r="V144" i="3"/>
  <c r="L142" i="3"/>
  <c r="J143" i="3"/>
  <c r="V113" i="3"/>
  <c r="L111" i="3"/>
  <c r="L110" i="3"/>
  <c r="V75" i="3"/>
  <c r="V102" i="3"/>
  <c r="N162" i="3"/>
  <c r="N179" i="3"/>
  <c r="N158" i="3"/>
  <c r="V76" i="3"/>
  <c r="N86" i="3"/>
  <c r="N184" i="3"/>
  <c r="V79" i="3"/>
  <c r="N103" i="3"/>
  <c r="N72" i="3"/>
  <c r="Q81" i="3"/>
  <c r="Q80" i="3" s="1"/>
  <c r="N56" i="3"/>
  <c r="V70" i="3"/>
  <c r="V72" i="3"/>
  <c r="N73" i="3"/>
  <c r="K94" i="3"/>
  <c r="L94" i="3" s="1"/>
  <c r="V96" i="3"/>
  <c r="N96" i="3"/>
  <c r="L81" i="3"/>
  <c r="V82" i="3"/>
  <c r="L80" i="3"/>
  <c r="J65" i="3"/>
  <c r="J64" i="3" s="1"/>
  <c r="N37" i="3"/>
  <c r="L32" i="3"/>
  <c r="S14" i="3"/>
  <c r="O38" i="3"/>
  <c r="O24" i="3"/>
  <c r="O36" i="3"/>
  <c r="N41" i="3"/>
  <c r="J46" i="3"/>
  <c r="J45" i="3" s="1"/>
  <c r="N340" i="3"/>
  <c r="N19" i="3"/>
  <c r="O23" i="3"/>
  <c r="L65" i="3"/>
  <c r="O74" i="3"/>
  <c r="N101" i="3"/>
  <c r="N115" i="3"/>
  <c r="V124" i="3"/>
  <c r="V111" i="3" s="1"/>
  <c r="V110" i="3" s="1"/>
  <c r="V151" i="3"/>
  <c r="M164" i="3"/>
  <c r="O164" i="3" s="1"/>
  <c r="O182" i="3"/>
  <c r="O213" i="3"/>
  <c r="N215" i="3"/>
  <c r="J239" i="3"/>
  <c r="N248" i="3"/>
  <c r="N253" i="3"/>
  <c r="N277" i="3"/>
  <c r="V283" i="3"/>
  <c r="O303" i="3"/>
  <c r="N331" i="3"/>
  <c r="V74" i="3"/>
  <c r="P81" i="3"/>
  <c r="P80" i="3" s="1"/>
  <c r="V97" i="3"/>
  <c r="V133" i="3"/>
  <c r="V224" i="3"/>
  <c r="V250" i="3"/>
  <c r="P309" i="3"/>
  <c r="P308" i="3" s="1"/>
  <c r="M327" i="3"/>
  <c r="N327" i="3" s="1"/>
  <c r="O338" i="3"/>
  <c r="O328" i="3" s="1"/>
  <c r="O327" i="3" s="1"/>
  <c r="M65" i="3"/>
  <c r="M64" i="3" s="1"/>
  <c r="N64" i="3" s="1"/>
  <c r="V240" i="3"/>
  <c r="M259" i="3"/>
  <c r="M258" i="3" s="1"/>
  <c r="N258" i="3" s="1"/>
  <c r="J33" i="3"/>
  <c r="J32" i="3" s="1"/>
  <c r="P46" i="3"/>
  <c r="P45" i="3" s="1"/>
  <c r="P65" i="3"/>
  <c r="P64" i="3" s="1"/>
  <c r="N176" i="3"/>
  <c r="J194" i="3"/>
  <c r="J185" i="3" s="1"/>
  <c r="N261" i="3"/>
  <c r="Q274" i="3"/>
  <c r="Q273" i="3" s="1"/>
  <c r="N294" i="3"/>
  <c r="N26" i="3"/>
  <c r="N39" i="3"/>
  <c r="Q46" i="3"/>
  <c r="Q45" i="3" s="1"/>
  <c r="V66" i="3"/>
  <c r="V65" i="3" s="1"/>
  <c r="O129" i="3"/>
  <c r="V149" i="3"/>
  <c r="O152" i="3"/>
  <c r="N187" i="3"/>
  <c r="O261" i="3"/>
  <c r="O268" i="3"/>
  <c r="O282" i="3"/>
  <c r="N290" i="3"/>
  <c r="Q33" i="3"/>
  <c r="Q32" i="3" s="1"/>
  <c r="Q65" i="3"/>
  <c r="Q64" i="3" s="1"/>
  <c r="M81" i="3"/>
  <c r="N81" i="3" s="1"/>
  <c r="J111" i="3"/>
  <c r="J110" i="3" s="1"/>
  <c r="V204" i="3"/>
  <c r="V218" i="3"/>
  <c r="V236" i="3"/>
  <c r="J259" i="3"/>
  <c r="J258" i="3" s="1"/>
  <c r="O288" i="3"/>
  <c r="V294" i="3"/>
  <c r="N318" i="3"/>
  <c r="L46" i="3"/>
  <c r="V90" i="3"/>
  <c r="V216" i="3"/>
  <c r="V318" i="3"/>
  <c r="V309" i="3" s="1"/>
  <c r="V308" i="3" s="1"/>
  <c r="M33" i="3"/>
  <c r="N33" i="3" s="1"/>
  <c r="M46" i="3"/>
  <c r="M45" i="3" s="1"/>
  <c r="N45" i="3" s="1"/>
  <c r="O52" i="3"/>
  <c r="N54" i="3"/>
  <c r="P111" i="3"/>
  <c r="P110" i="3" s="1"/>
  <c r="N146" i="3"/>
  <c r="N148" i="3"/>
  <c r="N234" i="3"/>
  <c r="O266" i="3"/>
  <c r="O280" i="3"/>
  <c r="N31" i="3"/>
  <c r="O20" i="3"/>
  <c r="N35" i="3"/>
  <c r="V50" i="3"/>
  <c r="V56" i="3"/>
  <c r="N69" i="3"/>
  <c r="V100" i="3"/>
  <c r="Q160" i="3"/>
  <c r="O201" i="3"/>
  <c r="O199" i="3" s="1"/>
  <c r="O198" i="3" s="1"/>
  <c r="O210" i="3"/>
  <c r="Q223" i="3"/>
  <c r="Q222" i="3" s="1"/>
  <c r="V227" i="3"/>
  <c r="V229" i="3"/>
  <c r="N232" i="3"/>
  <c r="P274" i="3"/>
  <c r="P273" i="3" s="1"/>
  <c r="N312" i="3"/>
  <c r="N335" i="3"/>
  <c r="N337" i="3"/>
  <c r="J81" i="3"/>
  <c r="J80" i="3" s="1"/>
  <c r="Q111" i="3"/>
  <c r="M111" i="3"/>
  <c r="N111" i="3" s="1"/>
  <c r="O130" i="3"/>
  <c r="V148" i="3"/>
  <c r="M203" i="3"/>
  <c r="N203" i="3" s="1"/>
  <c r="O208" i="3"/>
  <c r="L223" i="3"/>
  <c r="L222" i="3" s="1"/>
  <c r="J223" i="3"/>
  <c r="J222" i="3" s="1"/>
  <c r="V266" i="3"/>
  <c r="N269" i="3"/>
  <c r="J287" i="3"/>
  <c r="J286" i="3" s="1"/>
  <c r="O293" i="3"/>
  <c r="N310" i="3"/>
  <c r="O42" i="3"/>
  <c r="N29" i="3"/>
  <c r="V63" i="3"/>
  <c r="V69" i="3"/>
  <c r="V86" i="3"/>
  <c r="V135" i="3"/>
  <c r="J203" i="3"/>
  <c r="J202" i="3" s="1"/>
  <c r="N262" i="3"/>
  <c r="V269" i="3"/>
  <c r="O283" i="3"/>
  <c r="O291" i="3"/>
  <c r="V293" i="3"/>
  <c r="O300" i="3"/>
  <c r="V314" i="3"/>
  <c r="V333" i="3"/>
  <c r="V330" i="3"/>
  <c r="J327" i="3"/>
  <c r="L327" i="3"/>
  <c r="H342" i="3"/>
  <c r="P342" i="3"/>
  <c r="L343" i="3"/>
  <c r="I185" i="3"/>
  <c r="P188" i="3"/>
  <c r="J164" i="3"/>
  <c r="M160" i="3"/>
  <c r="N160" i="3" s="1"/>
  <c r="I155" i="3"/>
  <c r="J160" i="3"/>
  <c r="P160" i="3"/>
  <c r="P155" i="3" s="1"/>
  <c r="G155" i="3"/>
  <c r="G14" i="3" s="1"/>
  <c r="N161" i="3"/>
  <c r="O161" i="3"/>
  <c r="O160" i="3" s="1"/>
  <c r="F155" i="3"/>
  <c r="P16" i="3"/>
  <c r="V18" i="3"/>
  <c r="U33" i="3"/>
  <c r="U14" i="3"/>
  <c r="L15" i="3"/>
  <c r="P15" i="3"/>
  <c r="L64" i="3"/>
  <c r="J15" i="3"/>
  <c r="R14" i="3"/>
  <c r="Q15" i="3"/>
  <c r="L45" i="3"/>
  <c r="O186" i="3"/>
  <c r="N186" i="3"/>
  <c r="O263" i="3"/>
  <c r="N263" i="3"/>
  <c r="J16" i="3"/>
  <c r="N25" i="3"/>
  <c r="O35" i="3"/>
  <c r="N70" i="3"/>
  <c r="N117" i="3"/>
  <c r="V119" i="3"/>
  <c r="O125" i="3"/>
  <c r="L143" i="3"/>
  <c r="N151" i="3"/>
  <c r="V165" i="3"/>
  <c r="V168" i="3"/>
  <c r="P167" i="3"/>
  <c r="P166" i="3" s="1"/>
  <c r="P181" i="3"/>
  <c r="P180" i="3" s="1"/>
  <c r="V182" i="3"/>
  <c r="V200" i="3"/>
  <c r="P203" i="3"/>
  <c r="P202" i="3" s="1"/>
  <c r="V205" i="3"/>
  <c r="V263" i="3"/>
  <c r="O70" i="3"/>
  <c r="O117" i="3"/>
  <c r="M143" i="3"/>
  <c r="H185" i="3"/>
  <c r="H14" i="3" s="1"/>
  <c r="P239" i="3"/>
  <c r="V280" i="3"/>
  <c r="O298" i="3"/>
  <c r="N298" i="3"/>
  <c r="N83" i="3"/>
  <c r="N108" i="3"/>
  <c r="J167" i="3"/>
  <c r="J166" i="3" s="1"/>
  <c r="M190" i="3"/>
  <c r="N191" i="3"/>
  <c r="N218" i="3"/>
  <c r="O292" i="3"/>
  <c r="N292" i="3"/>
  <c r="L16" i="3"/>
  <c r="L33" i="3"/>
  <c r="N60" i="3"/>
  <c r="N67" i="3"/>
  <c r="N79" i="3"/>
  <c r="N89" i="3"/>
  <c r="N105" i="3"/>
  <c r="M16" i="3"/>
  <c r="O17" i="3"/>
  <c r="N22" i="3"/>
  <c r="N63" i="3"/>
  <c r="N93" i="3"/>
  <c r="V108" i="3"/>
  <c r="N141" i="3"/>
  <c r="P143" i="3"/>
  <c r="P142" i="3" s="1"/>
  <c r="M167" i="3"/>
  <c r="N169" i="3"/>
  <c r="V171" i="3"/>
  <c r="F185" i="3"/>
  <c r="P186" i="3"/>
  <c r="K185" i="3"/>
  <c r="O191" i="3"/>
  <c r="Q198" i="3"/>
  <c r="O206" i="3"/>
  <c r="N206" i="3"/>
  <c r="O212" i="3"/>
  <c r="O216" i="3"/>
  <c r="K239" i="3"/>
  <c r="L239" i="3" s="1"/>
  <c r="O245" i="3"/>
  <c r="O249" i="3"/>
  <c r="N251" i="3"/>
  <c r="L273" i="3"/>
  <c r="Q342" i="3"/>
  <c r="L345" i="3"/>
  <c r="J127" i="3"/>
  <c r="J126" i="3" s="1"/>
  <c r="Q143" i="3"/>
  <c r="Q142" i="3" s="1"/>
  <c r="O157" i="3"/>
  <c r="P194" i="3"/>
  <c r="M274" i="3"/>
  <c r="O275" i="3"/>
  <c r="L286" i="3"/>
  <c r="P287" i="3"/>
  <c r="P286" i="3" s="1"/>
  <c r="L347" i="3"/>
  <c r="V112" i="3"/>
  <c r="N114" i="3"/>
  <c r="N128" i="3"/>
  <c r="M127" i="3"/>
  <c r="M126" i="3" s="1"/>
  <c r="N126" i="3" s="1"/>
  <c r="N139" i="3"/>
  <c r="M157" i="3"/>
  <c r="O163" i="3"/>
  <c r="Q166" i="3"/>
  <c r="V225" i="3"/>
  <c r="N231" i="3"/>
  <c r="O233" i="3"/>
  <c r="N235" i="3"/>
  <c r="Q239" i="3"/>
  <c r="O254" i="3"/>
  <c r="N254" i="3"/>
  <c r="L258" i="3"/>
  <c r="V275" i="3"/>
  <c r="Q309" i="3"/>
  <c r="Q308" i="3" s="1"/>
  <c r="P33" i="3"/>
  <c r="P32" i="3" s="1"/>
  <c r="V128" i="3"/>
  <c r="P127" i="3"/>
  <c r="P126" i="3" s="1"/>
  <c r="Q185" i="3"/>
  <c r="M194" i="3"/>
  <c r="N195" i="3"/>
  <c r="F198" i="3"/>
  <c r="M199" i="3"/>
  <c r="M198" i="3" s="1"/>
  <c r="N30" i="3"/>
  <c r="N55" i="3"/>
  <c r="N78" i="3"/>
  <c r="O102" i="3"/>
  <c r="O109" i="3"/>
  <c r="O95" i="3" s="1"/>
  <c r="N204" i="3"/>
  <c r="O220" i="3"/>
  <c r="Q287" i="3"/>
  <c r="Q286" i="3" s="1"/>
  <c r="J309" i="3"/>
  <c r="J308" i="3" s="1"/>
  <c r="P327" i="3"/>
  <c r="O28" i="3"/>
  <c r="N50" i="3"/>
  <c r="N57" i="3"/>
  <c r="N61" i="3"/>
  <c r="N71" i="3"/>
  <c r="O88" i="3"/>
  <c r="O81" i="3" s="1"/>
  <c r="O80" i="3" s="1"/>
  <c r="N97" i="3"/>
  <c r="N104" i="3"/>
  <c r="N137" i="3"/>
  <c r="N145" i="3"/>
  <c r="O156" i="3"/>
  <c r="O155" i="3" s="1"/>
  <c r="N156" i="3"/>
  <c r="V161" i="3"/>
  <c r="V160" i="3" s="1"/>
  <c r="V172" i="3"/>
  <c r="V183" i="3"/>
  <c r="O207" i="3"/>
  <c r="O224" i="3"/>
  <c r="O242" i="3"/>
  <c r="N252" i="3"/>
  <c r="O284" i="3"/>
  <c r="O295" i="3"/>
  <c r="M309" i="3"/>
  <c r="M308" i="3" s="1"/>
  <c r="N308" i="3" s="1"/>
  <c r="N311" i="3"/>
  <c r="Q259" i="3"/>
  <c r="Q258" i="3" s="1"/>
  <c r="O309" i="3"/>
  <c r="O307" i="3"/>
  <c r="O306" i="3" s="1"/>
  <c r="P321" i="3"/>
  <c r="N21" i="3"/>
  <c r="O50" i="3"/>
  <c r="V131" i="3"/>
  <c r="N159" i="3"/>
  <c r="O175" i="3"/>
  <c r="O167" i="3" s="1"/>
  <c r="O166" i="3" s="1"/>
  <c r="N177" i="3"/>
  <c r="N211" i="3"/>
  <c r="M223" i="3"/>
  <c r="M222" i="3" s="1"/>
  <c r="O228" i="3"/>
  <c r="N228" i="3"/>
  <c r="O236" i="3"/>
  <c r="N238" i="3"/>
  <c r="N255" i="3"/>
  <c r="Q319" i="3"/>
  <c r="V320" i="3"/>
  <c r="V319" i="3" s="1"/>
  <c r="Q327" i="3"/>
  <c r="V329" i="3"/>
  <c r="L348" i="3"/>
  <c r="I273" i="3"/>
  <c r="N299" i="3"/>
  <c r="N301" i="3"/>
  <c r="N315" i="3"/>
  <c r="K342" i="3"/>
  <c r="L342" i="3" s="1"/>
  <c r="Q203" i="3"/>
  <c r="Q202" i="3" s="1"/>
  <c r="M287" i="3"/>
  <c r="M286" i="3" s="1"/>
  <c r="N286" i="3" s="1"/>
  <c r="L14" i="2"/>
  <c r="V14" i="2"/>
  <c r="U14" i="2"/>
  <c r="T14" i="2"/>
  <c r="S14" i="2"/>
  <c r="R14" i="2"/>
  <c r="Q14" i="2"/>
  <c r="P14" i="2"/>
  <c r="O14" i="2"/>
  <c r="M14" i="2"/>
  <c r="K14" i="2"/>
  <c r="J14" i="2"/>
  <c r="I14" i="2"/>
  <c r="H14" i="2"/>
  <c r="G14" i="2"/>
  <c r="F14" i="2"/>
  <c r="T269" i="2"/>
  <c r="S269" i="2"/>
  <c r="R269" i="2"/>
  <c r="Q269" i="2"/>
  <c r="P269" i="2"/>
  <c r="K269" i="2"/>
  <c r="J269" i="2"/>
  <c r="I269" i="2"/>
  <c r="H269" i="2"/>
  <c r="G269" i="2"/>
  <c r="F269" i="2"/>
  <c r="T270" i="2"/>
  <c r="S270" i="2"/>
  <c r="R270" i="2"/>
  <c r="Q270" i="2"/>
  <c r="P270" i="2"/>
  <c r="O270" i="2"/>
  <c r="M270" i="2"/>
  <c r="K270" i="2"/>
  <c r="I270" i="2"/>
  <c r="H270" i="2"/>
  <c r="G270" i="2"/>
  <c r="F270" i="2"/>
  <c r="Q272" i="2"/>
  <c r="P272" i="2"/>
  <c r="O272" i="2"/>
  <c r="M272" i="2"/>
  <c r="N272" i="2" s="1"/>
  <c r="J272" i="2"/>
  <c r="J271" i="2"/>
  <c r="R255" i="2"/>
  <c r="R254" i="2" s="1"/>
  <c r="K255" i="2"/>
  <c r="K254" i="2" s="1"/>
  <c r="I255" i="2"/>
  <c r="I254" i="2" s="1"/>
  <c r="H255" i="2"/>
  <c r="H254" i="2" s="1"/>
  <c r="G255" i="2"/>
  <c r="G254" i="2" s="1"/>
  <c r="F255" i="2"/>
  <c r="F254" i="2" s="1"/>
  <c r="T33" i="2"/>
  <c r="T32" i="2" s="1"/>
  <c r="S33" i="2"/>
  <c r="S32" i="2" s="1"/>
  <c r="R33" i="2"/>
  <c r="R32" i="2" s="1"/>
  <c r="K33" i="2"/>
  <c r="K32" i="2" s="1"/>
  <c r="I33" i="2"/>
  <c r="I32" i="2" s="1"/>
  <c r="H33" i="2"/>
  <c r="H32" i="2" s="1"/>
  <c r="G33" i="2"/>
  <c r="G32" i="2" s="1"/>
  <c r="F33" i="2"/>
  <c r="F32" i="2" s="1"/>
  <c r="J43" i="2"/>
  <c r="Q41" i="2"/>
  <c r="P41" i="2"/>
  <c r="M41" i="2"/>
  <c r="O41" i="2" s="1"/>
  <c r="J41" i="2"/>
  <c r="Q40" i="2"/>
  <c r="P40" i="2"/>
  <c r="M40" i="2"/>
  <c r="O40" i="2" s="1"/>
  <c r="J40" i="2"/>
  <c r="T141" i="2"/>
  <c r="S141" i="2"/>
  <c r="R141" i="2"/>
  <c r="K141" i="2"/>
  <c r="K140" i="2" s="1"/>
  <c r="I141" i="2"/>
  <c r="I140" i="2" s="1"/>
  <c r="H141" i="2"/>
  <c r="H140" i="2" s="1"/>
  <c r="G141" i="2"/>
  <c r="G140" i="2" s="1"/>
  <c r="F141" i="2"/>
  <c r="F140" i="2" s="1"/>
  <c r="L147" i="2"/>
  <c r="L146" i="2"/>
  <c r="L145" i="2"/>
  <c r="L144" i="2"/>
  <c r="L143" i="2"/>
  <c r="L142" i="2"/>
  <c r="Q143" i="2"/>
  <c r="P143" i="2"/>
  <c r="M143" i="2"/>
  <c r="N143" i="2" s="1"/>
  <c r="J143" i="2"/>
  <c r="L104" i="2"/>
  <c r="L99" i="2"/>
  <c r="L98" i="2"/>
  <c r="L97" i="2"/>
  <c r="L96" i="2"/>
  <c r="L95" i="2"/>
  <c r="U94" i="2"/>
  <c r="U93" i="2" s="1"/>
  <c r="T94" i="2"/>
  <c r="T93" i="2" s="1"/>
  <c r="S94" i="2"/>
  <c r="S93" i="2" s="1"/>
  <c r="R94" i="2"/>
  <c r="R93" i="2" s="1"/>
  <c r="K94" i="2"/>
  <c r="K93" i="2" s="1"/>
  <c r="I94" i="2"/>
  <c r="I93" i="2" s="1"/>
  <c r="H94" i="2"/>
  <c r="H93" i="2" s="1"/>
  <c r="G94" i="2"/>
  <c r="G93" i="2" s="1"/>
  <c r="F94" i="2"/>
  <c r="J104" i="2"/>
  <c r="U80" i="2"/>
  <c r="U79" i="2" s="1"/>
  <c r="T80" i="2"/>
  <c r="T79" i="2" s="1"/>
  <c r="S80" i="2"/>
  <c r="S79" i="2" s="1"/>
  <c r="R80" i="2"/>
  <c r="R79" i="2" s="1"/>
  <c r="K80" i="2"/>
  <c r="K79" i="2" s="1"/>
  <c r="I80" i="2"/>
  <c r="I79" i="2" s="1"/>
  <c r="H80" i="2"/>
  <c r="H79" i="2" s="1"/>
  <c r="G80" i="2"/>
  <c r="G79" i="2" s="1"/>
  <c r="F80" i="2"/>
  <c r="F79" i="2" s="1"/>
  <c r="J90" i="2"/>
  <c r="T64" i="2"/>
  <c r="T63" i="2" s="1"/>
  <c r="S64" i="2"/>
  <c r="S63" i="2" s="1"/>
  <c r="R64" i="2"/>
  <c r="R63" i="2" s="1"/>
  <c r="L74" i="2"/>
  <c r="L70" i="2"/>
  <c r="L66" i="2"/>
  <c r="J293" i="2"/>
  <c r="U237" i="2"/>
  <c r="T237" i="2"/>
  <c r="T236" i="2" s="1"/>
  <c r="S237" i="2"/>
  <c r="S236" i="2" s="1"/>
  <c r="R237" i="2"/>
  <c r="R236" i="2" s="1"/>
  <c r="K237" i="2"/>
  <c r="K236" i="2" s="1"/>
  <c r="I237" i="2"/>
  <c r="I236" i="2" s="1"/>
  <c r="H237" i="2"/>
  <c r="H236" i="2" s="1"/>
  <c r="G237" i="2"/>
  <c r="G236" i="2" s="1"/>
  <c r="F237" i="2"/>
  <c r="F236" i="2" s="1"/>
  <c r="J238" i="2"/>
  <c r="L230" i="2"/>
  <c r="J228" i="2"/>
  <c r="J226" i="2"/>
  <c r="J224" i="2"/>
  <c r="J215" i="2"/>
  <c r="J48" i="2"/>
  <c r="T165" i="2"/>
  <c r="S165" i="2"/>
  <c r="R165" i="2"/>
  <c r="I165" i="2"/>
  <c r="H165" i="2"/>
  <c r="G165" i="2"/>
  <c r="F165" i="2"/>
  <c r="Q318" i="2"/>
  <c r="Q317" i="2" s="1"/>
  <c r="P318" i="2"/>
  <c r="M318" i="2"/>
  <c r="M317" i="2" s="1"/>
  <c r="J318" i="2"/>
  <c r="J317" i="2" s="1"/>
  <c r="U317" i="2"/>
  <c r="T317" i="2"/>
  <c r="S317" i="2"/>
  <c r="R317" i="2"/>
  <c r="O317" i="2"/>
  <c r="L317" i="2"/>
  <c r="K317" i="2"/>
  <c r="I317" i="2"/>
  <c r="H317" i="2"/>
  <c r="G317" i="2"/>
  <c r="F317" i="2"/>
  <c r="U315" i="2"/>
  <c r="T315" i="2"/>
  <c r="S315" i="2"/>
  <c r="R315" i="2"/>
  <c r="O315" i="2"/>
  <c r="L315" i="2"/>
  <c r="K315" i="2"/>
  <c r="I315" i="2"/>
  <c r="H315" i="2"/>
  <c r="G315" i="2"/>
  <c r="F315" i="2"/>
  <c r="J335" i="2"/>
  <c r="J334" i="2"/>
  <c r="J333" i="2"/>
  <c r="L344" i="2"/>
  <c r="L341" i="2"/>
  <c r="L339" i="2"/>
  <c r="F320" i="2"/>
  <c r="Q303" i="2"/>
  <c r="P303" i="2"/>
  <c r="P302" i="2" s="1"/>
  <c r="M303" i="2"/>
  <c r="M302" i="2" s="1"/>
  <c r="J303" i="2"/>
  <c r="J302" i="2" s="1"/>
  <c r="R302" i="2"/>
  <c r="Q302" i="2" s="1"/>
  <c r="K302" i="2"/>
  <c r="I302" i="2"/>
  <c r="H302" i="2"/>
  <c r="G302" i="2"/>
  <c r="F302" i="2"/>
  <c r="M194" i="2"/>
  <c r="Q188" i="2"/>
  <c r="K188" i="2"/>
  <c r="I188" i="2"/>
  <c r="H188" i="2"/>
  <c r="G188" i="2"/>
  <c r="F188" i="2"/>
  <c r="J187" i="2"/>
  <c r="S162" i="2"/>
  <c r="K162" i="2"/>
  <c r="I162" i="2"/>
  <c r="H162" i="2"/>
  <c r="G162" i="2"/>
  <c r="F162" i="2"/>
  <c r="R16" i="2"/>
  <c r="T16" i="2"/>
  <c r="S16" i="2"/>
  <c r="K16" i="2"/>
  <c r="I16" i="2"/>
  <c r="H16" i="2"/>
  <c r="G16" i="2"/>
  <c r="F16" i="2"/>
  <c r="P14" i="4" l="1"/>
  <c r="V14" i="4"/>
  <c r="L14" i="4"/>
  <c r="V33" i="4"/>
  <c r="N32" i="4"/>
  <c r="O32" i="4"/>
  <c r="N15" i="4"/>
  <c r="M14" i="4"/>
  <c r="N14" i="4" s="1"/>
  <c r="O310" i="4"/>
  <c r="O307" i="4"/>
  <c r="O306" i="4" s="1"/>
  <c r="V259" i="3"/>
  <c r="J155" i="3"/>
  <c r="V203" i="3"/>
  <c r="M202" i="3"/>
  <c r="N202" i="3" s="1"/>
  <c r="M110" i="3"/>
  <c r="N110" i="3" s="1"/>
  <c r="O143" i="3"/>
  <c r="O142" i="3" s="1"/>
  <c r="O203" i="3"/>
  <c r="O202" i="3" s="1"/>
  <c r="O223" i="3"/>
  <c r="O222" i="3" s="1"/>
  <c r="N328" i="3"/>
  <c r="T14" i="3"/>
  <c r="F14" i="3"/>
  <c r="M185" i="3"/>
  <c r="N185" i="3" s="1"/>
  <c r="O65" i="3"/>
  <c r="O64" i="3" s="1"/>
  <c r="Q155" i="3"/>
  <c r="Q14" i="3" s="1"/>
  <c r="N95" i="3"/>
  <c r="O181" i="3"/>
  <c r="O180" i="3" s="1"/>
  <c r="O127" i="3"/>
  <c r="O126" i="3" s="1"/>
  <c r="V143" i="3"/>
  <c r="M80" i="3"/>
  <c r="N80" i="3" s="1"/>
  <c r="V81" i="3"/>
  <c r="V80" i="3" s="1"/>
  <c r="V46" i="3"/>
  <c r="V45" i="3" s="1"/>
  <c r="V33" i="3" s="1"/>
  <c r="M32" i="3"/>
  <c r="O32" i="3" s="1"/>
  <c r="N309" i="3"/>
  <c r="V95" i="3"/>
  <c r="V94" i="3" s="1"/>
  <c r="O16" i="3"/>
  <c r="O15" i="3" s="1"/>
  <c r="N287" i="3"/>
  <c r="N65" i="3"/>
  <c r="N127" i="3"/>
  <c r="O259" i="3"/>
  <c r="O258" i="3" s="1"/>
  <c r="N164" i="3"/>
  <c r="O111" i="3"/>
  <c r="O110" i="3" s="1"/>
  <c r="O46" i="3"/>
  <c r="O45" i="3" s="1"/>
  <c r="O33" i="3" s="1"/>
  <c r="O239" i="3"/>
  <c r="V127" i="3"/>
  <c r="V126" i="3" s="1"/>
  <c r="O274" i="3"/>
  <c r="O94" i="3"/>
  <c r="K14" i="3"/>
  <c r="L14" i="3" s="1"/>
  <c r="P185" i="3"/>
  <c r="I14" i="3"/>
  <c r="N190" i="3"/>
  <c r="O190" i="3"/>
  <c r="V167" i="3"/>
  <c r="V166" i="3" s="1"/>
  <c r="N143" i="3"/>
  <c r="M142" i="3"/>
  <c r="N142" i="3" s="1"/>
  <c r="J14" i="3"/>
  <c r="N223" i="3"/>
  <c r="N222" i="3" s="1"/>
  <c r="N157" i="3"/>
  <c r="M155" i="3"/>
  <c r="M166" i="3"/>
  <c r="N167" i="3"/>
  <c r="M94" i="3"/>
  <c r="N94" i="3" s="1"/>
  <c r="M15" i="3"/>
  <c r="N16" i="3"/>
  <c r="O308" i="3"/>
  <c r="O305" i="3"/>
  <c r="O304" i="3" s="1"/>
  <c r="V274" i="3"/>
  <c r="N46" i="3"/>
  <c r="O287" i="3"/>
  <c r="O286" i="3" s="1"/>
  <c r="M239" i="3"/>
  <c r="N239" i="3" s="1"/>
  <c r="P14" i="3"/>
  <c r="N194" i="3"/>
  <c r="O194" i="3"/>
  <c r="V272" i="2"/>
  <c r="N40" i="2"/>
  <c r="N41" i="2"/>
  <c r="O143" i="2"/>
  <c r="L93" i="2"/>
  <c r="L94" i="2"/>
  <c r="L80" i="2"/>
  <c r="V318" i="2"/>
  <c r="V317" i="2" s="1"/>
  <c r="N318" i="2"/>
  <c r="N317" i="2" s="1"/>
  <c r="P317" i="2"/>
  <c r="P16" i="2"/>
  <c r="P188" i="2"/>
  <c r="Q16" i="2"/>
  <c r="Q344" i="2"/>
  <c r="Q343" i="2" s="1"/>
  <c r="P344" i="2"/>
  <c r="P343" i="2" s="1"/>
  <c r="P342" i="2" s="1"/>
  <c r="M344" i="2"/>
  <c r="M343" i="2" s="1"/>
  <c r="J344" i="2"/>
  <c r="J343" i="2" s="1"/>
  <c r="J342" i="2" s="1"/>
  <c r="T343" i="2"/>
  <c r="T342" i="2" s="1"/>
  <c r="K343" i="2"/>
  <c r="K342" i="2" s="1"/>
  <c r="I343" i="2"/>
  <c r="I342" i="2" s="1"/>
  <c r="H343" i="2"/>
  <c r="G343" i="2"/>
  <c r="G342" i="2" s="1"/>
  <c r="F343" i="2"/>
  <c r="F342" i="2" s="1"/>
  <c r="M342" i="2" s="1"/>
  <c r="V342" i="2"/>
  <c r="U342" i="2"/>
  <c r="S342" i="2"/>
  <c r="R342" i="2"/>
  <c r="O342" i="2"/>
  <c r="N342" i="2"/>
  <c r="Q341" i="2"/>
  <c r="Q340" i="2" s="1"/>
  <c r="P341" i="2"/>
  <c r="P340" i="2" s="1"/>
  <c r="M341" i="2"/>
  <c r="M340" i="2" s="1"/>
  <c r="J341" i="2"/>
  <c r="J340" i="2" s="1"/>
  <c r="T340" i="2"/>
  <c r="O340" i="2"/>
  <c r="N340" i="2"/>
  <c r="K340" i="2"/>
  <c r="I340" i="2"/>
  <c r="H340" i="2"/>
  <c r="G340" i="2"/>
  <c r="F340" i="2"/>
  <c r="Q339" i="2"/>
  <c r="Q338" i="2" s="1"/>
  <c r="P339" i="2"/>
  <c r="P338" i="2" s="1"/>
  <c r="M339" i="2"/>
  <c r="M338" i="2" s="1"/>
  <c r="J339" i="2"/>
  <c r="J338" i="2" s="1"/>
  <c r="T338" i="2"/>
  <c r="T337" i="2" s="1"/>
  <c r="O338" i="2"/>
  <c r="N338" i="2"/>
  <c r="K338" i="2"/>
  <c r="I338" i="2"/>
  <c r="H338" i="2"/>
  <c r="G338" i="2"/>
  <c r="F338" i="2"/>
  <c r="V337" i="2"/>
  <c r="U337" i="2"/>
  <c r="S337" i="2"/>
  <c r="R337" i="2"/>
  <c r="Q336" i="2"/>
  <c r="P336" i="2"/>
  <c r="M336" i="2"/>
  <c r="N336" i="2" s="1"/>
  <c r="J336" i="2"/>
  <c r="Q335" i="2"/>
  <c r="P335" i="2"/>
  <c r="M335" i="2"/>
  <c r="O335" i="2" s="1"/>
  <c r="Q334" i="2"/>
  <c r="P334" i="2"/>
  <c r="M334" i="2"/>
  <c r="O334" i="2" s="1"/>
  <c r="Q333" i="2"/>
  <c r="P333" i="2"/>
  <c r="M333" i="2"/>
  <c r="O333" i="2" s="1"/>
  <c r="Q332" i="2"/>
  <c r="P332" i="2"/>
  <c r="M332" i="2"/>
  <c r="O332" i="2" s="1"/>
  <c r="J332" i="2"/>
  <c r="Q331" i="2"/>
  <c r="P331" i="2"/>
  <c r="M331" i="2"/>
  <c r="O331" i="2" s="1"/>
  <c r="J331" i="2"/>
  <c r="Q330" i="2"/>
  <c r="P330" i="2"/>
  <c r="M330" i="2"/>
  <c r="J330" i="2"/>
  <c r="Q329" i="2"/>
  <c r="P329" i="2"/>
  <c r="M329" i="2"/>
  <c r="O329" i="2" s="1"/>
  <c r="J329" i="2"/>
  <c r="Q328" i="2"/>
  <c r="P328" i="2"/>
  <c r="M328" i="2"/>
  <c r="O328" i="2" s="1"/>
  <c r="J328" i="2"/>
  <c r="Q327" i="2"/>
  <c r="P327" i="2"/>
  <c r="M327" i="2"/>
  <c r="N327" i="2" s="1"/>
  <c r="J327" i="2"/>
  <c r="Q326" i="2"/>
  <c r="P326" i="2"/>
  <c r="M326" i="2"/>
  <c r="O326" i="2" s="1"/>
  <c r="J326" i="2"/>
  <c r="Q325" i="2"/>
  <c r="P325" i="2"/>
  <c r="M325" i="2"/>
  <c r="O325" i="2" s="1"/>
  <c r="J325" i="2"/>
  <c r="U324" i="2"/>
  <c r="U323" i="2" s="1"/>
  <c r="T324" i="2"/>
  <c r="T323" i="2" s="1"/>
  <c r="S324" i="2"/>
  <c r="S323" i="2" s="1"/>
  <c r="R324" i="2"/>
  <c r="R323" i="2" s="1"/>
  <c r="K324" i="2"/>
  <c r="K323" i="2" s="1"/>
  <c r="I324" i="2"/>
  <c r="I323" i="2" s="1"/>
  <c r="H324" i="2"/>
  <c r="H323" i="2" s="1"/>
  <c r="G324" i="2"/>
  <c r="G323" i="2" s="1"/>
  <c r="F324" i="2"/>
  <c r="F323" i="2" s="1"/>
  <c r="Q322" i="2"/>
  <c r="P322" i="2"/>
  <c r="M322" i="2"/>
  <c r="J322" i="2"/>
  <c r="Q321" i="2"/>
  <c r="Q320" i="2" s="1"/>
  <c r="P321" i="2"/>
  <c r="M321" i="2"/>
  <c r="M320" i="2" s="1"/>
  <c r="J321" i="2"/>
  <c r="T320" i="2"/>
  <c r="T319" i="2" s="1"/>
  <c r="K320" i="2"/>
  <c r="I320" i="2"/>
  <c r="I319" i="2" s="1"/>
  <c r="H320" i="2"/>
  <c r="H319" i="2" s="1"/>
  <c r="G320" i="2"/>
  <c r="G319" i="2" s="1"/>
  <c r="F319" i="2"/>
  <c r="M319" i="2" s="1"/>
  <c r="V319" i="2"/>
  <c r="U319" i="2"/>
  <c r="S319" i="2"/>
  <c r="R319" i="2"/>
  <c r="O319" i="2"/>
  <c r="N319" i="2"/>
  <c r="Q316" i="2"/>
  <c r="Q315" i="2" s="1"/>
  <c r="P316" i="2"/>
  <c r="P315" i="2" s="1"/>
  <c r="M316" i="2"/>
  <c r="J316" i="2"/>
  <c r="J315" i="2" s="1"/>
  <c r="Q314" i="2"/>
  <c r="P314" i="2"/>
  <c r="M314" i="2"/>
  <c r="O314" i="2" s="1"/>
  <c r="L314" i="2"/>
  <c r="J314" i="2"/>
  <c r="Q313" i="2"/>
  <c r="P313" i="2"/>
  <c r="M313" i="2"/>
  <c r="N313" i="2" s="1"/>
  <c r="J313" i="2"/>
  <c r="Q312" i="2"/>
  <c r="P312" i="2"/>
  <c r="M312" i="2"/>
  <c r="N312" i="2" s="1"/>
  <c r="J312" i="2"/>
  <c r="Q311" i="2"/>
  <c r="P311" i="2"/>
  <c r="M311" i="2"/>
  <c r="L311" i="2"/>
  <c r="J311" i="2"/>
  <c r="Q310" i="2"/>
  <c r="P310" i="2"/>
  <c r="M310" i="2"/>
  <c r="N310" i="2" s="1"/>
  <c r="J310" i="2"/>
  <c r="Q309" i="2"/>
  <c r="P309" i="2"/>
  <c r="M309" i="2"/>
  <c r="O309" i="2" s="1"/>
  <c r="L309" i="2"/>
  <c r="J309" i="2"/>
  <c r="Q308" i="2"/>
  <c r="P308" i="2"/>
  <c r="M308" i="2"/>
  <c r="O308" i="2" s="1"/>
  <c r="J308" i="2"/>
  <c r="Q307" i="2"/>
  <c r="P307" i="2"/>
  <c r="M307" i="2"/>
  <c r="O307" i="2" s="1"/>
  <c r="J307" i="2"/>
  <c r="Q306" i="2"/>
  <c r="P306" i="2"/>
  <c r="M306" i="2"/>
  <c r="N306" i="2" s="1"/>
  <c r="L306" i="2"/>
  <c r="J306" i="2"/>
  <c r="U305" i="2"/>
  <c r="U304" i="2" s="1"/>
  <c r="T305" i="2"/>
  <c r="T304" i="2" s="1"/>
  <c r="S305" i="2"/>
  <c r="S304" i="2" s="1"/>
  <c r="R305" i="2"/>
  <c r="R304" i="2" s="1"/>
  <c r="K305" i="2"/>
  <c r="K304" i="2" s="1"/>
  <c r="I305" i="2"/>
  <c r="I304" i="2" s="1"/>
  <c r="H305" i="2"/>
  <c r="H304" i="2" s="1"/>
  <c r="G305" i="2"/>
  <c r="G304" i="2" s="1"/>
  <c r="F305" i="2"/>
  <c r="F304" i="2" s="1"/>
  <c r="Q301" i="2"/>
  <c r="P301" i="2"/>
  <c r="P300" i="2" s="1"/>
  <c r="M301" i="2"/>
  <c r="M300" i="2" s="1"/>
  <c r="J301" i="2"/>
  <c r="J300" i="2" s="1"/>
  <c r="R300" i="2"/>
  <c r="Q300" i="2" s="1"/>
  <c r="K300" i="2"/>
  <c r="I300" i="2"/>
  <c r="H300" i="2"/>
  <c r="G300" i="2"/>
  <c r="F300" i="2"/>
  <c r="Q299" i="2"/>
  <c r="P299" i="2"/>
  <c r="M299" i="2"/>
  <c r="N299" i="2" s="1"/>
  <c r="J299" i="2"/>
  <c r="Q298" i="2"/>
  <c r="P298" i="2"/>
  <c r="M298" i="2"/>
  <c r="N298" i="2" s="1"/>
  <c r="J298" i="2"/>
  <c r="Q297" i="2"/>
  <c r="P297" i="2"/>
  <c r="M297" i="2"/>
  <c r="N297" i="2" s="1"/>
  <c r="J297" i="2"/>
  <c r="Q296" i="2"/>
  <c r="P296" i="2"/>
  <c r="M296" i="2"/>
  <c r="O296" i="2" s="1"/>
  <c r="J296" i="2"/>
  <c r="Q295" i="2"/>
  <c r="P295" i="2"/>
  <c r="M295" i="2"/>
  <c r="N295" i="2" s="1"/>
  <c r="J295" i="2"/>
  <c r="Q294" i="2"/>
  <c r="P294" i="2"/>
  <c r="M294" i="2"/>
  <c r="O294" i="2" s="1"/>
  <c r="J294" i="2"/>
  <c r="Q293" i="2"/>
  <c r="P293" i="2"/>
  <c r="M293" i="2"/>
  <c r="N293" i="2" s="1"/>
  <c r="Q292" i="2"/>
  <c r="P292" i="2"/>
  <c r="M292" i="2"/>
  <c r="N292" i="2" s="1"/>
  <c r="J292" i="2"/>
  <c r="Q291" i="2"/>
  <c r="P291" i="2"/>
  <c r="M291" i="2"/>
  <c r="O291" i="2" s="1"/>
  <c r="J291" i="2"/>
  <c r="Q290" i="2"/>
  <c r="P290" i="2"/>
  <c r="M290" i="2"/>
  <c r="N290" i="2" s="1"/>
  <c r="L290" i="2"/>
  <c r="J290" i="2"/>
  <c r="Q289" i="2"/>
  <c r="P289" i="2"/>
  <c r="M289" i="2"/>
  <c r="N289" i="2" s="1"/>
  <c r="J289" i="2"/>
  <c r="Q288" i="2"/>
  <c r="P288" i="2"/>
  <c r="M288" i="2"/>
  <c r="N288" i="2" s="1"/>
  <c r="L288" i="2"/>
  <c r="J288" i="2"/>
  <c r="Q287" i="2"/>
  <c r="P287" i="2"/>
  <c r="M287" i="2"/>
  <c r="O287" i="2" s="1"/>
  <c r="L287" i="2"/>
  <c r="J287" i="2"/>
  <c r="Q286" i="2"/>
  <c r="P286" i="2"/>
  <c r="M286" i="2"/>
  <c r="O286" i="2" s="1"/>
  <c r="J286" i="2"/>
  <c r="Q285" i="2"/>
  <c r="P285" i="2"/>
  <c r="M285" i="2"/>
  <c r="J285" i="2"/>
  <c r="Q284" i="2"/>
  <c r="P284" i="2"/>
  <c r="M284" i="2"/>
  <c r="N284" i="2" s="1"/>
  <c r="L284" i="2"/>
  <c r="J284" i="2"/>
  <c r="U283" i="2"/>
  <c r="T283" i="2"/>
  <c r="T282" i="2" s="1"/>
  <c r="S283" i="2"/>
  <c r="S282" i="2" s="1"/>
  <c r="R283" i="2"/>
  <c r="R282" i="2" s="1"/>
  <c r="K283" i="2"/>
  <c r="K282" i="2" s="1"/>
  <c r="I283" i="2"/>
  <c r="I282" i="2" s="1"/>
  <c r="H283" i="2"/>
  <c r="H282" i="2" s="1"/>
  <c r="G283" i="2"/>
  <c r="G282" i="2" s="1"/>
  <c r="F283" i="2"/>
  <c r="F282" i="2" s="1"/>
  <c r="Q281" i="2"/>
  <c r="P281" i="2"/>
  <c r="M281" i="2"/>
  <c r="N281" i="2" s="1"/>
  <c r="L281" i="2"/>
  <c r="J281" i="2"/>
  <c r="P280" i="2"/>
  <c r="M280" i="2"/>
  <c r="N280" i="2" s="1"/>
  <c r="L280" i="2"/>
  <c r="J280" i="2"/>
  <c r="Q279" i="2"/>
  <c r="P279" i="2"/>
  <c r="M279" i="2"/>
  <c r="N279" i="2" s="1"/>
  <c r="J279" i="2"/>
  <c r="Q278" i="2"/>
  <c r="P278" i="2"/>
  <c r="M278" i="2"/>
  <c r="J278" i="2"/>
  <c r="Q277" i="2"/>
  <c r="P277" i="2"/>
  <c r="M277" i="2"/>
  <c r="N277" i="2" s="1"/>
  <c r="J277" i="2"/>
  <c r="Q276" i="2"/>
  <c r="P276" i="2"/>
  <c r="M276" i="2"/>
  <c r="O276" i="2" s="1"/>
  <c r="L276" i="2"/>
  <c r="J276" i="2"/>
  <c r="Q275" i="2"/>
  <c r="P275" i="2"/>
  <c r="M275" i="2"/>
  <c r="O275" i="2" s="1"/>
  <c r="L275" i="2"/>
  <c r="J275" i="2"/>
  <c r="Q274" i="2"/>
  <c r="P274" i="2"/>
  <c r="M274" i="2"/>
  <c r="O274" i="2" s="1"/>
  <c r="J274" i="2"/>
  <c r="Q273" i="2"/>
  <c r="P273" i="2"/>
  <c r="M273" i="2"/>
  <c r="O273" i="2" s="1"/>
  <c r="J273" i="2"/>
  <c r="Q271" i="2"/>
  <c r="P271" i="2"/>
  <c r="M271" i="2"/>
  <c r="O271" i="2" s="1"/>
  <c r="L271" i="2"/>
  <c r="Z270" i="2"/>
  <c r="Y270" i="2"/>
  <c r="X270" i="2"/>
  <c r="W270" i="2"/>
  <c r="U270" i="2"/>
  <c r="Q268" i="2"/>
  <c r="P268" i="2"/>
  <c r="M268" i="2"/>
  <c r="N268" i="2" s="1"/>
  <c r="J268" i="2"/>
  <c r="Q267" i="2"/>
  <c r="P267" i="2"/>
  <c r="M267" i="2"/>
  <c r="J267" i="2"/>
  <c r="Q266" i="2"/>
  <c r="P266" i="2"/>
  <c r="M266" i="2"/>
  <c r="O266" i="2" s="1"/>
  <c r="J266" i="2"/>
  <c r="Q265" i="2"/>
  <c r="P265" i="2"/>
  <c r="M265" i="2"/>
  <c r="N265" i="2" s="1"/>
  <c r="J265" i="2"/>
  <c r="Q264" i="2"/>
  <c r="P264" i="2"/>
  <c r="M264" i="2"/>
  <c r="O264" i="2" s="1"/>
  <c r="J264" i="2"/>
  <c r="Q263" i="2"/>
  <c r="P263" i="2"/>
  <c r="M263" i="2"/>
  <c r="N263" i="2" s="1"/>
  <c r="J263" i="2"/>
  <c r="Q262" i="2"/>
  <c r="P262" i="2"/>
  <c r="M262" i="2"/>
  <c r="N262" i="2" s="1"/>
  <c r="L262" i="2"/>
  <c r="J262" i="2"/>
  <c r="Q261" i="2"/>
  <c r="P261" i="2"/>
  <c r="M261" i="2"/>
  <c r="N261" i="2" s="1"/>
  <c r="J261" i="2"/>
  <c r="Q260" i="2"/>
  <c r="P260" i="2"/>
  <c r="M260" i="2"/>
  <c r="O260" i="2" s="1"/>
  <c r="L260" i="2"/>
  <c r="J260" i="2"/>
  <c r="Q259" i="2"/>
  <c r="P259" i="2"/>
  <c r="M259" i="2"/>
  <c r="N259" i="2" s="1"/>
  <c r="J259" i="2"/>
  <c r="Q258" i="2"/>
  <c r="P258" i="2"/>
  <c r="M258" i="2"/>
  <c r="J258" i="2"/>
  <c r="Q257" i="2"/>
  <c r="P257" i="2"/>
  <c r="M257" i="2"/>
  <c r="N257" i="2" s="1"/>
  <c r="J257" i="2"/>
  <c r="Q256" i="2"/>
  <c r="P256" i="2"/>
  <c r="M256" i="2"/>
  <c r="L256" i="2"/>
  <c r="J256" i="2"/>
  <c r="Z255" i="2"/>
  <c r="Y255" i="2"/>
  <c r="X255" i="2"/>
  <c r="W255" i="2"/>
  <c r="U255" i="2"/>
  <c r="T255" i="2"/>
  <c r="T254" i="2" s="1"/>
  <c r="S255" i="2"/>
  <c r="S254" i="2" s="1"/>
  <c r="P253" i="2"/>
  <c r="M253" i="2"/>
  <c r="N253" i="2" s="1"/>
  <c r="J253" i="2"/>
  <c r="Q252" i="2"/>
  <c r="P252" i="2"/>
  <c r="M252" i="2"/>
  <c r="O252" i="2" s="1"/>
  <c r="J252" i="2"/>
  <c r="Q251" i="2"/>
  <c r="P251" i="2"/>
  <c r="M251" i="2"/>
  <c r="N251" i="2" s="1"/>
  <c r="J251" i="2"/>
  <c r="Q250" i="2"/>
  <c r="P250" i="2"/>
  <c r="M250" i="2"/>
  <c r="N250" i="2" s="1"/>
  <c r="J250" i="2"/>
  <c r="Q249" i="2"/>
  <c r="P249" i="2"/>
  <c r="M249" i="2"/>
  <c r="N249" i="2" s="1"/>
  <c r="J249" i="2"/>
  <c r="Q248" i="2"/>
  <c r="P248" i="2"/>
  <c r="M248" i="2"/>
  <c r="N248" i="2" s="1"/>
  <c r="J248" i="2"/>
  <c r="Q247" i="2"/>
  <c r="P247" i="2"/>
  <c r="M247" i="2"/>
  <c r="N247" i="2" s="1"/>
  <c r="J247" i="2"/>
  <c r="Q246" i="2"/>
  <c r="P246" i="2"/>
  <c r="M246" i="2"/>
  <c r="O246" i="2" s="1"/>
  <c r="J246" i="2"/>
  <c r="Q245" i="2"/>
  <c r="P245" i="2"/>
  <c r="M245" i="2"/>
  <c r="N245" i="2" s="1"/>
  <c r="J245" i="2"/>
  <c r="Q244" i="2"/>
  <c r="P244" i="2"/>
  <c r="M244" i="2"/>
  <c r="O244" i="2" s="1"/>
  <c r="L244" i="2"/>
  <c r="J244" i="2"/>
  <c r="Q243" i="2"/>
  <c r="P243" i="2"/>
  <c r="M243" i="2"/>
  <c r="N243" i="2" s="1"/>
  <c r="J243" i="2"/>
  <c r="Q242" i="2"/>
  <c r="P242" i="2"/>
  <c r="M242" i="2"/>
  <c r="N242" i="2" s="1"/>
  <c r="L242" i="2"/>
  <c r="J242" i="2"/>
  <c r="Q241" i="2"/>
  <c r="P241" i="2"/>
  <c r="M241" i="2"/>
  <c r="O241" i="2" s="1"/>
  <c r="L241" i="2"/>
  <c r="J241" i="2"/>
  <c r="Q240" i="2"/>
  <c r="P240" i="2"/>
  <c r="M240" i="2"/>
  <c r="N240" i="2" s="1"/>
  <c r="J240" i="2"/>
  <c r="Q239" i="2"/>
  <c r="P239" i="2"/>
  <c r="M239" i="2"/>
  <c r="N239" i="2" s="1"/>
  <c r="J239" i="2"/>
  <c r="Q238" i="2"/>
  <c r="P238" i="2"/>
  <c r="M238" i="2"/>
  <c r="L238" i="2"/>
  <c r="Z237" i="2"/>
  <c r="Y237" i="2"/>
  <c r="X237" i="2"/>
  <c r="W237" i="2"/>
  <c r="Q235" i="2"/>
  <c r="P235" i="2"/>
  <c r="M235" i="2"/>
  <c r="N235" i="2" s="1"/>
  <c r="L235" i="2"/>
  <c r="J235" i="2"/>
  <c r="Q234" i="2"/>
  <c r="P234" i="2"/>
  <c r="M234" i="2"/>
  <c r="N234" i="2" s="1"/>
  <c r="J234" i="2"/>
  <c r="Q233" i="2"/>
  <c r="P233" i="2"/>
  <c r="M233" i="2"/>
  <c r="N233" i="2" s="1"/>
  <c r="J233" i="2"/>
  <c r="Q232" i="2"/>
  <c r="P232" i="2"/>
  <c r="M232" i="2"/>
  <c r="N232" i="2" s="1"/>
  <c r="J232" i="2"/>
  <c r="Q231" i="2"/>
  <c r="P231" i="2"/>
  <c r="M231" i="2"/>
  <c r="N231" i="2" s="1"/>
  <c r="J231" i="2"/>
  <c r="Q230" i="2"/>
  <c r="P230" i="2"/>
  <c r="M230" i="2"/>
  <c r="O230" i="2" s="1"/>
  <c r="J230" i="2"/>
  <c r="Q229" i="2"/>
  <c r="P229" i="2"/>
  <c r="M229" i="2"/>
  <c r="N229" i="2" s="1"/>
  <c r="J229" i="2"/>
  <c r="Q228" i="2"/>
  <c r="P228" i="2"/>
  <c r="M228" i="2"/>
  <c r="O228" i="2" s="1"/>
  <c r="Q227" i="2"/>
  <c r="P227" i="2"/>
  <c r="M227" i="2"/>
  <c r="L227" i="2"/>
  <c r="J227" i="2"/>
  <c r="Q226" i="2"/>
  <c r="P226" i="2"/>
  <c r="M226" i="2"/>
  <c r="O226" i="2" s="1"/>
  <c r="Q225" i="2"/>
  <c r="P225" i="2"/>
  <c r="M225" i="2"/>
  <c r="O225" i="2" s="1"/>
  <c r="L225" i="2"/>
  <c r="J225" i="2"/>
  <c r="Q224" i="2"/>
  <c r="P224" i="2"/>
  <c r="M224" i="2"/>
  <c r="O224" i="2" s="1"/>
  <c r="L224" i="2"/>
  <c r="Q223" i="2"/>
  <c r="P223" i="2"/>
  <c r="M223" i="2"/>
  <c r="N223" i="2" s="1"/>
  <c r="J223" i="2"/>
  <c r="Q222" i="2"/>
  <c r="P222" i="2"/>
  <c r="M222" i="2"/>
  <c r="N222" i="2" s="1"/>
  <c r="L222" i="2"/>
  <c r="J222" i="2"/>
  <c r="Q221" i="2"/>
  <c r="P221" i="2"/>
  <c r="M221" i="2"/>
  <c r="N221" i="2" s="1"/>
  <c r="L221" i="2"/>
  <c r="J221" i="2"/>
  <c r="T220" i="2"/>
  <c r="T219" i="2" s="1"/>
  <c r="S220" i="2"/>
  <c r="S219" i="2" s="1"/>
  <c r="R220" i="2"/>
  <c r="R219" i="2" s="1"/>
  <c r="K220" i="2"/>
  <c r="K219" i="2" s="1"/>
  <c r="I220" i="2"/>
  <c r="I219" i="2" s="1"/>
  <c r="H220" i="2"/>
  <c r="H219" i="2" s="1"/>
  <c r="G220" i="2"/>
  <c r="G219" i="2" s="1"/>
  <c r="F220" i="2"/>
  <c r="F219" i="2" s="1"/>
  <c r="V219" i="2"/>
  <c r="U219" i="2"/>
  <c r="Q218" i="2"/>
  <c r="P218" i="2"/>
  <c r="M218" i="2"/>
  <c r="N218" i="2" s="1"/>
  <c r="L218" i="2"/>
  <c r="J218" i="2"/>
  <c r="Q217" i="2"/>
  <c r="P217" i="2"/>
  <c r="M217" i="2"/>
  <c r="O217" i="2" s="1"/>
  <c r="J217" i="2"/>
  <c r="Q216" i="2"/>
  <c r="P216" i="2"/>
  <c r="M216" i="2"/>
  <c r="J216" i="2"/>
  <c r="Q215" i="2"/>
  <c r="P215" i="2"/>
  <c r="M215" i="2"/>
  <c r="N215" i="2" s="1"/>
  <c r="L215" i="2"/>
  <c r="Q214" i="2"/>
  <c r="P214" i="2"/>
  <c r="M214" i="2"/>
  <c r="N214" i="2" s="1"/>
  <c r="J214" i="2"/>
  <c r="Q213" i="2"/>
  <c r="P213" i="2"/>
  <c r="M213" i="2"/>
  <c r="O213" i="2" s="1"/>
  <c r="J213" i="2"/>
  <c r="Q212" i="2"/>
  <c r="P212" i="2"/>
  <c r="M212" i="2"/>
  <c r="N212" i="2" s="1"/>
  <c r="J212" i="2"/>
  <c r="Q211" i="2"/>
  <c r="P211" i="2"/>
  <c r="M211" i="2"/>
  <c r="O211" i="2" s="1"/>
  <c r="J211" i="2"/>
  <c r="Q210" i="2"/>
  <c r="P210" i="2"/>
  <c r="M210" i="2"/>
  <c r="J210" i="2"/>
  <c r="Q209" i="2"/>
  <c r="P209" i="2"/>
  <c r="M209" i="2"/>
  <c r="O209" i="2" s="1"/>
  <c r="L209" i="2"/>
  <c r="J209" i="2"/>
  <c r="Q208" i="2"/>
  <c r="P208" i="2"/>
  <c r="M208" i="2"/>
  <c r="O208" i="2" s="1"/>
  <c r="L208" i="2"/>
  <c r="J208" i="2"/>
  <c r="Q207" i="2"/>
  <c r="P207" i="2"/>
  <c r="M207" i="2"/>
  <c r="N207" i="2" s="1"/>
  <c r="J207" i="2"/>
  <c r="Q206" i="2"/>
  <c r="P206" i="2"/>
  <c r="M206" i="2"/>
  <c r="O206" i="2" s="1"/>
  <c r="J206" i="2"/>
  <c r="Q205" i="2"/>
  <c r="P205" i="2"/>
  <c r="M205" i="2"/>
  <c r="J205" i="2"/>
  <c r="Q204" i="2"/>
  <c r="P204" i="2"/>
  <c r="M204" i="2"/>
  <c r="N204" i="2" s="1"/>
  <c r="J204" i="2"/>
  <c r="Q203" i="2"/>
  <c r="P203" i="2"/>
  <c r="M203" i="2"/>
  <c r="O203" i="2" s="1"/>
  <c r="J203" i="2"/>
  <c r="Q202" i="2"/>
  <c r="P202" i="2"/>
  <c r="M202" i="2"/>
  <c r="J202" i="2"/>
  <c r="U201" i="2"/>
  <c r="T201" i="2"/>
  <c r="T200" i="2" s="1"/>
  <c r="S201" i="2"/>
  <c r="S200" i="2" s="1"/>
  <c r="R201" i="2"/>
  <c r="R200" i="2" s="1"/>
  <c r="K201" i="2"/>
  <c r="K200" i="2" s="1"/>
  <c r="I201" i="2"/>
  <c r="I200" i="2" s="1"/>
  <c r="H201" i="2"/>
  <c r="H200" i="2" s="1"/>
  <c r="G201" i="2"/>
  <c r="G200" i="2" s="1"/>
  <c r="F201" i="2"/>
  <c r="F200" i="2" s="1"/>
  <c r="Q199" i="2"/>
  <c r="P199" i="2"/>
  <c r="M199" i="2"/>
  <c r="N199" i="2" s="1"/>
  <c r="N197" i="2" s="1"/>
  <c r="N196" i="2" s="1"/>
  <c r="J199" i="2"/>
  <c r="Q198" i="2"/>
  <c r="P198" i="2"/>
  <c r="M198" i="2"/>
  <c r="O198" i="2" s="1"/>
  <c r="J198" i="2"/>
  <c r="V197" i="2"/>
  <c r="V196" i="2" s="1"/>
  <c r="U197" i="2"/>
  <c r="T197" i="2"/>
  <c r="T196" i="2" s="1"/>
  <c r="S197" i="2"/>
  <c r="S196" i="2" s="1"/>
  <c r="R197" i="2"/>
  <c r="R196" i="2" s="1"/>
  <c r="L197" i="2"/>
  <c r="L196" i="2" s="1"/>
  <c r="K197" i="2"/>
  <c r="K196" i="2" s="1"/>
  <c r="I197" i="2"/>
  <c r="I196" i="2" s="1"/>
  <c r="H197" i="2"/>
  <c r="H196" i="2" s="1"/>
  <c r="G197" i="2"/>
  <c r="G196" i="2" s="1"/>
  <c r="F197" i="2"/>
  <c r="M197" i="2" s="1"/>
  <c r="M196" i="2" s="1"/>
  <c r="Q195" i="2"/>
  <c r="P195" i="2"/>
  <c r="M195" i="2"/>
  <c r="O195" i="2" s="1"/>
  <c r="J195" i="2"/>
  <c r="Q194" i="2"/>
  <c r="P194" i="2"/>
  <c r="O194" i="2"/>
  <c r="J194" i="2"/>
  <c r="Q193" i="2"/>
  <c r="P193" i="2"/>
  <c r="M193" i="2"/>
  <c r="N193" i="2" s="1"/>
  <c r="J193" i="2"/>
  <c r="K192" i="2"/>
  <c r="I192" i="2"/>
  <c r="H192" i="2"/>
  <c r="G192" i="2"/>
  <c r="F192" i="2"/>
  <c r="Q191" i="2"/>
  <c r="Q190" i="2" s="1"/>
  <c r="P191" i="2"/>
  <c r="M191" i="2"/>
  <c r="J191" i="2"/>
  <c r="J190" i="2" s="1"/>
  <c r="K190" i="2"/>
  <c r="I190" i="2"/>
  <c r="H190" i="2"/>
  <c r="G190" i="2"/>
  <c r="F190" i="2"/>
  <c r="Q189" i="2"/>
  <c r="P189" i="2"/>
  <c r="M189" i="2"/>
  <c r="J189" i="2"/>
  <c r="J188" i="2" s="1"/>
  <c r="Q187" i="2"/>
  <c r="Q186" i="2" s="1"/>
  <c r="P187" i="2"/>
  <c r="M187" i="2"/>
  <c r="M186" i="2" s="1"/>
  <c r="J186" i="2"/>
  <c r="L186" i="2"/>
  <c r="K186" i="2"/>
  <c r="I186" i="2"/>
  <c r="H186" i="2"/>
  <c r="G186" i="2"/>
  <c r="F186" i="2"/>
  <c r="Q185" i="2"/>
  <c r="Q184" i="2" s="1"/>
  <c r="P185" i="2"/>
  <c r="M185" i="2"/>
  <c r="O185" i="2" s="1"/>
  <c r="J185" i="2"/>
  <c r="J184" i="2" s="1"/>
  <c r="T184" i="2"/>
  <c r="S184" i="2"/>
  <c r="S183" i="2" s="1"/>
  <c r="R184" i="2"/>
  <c r="R183" i="2" s="1"/>
  <c r="L184" i="2"/>
  <c r="K184" i="2"/>
  <c r="I184" i="2"/>
  <c r="H184" i="2"/>
  <c r="G184" i="2"/>
  <c r="F184" i="2"/>
  <c r="M184" i="2" s="1"/>
  <c r="N184" i="2" s="1"/>
  <c r="V182" i="2"/>
  <c r="Q182" i="2"/>
  <c r="P182" i="2"/>
  <c r="M182" i="2"/>
  <c r="O182" i="2" s="1"/>
  <c r="J182" i="2"/>
  <c r="Q181" i="2"/>
  <c r="P181" i="2"/>
  <c r="M181" i="2"/>
  <c r="O181" i="2" s="1"/>
  <c r="J181" i="2"/>
  <c r="Q180" i="2"/>
  <c r="P180" i="2"/>
  <c r="M180" i="2"/>
  <c r="N180" i="2" s="1"/>
  <c r="J180" i="2"/>
  <c r="T179" i="2"/>
  <c r="T178" i="2" s="1"/>
  <c r="S179" i="2"/>
  <c r="S178" i="2" s="1"/>
  <c r="R179" i="2"/>
  <c r="R178" i="2" s="1"/>
  <c r="K179" i="2"/>
  <c r="K178" i="2" s="1"/>
  <c r="I179" i="2"/>
  <c r="I178" i="2" s="1"/>
  <c r="H179" i="2"/>
  <c r="H178" i="2" s="1"/>
  <c r="G179" i="2"/>
  <c r="G178" i="2" s="1"/>
  <c r="F179" i="2"/>
  <c r="M179" i="2" s="1"/>
  <c r="V178" i="2"/>
  <c r="U178" i="2"/>
  <c r="Q177" i="2"/>
  <c r="P177" i="2"/>
  <c r="M177" i="2"/>
  <c r="O177" i="2" s="1"/>
  <c r="J177" i="2"/>
  <c r="Q176" i="2"/>
  <c r="P176" i="2"/>
  <c r="M176" i="2"/>
  <c r="N176" i="2" s="1"/>
  <c r="J176" i="2"/>
  <c r="Q175" i="2"/>
  <c r="P175" i="2"/>
  <c r="M175" i="2"/>
  <c r="O175" i="2" s="1"/>
  <c r="J175" i="2"/>
  <c r="Q174" i="2"/>
  <c r="P174" i="2"/>
  <c r="M174" i="2"/>
  <c r="O174" i="2" s="1"/>
  <c r="J174" i="2"/>
  <c r="Q173" i="2"/>
  <c r="P173" i="2"/>
  <c r="M173" i="2"/>
  <c r="J173" i="2"/>
  <c r="Q172" i="2"/>
  <c r="P172" i="2"/>
  <c r="M172" i="2"/>
  <c r="O172" i="2" s="1"/>
  <c r="J172" i="2"/>
  <c r="Q171" i="2"/>
  <c r="P171" i="2"/>
  <c r="M171" i="2"/>
  <c r="N171" i="2" s="1"/>
  <c r="J171" i="2"/>
  <c r="Q170" i="2"/>
  <c r="P170" i="2"/>
  <c r="M170" i="2"/>
  <c r="N170" i="2" s="1"/>
  <c r="J170" i="2"/>
  <c r="Q169" i="2"/>
  <c r="P169" i="2"/>
  <c r="M169" i="2"/>
  <c r="N169" i="2" s="1"/>
  <c r="J169" i="2"/>
  <c r="Q168" i="2"/>
  <c r="P168" i="2"/>
  <c r="M168" i="2"/>
  <c r="O168" i="2" s="1"/>
  <c r="J168" i="2"/>
  <c r="Q167" i="2"/>
  <c r="P167" i="2"/>
  <c r="M167" i="2"/>
  <c r="J167" i="2"/>
  <c r="Q166" i="2"/>
  <c r="P166" i="2"/>
  <c r="M166" i="2"/>
  <c r="J166" i="2"/>
  <c r="U165" i="2"/>
  <c r="U164" i="2" s="1"/>
  <c r="T164" i="2"/>
  <c r="S164" i="2"/>
  <c r="R164" i="2"/>
  <c r="K165" i="2"/>
  <c r="K164" i="2" s="1"/>
  <c r="H164" i="2"/>
  <c r="G164" i="2"/>
  <c r="F164" i="2"/>
  <c r="Q163" i="2"/>
  <c r="Q162" i="2" s="1"/>
  <c r="P163" i="2"/>
  <c r="M163" i="2"/>
  <c r="J163" i="2"/>
  <c r="T162" i="2"/>
  <c r="Q161" i="2"/>
  <c r="P161" i="2"/>
  <c r="M161" i="2"/>
  <c r="O161" i="2" s="1"/>
  <c r="J161" i="2"/>
  <c r="Q160" i="2"/>
  <c r="P160" i="2"/>
  <c r="M160" i="2"/>
  <c r="J160" i="2"/>
  <c r="Q159" i="2"/>
  <c r="P159" i="2"/>
  <c r="M159" i="2"/>
  <c r="O159" i="2" s="1"/>
  <c r="O158" i="2" s="1"/>
  <c r="J159" i="2"/>
  <c r="U158" i="2"/>
  <c r="T158" i="2"/>
  <c r="S158" i="2"/>
  <c r="R158" i="2"/>
  <c r="K158" i="2"/>
  <c r="I158" i="2"/>
  <c r="H158" i="2"/>
  <c r="G158" i="2"/>
  <c r="F158" i="2"/>
  <c r="Q157" i="2"/>
  <c r="Q155" i="2" s="1"/>
  <c r="P157" i="2"/>
  <c r="M157" i="2"/>
  <c r="N157" i="2" s="1"/>
  <c r="J157" i="2"/>
  <c r="Q156" i="2"/>
  <c r="P156" i="2"/>
  <c r="M156" i="2"/>
  <c r="N156" i="2" s="1"/>
  <c r="J156" i="2"/>
  <c r="T155" i="2"/>
  <c r="S155" i="2"/>
  <c r="R155" i="2"/>
  <c r="K155" i="2"/>
  <c r="I155" i="2"/>
  <c r="H155" i="2"/>
  <c r="G155" i="2"/>
  <c r="F155" i="2"/>
  <c r="M155" i="2" s="1"/>
  <c r="N155" i="2" s="1"/>
  <c r="Q154" i="2"/>
  <c r="P154" i="2"/>
  <c r="M154" i="2"/>
  <c r="J154" i="2"/>
  <c r="Q152" i="2"/>
  <c r="P152" i="2"/>
  <c r="M152" i="2"/>
  <c r="N152" i="2" s="1"/>
  <c r="J152" i="2"/>
  <c r="Q151" i="2"/>
  <c r="P151" i="2"/>
  <c r="M151" i="2"/>
  <c r="O151" i="2" s="1"/>
  <c r="J151" i="2"/>
  <c r="Q150" i="2"/>
  <c r="P150" i="2"/>
  <c r="M150" i="2"/>
  <c r="N150" i="2" s="1"/>
  <c r="J150" i="2"/>
  <c r="Q149" i="2"/>
  <c r="P149" i="2"/>
  <c r="M149" i="2"/>
  <c r="O149" i="2" s="1"/>
  <c r="J149" i="2"/>
  <c r="Q148" i="2"/>
  <c r="P148" i="2"/>
  <c r="M148" i="2"/>
  <c r="N148" i="2" s="1"/>
  <c r="J148" i="2"/>
  <c r="Q147" i="2"/>
  <c r="P147" i="2"/>
  <c r="M147" i="2"/>
  <c r="O147" i="2" s="1"/>
  <c r="J147" i="2"/>
  <c r="Q146" i="2"/>
  <c r="P146" i="2"/>
  <c r="M146" i="2"/>
  <c r="N146" i="2" s="1"/>
  <c r="J146" i="2"/>
  <c r="Q145" i="2"/>
  <c r="P145" i="2"/>
  <c r="M145" i="2"/>
  <c r="O145" i="2" s="1"/>
  <c r="J145" i="2"/>
  <c r="Q144" i="2"/>
  <c r="P144" i="2"/>
  <c r="M144" i="2"/>
  <c r="O144" i="2" s="1"/>
  <c r="J144" i="2"/>
  <c r="Q142" i="2"/>
  <c r="P142" i="2"/>
  <c r="M142" i="2"/>
  <c r="J142" i="2"/>
  <c r="T140" i="2"/>
  <c r="S140" i="2"/>
  <c r="R140" i="2"/>
  <c r="Q139" i="2"/>
  <c r="P139" i="2"/>
  <c r="M139" i="2"/>
  <c r="J139" i="2"/>
  <c r="L125" i="2"/>
  <c r="Q138" i="2"/>
  <c r="P138" i="2"/>
  <c r="M138" i="2"/>
  <c r="N138" i="2" s="1"/>
  <c r="J138" i="2"/>
  <c r="Q137" i="2"/>
  <c r="P137" i="2"/>
  <c r="M137" i="2"/>
  <c r="N137" i="2" s="1"/>
  <c r="J137" i="2"/>
  <c r="Q136" i="2"/>
  <c r="P136" i="2"/>
  <c r="M136" i="2"/>
  <c r="N136" i="2" s="1"/>
  <c r="J136" i="2"/>
  <c r="Q135" i="2"/>
  <c r="P135" i="2"/>
  <c r="M135" i="2"/>
  <c r="N135" i="2" s="1"/>
  <c r="J135" i="2"/>
  <c r="Q134" i="2"/>
  <c r="P134" i="2"/>
  <c r="M134" i="2"/>
  <c r="O134" i="2" s="1"/>
  <c r="J134" i="2"/>
  <c r="Q133" i="2"/>
  <c r="P133" i="2"/>
  <c r="M133" i="2"/>
  <c r="N133" i="2" s="1"/>
  <c r="J133" i="2"/>
  <c r="Q132" i="2"/>
  <c r="P132" i="2"/>
  <c r="M132" i="2"/>
  <c r="N132" i="2" s="1"/>
  <c r="J132" i="2"/>
  <c r="Q131" i="2"/>
  <c r="P131" i="2"/>
  <c r="M131" i="2"/>
  <c r="O131" i="2" s="1"/>
  <c r="J131" i="2"/>
  <c r="Q130" i="2"/>
  <c r="P130" i="2"/>
  <c r="M130" i="2"/>
  <c r="N130" i="2" s="1"/>
  <c r="J130" i="2"/>
  <c r="Q129" i="2"/>
  <c r="P129" i="2"/>
  <c r="M129" i="2"/>
  <c r="N129" i="2" s="1"/>
  <c r="J129" i="2"/>
  <c r="Q128" i="2"/>
  <c r="P128" i="2"/>
  <c r="M128" i="2"/>
  <c r="N128" i="2" s="1"/>
  <c r="J128" i="2"/>
  <c r="Q127" i="2"/>
  <c r="P127" i="2"/>
  <c r="M127" i="2"/>
  <c r="O127" i="2" s="1"/>
  <c r="J127" i="2"/>
  <c r="Q126" i="2"/>
  <c r="P126" i="2"/>
  <c r="M126" i="2"/>
  <c r="N126" i="2" s="1"/>
  <c r="J126" i="2"/>
  <c r="U125" i="2"/>
  <c r="T125" i="2"/>
  <c r="T124" i="2" s="1"/>
  <c r="S125" i="2"/>
  <c r="S124" i="2" s="1"/>
  <c r="R125" i="2"/>
  <c r="R124" i="2" s="1"/>
  <c r="K125" i="2"/>
  <c r="K124" i="2" s="1"/>
  <c r="I125" i="2"/>
  <c r="I124" i="2" s="1"/>
  <c r="H125" i="2"/>
  <c r="H124" i="2" s="1"/>
  <c r="G125" i="2"/>
  <c r="G124" i="2" s="1"/>
  <c r="F125" i="2"/>
  <c r="F124" i="2" s="1"/>
  <c r="Q123" i="2"/>
  <c r="P123" i="2"/>
  <c r="M123" i="2"/>
  <c r="O123" i="2" s="1"/>
  <c r="L123" i="2"/>
  <c r="J123" i="2"/>
  <c r="Q122" i="2"/>
  <c r="P122" i="2"/>
  <c r="M122" i="2"/>
  <c r="O122" i="2" s="1"/>
  <c r="J122" i="2"/>
  <c r="Q121" i="2"/>
  <c r="P121" i="2"/>
  <c r="M121" i="2"/>
  <c r="N121" i="2" s="1"/>
  <c r="J121" i="2"/>
  <c r="Q120" i="2"/>
  <c r="P120" i="2"/>
  <c r="M120" i="2"/>
  <c r="J120" i="2"/>
  <c r="Q119" i="2"/>
  <c r="P119" i="2"/>
  <c r="M119" i="2"/>
  <c r="N119" i="2" s="1"/>
  <c r="J119" i="2"/>
  <c r="Q118" i="2"/>
  <c r="P118" i="2"/>
  <c r="M118" i="2"/>
  <c r="N118" i="2" s="1"/>
  <c r="J118" i="2"/>
  <c r="Q117" i="2"/>
  <c r="P117" i="2"/>
  <c r="M117" i="2"/>
  <c r="O117" i="2" s="1"/>
  <c r="Q116" i="2"/>
  <c r="P116" i="2"/>
  <c r="M116" i="2"/>
  <c r="N116" i="2" s="1"/>
  <c r="J116" i="2"/>
  <c r="P115" i="2"/>
  <c r="V115" i="2" s="1"/>
  <c r="M115" i="2"/>
  <c r="O115" i="2" s="1"/>
  <c r="J115" i="2"/>
  <c r="Q114" i="2"/>
  <c r="P114" i="2"/>
  <c r="M114" i="2"/>
  <c r="N114" i="2" s="1"/>
  <c r="J114" i="2"/>
  <c r="Q113" i="2"/>
  <c r="P113" i="2"/>
  <c r="M113" i="2"/>
  <c r="O113" i="2" s="1"/>
  <c r="L113" i="2"/>
  <c r="J113" i="2"/>
  <c r="Q112" i="2"/>
  <c r="P112" i="2"/>
  <c r="M112" i="2"/>
  <c r="J112" i="2"/>
  <c r="Q111" i="2"/>
  <c r="P111" i="2"/>
  <c r="M111" i="2"/>
  <c r="O111" i="2" s="1"/>
  <c r="L111" i="2"/>
  <c r="J111" i="2"/>
  <c r="Q110" i="2"/>
  <c r="P110" i="2"/>
  <c r="M110" i="2"/>
  <c r="N110" i="2" s="1"/>
  <c r="L110" i="2"/>
  <c r="J110" i="2"/>
  <c r="U109" i="2"/>
  <c r="U108" i="2" s="1"/>
  <c r="T109" i="2"/>
  <c r="T108" i="2" s="1"/>
  <c r="S109" i="2"/>
  <c r="S108" i="2" s="1"/>
  <c r="R109" i="2"/>
  <c r="R108" i="2" s="1"/>
  <c r="K109" i="2"/>
  <c r="K108" i="2" s="1"/>
  <c r="I109" i="2"/>
  <c r="I108" i="2" s="1"/>
  <c r="H109" i="2"/>
  <c r="H108" i="2" s="1"/>
  <c r="G109" i="2"/>
  <c r="G108" i="2" s="1"/>
  <c r="F109" i="2"/>
  <c r="F108" i="2" s="1"/>
  <c r="Q107" i="2"/>
  <c r="P107" i="2"/>
  <c r="M107" i="2"/>
  <c r="O107" i="2" s="1"/>
  <c r="J107" i="2"/>
  <c r="Q106" i="2"/>
  <c r="P106" i="2"/>
  <c r="M106" i="2"/>
  <c r="N106" i="2" s="1"/>
  <c r="J106" i="2"/>
  <c r="Q105" i="2"/>
  <c r="P105" i="2"/>
  <c r="M105" i="2"/>
  <c r="N105" i="2" s="1"/>
  <c r="J105" i="2"/>
  <c r="Q104" i="2"/>
  <c r="P104" i="2"/>
  <c r="M104" i="2"/>
  <c r="N104" i="2" s="1"/>
  <c r="Q103" i="2"/>
  <c r="P103" i="2"/>
  <c r="M103" i="2"/>
  <c r="N103" i="2" s="1"/>
  <c r="J103" i="2"/>
  <c r="Q102" i="2"/>
  <c r="P102" i="2"/>
  <c r="M102" i="2"/>
  <c r="N102" i="2" s="1"/>
  <c r="J102" i="2"/>
  <c r="Q101" i="2"/>
  <c r="P101" i="2"/>
  <c r="M101" i="2"/>
  <c r="O101" i="2" s="1"/>
  <c r="L101" i="2"/>
  <c r="J101" i="2"/>
  <c r="Q100" i="2"/>
  <c r="P100" i="2"/>
  <c r="M100" i="2"/>
  <c r="O100" i="2" s="1"/>
  <c r="J100" i="2"/>
  <c r="Q99" i="2"/>
  <c r="P99" i="2"/>
  <c r="M99" i="2"/>
  <c r="O99" i="2" s="1"/>
  <c r="J99" i="2"/>
  <c r="Q98" i="2"/>
  <c r="P98" i="2"/>
  <c r="M98" i="2"/>
  <c r="O98" i="2" s="1"/>
  <c r="J98" i="2"/>
  <c r="Q97" i="2"/>
  <c r="P97" i="2"/>
  <c r="M97" i="2"/>
  <c r="J97" i="2"/>
  <c r="Q96" i="2"/>
  <c r="P96" i="2"/>
  <c r="M96" i="2"/>
  <c r="O96" i="2" s="1"/>
  <c r="J96" i="2"/>
  <c r="Q95" i="2"/>
  <c r="P95" i="2"/>
  <c r="M95" i="2"/>
  <c r="J95" i="2"/>
  <c r="F93" i="2"/>
  <c r="Q92" i="2"/>
  <c r="P92" i="2"/>
  <c r="M92" i="2"/>
  <c r="O92" i="2" s="1"/>
  <c r="L92" i="2"/>
  <c r="J92" i="2"/>
  <c r="Q91" i="2"/>
  <c r="P91" i="2"/>
  <c r="M91" i="2"/>
  <c r="O91" i="2" s="1"/>
  <c r="J91" i="2"/>
  <c r="Q90" i="2"/>
  <c r="P90" i="2"/>
  <c r="M90" i="2"/>
  <c r="N90" i="2" s="1"/>
  <c r="Q89" i="2"/>
  <c r="P89" i="2"/>
  <c r="M89" i="2"/>
  <c r="N89" i="2" s="1"/>
  <c r="J89" i="2"/>
  <c r="Q88" i="2"/>
  <c r="P88" i="2"/>
  <c r="M88" i="2"/>
  <c r="O88" i="2" s="1"/>
  <c r="J88" i="2"/>
  <c r="Q87" i="2"/>
  <c r="P87" i="2"/>
  <c r="M87" i="2"/>
  <c r="O87" i="2" s="1"/>
  <c r="J87" i="2"/>
  <c r="Q86" i="2"/>
  <c r="P86" i="2"/>
  <c r="M86" i="2"/>
  <c r="L86" i="2"/>
  <c r="J86" i="2"/>
  <c r="Q85" i="2"/>
  <c r="P85" i="2"/>
  <c r="M85" i="2"/>
  <c r="L85" i="2"/>
  <c r="J85" i="2"/>
  <c r="Q84" i="2"/>
  <c r="P84" i="2"/>
  <c r="M84" i="2"/>
  <c r="O84" i="2" s="1"/>
  <c r="J84" i="2"/>
  <c r="Q83" i="2"/>
  <c r="P83" i="2"/>
  <c r="M83" i="2"/>
  <c r="J83" i="2"/>
  <c r="Q82" i="2"/>
  <c r="P82" i="2"/>
  <c r="M82" i="2"/>
  <c r="O82" i="2" s="1"/>
  <c r="J82" i="2"/>
  <c r="Q81" i="2"/>
  <c r="P81" i="2"/>
  <c r="M81" i="2"/>
  <c r="L81" i="2"/>
  <c r="J81" i="2"/>
  <c r="Q78" i="2"/>
  <c r="P78" i="2"/>
  <c r="M78" i="2"/>
  <c r="N78" i="2" s="1"/>
  <c r="L78" i="2"/>
  <c r="J78" i="2"/>
  <c r="Q77" i="2"/>
  <c r="P77" i="2"/>
  <c r="M77" i="2"/>
  <c r="N77" i="2" s="1"/>
  <c r="J77" i="2"/>
  <c r="Q76" i="2"/>
  <c r="P76" i="2"/>
  <c r="M76" i="2"/>
  <c r="N76" i="2" s="1"/>
  <c r="J76" i="2"/>
  <c r="Q75" i="2"/>
  <c r="P75" i="2"/>
  <c r="M75" i="2"/>
  <c r="N75" i="2" s="1"/>
  <c r="J75" i="2"/>
  <c r="Q74" i="2"/>
  <c r="P74" i="2"/>
  <c r="M74" i="2"/>
  <c r="O74" i="2" s="1"/>
  <c r="J74" i="2"/>
  <c r="Q73" i="2"/>
  <c r="P73" i="2"/>
  <c r="M73" i="2"/>
  <c r="O73" i="2" s="1"/>
  <c r="J73" i="2"/>
  <c r="Q72" i="2"/>
  <c r="P72" i="2"/>
  <c r="M72" i="2"/>
  <c r="N72" i="2" s="1"/>
  <c r="J72" i="2"/>
  <c r="Q71" i="2"/>
  <c r="P71" i="2"/>
  <c r="M71" i="2"/>
  <c r="N71" i="2" s="1"/>
  <c r="L71" i="2"/>
  <c r="J71" i="2"/>
  <c r="Q70" i="2"/>
  <c r="P70" i="2"/>
  <c r="M70" i="2"/>
  <c r="O70" i="2" s="1"/>
  <c r="J70" i="2"/>
  <c r="Q69" i="2"/>
  <c r="P69" i="2"/>
  <c r="M69" i="2"/>
  <c r="N69" i="2" s="1"/>
  <c r="L69" i="2"/>
  <c r="J69" i="2"/>
  <c r="Q68" i="2"/>
  <c r="P68" i="2"/>
  <c r="M68" i="2"/>
  <c r="O68" i="2" s="1"/>
  <c r="L68" i="2"/>
  <c r="J68" i="2"/>
  <c r="Q67" i="2"/>
  <c r="P67" i="2"/>
  <c r="M67" i="2"/>
  <c r="O67" i="2" s="1"/>
  <c r="J67" i="2"/>
  <c r="Q66" i="2"/>
  <c r="P66" i="2"/>
  <c r="M66" i="2"/>
  <c r="O66" i="2" s="1"/>
  <c r="J66" i="2"/>
  <c r="Q65" i="2"/>
  <c r="P65" i="2"/>
  <c r="M65" i="2"/>
  <c r="O65" i="2" s="1"/>
  <c r="L65" i="2"/>
  <c r="J65" i="2"/>
  <c r="K64" i="2"/>
  <c r="K63" i="2" s="1"/>
  <c r="I64" i="2"/>
  <c r="I63" i="2" s="1"/>
  <c r="H64" i="2"/>
  <c r="H63" i="2" s="1"/>
  <c r="G64" i="2"/>
  <c r="G63" i="2" s="1"/>
  <c r="F64" i="2"/>
  <c r="F63" i="2" s="1"/>
  <c r="Q62" i="2"/>
  <c r="P62" i="2"/>
  <c r="M62" i="2"/>
  <c r="N62" i="2" s="1"/>
  <c r="J62" i="2"/>
  <c r="Q61" i="2"/>
  <c r="P61" i="2"/>
  <c r="M61" i="2"/>
  <c r="O61" i="2" s="1"/>
  <c r="J61" i="2"/>
  <c r="Q60" i="2"/>
  <c r="P60" i="2"/>
  <c r="M60" i="2"/>
  <c r="O60" i="2" s="1"/>
  <c r="J60" i="2"/>
  <c r="Q59" i="2"/>
  <c r="P59" i="2"/>
  <c r="M59" i="2"/>
  <c r="N59" i="2" s="1"/>
  <c r="J59" i="2"/>
  <c r="Q58" i="2"/>
  <c r="P58" i="2"/>
  <c r="M58" i="2"/>
  <c r="N58" i="2" s="1"/>
  <c r="J58" i="2"/>
  <c r="Q57" i="2"/>
  <c r="P57" i="2"/>
  <c r="M57" i="2"/>
  <c r="N57" i="2" s="1"/>
  <c r="J57" i="2"/>
  <c r="Q56" i="2"/>
  <c r="P56" i="2"/>
  <c r="M56" i="2"/>
  <c r="N56" i="2" s="1"/>
  <c r="J56" i="2"/>
  <c r="Q55" i="2"/>
  <c r="P55" i="2"/>
  <c r="M55" i="2"/>
  <c r="N55" i="2" s="1"/>
  <c r="J55" i="2"/>
  <c r="Q54" i="2"/>
  <c r="P54" i="2"/>
  <c r="M54" i="2"/>
  <c r="N54" i="2" s="1"/>
  <c r="J54" i="2"/>
  <c r="Q53" i="2"/>
  <c r="P53" i="2"/>
  <c r="M53" i="2"/>
  <c r="N53" i="2" s="1"/>
  <c r="L53" i="2"/>
  <c r="J53" i="2"/>
  <c r="Q52" i="2"/>
  <c r="P52" i="2"/>
  <c r="M52" i="2"/>
  <c r="N52" i="2" s="1"/>
  <c r="J52" i="2"/>
  <c r="Q51" i="2"/>
  <c r="P51" i="2"/>
  <c r="M51" i="2"/>
  <c r="N51" i="2" s="1"/>
  <c r="L51" i="2"/>
  <c r="J51" i="2"/>
  <c r="Q50" i="2"/>
  <c r="P50" i="2"/>
  <c r="M50" i="2"/>
  <c r="O50" i="2" s="1"/>
  <c r="L50" i="2"/>
  <c r="J50" i="2"/>
  <c r="Q49" i="2"/>
  <c r="P49" i="2"/>
  <c r="M49" i="2"/>
  <c r="N49" i="2" s="1"/>
  <c r="J49" i="2"/>
  <c r="Q48" i="2"/>
  <c r="P48" i="2"/>
  <c r="M48" i="2"/>
  <c r="O48" i="2" s="1"/>
  <c r="Q47" i="2"/>
  <c r="P47" i="2"/>
  <c r="M47" i="2"/>
  <c r="N47" i="2" s="1"/>
  <c r="L47" i="2"/>
  <c r="J47" i="2"/>
  <c r="U46" i="2"/>
  <c r="U45" i="2" s="1"/>
  <c r="U33" i="2" s="1"/>
  <c r="T46" i="2"/>
  <c r="T45" i="2" s="1"/>
  <c r="S46" i="2"/>
  <c r="S45" i="2" s="1"/>
  <c r="R46" i="2"/>
  <c r="R45" i="2" s="1"/>
  <c r="K46" i="2"/>
  <c r="K45" i="2" s="1"/>
  <c r="I46" i="2"/>
  <c r="I45" i="2" s="1"/>
  <c r="H46" i="2"/>
  <c r="H45" i="2" s="1"/>
  <c r="G46" i="2"/>
  <c r="G45" i="2" s="1"/>
  <c r="F46" i="2"/>
  <c r="F45" i="2" s="1"/>
  <c r="Q44" i="2"/>
  <c r="P44" i="2"/>
  <c r="M44" i="2"/>
  <c r="O44" i="2" s="1"/>
  <c r="L44" i="2"/>
  <c r="J44" i="2"/>
  <c r="Q43" i="2"/>
  <c r="P43" i="2"/>
  <c r="M43" i="2"/>
  <c r="O43" i="2" s="1"/>
  <c r="Q42" i="2"/>
  <c r="P42" i="2"/>
  <c r="M42" i="2"/>
  <c r="O42" i="2" s="1"/>
  <c r="J42" i="2"/>
  <c r="Q39" i="2"/>
  <c r="P39" i="2"/>
  <c r="M39" i="2"/>
  <c r="O39" i="2" s="1"/>
  <c r="J39" i="2"/>
  <c r="Q38" i="2"/>
  <c r="P38" i="2"/>
  <c r="M38" i="2"/>
  <c r="O38" i="2" s="1"/>
  <c r="J38" i="2"/>
  <c r="Q37" i="2"/>
  <c r="P37" i="2"/>
  <c r="M37" i="2"/>
  <c r="O37" i="2" s="1"/>
  <c r="J37" i="2"/>
  <c r="Q36" i="2"/>
  <c r="P36" i="2"/>
  <c r="M36" i="2"/>
  <c r="N36" i="2" s="1"/>
  <c r="J36" i="2"/>
  <c r="Q35" i="2"/>
  <c r="P35" i="2"/>
  <c r="M35" i="2"/>
  <c r="O35" i="2" s="1"/>
  <c r="J35" i="2"/>
  <c r="Q34" i="2"/>
  <c r="P34" i="2"/>
  <c r="M34" i="2"/>
  <c r="L34" i="2"/>
  <c r="J34" i="2"/>
  <c r="Q31" i="2"/>
  <c r="P31" i="2"/>
  <c r="M31" i="2"/>
  <c r="N31" i="2" s="1"/>
  <c r="J31" i="2"/>
  <c r="Q30" i="2"/>
  <c r="P30" i="2"/>
  <c r="M30" i="2"/>
  <c r="O30" i="2" s="1"/>
  <c r="J30" i="2"/>
  <c r="Q29" i="2"/>
  <c r="P29" i="2"/>
  <c r="M29" i="2"/>
  <c r="O29" i="2" s="1"/>
  <c r="J29" i="2"/>
  <c r="Q28" i="2"/>
  <c r="P28" i="2"/>
  <c r="M28" i="2"/>
  <c r="O28" i="2" s="1"/>
  <c r="J28" i="2"/>
  <c r="Q27" i="2"/>
  <c r="P27" i="2"/>
  <c r="M27" i="2"/>
  <c r="O27" i="2" s="1"/>
  <c r="L27" i="2"/>
  <c r="J27" i="2"/>
  <c r="Q26" i="2"/>
  <c r="P26" i="2"/>
  <c r="M26" i="2"/>
  <c r="O26" i="2" s="1"/>
  <c r="J26" i="2"/>
  <c r="Q25" i="2"/>
  <c r="P25" i="2"/>
  <c r="M25" i="2"/>
  <c r="O25" i="2" s="1"/>
  <c r="L25" i="2"/>
  <c r="J25" i="2"/>
  <c r="Q24" i="2"/>
  <c r="P24" i="2"/>
  <c r="M24" i="2"/>
  <c r="O24" i="2" s="1"/>
  <c r="L24" i="2"/>
  <c r="J24" i="2"/>
  <c r="Q23" i="2"/>
  <c r="P23" i="2"/>
  <c r="M23" i="2"/>
  <c r="N23" i="2" s="1"/>
  <c r="L23" i="2"/>
  <c r="J23" i="2"/>
  <c r="Q22" i="2"/>
  <c r="P22" i="2"/>
  <c r="M22" i="2"/>
  <c r="O22" i="2" s="1"/>
  <c r="L22" i="2"/>
  <c r="J22" i="2"/>
  <c r="Q21" i="2"/>
  <c r="P21" i="2"/>
  <c r="M21" i="2"/>
  <c r="N21" i="2" s="1"/>
  <c r="L21" i="2"/>
  <c r="J21" i="2"/>
  <c r="Q20" i="2"/>
  <c r="P20" i="2"/>
  <c r="M20" i="2"/>
  <c r="N20" i="2" s="1"/>
  <c r="L20" i="2"/>
  <c r="J20" i="2"/>
  <c r="Q19" i="2"/>
  <c r="P19" i="2"/>
  <c r="M19" i="2"/>
  <c r="N19" i="2" s="1"/>
  <c r="L19" i="2"/>
  <c r="J19" i="2"/>
  <c r="Q18" i="2"/>
  <c r="P18" i="2"/>
  <c r="M18" i="2"/>
  <c r="O18" i="2" s="1"/>
  <c r="L18" i="2"/>
  <c r="J18" i="2"/>
  <c r="Q17" i="2"/>
  <c r="P17" i="2"/>
  <c r="M17" i="2"/>
  <c r="L17" i="2"/>
  <c r="J17" i="2"/>
  <c r="T15" i="2"/>
  <c r="S15" i="2"/>
  <c r="R15" i="2"/>
  <c r="K15" i="2"/>
  <c r="H15" i="2"/>
  <c r="G15" i="2"/>
  <c r="F15" i="2"/>
  <c r="V15" i="2"/>
  <c r="O14" i="4" l="1"/>
  <c r="N32" i="3"/>
  <c r="V14" i="3"/>
  <c r="O14" i="3"/>
  <c r="M14" i="3"/>
  <c r="N14" i="3" s="1"/>
  <c r="N15" i="3"/>
  <c r="Q255" i="2"/>
  <c r="Q254" i="2" s="1"/>
  <c r="J255" i="2"/>
  <c r="J254" i="2" s="1"/>
  <c r="O256" i="2"/>
  <c r="M255" i="2"/>
  <c r="M254" i="2" s="1"/>
  <c r="P255" i="2"/>
  <c r="P254" i="2" s="1"/>
  <c r="Q33" i="2"/>
  <c r="Q32" i="2" s="1"/>
  <c r="J33" i="2"/>
  <c r="J32" i="2" s="1"/>
  <c r="N34" i="2"/>
  <c r="M33" i="2"/>
  <c r="M32" i="2" s="1"/>
  <c r="P33" i="2"/>
  <c r="P32" i="2" s="1"/>
  <c r="Q141" i="2"/>
  <c r="Q140" i="2" s="1"/>
  <c r="M141" i="2"/>
  <c r="M140" i="2" s="1"/>
  <c r="L141" i="2"/>
  <c r="J94" i="2"/>
  <c r="J93" i="2" s="1"/>
  <c r="O95" i="2"/>
  <c r="M94" i="2"/>
  <c r="P94" i="2"/>
  <c r="P93" i="2" s="1"/>
  <c r="Q94" i="2"/>
  <c r="Q93" i="2" s="1"/>
  <c r="L108" i="2"/>
  <c r="J80" i="2"/>
  <c r="J79" i="2" s="1"/>
  <c r="O81" i="2"/>
  <c r="M80" i="2"/>
  <c r="P80" i="2"/>
  <c r="P79" i="2" s="1"/>
  <c r="Q80" i="2"/>
  <c r="Q79" i="2" s="1"/>
  <c r="P64" i="2"/>
  <c r="P63" i="2" s="1"/>
  <c r="Q64" i="2"/>
  <c r="Q63" i="2" s="1"/>
  <c r="J237" i="2"/>
  <c r="J236" i="2" s="1"/>
  <c r="O238" i="2"/>
  <c r="M237" i="2"/>
  <c r="Q237" i="2"/>
  <c r="Q236" i="2" s="1"/>
  <c r="Q220" i="2"/>
  <c r="Q219" i="2" s="1"/>
  <c r="Q337" i="2"/>
  <c r="J165" i="2"/>
  <c r="J164" i="2" s="1"/>
  <c r="N166" i="2"/>
  <c r="M165" i="2"/>
  <c r="P165" i="2"/>
  <c r="P164" i="2" s="1"/>
  <c r="Q165" i="2"/>
  <c r="H153" i="2"/>
  <c r="V52" i="2"/>
  <c r="N316" i="2"/>
  <c r="N315" i="2" s="1"/>
  <c r="M315" i="2"/>
  <c r="N209" i="2"/>
  <c r="R153" i="2"/>
  <c r="V221" i="2"/>
  <c r="V176" i="2"/>
  <c r="V207" i="2"/>
  <c r="V310" i="2"/>
  <c r="V174" i="2"/>
  <c r="N329" i="2"/>
  <c r="V57" i="2"/>
  <c r="L338" i="2"/>
  <c r="H342" i="2"/>
  <c r="L342" i="2" s="1"/>
  <c r="L343" i="2"/>
  <c r="L340" i="2"/>
  <c r="V87" i="2"/>
  <c r="K319" i="2"/>
  <c r="Q197" i="2"/>
  <c r="N213" i="2"/>
  <c r="V316" i="2"/>
  <c r="V315" i="2" s="1"/>
  <c r="V326" i="2"/>
  <c r="V69" i="2"/>
  <c r="N335" i="2"/>
  <c r="O262" i="2"/>
  <c r="O212" i="2"/>
  <c r="O214" i="2"/>
  <c r="V225" i="2"/>
  <c r="O289" i="2"/>
  <c r="V224" i="2"/>
  <c r="L64" i="2"/>
  <c r="O152" i="2"/>
  <c r="O128" i="2"/>
  <c r="N189" i="2"/>
  <c r="M188" i="2"/>
  <c r="O239" i="2"/>
  <c r="O250" i="2"/>
  <c r="V147" i="2"/>
  <c r="V66" i="2"/>
  <c r="N127" i="2"/>
  <c r="N276" i="2"/>
  <c r="O78" i="2"/>
  <c r="V47" i="2"/>
  <c r="V89" i="2"/>
  <c r="V132" i="2"/>
  <c r="O156" i="2"/>
  <c r="P190" i="2"/>
  <c r="V190" i="2" s="1"/>
  <c r="F196" i="2"/>
  <c r="V246" i="2"/>
  <c r="O249" i="2"/>
  <c r="O268" i="2"/>
  <c r="V329" i="2"/>
  <c r="O234" i="2"/>
  <c r="O103" i="2"/>
  <c r="V146" i="2"/>
  <c r="O232" i="2"/>
  <c r="K337" i="2"/>
  <c r="V61" i="2"/>
  <c r="V169" i="2"/>
  <c r="V172" i="2"/>
  <c r="V293" i="2"/>
  <c r="V191" i="2"/>
  <c r="V288" i="2"/>
  <c r="N42" i="2"/>
  <c r="V50" i="2"/>
  <c r="N131" i="2"/>
  <c r="K153" i="2"/>
  <c r="N159" i="2"/>
  <c r="O199" i="2"/>
  <c r="O197" i="2" s="1"/>
  <c r="O196" i="2" s="1"/>
  <c r="V202" i="2"/>
  <c r="V242" i="2"/>
  <c r="O245" i="2"/>
  <c r="V53" i="2"/>
  <c r="V56" i="2"/>
  <c r="O104" i="2"/>
  <c r="V170" i="2"/>
  <c r="V173" i="2"/>
  <c r="V306" i="2"/>
  <c r="N331" i="2"/>
  <c r="N73" i="2"/>
  <c r="V101" i="2"/>
  <c r="V111" i="2"/>
  <c r="V117" i="2"/>
  <c r="N174" i="2"/>
  <c r="O248" i="2"/>
  <c r="V276" i="2"/>
  <c r="P320" i="2"/>
  <c r="P319" i="2" s="1"/>
  <c r="F337" i="2"/>
  <c r="N99" i="2"/>
  <c r="V218" i="2"/>
  <c r="N266" i="2"/>
  <c r="O279" i="2"/>
  <c r="N60" i="2"/>
  <c r="O71" i="2"/>
  <c r="O229" i="2"/>
  <c r="N115" i="2"/>
  <c r="N134" i="2"/>
  <c r="N144" i="2"/>
  <c r="V152" i="2"/>
  <c r="V222" i="2"/>
  <c r="J270" i="2"/>
  <c r="V335" i="2"/>
  <c r="I153" i="2"/>
  <c r="V275" i="2"/>
  <c r="V214" i="2"/>
  <c r="V239" i="2"/>
  <c r="V244" i="2"/>
  <c r="O257" i="2"/>
  <c r="V82" i="2"/>
  <c r="V107" i="2"/>
  <c r="V123" i="2"/>
  <c r="N70" i="2"/>
  <c r="O242" i="2"/>
  <c r="N286" i="2"/>
  <c r="J337" i="2"/>
  <c r="O105" i="2"/>
  <c r="N163" i="2"/>
  <c r="M162" i="2"/>
  <c r="V256" i="2"/>
  <c r="V260" i="2"/>
  <c r="V265" i="2"/>
  <c r="N187" i="2"/>
  <c r="F183" i="2"/>
  <c r="O163" i="2"/>
  <c r="O36" i="2"/>
  <c r="O137" i="2"/>
  <c r="J162" i="2"/>
  <c r="O186" i="2"/>
  <c r="N194" i="2"/>
  <c r="L201" i="2"/>
  <c r="N228" i="2"/>
  <c r="N230" i="2"/>
  <c r="O290" i="2"/>
  <c r="O295" i="2"/>
  <c r="O299" i="2"/>
  <c r="V122" i="2"/>
  <c r="V129" i="2"/>
  <c r="V149" i="2"/>
  <c r="P162" i="2"/>
  <c r="N185" i="2"/>
  <c r="N226" i="2"/>
  <c r="V230" i="2"/>
  <c r="V290" i="2"/>
  <c r="V299" i="2"/>
  <c r="V314" i="2"/>
  <c r="H337" i="2"/>
  <c r="O51" i="2"/>
  <c r="O72" i="2"/>
  <c r="V139" i="2"/>
  <c r="V160" i="2"/>
  <c r="Q164" i="2"/>
  <c r="V198" i="2"/>
  <c r="V212" i="2"/>
  <c r="V226" i="2"/>
  <c r="Q319" i="2"/>
  <c r="J109" i="2"/>
  <c r="J108" i="2" s="1"/>
  <c r="O17" i="2"/>
  <c r="M16" i="2"/>
  <c r="N16" i="2" s="1"/>
  <c r="V75" i="2"/>
  <c r="N82" i="2"/>
  <c r="N95" i="2"/>
  <c r="V102" i="2"/>
  <c r="V110" i="2"/>
  <c r="N147" i="2"/>
  <c r="N181" i="2"/>
  <c r="I183" i="2"/>
  <c r="M269" i="2"/>
  <c r="N269" i="2" s="1"/>
  <c r="O281" i="2"/>
  <c r="N333" i="2"/>
  <c r="N17" i="2"/>
  <c r="V106" i="2"/>
  <c r="V126" i="2"/>
  <c r="O150" i="2"/>
  <c r="G183" i="2"/>
  <c r="N195" i="2"/>
  <c r="O233" i="2"/>
  <c r="O235" i="2"/>
  <c r="V247" i="2"/>
  <c r="N264" i="2"/>
  <c r="V266" i="2"/>
  <c r="V333" i="2"/>
  <c r="V150" i="2"/>
  <c r="M192" i="2"/>
  <c r="N192" i="2" s="1"/>
  <c r="V195" i="2"/>
  <c r="V208" i="2"/>
  <c r="V233" i="2"/>
  <c r="V238" i="2"/>
  <c r="V264" i="2"/>
  <c r="V291" i="2"/>
  <c r="V78" i="2"/>
  <c r="V100" i="2"/>
  <c r="V118" i="2"/>
  <c r="V133" i="2"/>
  <c r="V157" i="2"/>
  <c r="Q196" i="2"/>
  <c r="V206" i="2"/>
  <c r="V331" i="2"/>
  <c r="N66" i="2"/>
  <c r="V166" i="2"/>
  <c r="V62" i="2"/>
  <c r="O306" i="2"/>
  <c r="O312" i="2"/>
  <c r="M337" i="2"/>
  <c r="V34" i="2"/>
  <c r="V58" i="2"/>
  <c r="V103" i="2"/>
  <c r="V113" i="2"/>
  <c r="V142" i="2"/>
  <c r="S153" i="2"/>
  <c r="V159" i="2"/>
  <c r="V158" i="2" s="1"/>
  <c r="O218" i="2"/>
  <c r="O265" i="2"/>
  <c r="V285" i="2"/>
  <c r="O292" i="2"/>
  <c r="O310" i="2"/>
  <c r="V312" i="2"/>
  <c r="N334" i="2"/>
  <c r="O54" i="2"/>
  <c r="N87" i="2"/>
  <c r="N101" i="2"/>
  <c r="Q109" i="2"/>
  <c r="N123" i="2"/>
  <c r="J141" i="2"/>
  <c r="O157" i="2"/>
  <c r="O187" i="2"/>
  <c r="V193" i="2"/>
  <c r="V217" i="2"/>
  <c r="N246" i="2"/>
  <c r="V252" i="2"/>
  <c r="V278" i="2"/>
  <c r="O280" i="2"/>
  <c r="O284" i="2"/>
  <c r="V287" i="2"/>
  <c r="V289" i="2"/>
  <c r="N291" i="2"/>
  <c r="Q324" i="2"/>
  <c r="Q323" i="2" s="1"/>
  <c r="N332" i="2"/>
  <c r="N44" i="2"/>
  <c r="V99" i="2"/>
  <c r="V134" i="2"/>
  <c r="I164" i="2"/>
  <c r="J179" i="2"/>
  <c r="J178" i="2" s="1"/>
  <c r="N182" i="2"/>
  <c r="M220" i="2"/>
  <c r="M219" i="2" s="1"/>
  <c r="P283" i="2"/>
  <c r="P282" i="2" s="1"/>
  <c r="N29" i="2"/>
  <c r="V73" i="2"/>
  <c r="Q125" i="2"/>
  <c r="Q124" i="2" s="1"/>
  <c r="O184" i="2"/>
  <c r="O204" i="2"/>
  <c r="V213" i="2"/>
  <c r="O215" i="2"/>
  <c r="V232" i="2"/>
  <c r="N244" i="2"/>
  <c r="V259" i="2"/>
  <c r="N274" i="2"/>
  <c r="N307" i="2"/>
  <c r="N314" i="2"/>
  <c r="V330" i="2"/>
  <c r="V130" i="2"/>
  <c r="T153" i="2"/>
  <c r="V180" i="2"/>
  <c r="N225" i="2"/>
  <c r="V284" i="2"/>
  <c r="J320" i="2"/>
  <c r="J319" i="2" s="1"/>
  <c r="O251" i="2"/>
  <c r="V268" i="2"/>
  <c r="O288" i="2"/>
  <c r="N294" i="2"/>
  <c r="N296" i="2"/>
  <c r="V298" i="2"/>
  <c r="N337" i="2"/>
  <c r="N100" i="2"/>
  <c r="V104" i="2"/>
  <c r="O118" i="2"/>
  <c r="O135" i="2"/>
  <c r="N172" i="2"/>
  <c r="N177" i="2"/>
  <c r="J220" i="2"/>
  <c r="J219" i="2" s="1"/>
  <c r="L324" i="2"/>
  <c r="O337" i="2"/>
  <c r="N35" i="2"/>
  <c r="V71" i="2"/>
  <c r="O23" i="2"/>
  <c r="O47" i="2"/>
  <c r="N74" i="2"/>
  <c r="N88" i="2"/>
  <c r="V135" i="2"/>
  <c r="J158" i="2"/>
  <c r="V209" i="2"/>
  <c r="V227" i="2"/>
  <c r="V257" i="2"/>
  <c r="V281" i="2"/>
  <c r="V294" i="2"/>
  <c r="J305" i="2"/>
  <c r="J304" i="2" s="1"/>
  <c r="J64" i="2"/>
  <c r="J63" i="2" s="1"/>
  <c r="V85" i="2"/>
  <c r="N67" i="2"/>
  <c r="N28" i="2"/>
  <c r="O53" i="2"/>
  <c r="O121" i="2"/>
  <c r="J201" i="2"/>
  <c r="J200" i="2" s="1"/>
  <c r="P324" i="2"/>
  <c r="P323" i="2" s="1"/>
  <c r="Q342" i="2"/>
  <c r="L46" i="2"/>
  <c r="V74" i="2"/>
  <c r="N91" i="2"/>
  <c r="N96" i="2"/>
  <c r="O106" i="2"/>
  <c r="O146" i="2"/>
  <c r="G153" i="2"/>
  <c r="V156" i="2"/>
  <c r="F178" i="2"/>
  <c r="M178" i="2" s="1"/>
  <c r="O221" i="2"/>
  <c r="N224" i="2"/>
  <c r="V279" i="2"/>
  <c r="N308" i="2"/>
  <c r="O313" i="2"/>
  <c r="G337" i="2"/>
  <c r="P337" i="2"/>
  <c r="N25" i="2"/>
  <c r="O31" i="2"/>
  <c r="L33" i="2"/>
  <c r="V70" i="2"/>
  <c r="V131" i="2"/>
  <c r="N151" i="2"/>
  <c r="P155" i="2"/>
  <c r="N175" i="2"/>
  <c r="V181" i="2"/>
  <c r="T183" i="2"/>
  <c r="Q183" i="2" s="1"/>
  <c r="V216" i="2"/>
  <c r="O222" i="2"/>
  <c r="V245" i="2"/>
  <c r="N252" i="2"/>
  <c r="O253" i="2"/>
  <c r="V262" i="2"/>
  <c r="N273" i="2"/>
  <c r="J283" i="2"/>
  <c r="J282" i="2" s="1"/>
  <c r="N287" i="2"/>
  <c r="O297" i="2"/>
  <c r="P305" i="2"/>
  <c r="P304" i="2" s="1"/>
  <c r="V325" i="2"/>
  <c r="N33" i="2"/>
  <c r="J46" i="2"/>
  <c r="J45" i="2" s="1"/>
  <c r="Q46" i="2"/>
  <c r="Q45" i="2" s="1"/>
  <c r="V96" i="2"/>
  <c r="V114" i="2"/>
  <c r="J125" i="2"/>
  <c r="J124" i="2" s="1"/>
  <c r="J155" i="2"/>
  <c r="V163" i="2"/>
  <c r="H183" i="2"/>
  <c r="V210" i="2"/>
  <c r="V241" i="2"/>
  <c r="O293" i="2"/>
  <c r="I337" i="2"/>
  <c r="N30" i="2"/>
  <c r="N27" i="2"/>
  <c r="N26" i="2"/>
  <c r="N24" i="2"/>
  <c r="N22" i="2"/>
  <c r="V18" i="2"/>
  <c r="V17" i="2"/>
  <c r="L15" i="2"/>
  <c r="P15" i="2"/>
  <c r="J16" i="2"/>
  <c r="O19" i="2"/>
  <c r="Q15" i="2"/>
  <c r="O21" i="2"/>
  <c r="O34" i="2"/>
  <c r="N37" i="2"/>
  <c r="O55" i="2"/>
  <c r="O57" i="2"/>
  <c r="O69" i="2"/>
  <c r="O77" i="2"/>
  <c r="V95" i="2"/>
  <c r="M109" i="2"/>
  <c r="F153" i="2"/>
  <c r="O83" i="2"/>
  <c r="N83" i="2"/>
  <c r="V148" i="2"/>
  <c r="Q201" i="2"/>
  <c r="Q200" i="2" s="1"/>
  <c r="V203" i="2"/>
  <c r="O97" i="2"/>
  <c r="O120" i="2"/>
  <c r="N120" i="2"/>
  <c r="O167" i="2"/>
  <c r="N167" i="2"/>
  <c r="O311" i="2"/>
  <c r="N311" i="2"/>
  <c r="N18" i="2"/>
  <c r="N48" i="2"/>
  <c r="N50" i="2"/>
  <c r="N97" i="2"/>
  <c r="P109" i="2"/>
  <c r="P108" i="2" s="1"/>
  <c r="I15" i="2"/>
  <c r="O173" i="2"/>
  <c r="N173" i="2"/>
  <c r="O216" i="2"/>
  <c r="N216" i="2"/>
  <c r="M158" i="2"/>
  <c r="N158" i="2" s="1"/>
  <c r="O160" i="2"/>
  <c r="N160" i="2"/>
  <c r="O20" i="2"/>
  <c r="N38" i="2"/>
  <c r="P46" i="2"/>
  <c r="P45" i="2" s="1"/>
  <c r="V48" i="2"/>
  <c r="O52" i="2"/>
  <c r="O56" i="2"/>
  <c r="N65" i="2"/>
  <c r="N68" i="2"/>
  <c r="N92" i="2"/>
  <c r="V68" i="2"/>
  <c r="V86" i="2"/>
  <c r="Q108" i="2"/>
  <c r="P141" i="2"/>
  <c r="P140" i="2" s="1"/>
  <c r="M190" i="2"/>
  <c r="O191" i="2"/>
  <c r="N191" i="2"/>
  <c r="V65" i="2"/>
  <c r="V88" i="2"/>
  <c r="M64" i="2"/>
  <c r="M63" i="2" s="1"/>
  <c r="O139" i="2"/>
  <c r="N139" i="2"/>
  <c r="O49" i="2"/>
  <c r="N61" i="2"/>
  <c r="P125" i="2"/>
  <c r="P124" i="2" s="1"/>
  <c r="M324" i="2"/>
  <c r="M323" i="2" s="1"/>
  <c r="L16" i="2"/>
  <c r="M46" i="2"/>
  <c r="M45" i="2" s="1"/>
  <c r="V81" i="2"/>
  <c r="O112" i="2"/>
  <c r="N112" i="2"/>
  <c r="O119" i="2"/>
  <c r="N278" i="2"/>
  <c r="O278" i="2"/>
  <c r="N43" i="2"/>
  <c r="N39" i="2"/>
  <c r="O62" i="2"/>
  <c r="O85" i="2"/>
  <c r="N85" i="2"/>
  <c r="L109" i="2"/>
  <c r="O142" i="2"/>
  <c r="N142" i="2"/>
  <c r="Q158" i="2"/>
  <c r="O102" i="2"/>
  <c r="N186" i="2"/>
  <c r="P197" i="2"/>
  <c r="P196" i="2" s="1"/>
  <c r="N208" i="2"/>
  <c r="O210" i="2"/>
  <c r="N210" i="2"/>
  <c r="L283" i="2"/>
  <c r="P179" i="2"/>
  <c r="P178" i="2" s="1"/>
  <c r="L220" i="2"/>
  <c r="N107" i="2"/>
  <c r="N111" i="2"/>
  <c r="N122" i="2"/>
  <c r="N154" i="2"/>
  <c r="Q178" i="2"/>
  <c r="P184" i="2"/>
  <c r="K183" i="2"/>
  <c r="P192" i="2"/>
  <c r="N198" i="2"/>
  <c r="O154" i="2"/>
  <c r="O153" i="2" s="1"/>
  <c r="V194" i="2"/>
  <c r="Q192" i="2"/>
  <c r="N202" i="2"/>
  <c r="M201" i="2"/>
  <c r="N113" i="2"/>
  <c r="N117" i="2"/>
  <c r="N149" i="2"/>
  <c r="Q179" i="2"/>
  <c r="O189" i="2"/>
  <c r="J192" i="2"/>
  <c r="O202" i="2"/>
  <c r="O205" i="2"/>
  <c r="N205" i="2"/>
  <c r="N211" i="2"/>
  <c r="O231" i="2"/>
  <c r="O240" i="2"/>
  <c r="O258" i="2"/>
  <c r="N258" i="2"/>
  <c r="Q283" i="2"/>
  <c r="Q282" i="2" s="1"/>
  <c r="V307" i="2"/>
  <c r="Q305" i="2"/>
  <c r="Q304" i="2" s="1"/>
  <c r="M125" i="2"/>
  <c r="M124" i="2" s="1"/>
  <c r="P201" i="2"/>
  <c r="P200" i="2" s="1"/>
  <c r="V205" i="2"/>
  <c r="V231" i="2"/>
  <c r="O324" i="2"/>
  <c r="O323" i="2" s="1"/>
  <c r="O285" i="2"/>
  <c r="N285" i="2"/>
  <c r="N168" i="2"/>
  <c r="O180" i="2"/>
  <c r="O179" i="2" s="1"/>
  <c r="O178" i="2" s="1"/>
  <c r="J197" i="2"/>
  <c r="J196" i="2" s="1"/>
  <c r="N217" i="2"/>
  <c r="O247" i="2"/>
  <c r="O267" i="2"/>
  <c r="N267" i="2"/>
  <c r="V271" i="2"/>
  <c r="L237" i="2"/>
  <c r="P237" i="2"/>
  <c r="P236" i="2" s="1"/>
  <c r="P158" i="2"/>
  <c r="N161" i="2"/>
  <c r="P186" i="2"/>
  <c r="N206" i="2"/>
  <c r="O259" i="2"/>
  <c r="P220" i="2"/>
  <c r="P219" i="2" s="1"/>
  <c r="O223" i="2"/>
  <c r="J324" i="2"/>
  <c r="J323" i="2" s="1"/>
  <c r="O298" i="2"/>
  <c r="O327" i="2"/>
  <c r="M283" i="2"/>
  <c r="M282" i="2" s="1"/>
  <c r="M305" i="2"/>
  <c r="M304" i="2" s="1"/>
  <c r="O255" i="2" l="1"/>
  <c r="O254" i="2" s="1"/>
  <c r="O141" i="2"/>
  <c r="O140" i="2" s="1"/>
  <c r="L140" i="2"/>
  <c r="V80" i="2"/>
  <c r="V79" i="2" s="1"/>
  <c r="N94" i="2"/>
  <c r="M93" i="2"/>
  <c r="N93" i="2" s="1"/>
  <c r="V94" i="2"/>
  <c r="V93" i="2" s="1"/>
  <c r="O94" i="2"/>
  <c r="O93" i="2" s="1"/>
  <c r="N124" i="2"/>
  <c r="M79" i="2"/>
  <c r="N79" i="2" s="1"/>
  <c r="N80" i="2"/>
  <c r="O80" i="2"/>
  <c r="O79" i="2" s="1"/>
  <c r="N237" i="2"/>
  <c r="M236" i="2"/>
  <c r="N236" i="2" s="1"/>
  <c r="O237" i="2"/>
  <c r="O236" i="2" s="1"/>
  <c r="N201" i="2"/>
  <c r="M200" i="2"/>
  <c r="N200" i="2" s="1"/>
  <c r="L254" i="2"/>
  <c r="L32" i="2"/>
  <c r="L269" i="2"/>
  <c r="L45" i="2"/>
  <c r="L79" i="2"/>
  <c r="L200" i="2"/>
  <c r="L63" i="2"/>
  <c r="V141" i="2"/>
  <c r="L236" i="2"/>
  <c r="J140" i="2"/>
  <c r="V165" i="2"/>
  <c r="V164" i="2" s="1"/>
  <c r="V237" i="2"/>
  <c r="N254" i="2"/>
  <c r="O303" i="2"/>
  <c r="O302" i="2" s="1"/>
  <c r="L337" i="2"/>
  <c r="V109" i="2"/>
  <c r="V108" i="2" s="1"/>
  <c r="L323" i="2"/>
  <c r="O201" i="2"/>
  <c r="O200" i="2" s="1"/>
  <c r="O188" i="2"/>
  <c r="N188" i="2"/>
  <c r="V46" i="2"/>
  <c r="V45" i="2" s="1"/>
  <c r="O305" i="2"/>
  <c r="O304" i="2" s="1"/>
  <c r="N283" i="2"/>
  <c r="N125" i="2"/>
  <c r="L304" i="2"/>
  <c r="O155" i="2"/>
  <c r="O283" i="2"/>
  <c r="O282" i="2" s="1"/>
  <c r="O125" i="2"/>
  <c r="O124" i="2" s="1"/>
  <c r="V324" i="2"/>
  <c r="V323" i="2" s="1"/>
  <c r="V64" i="2"/>
  <c r="V255" i="2"/>
  <c r="P153" i="2"/>
  <c r="O192" i="2"/>
  <c r="Q153" i="2"/>
  <c r="V125" i="2"/>
  <c r="V124" i="2" s="1"/>
  <c r="V155" i="2"/>
  <c r="U155" i="2" s="1"/>
  <c r="N45" i="2"/>
  <c r="N304" i="2"/>
  <c r="N63" i="2"/>
  <c r="M183" i="2"/>
  <c r="N183" i="2" s="1"/>
  <c r="N220" i="2"/>
  <c r="N219" i="2" s="1"/>
  <c r="O109" i="2"/>
  <c r="O108" i="2" s="1"/>
  <c r="V305" i="2"/>
  <c r="V304" i="2" s="1"/>
  <c r="J183" i="2"/>
  <c r="N305" i="2"/>
  <c r="N46" i="2"/>
  <c r="V201" i="2"/>
  <c r="J153" i="2"/>
  <c r="O220" i="2"/>
  <c r="O219" i="2" s="1"/>
  <c r="V270" i="2"/>
  <c r="O162" i="2"/>
  <c r="N162" i="2"/>
  <c r="O165" i="2"/>
  <c r="O164" i="2" s="1"/>
  <c r="O64" i="2"/>
  <c r="O63" i="2" s="1"/>
  <c r="N282" i="2"/>
  <c r="L282" i="2"/>
  <c r="O16" i="2"/>
  <c r="O15" i="2" s="1"/>
  <c r="N141" i="2"/>
  <c r="N140" i="2"/>
  <c r="M15" i="2"/>
  <c r="P183" i="2"/>
  <c r="O46" i="2"/>
  <c r="L219" i="2"/>
  <c r="M164" i="2"/>
  <c r="N165" i="2"/>
  <c r="O190" i="2"/>
  <c r="N190" i="2"/>
  <c r="N323" i="2"/>
  <c r="M153" i="2"/>
  <c r="J15" i="2"/>
  <c r="N109" i="2"/>
  <c r="M108" i="2"/>
  <c r="N108" i="2" s="1"/>
  <c r="N64" i="2"/>
  <c r="O301" i="2" l="1"/>
  <c r="O300" i="2" s="1"/>
  <c r="V33" i="2"/>
  <c r="O45" i="2"/>
  <c r="O32" i="2"/>
  <c r="N32" i="2"/>
  <c r="N14" i="2"/>
  <c r="N15" i="2"/>
  <c r="O33" i="2" l="1"/>
</calcChain>
</file>

<file path=xl/sharedStrings.xml><?xml version="1.0" encoding="utf-8"?>
<sst xmlns="http://schemas.openxmlformats.org/spreadsheetml/2006/main" count="9174" uniqueCount="283">
  <si>
    <t>Бюджеттік мониторинг                    жүргізу нұсқаулығына                                    8-қосымша</t>
  </si>
  <si>
    <t>Бюджеттік бағдарламаларды (кiшi бағдарламаларды) іске асыру мониторингiнiң нәтижелерi туралы есеп</t>
  </si>
  <si>
    <t>Индекс:</t>
  </si>
  <si>
    <t>1-МАБП</t>
  </si>
  <si>
    <t>Ұсынылатын тұлғалар тобы:</t>
  </si>
  <si>
    <t xml:space="preserve"> "Шымкент қаласының жұмыспен қамту және әлеуметтік қорғау басқармасы" ММ </t>
  </si>
  <si>
    <t>Қайда ұсынылады:</t>
  </si>
  <si>
    <t>"Шымкент қаласының қаржы басқармасы" ММ</t>
  </si>
  <si>
    <t>Мерзімділгі:</t>
  </si>
  <si>
    <t>Бюджет түрі:</t>
  </si>
  <si>
    <t>Республикалық,  жергілікті</t>
  </si>
  <si>
    <t>Өлшем бірлігі</t>
  </si>
  <si>
    <t>мың теңге</t>
  </si>
  <si>
    <t>Код</t>
  </si>
  <si>
    <t>Атауы</t>
  </si>
  <si>
    <t>Бір жылға арналған жиынтық қаржыландыру жоспары</t>
  </si>
  <si>
    <t>Есепті кезеңге жиынтық қаржыландыру жоспары</t>
  </si>
  <si>
    <t>Қабылданған міндеттемелер</t>
  </si>
  <si>
    <t>Қабылданбаған міндеттемелер сомасы (8-б.-6б.)</t>
  </si>
  <si>
    <t>Төленген міндеттемелер</t>
  </si>
  <si>
    <t>Атқарылуы %  (бағ10/бағ.7*100)</t>
  </si>
  <si>
    <t>Бір жылға арналған күтілетін атқарылуы</t>
  </si>
  <si>
    <t xml:space="preserve">Күтілетін атқарылу %  (бағ.12/бағ.5*100)  </t>
  </si>
  <si>
    <t>Бір жылға күтілетін атқарылмау сомасы (12-б. - 5-б.)</t>
  </si>
  <si>
    <t>Төлемдер бойынша жоспарды орындамау (10 б.-7б.)</t>
  </si>
  <si>
    <t>Есепті кезеңге бюджет қаражатын үнемдеу, барлығы (17б.+18б.)+19б.)</t>
  </si>
  <si>
    <t>оның ішінде</t>
  </si>
  <si>
    <t>Үкіметтің немесе ЖАО резервтерінің бөлінбеген қалдығы</t>
  </si>
  <si>
    <t>Есепті кезеңге игерілмеу (15б.-16б.-20б.)</t>
  </si>
  <si>
    <t xml:space="preserve"> Ескертпе (ББӘ есепті кезеңге игерілмеу себептеріне негіздемесі)
</t>
  </si>
  <si>
    <t>Ескерту (ББӘ міндеттемелердің уақтылы қабылданбауы не қабылданбауы себептеріне негіздемесі)</t>
  </si>
  <si>
    <t>ББӘ</t>
  </si>
  <si>
    <t>Бағдарлама</t>
  </si>
  <si>
    <t>Кіші бағдарлама (**)</t>
  </si>
  <si>
    <t>мемлекеттік сатып алу нәтижелері бойынша қаражатты үнемдеу</t>
  </si>
  <si>
    <t>ЕТҚ бойынша үнемдеу</t>
  </si>
  <si>
    <t>өзге де үнемдеу</t>
  </si>
  <si>
    <t>тауарларды (жұмыстарды, көрсетілетін қызметтерді) жеткізушілердің орындалмаған шарттық міндеттемелері</t>
  </si>
  <si>
    <t>өткізілмеген мемлекеттік сатып алу бойынша конкурстар</t>
  </si>
  <si>
    <t>ББӘ бюджеттік бағдарламаны (кіші бағдарламаны) басқару</t>
  </si>
  <si>
    <t>өзге де себептері</t>
  </si>
  <si>
    <t xml:space="preserve">міндеттемелер бойынша </t>
  </si>
  <si>
    <t xml:space="preserve">төлемдер бойынша </t>
  </si>
  <si>
    <t/>
  </si>
  <si>
    <t>Барлығы</t>
  </si>
  <si>
    <t>001.</t>
  </si>
  <si>
    <t>015</t>
  </si>
  <si>
    <t>Жергілікті бюджет қаражаты есебінен</t>
  </si>
  <si>
    <t>111.</t>
  </si>
  <si>
    <t>Негізгі жалақы</t>
  </si>
  <si>
    <t>Міндеттемеге алынбайды</t>
  </si>
  <si>
    <t>112</t>
  </si>
  <si>
    <t>Қосымша ақшалаай сыйақы</t>
  </si>
  <si>
    <t xml:space="preserve">        </t>
  </si>
  <si>
    <t>нақты шығыстар есебінен үнемделген қаржы</t>
  </si>
  <si>
    <t>113.</t>
  </si>
  <si>
    <t>Өтемақы төлемдері</t>
  </si>
  <si>
    <t>116.</t>
  </si>
  <si>
    <t>Жұмыс берушіге міндетті зейнетақы жарналары</t>
  </si>
  <si>
    <t>121</t>
  </si>
  <si>
    <t>Әлеуметтік салық</t>
  </si>
  <si>
    <t>122</t>
  </si>
  <si>
    <t>Жұмысшыларды міндетті сақтандыруға арналған жарналар</t>
  </si>
  <si>
    <t xml:space="preserve"> </t>
  </si>
  <si>
    <t>124</t>
  </si>
  <si>
    <t>Міндетті әлеуметтік медициналық сақтандыруға аударымдар</t>
  </si>
  <si>
    <t>Нақты шығыстар есебінен үнемделген қаржы</t>
  </si>
  <si>
    <t>131</t>
  </si>
  <si>
    <t>Техникалық персоналдың еңбегіне ақы төлеу</t>
  </si>
  <si>
    <t>135</t>
  </si>
  <si>
    <t>Техникалық персонал бойынша жұмыс берушілердің жарналары</t>
  </si>
  <si>
    <t>149</t>
  </si>
  <si>
    <t>Басқа да тауарларды сатып алу</t>
  </si>
  <si>
    <t>152</t>
  </si>
  <si>
    <t>Байланыс қызметіне ақы төлеу</t>
  </si>
  <si>
    <t>158</t>
  </si>
  <si>
    <t>Ақпараттандыру шикізатындағы жұмыстар мен қызметтерге ақы төлеу</t>
  </si>
  <si>
    <t>159</t>
  </si>
  <si>
    <t>Басқада қызметтер мен жұмыстар</t>
  </si>
  <si>
    <t>161</t>
  </si>
  <si>
    <t>Ел ішіндегі іс сапарлар мен қызметтік сапарлар</t>
  </si>
  <si>
    <t>162</t>
  </si>
  <si>
    <t>Шет ел ішіндегі іс сапарлар мен қызметтік сапарлар</t>
  </si>
  <si>
    <t>169</t>
  </si>
  <si>
    <t>Өзгеде ағымдағы шығындар</t>
  </si>
  <si>
    <t>414</t>
  </si>
  <si>
    <t>Машиналар, жабдықтар, өндірістік және шаруашылық мүккамал құралдарын сатып алу</t>
  </si>
  <si>
    <t>002</t>
  </si>
  <si>
    <t>111</t>
  </si>
  <si>
    <t>123</t>
  </si>
  <si>
    <t>Әлеуметтік сақтандыру</t>
  </si>
  <si>
    <t>141</t>
  </si>
  <si>
    <t>Азық-түлік өнімдерін сатып алу</t>
  </si>
  <si>
    <t>142</t>
  </si>
  <si>
    <t>Дәрі-дәрмектер және медициналық мақсаттағы өзге де құралдарды сатып алу</t>
  </si>
  <si>
    <t>144</t>
  </si>
  <si>
    <t>Отын, жанар-жағар май материалдарын сатып алу</t>
  </si>
  <si>
    <t>151</t>
  </si>
  <si>
    <t>Комуналдық қызметтерге ақы төлеу</t>
  </si>
  <si>
    <t>002.</t>
  </si>
  <si>
    <t>Шымкент қаласы әкімдігінің "Аялы алақан" №5 арнаулы әлеуметтік қызметтер көрсету орталығы" КММ</t>
  </si>
  <si>
    <t>113</t>
  </si>
  <si>
    <t>Мемлекеттік әлеуметтік сақтандыру қорына әлеуметтік аударымдар</t>
  </si>
  <si>
    <t>116</t>
  </si>
  <si>
    <t>Өзге де қорларды сатып алу</t>
  </si>
  <si>
    <t>Шымкент қаласы әкімдігінің «Белсенді ұзақ өмір орталығы» коммуналдық мемлекеттік мекемесі</t>
  </si>
  <si>
    <t xml:space="preserve">         </t>
  </si>
  <si>
    <t>Шымкент қаласы әкімдігінің "№4 арнаулы әлеуметтік қызметтер көрсету орталығы" коммуналдық мемлекеттік мекемесі</t>
  </si>
  <si>
    <t xml:space="preserve"> "TEN QOGAM" ӘЛЕУМЕТТІК ҚОЛДАУ ОРТАЛЫҒЫ АРНАУЛЫ ӘЛЕУМЕТТІК ҚЫЗМЕТТЕР КӨРСЕТУ</t>
  </si>
  <si>
    <t xml:space="preserve">              </t>
  </si>
  <si>
    <t>Міндетті сақтандыру жарналары</t>
  </si>
  <si>
    <t xml:space="preserve"> "№ 7 ҮЙ ЖАҒДАЙЫНДА ҚЫЗМЕТТЕР КӨРСЕТУ "  АРНАУЛЫ ӘЛЕУМЕТТІК ҚЫЗМЕТТЕР КӨРСЕТУ  орталығы</t>
  </si>
  <si>
    <t>003.</t>
  </si>
  <si>
    <t>Жұмыспен қамту бағдарламасы.</t>
  </si>
  <si>
    <t>100</t>
  </si>
  <si>
    <t>101</t>
  </si>
  <si>
    <t xml:space="preserve">Жұмыссыздарды кәсіптік даярлау және қайта даярлау </t>
  </si>
  <si>
    <t>324</t>
  </si>
  <si>
    <t>Стипендия</t>
  </si>
  <si>
    <t>102</t>
  </si>
  <si>
    <t>Азаматтарды әлеуметтік қорғау бойынша қосымша шаралар</t>
  </si>
  <si>
    <t>311</t>
  </si>
  <si>
    <t>Әлеуметтік жұмыс орындары</t>
  </si>
  <si>
    <t>004.</t>
  </si>
  <si>
    <t>Мемлекеттік атаулы әлеуметтік көмек</t>
  </si>
  <si>
    <t>322</t>
  </si>
  <si>
    <t>Жеке тұлғаларға берілетін трансферттер.</t>
  </si>
  <si>
    <t>006</t>
  </si>
  <si>
    <t xml:space="preserve"> "БАҚЫТТЫ ЖАНҰЯ" КММ ӘЛЕУМЕТТІК ҚОЛДАУ ОРТАЛЫҒЫ Әлеуметтік қорғау жөніндегі іс-шараларды іске асыру</t>
  </si>
  <si>
    <t>Өзге де  қызметтер мен жұмыстарға ақы төлеу</t>
  </si>
  <si>
    <t>007.</t>
  </si>
  <si>
    <t>Тұрғын-үй көмегі</t>
  </si>
  <si>
    <t>008.</t>
  </si>
  <si>
    <t>Жергілікті органдардың шешімі бойынша азаматтардың жекелеген топтарына әлеуметтік көмек.</t>
  </si>
  <si>
    <t>Өзге де қызметтер мен жұмыстарға ақы төлеу</t>
  </si>
  <si>
    <t>009.</t>
  </si>
  <si>
    <t>Мүгедектерді әлеуметтік қолдау</t>
  </si>
  <si>
    <t>155</t>
  </si>
  <si>
    <t>Мемлекеттік әлеуметтік тапсырыс шеңберінде қызметтерге ақы төлеу</t>
  </si>
  <si>
    <t>Мүгедектерді оңалтудың жеке бағдарламасына сәйкес мүгедектердің және мүгедек балалардың  санаторлы - курорттық емделуін қамтамасыз ету</t>
  </si>
  <si>
    <t>103</t>
  </si>
  <si>
    <t>Мүгедектерді техникалық құралдармен қамтамасыз ету</t>
  </si>
  <si>
    <t>104</t>
  </si>
  <si>
    <t>Үйден тәрбиеленіп оқытылатын мүгедек балаларды материалдық қамтамасыз ету</t>
  </si>
  <si>
    <t xml:space="preserve">                                                                                                             </t>
  </si>
  <si>
    <t>106</t>
  </si>
  <si>
    <t>Протездеу, протездік ортопедиалық құралдармен қамтамасыз ету және оларды пайдалануға үйрету бойынша</t>
  </si>
  <si>
    <t>013.</t>
  </si>
  <si>
    <t>Жәрдемақыларды және басқа да әлеуметтік төлемдерді есептеу, төлеу мен жеткізу бойынша қызметтерге ақы төлеу</t>
  </si>
  <si>
    <t>015.</t>
  </si>
  <si>
    <t>Мүгедектерді оңалту жеке бағдарламасына сәйкес, мұқтаж мүгедектерді арнайы гигиеналық құралдармен қамтамасыз етуге және ымдау тілі мамандарының жеке көмекшілердің қызмет көрсетуі.</t>
  </si>
  <si>
    <t>016</t>
  </si>
  <si>
    <t>Шымкент қаласы әкімдігінің "Белгілі тұрағы жоқ адамдарға арналған әлеуметтік бейімделу орталығы" КММ</t>
  </si>
  <si>
    <t>Өзгеде ағымдағы шығындар.</t>
  </si>
  <si>
    <t>020</t>
  </si>
  <si>
    <t>Шымкент қаласы әкімдігінің "№1 арнаулы әлеуметтік қызметтер көрсету орталығы" КММ</t>
  </si>
  <si>
    <t>Шымкент қаласы әкімдігінің "№2 арнаулы әлеуметтік қызметтер көрсету орталығы" КММ</t>
  </si>
  <si>
    <t>Шымкент қаласы әкімдігінің "№9 арнаулы әлеуметтік қызметтер көрсету орталығы" КММ</t>
  </si>
  <si>
    <t>022</t>
  </si>
  <si>
    <t>Шымкент қаласы әкімдігінің "№6 балалар арнаулы әлеуметтік қызметтер көрсету орталығы" КММ</t>
  </si>
  <si>
    <t>023</t>
  </si>
  <si>
    <t xml:space="preserve">Жұмыс берушінің құру шығындарына субсидиялау </t>
  </si>
  <si>
    <t>028.</t>
  </si>
  <si>
    <t>032.</t>
  </si>
  <si>
    <t>Ведомствалық бағыныстағы мемлекеттік мекемелерінің және ұйымдарының күрделі шығыстары</t>
  </si>
  <si>
    <t>053</t>
  </si>
  <si>
    <t>Сөйлеу процестерін ауыстыру және реттеу қызметтері</t>
  </si>
  <si>
    <t>Республикалық бюджет қаражаты есебінен</t>
  </si>
  <si>
    <t>064.</t>
  </si>
  <si>
    <t>Еңбек орталықтарының қызметін қамтамасыз ету</t>
  </si>
  <si>
    <t>066.</t>
  </si>
  <si>
    <t>000</t>
  </si>
  <si>
    <t>Сенім білдірілген өкілге қызмет көрсету агентіне ақы төлеу</t>
  </si>
  <si>
    <t>Басқарма басшысының орынбасары</t>
  </si>
  <si>
    <t>Қ. Қалдықараев</t>
  </si>
  <si>
    <t>Бөлім басшысы</t>
  </si>
  <si>
    <t>____________________________</t>
  </si>
  <si>
    <t>К. Даулбаева</t>
  </si>
  <si>
    <t>Ескертпе:</t>
  </si>
  <si>
    <t>* 12-баған ағымдағы жылдың 7 айының қорытындысынан бастап және ағымдағы жылдың соңына дейін толтырылады;</t>
  </si>
  <si>
    <t>нысанды толтыру бойынша түсіндірме осы Нұсқаулықтың 30- тармағында келтірілген</t>
  </si>
  <si>
    <t>Шымкент қаласы әкімдігінің "№12 арнаулы әлеуметтік қызметтер көрсету орталығы" КММ</t>
  </si>
  <si>
    <t>№11 БАЛАЛАРҒА арналған "Балауса" АРНАУЛЫ ӘЛЕУМЕТТІК ҚЫЗМЕТТЕР КӨРСЕТУ ОРТАЛЫҒЫ</t>
  </si>
  <si>
    <t>Шымкент қаласы әкімдігінің "№10 арнаулы әлеуметтік қызметтер көрсету орталығы" КММ</t>
  </si>
  <si>
    <t>Шымкент қаласы әкімдігінің «Арнаулы әлеуметтік қызметтер көрсететін №3 "Самғау сенім орталығы" КММ</t>
  </si>
  <si>
    <t>Есепті кезең:  жылдық</t>
  </si>
  <si>
    <t xml:space="preserve"> нақты шығыстар есебінен үнемделген қаржы</t>
  </si>
  <si>
    <t>076</t>
  </si>
  <si>
    <t>Арнаулы әлеуметтік қызметтер көрсету</t>
  </si>
  <si>
    <t>Мүгедектігі бар балаларға қызмет көрсету</t>
  </si>
  <si>
    <t>077</t>
  </si>
  <si>
    <t>01 ақпан 2026ж</t>
  </si>
  <si>
    <t>Әкімнің өкімінің шықпауына байланысты қалған қаржы</t>
  </si>
  <si>
    <t>МСА қорытындысы анықталмаған</t>
  </si>
  <si>
    <t>қаңтар айының шоты ақпан айында беріледі</t>
  </si>
  <si>
    <t>026</t>
  </si>
  <si>
    <t>Мемлекеттік органның күрделі шығыстары</t>
  </si>
  <si>
    <t>361</t>
  </si>
  <si>
    <t>034.</t>
  </si>
  <si>
    <t>Дөңгелектеу есебінен</t>
  </si>
  <si>
    <t>Келісім шарт түзүлу үстінде</t>
  </si>
  <si>
    <t>Келісім шарт түзүлуде</t>
  </si>
  <si>
    <t>Келісім шарт түзелуде</t>
  </si>
  <si>
    <t xml:space="preserve">Шымкент қаласы әкімдігінің "Ізетті зейнеткер " арнаулы әлеуметтік қызметтер көрсету орталығы" КММ </t>
  </si>
  <si>
    <t>01 наурыз 2026ж</t>
  </si>
  <si>
    <t>үнемделген қаржы</t>
  </si>
  <si>
    <t>168</t>
  </si>
  <si>
    <t>айыппұлдар, тұрақсыздық айыбы және басқа төлемдер</t>
  </si>
  <si>
    <t>Келісім шарт кеш түзілуде</t>
  </si>
  <si>
    <t>Келісім шарт түзілуде</t>
  </si>
  <si>
    <t>жаңа ғимаратқа көшуіне байланысты үнемделген қаржы</t>
  </si>
  <si>
    <t>Келісім шарт кеш түзүлу үстінде</t>
  </si>
  <si>
    <t>міндеттемеге алынбайды</t>
  </si>
  <si>
    <t>Келісім шарт кеш түзүлуде</t>
  </si>
  <si>
    <t>01 cәуір 2026ж</t>
  </si>
  <si>
    <t xml:space="preserve"> үнемделген қаржы</t>
  </si>
  <si>
    <t>МСА анықталмаған</t>
  </si>
  <si>
    <t>жеңімпаз анықталмаған</t>
  </si>
  <si>
    <t>өтінім аз болуына байланысты үнемделген қаржы</t>
  </si>
  <si>
    <t>ҚҚС  есебінен үнемделген қаржы</t>
  </si>
  <si>
    <t>мса анықталмаған</t>
  </si>
  <si>
    <t>01 мамыр 2026ж</t>
  </si>
  <si>
    <t>нақты шығыстар есебінен үнемделген қаржы, қысқартуға ұсыныс берілген</t>
  </si>
  <si>
    <t>01 шілде 2026ж</t>
  </si>
  <si>
    <t>01 маусым 2026ж</t>
  </si>
  <si>
    <t>Орталықта питание тоқталуына байланысты, қаржы кері қайтарылады.</t>
  </si>
  <si>
    <t>мса жариялануда</t>
  </si>
  <si>
    <t>жан басына шаққанда қаржыландыру бойынша берліген - 92863,0 мың теңге жыл соңына дейін мақсатты игерілу жоспарлануда. 16122,0 мың теңге ғимаратты жалға алу бойынша үнемделген қаржы</t>
  </si>
  <si>
    <t>Баға ұсыныстарына сұраным тәсілі негізінде жарияланған хабарламада 
көрсетілген кейбір лоттар өтпеді деп танылып жеңімпаз айқындалмай, хабарлама  өтпеген лоттар бойынша қайта- қайта жариялануына байланысты</t>
  </si>
  <si>
    <t>СОЦИУМ платформасының уақытша тоқтатылуы есебінен қалған қаржы</t>
  </si>
  <si>
    <t>Мса порталында жариялануда</t>
  </si>
  <si>
    <t>27929,3 мың теңге азық түліктерді  ашық конкурс қорытындысы 31.03.2026 жыл №16449334-1  және  17.03.2026 жыл №16506117-1 хаттамасына сәйкес мемлекеттік сатып алудан үнемделген қаржы</t>
  </si>
  <si>
    <t>дәрі дәрмектер бірнеше рет сатып алу ұйымдастырылып бағасының төмендігіне байланысты бір де бір қатысушы болмағандықтан МСА  өтпеді</t>
  </si>
  <si>
    <t xml:space="preserve">СОЦУИМ бағлармасы 1609720-1  өтпеді деп танылған </t>
  </si>
  <si>
    <t>МСА жариялануда ( А4 қағаз)</t>
  </si>
  <si>
    <t>374</t>
  </si>
  <si>
    <t>413</t>
  </si>
  <si>
    <t>көлік құралдарын алу</t>
  </si>
  <si>
    <t>312</t>
  </si>
  <si>
    <t>КСН-де қаржы болмауына байланысты игерілмеген қаржы</t>
  </si>
  <si>
    <t>01 тамыз 2026ж</t>
  </si>
  <si>
    <t>МСА үнемделген қаржы</t>
  </si>
  <si>
    <t>ҚҚС сомасынан үнемделген қаржы</t>
  </si>
  <si>
    <t>ҚҚС сомасынан үнемделген қаржы (санаторлы курорттық жолдама)</t>
  </si>
  <si>
    <t>МСА анықталамаған</t>
  </si>
  <si>
    <t>2 рет МСА ғай берілген, жеңімпаз аяқталған жоқ</t>
  </si>
  <si>
    <t>ҚҚС дан үнемделген қаржы</t>
  </si>
  <si>
    <t>Айыппұлдар, тұрақсыздық айыбы және басқа төлемдер</t>
  </si>
  <si>
    <t>Шымкент қаласы жұмыспен қамту және әлеуметтік қорғау басқармасының "Бейімдеу орталығы" КММ</t>
  </si>
  <si>
    <t>Шымкент қаласы жұмыспен қамту және әлеуметтік қорғау басқармасының «Арнаулы әлеуметтік қызметтер көрсететін №3 "Самғау сенім орталығы" КММ</t>
  </si>
  <si>
    <t>Шымкент қаласы жұмыспен қамту және әлеуметтік қорғау басқармасының "№1 стационар жағдайдағы орталығы" КММ</t>
  </si>
  <si>
    <t>Шымкент қаласы жұмыспен қамту және әлеуметтік қорғау басқармасының "№2 стационар жағдайдағы орталығы" КММ</t>
  </si>
  <si>
    <t>Шымкент қаласы жұмыспен қамту және әлеуметтік қорғау басқармасының "Қолдау" балалар орталығы" КММ</t>
  </si>
  <si>
    <t>31.03.2026 жыл №16449334-1  және  17.03.2026 жыл №16506117-1 хаттамасына сәйкес МСА дан үнемделген қаржы</t>
  </si>
  <si>
    <t>дәрі дәрмектер бірнеше рет сатып алу ұйым-п бағасының төмендігіне байланысты бір де бір қатысушы болмағандықтан МСА  өтпеді</t>
  </si>
  <si>
    <t>Шымкент қаласы жұмыспен қамту және әлеуметтік қорғау басқармасының «Белсенді ұзақ өмір орталығы» КММ</t>
  </si>
  <si>
    <t>Шымкент қаласы жұмыспен қамту және әлеуметтік қорғау басқармасының "Шапағат" КММ</t>
  </si>
  <si>
    <t>Жеткізуші тауарды уақытылы жеткізбеуіне б-ты қалған қаржы</t>
  </si>
  <si>
    <t>Шымкент қаласы жұмыспен қамту және әлеуметтік қорғау басқармасының "Отбасын қолдау орталығы" КММ</t>
  </si>
  <si>
    <t>Тауардың уақытылы келмеуінен</t>
  </si>
  <si>
    <t>Шымкент қаласы жұмыспен қамту және әлеуметтік қорғау басқармасының "Ten Qogam әлеуметтік қолдау орталығы" КММ</t>
  </si>
  <si>
    <t>Шымкент қаласы жұмыспен қамту және әлеуметтік қорғау басқармасының "Үйде қызметтер көрсету орталығы" КММ</t>
  </si>
  <si>
    <t>Шымкент қаласы жұмыспен қамту және әлеуметтік қорғау басқармасының "Қарттар үйі" КММ</t>
  </si>
  <si>
    <t>Шымкент қаласы жұмыспен қамту және әлеуметтік қорғау басқармасының "№3 стационар жағдайдағы орталығы" КММ</t>
  </si>
  <si>
    <t xml:space="preserve">Жеткізуші тауарды уақытылы әкелмегендіктен </t>
  </si>
  <si>
    <t>Шымкент қаласы жұмыспен қамту және әлеуметтік қорғау басқармасының "Аялы алақан" балалар орталығы" КММ</t>
  </si>
  <si>
    <t xml:space="preserve">Шымкент қаласы жұмыспен қамту және әлеуметтік қорғау басқармасының "Ізетті зейнеткер " КММ </t>
  </si>
  <si>
    <t xml:space="preserve">"Шымкент қаласының жұмыспен қамту және әлеуметтік қорғау басқармасы" ММ </t>
  </si>
  <si>
    <t>Шымкент қаласы жұмыспен қамту және әлеуметтік қорғау басқармасының "Балауса" балалар орталығы" КММ</t>
  </si>
  <si>
    <t xml:space="preserve">ҚҚС сомасынан үнемделген қаржы </t>
  </si>
  <si>
    <t>Жан басына шаққанда қар-ру б-ша берліген - 117505,0 мың теңге жыл соңына дейін мақсатты игерілу жос-да. 16122,0 мың теңге ғим.жалға алу б-ша үнемделген қаржы</t>
  </si>
  <si>
    <t>Шымкент қаласы жұмыспен қамту және әлеуметтік қорғау басқармасының "Сенім" КММ</t>
  </si>
  <si>
    <t>Жеткізуші тауарды уақытылы жеткізбеуіне байланысты</t>
  </si>
  <si>
    <t>Шымкент қаласы жұмыспен қамту және әлеуметтік қорғау басқармасының «Еңбек мобильдігі орталығы" КММ</t>
  </si>
  <si>
    <t>Өтінімнің аз түсуіне байланысты</t>
  </si>
  <si>
    <t>01 қыркүйек 2026ж</t>
  </si>
  <si>
    <t>Көлік құралдарын алу</t>
  </si>
  <si>
    <t>Басқарма басшысы</t>
  </si>
  <si>
    <t>Ж. Утебаева</t>
  </si>
  <si>
    <t>01 қазан 2026ж</t>
  </si>
  <si>
    <t>міндеттемеге алынбапйды</t>
  </si>
  <si>
    <t>028</t>
  </si>
  <si>
    <t>Күш көрсету немесе күш көрсету қаупі салдарынан қиын жағдайларға тап болған тәуекелдер тобындағы адмдарға қызметтер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</si>
</sst>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\ _₸_-;\-* #,##0.00\ _₸_-;_-* &quot;-&quot;??\ _₸_-;_-@_-"/>
    <numFmt numFmtId="165" formatCode="0.0"/>
    <numFmt numFmtId="166" formatCode="0.000"/>
    <numFmt numFmtId="167" formatCode="0.00000000"/>
    <numFmt numFmtId="168" formatCode="0.0000000"/>
    <numFmt numFmtId="169" formatCode="0.000000000"/>
    <numFmt numFmtId="170" formatCode="0.00000"/>
    <numFmt numFmtId="171" formatCode="0.000000"/>
    <numFmt numFmtId="172" formatCode="_-* #,##0\ _₸_-;\-* #,##0\ _₸_-;_-* &quot;-&quot;??\ _₸_-;_-@_-"/>
    <numFmt numFmtId="173" formatCode="_-* #\ ##0\ _₸_-;\-* #\ ##0\ _₸_-;_-* &quot;-&quot;??\ _₸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Helv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theme="1"/>
      <name val="Times New Roman"/>
      <charset val="204"/>
    </font>
    <font>
      <u/>
      <sz val="11"/>
      <color theme="1"/>
      <name val="Times New Roman"/>
      <charset val="204"/>
    </font>
    <font>
      <i/>
      <sz val="10"/>
      <color theme="1"/>
      <name val="Times New Roman"/>
      <charset val="204"/>
    </font>
    <font>
      <sz val="10"/>
      <color theme="1"/>
      <name val="Times New Roman"/>
      <charset val="204"/>
    </font>
    <font>
      <u/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i/>
      <sz val="10"/>
      <name val="Times New Roman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7" fillId="0" borderId="0"/>
    <xf numFmtId="0" fontId="1" fillId="0" borderId="0"/>
  </cellStyleXfs>
  <cellXfs count="508">
    <xf numFmtId="0" fontId="0" fillId="0" borderId="0" xfId="0"/>
    <xf numFmtId="0" fontId="6" fillId="3" borderId="1" xfId="0" applyNumberFormat="1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165" fontId="6" fillId="3" borderId="1" xfId="3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49" fontId="6" fillId="3" borderId="2" xfId="0" applyNumberFormat="1" applyFont="1" applyFill="1" applyBorder="1" applyAlignment="1">
      <alignment horizontal="center" vertical="top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left"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165" fontId="6" fillId="3" borderId="2" xfId="3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top" wrapText="1"/>
    </xf>
    <xf numFmtId="169" fontId="6" fillId="3" borderId="1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 wrapText="1"/>
    </xf>
    <xf numFmtId="165" fontId="4" fillId="3" borderId="0" xfId="0" applyNumberFormat="1" applyFont="1" applyFill="1" applyBorder="1" applyAlignment="1">
      <alignment vertical="center" wrapText="1"/>
    </xf>
    <xf numFmtId="0" fontId="4" fillId="3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4" fillId="3" borderId="0" xfId="0" applyFont="1" applyFill="1" applyBorder="1" applyAlignment="1"/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/>
    <xf numFmtId="165" fontId="5" fillId="3" borderId="0" xfId="0" applyNumberFormat="1" applyFont="1" applyFill="1" applyAlignment="1">
      <alignment horizontal="center"/>
    </xf>
    <xf numFmtId="165" fontId="4" fillId="3" borderId="0" xfId="0" applyNumberFormat="1" applyFont="1" applyFill="1" applyAlignment="1">
      <alignment horizontal="left"/>
    </xf>
    <xf numFmtId="165" fontId="4" fillId="3" borderId="0" xfId="0" applyNumberFormat="1" applyFont="1" applyFill="1"/>
    <xf numFmtId="165" fontId="4" fillId="3" borderId="0" xfId="0" applyNumberFormat="1" applyFont="1" applyFill="1" applyAlignment="1">
      <alignment horizontal="center"/>
    </xf>
    <xf numFmtId="0" fontId="4" fillId="3" borderId="0" xfId="0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center" vertical="center" wrapText="1"/>
    </xf>
    <xf numFmtId="172" fontId="8" fillId="3" borderId="0" xfId="1" applyNumberFormat="1" applyFont="1" applyFill="1"/>
    <xf numFmtId="172" fontId="8" fillId="3" borderId="1" xfId="1" applyNumberFormat="1" applyFont="1" applyFill="1" applyBorder="1" applyAlignment="1">
      <alignment horizontal="center" vertical="center"/>
    </xf>
    <xf numFmtId="165" fontId="8" fillId="3" borderId="1" xfId="1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67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8" fontId="6" fillId="3" borderId="1" xfId="0" applyNumberFormat="1" applyFont="1" applyFill="1" applyBorder="1" applyAlignment="1">
      <alignment horizontal="center" vertical="center"/>
    </xf>
    <xf numFmtId="169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165" fontId="6" fillId="3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/>
    <xf numFmtId="0" fontId="6" fillId="3" borderId="5" xfId="0" applyNumberFormat="1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center" wrapText="1"/>
    </xf>
    <xf numFmtId="168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justify"/>
    </xf>
    <xf numFmtId="0" fontId="12" fillId="3" borderId="1" xfId="0" applyNumberFormat="1" applyFont="1" applyFill="1" applyBorder="1" applyAlignment="1">
      <alignment horizontal="center" vertical="top"/>
    </xf>
    <xf numFmtId="0" fontId="6" fillId="3" borderId="0" xfId="0" applyFont="1" applyFill="1" applyBorder="1"/>
    <xf numFmtId="165" fontId="6" fillId="3" borderId="1" xfId="0" applyNumberFormat="1" applyFont="1" applyFill="1" applyBorder="1"/>
    <xf numFmtId="171" fontId="6" fillId="3" borderId="1" xfId="0" applyNumberFormat="1" applyFont="1" applyFill="1" applyBorder="1"/>
    <xf numFmtId="165" fontId="6" fillId="3" borderId="1" xfId="0" applyNumberFormat="1" applyFont="1" applyFill="1" applyBorder="1" applyAlignment="1">
      <alignment horizontal="center" vertical="center" wrapText="1"/>
    </xf>
    <xf numFmtId="167" fontId="6" fillId="3" borderId="1" xfId="0" applyNumberFormat="1" applyFont="1" applyFill="1" applyBorder="1"/>
    <xf numFmtId="166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wrapText="1"/>
    </xf>
    <xf numFmtId="168" fontId="6" fillId="3" borderId="7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/>
    <xf numFmtId="2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/>
    </xf>
    <xf numFmtId="170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center"/>
    </xf>
    <xf numFmtId="0" fontId="6" fillId="3" borderId="1" xfId="4" applyFont="1" applyFill="1" applyBorder="1" applyAlignment="1">
      <alignment horizontal="center" vertical="center" wrapText="1"/>
    </xf>
    <xf numFmtId="168" fontId="6" fillId="3" borderId="1" xfId="4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  <xf numFmtId="171" fontId="6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top" wrapText="1"/>
    </xf>
    <xf numFmtId="0" fontId="6" fillId="3" borderId="1" xfId="0" applyFont="1" applyFill="1" applyBorder="1" applyAlignment="1">
      <alignment horizontal="justify" vertical="center"/>
    </xf>
    <xf numFmtId="165" fontId="6" fillId="3" borderId="1" xfId="2" applyNumberFormat="1" applyFont="1" applyFill="1" applyBorder="1" applyAlignment="1">
      <alignment horizontal="center" vertical="center"/>
    </xf>
    <xf numFmtId="0" fontId="6" fillId="3" borderId="5" xfId="0" applyNumberFormat="1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justify" vertical="top"/>
    </xf>
    <xf numFmtId="0" fontId="11" fillId="3" borderId="0" xfId="0" applyFont="1" applyFill="1" applyAlignment="1">
      <alignment wrapText="1"/>
    </xf>
    <xf numFmtId="0" fontId="6" fillId="3" borderId="1" xfId="0" applyFont="1" applyFill="1" applyBorder="1" applyAlignment="1">
      <alignment horizontal="left" wrapText="1"/>
    </xf>
    <xf numFmtId="0" fontId="9" fillId="3" borderId="1" xfId="0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left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165" fontId="9" fillId="3" borderId="1" xfId="3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0" fontId="9" fillId="3" borderId="1" xfId="0" applyNumberFormat="1" applyFont="1" applyFill="1" applyBorder="1" applyAlignment="1">
      <alignment horizontal="left" vertical="top" wrapText="1"/>
    </xf>
    <xf numFmtId="0" fontId="9" fillId="3" borderId="1" xfId="0" applyFont="1" applyFill="1" applyBorder="1"/>
    <xf numFmtId="0" fontId="6" fillId="3" borderId="8" xfId="0" applyFont="1" applyFill="1" applyBorder="1"/>
    <xf numFmtId="49" fontId="6" fillId="3" borderId="0" xfId="0" applyNumberFormat="1" applyFont="1" applyFill="1" applyBorder="1" applyAlignment="1">
      <alignment horizontal="center" vertical="top"/>
    </xf>
    <xf numFmtId="0" fontId="6" fillId="3" borderId="0" xfId="0" applyNumberFormat="1" applyFont="1" applyFill="1" applyBorder="1" applyAlignment="1">
      <alignment horizontal="left" vertical="top" wrapText="1"/>
    </xf>
    <xf numFmtId="165" fontId="6" fillId="3" borderId="0" xfId="3" applyNumberFormat="1" applyFont="1" applyFill="1" applyBorder="1" applyAlignment="1">
      <alignment horizontal="center" vertical="center"/>
    </xf>
    <xf numFmtId="165" fontId="6" fillId="3" borderId="0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center" vertical="center" wrapText="1"/>
    </xf>
    <xf numFmtId="165" fontId="8" fillId="3" borderId="0" xfId="0" applyNumberFormat="1" applyFont="1" applyFill="1" applyBorder="1" applyAlignment="1">
      <alignment horizontal="center" vertical="center"/>
    </xf>
    <xf numFmtId="165" fontId="6" fillId="3" borderId="0" xfId="0" applyNumberFormat="1" applyFont="1" applyFill="1"/>
    <xf numFmtId="165" fontId="6" fillId="3" borderId="8" xfId="0" applyNumberFormat="1" applyFont="1" applyFill="1" applyBorder="1"/>
    <xf numFmtId="165" fontId="6" fillId="3" borderId="0" xfId="0" applyNumberFormat="1" applyFont="1" applyFill="1" applyBorder="1"/>
    <xf numFmtId="0" fontId="6" fillId="3" borderId="0" xfId="0" applyFont="1" applyFill="1" applyAlignment="1">
      <alignment wrapText="1"/>
    </xf>
    <xf numFmtId="0" fontId="6" fillId="3" borderId="0" xfId="0" applyFont="1" applyFill="1" applyAlignment="1">
      <alignment horizontal="left" wrapText="1"/>
    </xf>
    <xf numFmtId="165" fontId="6" fillId="3" borderId="0" xfId="0" applyNumberFormat="1" applyFont="1" applyFill="1" applyAlignment="1">
      <alignment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165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/>
    <xf numFmtId="0" fontId="5" fillId="0" borderId="0" xfId="0" applyFont="1" applyFill="1" applyBorder="1"/>
    <xf numFmtId="165" fontId="5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/>
    <xf numFmtId="165" fontId="5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/>
    <xf numFmtId="165" fontId="4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center" vertical="center" wrapText="1"/>
    </xf>
    <xf numFmtId="172" fontId="8" fillId="0" borderId="0" xfId="1" applyNumberFormat="1" applyFont="1" applyFill="1"/>
    <xf numFmtId="172" fontId="8" fillId="0" borderId="1" xfId="1" applyNumberFormat="1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1" fontId="6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65" fontId="6" fillId="0" borderId="1" xfId="3" applyNumberFormat="1" applyFont="1" applyFill="1" applyBorder="1" applyAlignment="1">
      <alignment horizontal="center" vertical="center"/>
    </xf>
    <xf numFmtId="16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168" fontId="6" fillId="0" borderId="1" xfId="0" applyNumberFormat="1" applyFont="1" applyFill="1" applyBorder="1" applyAlignment="1">
      <alignment horizontal="center" vertical="center"/>
    </xf>
    <xf numFmtId="16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5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5" xfId="0" applyNumberFormat="1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center" wrapText="1"/>
    </xf>
    <xf numFmtId="16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justify"/>
    </xf>
    <xf numFmtId="165" fontId="8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top"/>
    </xf>
    <xf numFmtId="0" fontId="6" fillId="0" borderId="0" xfId="0" applyFont="1" applyFill="1" applyBorder="1"/>
    <xf numFmtId="165" fontId="6" fillId="0" borderId="1" xfId="0" applyNumberFormat="1" applyFont="1" applyFill="1" applyBorder="1"/>
    <xf numFmtId="171" fontId="6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center" vertical="center" wrapText="1"/>
    </xf>
    <xf numFmtId="169" fontId="6" fillId="0" borderId="1" xfId="0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/>
    <xf numFmtId="16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168" fontId="6" fillId="0" borderId="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/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7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/>
    </xf>
    <xf numFmtId="0" fontId="6" fillId="0" borderId="1" xfId="4" applyFont="1" applyFill="1" applyBorder="1" applyAlignment="1">
      <alignment horizontal="center" vertical="center" wrapText="1"/>
    </xf>
    <xf numFmtId="168" fontId="6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171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justify" vertical="center"/>
    </xf>
    <xf numFmtId="165" fontId="6" fillId="0" borderId="1" xfId="2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justify" vertical="top"/>
    </xf>
    <xf numFmtId="0" fontId="11" fillId="0" borderId="0" xfId="0" applyFont="1" applyFill="1" applyAlignment="1">
      <alignment wrapText="1"/>
    </xf>
    <xf numFmtId="49" fontId="6" fillId="0" borderId="2" xfId="0" applyNumberFormat="1" applyFont="1" applyFill="1" applyBorder="1" applyAlignment="1">
      <alignment horizontal="center" vertical="top"/>
    </xf>
    <xf numFmtId="165" fontId="6" fillId="0" borderId="2" xfId="3" applyNumberFormat="1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165" fontId="8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wrapText="1"/>
    </xf>
    <xf numFmtId="0" fontId="9" fillId="0" borderId="1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165" fontId="9" fillId="0" borderId="1" xfId="3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/>
    <xf numFmtId="0" fontId="6" fillId="0" borderId="8" xfId="0" applyFont="1" applyFill="1" applyBorder="1"/>
    <xf numFmtId="49" fontId="6" fillId="0" borderId="0" xfId="0" applyNumberFormat="1" applyFont="1" applyFill="1" applyBorder="1" applyAlignment="1">
      <alignment horizontal="center" vertical="top"/>
    </xf>
    <xf numFmtId="0" fontId="6" fillId="0" borderId="0" xfId="0" applyNumberFormat="1" applyFont="1" applyFill="1" applyBorder="1" applyAlignment="1">
      <alignment horizontal="left" vertical="top" wrapText="1"/>
    </xf>
    <xf numFmtId="165" fontId="6" fillId="0" borderId="0" xfId="3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/>
    <xf numFmtId="165" fontId="6" fillId="0" borderId="8" xfId="0" applyNumberFormat="1" applyFont="1" applyFill="1" applyBorder="1"/>
    <xf numFmtId="165" fontId="6" fillId="0" borderId="0" xfId="0" applyNumberFormat="1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165" fontId="6" fillId="0" borderId="0" xfId="0" applyNumberFormat="1" applyFont="1" applyFill="1" applyAlignment="1">
      <alignment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/>
    </xf>
    <xf numFmtId="165" fontId="13" fillId="3" borderId="0" xfId="0" applyNumberFormat="1" applyFont="1" applyFill="1" applyBorder="1" applyAlignment="1">
      <alignment vertical="center" wrapText="1"/>
    </xf>
    <xf numFmtId="0" fontId="13" fillId="3" borderId="0" xfId="0" applyFont="1" applyFill="1" applyAlignment="1"/>
    <xf numFmtId="0" fontId="13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4" fillId="3" borderId="0" xfId="0" applyFont="1" applyFill="1" applyBorder="1" applyAlignment="1"/>
    <xf numFmtId="165" fontId="14" fillId="3" borderId="0" xfId="0" applyNumberFormat="1" applyFont="1" applyFill="1" applyBorder="1" applyAlignment="1">
      <alignment horizontal="center"/>
    </xf>
    <xf numFmtId="165" fontId="13" fillId="3" borderId="0" xfId="0" applyNumberFormat="1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14" fillId="3" borderId="0" xfId="0" applyFont="1" applyFill="1" applyAlignment="1"/>
    <xf numFmtId="165" fontId="14" fillId="3" borderId="0" xfId="0" applyNumberFormat="1" applyFont="1" applyFill="1" applyAlignment="1">
      <alignment horizontal="center"/>
    </xf>
    <xf numFmtId="165" fontId="13" fillId="3" borderId="0" xfId="0" applyNumberFormat="1" applyFont="1" applyFill="1" applyAlignment="1">
      <alignment horizontal="left"/>
    </xf>
    <xf numFmtId="165" fontId="13" fillId="3" borderId="0" xfId="0" applyNumberFormat="1" applyFont="1" applyFill="1" applyAlignment="1"/>
    <xf numFmtId="165" fontId="13" fillId="3" borderId="0" xfId="0" applyNumberFormat="1" applyFont="1" applyFill="1" applyAlignment="1">
      <alignment horizontal="center"/>
    </xf>
    <xf numFmtId="0" fontId="13" fillId="3" borderId="0" xfId="0" applyFont="1" applyFill="1" applyBorder="1" applyAlignment="1">
      <alignment horizontal="right"/>
    </xf>
    <xf numFmtId="165" fontId="13" fillId="3" borderId="1" xfId="0" applyNumberFormat="1" applyFont="1" applyFill="1" applyBorder="1" applyAlignment="1">
      <alignment horizontal="center" vertical="center" wrapText="1"/>
    </xf>
    <xf numFmtId="173" fontId="15" fillId="3" borderId="0" xfId="1" applyNumberFormat="1" applyFont="1" applyFill="1"/>
    <xf numFmtId="173" fontId="15" fillId="3" borderId="1" xfId="1" applyNumberFormat="1" applyFont="1" applyFill="1" applyBorder="1" applyAlignment="1">
      <alignment horizontal="center" vertical="center"/>
    </xf>
    <xf numFmtId="165" fontId="15" fillId="3" borderId="1" xfId="1" applyNumberFormat="1" applyFont="1" applyFill="1" applyBorder="1" applyAlignment="1">
      <alignment horizontal="center" vertical="center"/>
    </xf>
    <xf numFmtId="0" fontId="16" fillId="3" borderId="0" xfId="0" applyFont="1" applyFill="1" applyAlignment="1"/>
    <xf numFmtId="0" fontId="16" fillId="3" borderId="1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top"/>
    </xf>
    <xf numFmtId="0" fontId="16" fillId="3" borderId="1" xfId="0" applyNumberFormat="1" applyFont="1" applyFill="1" applyBorder="1" applyAlignment="1">
      <alignment horizontal="center" vertical="center" wrapText="1"/>
    </xf>
    <xf numFmtId="1" fontId="16" fillId="3" borderId="1" xfId="0" applyNumberFormat="1" applyFont="1" applyFill="1" applyBorder="1" applyAlignment="1">
      <alignment horizontal="center" vertical="center"/>
    </xf>
    <xf numFmtId="165" fontId="16" fillId="3" borderId="1" xfId="0" applyNumberFormat="1" applyFont="1" applyFill="1" applyBorder="1" applyAlignment="1">
      <alignment horizontal="center" vertical="center"/>
    </xf>
    <xf numFmtId="165" fontId="16" fillId="3" borderId="1" xfId="3" applyNumberFormat="1" applyFont="1" applyFill="1" applyBorder="1" applyAlignment="1">
      <alignment horizontal="center" vertical="center"/>
    </xf>
    <xf numFmtId="167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top"/>
    </xf>
    <xf numFmtId="0" fontId="16" fillId="3" borderId="1" xfId="0" applyNumberFormat="1" applyFont="1" applyFill="1" applyBorder="1" applyAlignment="1">
      <alignment horizontal="left" vertical="center" wrapText="1"/>
    </xf>
    <xf numFmtId="0" fontId="16" fillId="3" borderId="1" xfId="0" applyNumberFormat="1" applyFont="1" applyFill="1" applyBorder="1" applyAlignment="1">
      <alignment horizontal="left" vertical="top" wrapText="1"/>
    </xf>
    <xf numFmtId="168" fontId="16" fillId="3" borderId="1" xfId="0" applyNumberFormat="1" applyFont="1" applyFill="1" applyBorder="1" applyAlignment="1">
      <alignment horizontal="center" vertical="center"/>
    </xf>
    <xf numFmtId="169" fontId="16" fillId="3" borderId="1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0" fontId="16" fillId="3" borderId="0" xfId="0" applyFont="1" applyFill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165" fontId="16" fillId="3" borderId="1" xfId="1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/>
    <xf numFmtId="0" fontId="16" fillId="3" borderId="5" xfId="0" applyNumberFormat="1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center" wrapText="1"/>
    </xf>
    <xf numFmtId="168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justify"/>
    </xf>
    <xf numFmtId="165" fontId="15" fillId="3" borderId="1" xfId="0" applyNumberFormat="1" applyFont="1" applyFill="1" applyBorder="1" applyAlignment="1">
      <alignment horizontal="center" vertical="center"/>
    </xf>
    <xf numFmtId="0" fontId="17" fillId="3" borderId="1" xfId="0" applyNumberFormat="1" applyFont="1" applyFill="1" applyBorder="1" applyAlignment="1">
      <alignment horizontal="center" vertical="top"/>
    </xf>
    <xf numFmtId="0" fontId="16" fillId="3" borderId="0" xfId="0" applyFont="1" applyFill="1" applyBorder="1" applyAlignment="1"/>
    <xf numFmtId="165" fontId="16" fillId="3" borderId="1" xfId="0" applyNumberFormat="1" applyFont="1" applyFill="1" applyBorder="1" applyAlignment="1"/>
    <xf numFmtId="171" fontId="16" fillId="3" borderId="1" xfId="0" applyNumberFormat="1" applyFont="1" applyFill="1" applyBorder="1" applyAlignment="1"/>
    <xf numFmtId="165" fontId="16" fillId="3" borderId="1" xfId="0" applyNumberFormat="1" applyFont="1" applyFill="1" applyBorder="1" applyAlignment="1">
      <alignment horizontal="center" vertical="center" wrapText="1"/>
    </xf>
    <xf numFmtId="169" fontId="16" fillId="3" borderId="1" xfId="0" applyNumberFormat="1" applyFont="1" applyFill="1" applyBorder="1" applyAlignment="1">
      <alignment horizontal="center" vertical="center" wrapText="1"/>
    </xf>
    <xf numFmtId="167" fontId="16" fillId="3" borderId="1" xfId="0" applyNumberFormat="1" applyFont="1" applyFill="1" applyBorder="1" applyAlignment="1"/>
    <xf numFmtId="166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wrapText="1"/>
    </xf>
    <xf numFmtId="168" fontId="16" fillId="3" borderId="7" xfId="0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0" fontId="16" fillId="3" borderId="9" xfId="0" applyFont="1" applyFill="1" applyBorder="1" applyAlignment="1"/>
    <xf numFmtId="2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 wrapText="1"/>
    </xf>
    <xf numFmtId="0" fontId="16" fillId="3" borderId="0" xfId="0" applyFont="1" applyFill="1" applyAlignment="1">
      <alignment vertical="center"/>
    </xf>
    <xf numFmtId="170" fontId="16" fillId="3" borderId="1" xfId="0" applyNumberFormat="1" applyFont="1" applyFill="1" applyBorder="1" applyAlignment="1">
      <alignment horizontal="center" vertical="center" wrapText="1"/>
    </xf>
    <xf numFmtId="0" fontId="16" fillId="3" borderId="2" xfId="0" applyNumberFormat="1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center"/>
    </xf>
    <xf numFmtId="0" fontId="16" fillId="3" borderId="1" xfId="4" applyFont="1" applyFill="1" applyBorder="1" applyAlignment="1">
      <alignment horizontal="center" vertical="center" wrapText="1"/>
    </xf>
    <xf numFmtId="168" fontId="16" fillId="3" borderId="1" xfId="4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top" wrapText="1"/>
    </xf>
    <xf numFmtId="171" fontId="16" fillId="3" borderId="1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vertical="top" wrapText="1"/>
    </xf>
    <xf numFmtId="0" fontId="16" fillId="3" borderId="1" xfId="0" applyFont="1" applyFill="1" applyBorder="1" applyAlignment="1">
      <alignment horizontal="justify" vertical="center"/>
    </xf>
    <xf numFmtId="165" fontId="16" fillId="3" borderId="1" xfId="2" applyNumberFormat="1" applyFont="1" applyFill="1" applyBorder="1" applyAlignment="1">
      <alignment horizontal="center" vertical="center"/>
    </xf>
    <xf numFmtId="0" fontId="16" fillId="3" borderId="5" xfId="0" applyNumberFormat="1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justify" vertical="top"/>
    </xf>
    <xf numFmtId="0" fontId="18" fillId="3" borderId="0" xfId="0" applyFont="1" applyFill="1" applyAlignment="1">
      <alignment wrapText="1"/>
    </xf>
    <xf numFmtId="49" fontId="16" fillId="3" borderId="2" xfId="0" applyNumberFormat="1" applyFont="1" applyFill="1" applyBorder="1" applyAlignment="1">
      <alignment horizontal="center" vertical="top"/>
    </xf>
    <xf numFmtId="165" fontId="16" fillId="3" borderId="2" xfId="3" applyNumberFormat="1" applyFont="1" applyFill="1" applyBorder="1" applyAlignment="1">
      <alignment horizontal="center" vertical="center"/>
    </xf>
    <xf numFmtId="165" fontId="16" fillId="3" borderId="2" xfId="0" applyNumberFormat="1" applyFont="1" applyFill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/>
    </xf>
    <xf numFmtId="0" fontId="16" fillId="3" borderId="2" xfId="0" applyNumberFormat="1" applyFont="1" applyFill="1" applyBorder="1" applyAlignment="1">
      <alignment horizontal="left" vertical="center" wrapText="1"/>
    </xf>
    <xf numFmtId="165" fontId="15" fillId="3" borderId="2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wrapText="1"/>
    </xf>
    <xf numFmtId="49" fontId="19" fillId="3" borderId="1" xfId="0" applyNumberFormat="1" applyFont="1" applyFill="1" applyBorder="1" applyAlignment="1">
      <alignment horizontal="center" vertical="top"/>
    </xf>
    <xf numFmtId="0" fontId="19" fillId="3" borderId="1" xfId="0" applyNumberFormat="1" applyFont="1" applyFill="1" applyBorder="1" applyAlignment="1">
      <alignment horizontal="left" vertical="top" wrapText="1"/>
    </xf>
    <xf numFmtId="165" fontId="19" fillId="3" borderId="1" xfId="0" applyNumberFormat="1" applyFont="1" applyFill="1" applyBorder="1" applyAlignment="1">
      <alignment horizontal="center" vertical="center"/>
    </xf>
    <xf numFmtId="165" fontId="19" fillId="3" borderId="1" xfId="3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/>
    <xf numFmtId="0" fontId="19" fillId="3" borderId="0" xfId="0" applyFont="1" applyFill="1" applyAlignment="1"/>
    <xf numFmtId="49" fontId="19" fillId="3" borderId="1" xfId="0" applyNumberFormat="1" applyFont="1" applyFill="1" applyBorder="1" applyAlignment="1">
      <alignment horizontal="center" vertical="center"/>
    </xf>
    <xf numFmtId="0" fontId="19" fillId="3" borderId="1" xfId="0" applyNumberFormat="1" applyFont="1" applyFill="1" applyBorder="1" applyAlignment="1">
      <alignment horizontal="left" vertical="center" wrapText="1"/>
    </xf>
    <xf numFmtId="0" fontId="19" fillId="3" borderId="1" xfId="0" applyNumberFormat="1" applyFont="1" applyFill="1" applyBorder="1" applyAlignment="1">
      <alignment horizontal="center" vertical="center" wrapText="1"/>
    </xf>
    <xf numFmtId="0" fontId="19" fillId="3" borderId="1" xfId="0" applyNumberFormat="1" applyFont="1" applyFill="1" applyBorder="1" applyAlignment="1">
      <alignment horizontal="center" vertical="top"/>
    </xf>
    <xf numFmtId="165" fontId="20" fillId="3" borderId="1" xfId="0" applyNumberFormat="1" applyFont="1" applyFill="1" applyBorder="1" applyAlignment="1">
      <alignment horizontal="center" vertical="center"/>
    </xf>
    <xf numFmtId="0" fontId="16" fillId="3" borderId="8" xfId="0" applyFont="1" applyFill="1" applyBorder="1" applyAlignment="1"/>
    <xf numFmtId="49" fontId="16" fillId="3" borderId="0" xfId="0" applyNumberFormat="1" applyFont="1" applyFill="1" applyBorder="1" applyAlignment="1">
      <alignment horizontal="center" vertical="top"/>
    </xf>
    <xf numFmtId="0" fontId="16" fillId="3" borderId="0" xfId="0" applyNumberFormat="1" applyFont="1" applyFill="1" applyBorder="1" applyAlignment="1">
      <alignment horizontal="left" vertical="top" wrapText="1"/>
    </xf>
    <xf numFmtId="165" fontId="16" fillId="3" borderId="0" xfId="3" applyNumberFormat="1" applyFont="1" applyFill="1" applyBorder="1" applyAlignment="1">
      <alignment horizontal="center" vertical="center"/>
    </xf>
    <xf numFmtId="165" fontId="16" fillId="3" borderId="0" xfId="0" applyNumberFormat="1" applyFont="1" applyFill="1" applyBorder="1" applyAlignment="1">
      <alignment horizontal="center" vertical="center"/>
    </xf>
    <xf numFmtId="0" fontId="16" fillId="3" borderId="0" xfId="0" applyNumberFormat="1" applyFont="1" applyFill="1" applyBorder="1" applyAlignment="1">
      <alignment horizontal="center" vertical="center" wrapText="1"/>
    </xf>
    <xf numFmtId="165" fontId="15" fillId="3" borderId="0" xfId="0" applyNumberFormat="1" applyFont="1" applyFill="1" applyBorder="1" applyAlignment="1">
      <alignment horizontal="center" vertical="center"/>
    </xf>
    <xf numFmtId="165" fontId="16" fillId="3" borderId="0" xfId="0" applyNumberFormat="1" applyFont="1" applyFill="1" applyAlignment="1"/>
    <xf numFmtId="165" fontId="16" fillId="3" borderId="8" xfId="0" applyNumberFormat="1" applyFont="1" applyFill="1" applyBorder="1" applyAlignment="1"/>
    <xf numFmtId="165" fontId="16" fillId="3" borderId="0" xfId="0" applyNumberFormat="1" applyFont="1" applyFill="1" applyBorder="1" applyAlignment="1"/>
    <xf numFmtId="0" fontId="16" fillId="3" borderId="0" xfId="0" applyFont="1" applyFill="1" applyAlignment="1">
      <alignment wrapText="1"/>
    </xf>
    <xf numFmtId="0" fontId="16" fillId="3" borderId="0" xfId="0" applyFont="1" applyFill="1" applyAlignment="1">
      <alignment horizontal="left" wrapText="1"/>
    </xf>
    <xf numFmtId="165" fontId="16" fillId="3" borderId="0" xfId="0" applyNumberFormat="1" applyFont="1" applyFill="1" applyAlignment="1">
      <alignment wrapText="1"/>
    </xf>
    <xf numFmtId="0" fontId="13" fillId="0" borderId="0" xfId="0" applyFont="1" applyFill="1" applyBorder="1" applyAlignment="1">
      <alignment vertical="center" wrapText="1"/>
    </xf>
    <xf numFmtId="165" fontId="13" fillId="0" borderId="0" xfId="0" applyNumberFormat="1" applyFont="1" applyFill="1" applyBorder="1" applyAlignment="1">
      <alignment vertical="center" wrapText="1"/>
    </xf>
    <xf numFmtId="0" fontId="13" fillId="0" borderId="0" xfId="0" applyFont="1" applyFill="1" applyAlignment="1"/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165" fontId="14" fillId="0" borderId="0" xfId="0" applyNumberFormat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Alignment="1"/>
    <xf numFmtId="165" fontId="14" fillId="0" borderId="0" xfId="0" applyNumberFormat="1" applyFont="1" applyFill="1" applyAlignment="1">
      <alignment horizontal="center"/>
    </xf>
    <xf numFmtId="165" fontId="13" fillId="0" borderId="0" xfId="0" applyNumberFormat="1" applyFont="1" applyFill="1" applyAlignment="1">
      <alignment horizontal="left"/>
    </xf>
    <xf numFmtId="165" fontId="13" fillId="0" borderId="0" xfId="0" applyNumberFormat="1" applyFont="1" applyFill="1" applyAlignment="1"/>
    <xf numFmtId="165" fontId="13" fillId="0" borderId="0" xfId="0" applyNumberFormat="1" applyFont="1" applyFill="1" applyAlignment="1">
      <alignment horizontal="center"/>
    </xf>
    <xf numFmtId="0" fontId="13" fillId="0" borderId="0" xfId="0" applyFont="1" applyFill="1" applyBorder="1" applyAlignment="1">
      <alignment horizontal="right"/>
    </xf>
    <xf numFmtId="165" fontId="13" fillId="0" borderId="1" xfId="0" applyNumberFormat="1" applyFont="1" applyFill="1" applyBorder="1" applyAlignment="1">
      <alignment horizontal="center" vertical="center" wrapText="1"/>
    </xf>
    <xf numFmtId="173" fontId="15" fillId="0" borderId="0" xfId="1" applyNumberFormat="1" applyFont="1" applyFill="1"/>
    <xf numFmtId="173" fontId="15" fillId="0" borderId="1" xfId="1" applyNumberFormat="1" applyFont="1" applyFill="1" applyBorder="1" applyAlignment="1">
      <alignment horizontal="center" vertical="center"/>
    </xf>
    <xf numFmtId="165" fontId="15" fillId="0" borderId="1" xfId="1" applyNumberFormat="1" applyFont="1" applyFill="1" applyBorder="1" applyAlignment="1">
      <alignment horizontal="center" vertical="center"/>
    </xf>
    <xf numFmtId="0" fontId="16" fillId="0" borderId="0" xfId="0" applyFont="1" applyFill="1" applyAlignment="1"/>
    <xf numFmtId="0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top"/>
    </xf>
    <xf numFmtId="0" fontId="16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165" fontId="16" fillId="0" borderId="1" xfId="3" applyNumberFormat="1" applyFont="1" applyFill="1" applyBorder="1" applyAlignment="1">
      <alignment horizontal="center" vertical="center"/>
    </xf>
    <xf numFmtId="167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top"/>
    </xf>
    <xf numFmtId="0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top" wrapText="1"/>
    </xf>
    <xf numFmtId="168" fontId="16" fillId="0" borderId="1" xfId="0" applyNumberFormat="1" applyFont="1" applyFill="1" applyBorder="1" applyAlignment="1">
      <alignment horizontal="center" vertical="center"/>
    </xf>
    <xf numFmtId="169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65" fontId="16" fillId="0" borderId="1" xfId="1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/>
    <xf numFmtId="0" fontId="16" fillId="0" borderId="5" xfId="0" applyNumberFormat="1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center" wrapText="1"/>
    </xf>
    <xf numFmtId="168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justify"/>
    </xf>
    <xf numFmtId="165" fontId="15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top"/>
    </xf>
    <xf numFmtId="0" fontId="16" fillId="0" borderId="0" xfId="0" applyFont="1" applyFill="1" applyBorder="1" applyAlignment="1"/>
    <xf numFmtId="165" fontId="16" fillId="0" borderId="1" xfId="0" applyNumberFormat="1" applyFont="1" applyFill="1" applyBorder="1" applyAlignment="1"/>
    <xf numFmtId="171" fontId="16" fillId="0" borderId="1" xfId="0" applyNumberFormat="1" applyFont="1" applyFill="1" applyBorder="1" applyAlignment="1"/>
    <xf numFmtId="165" fontId="16" fillId="0" borderId="1" xfId="0" applyNumberFormat="1" applyFont="1" applyFill="1" applyBorder="1" applyAlignment="1">
      <alignment horizontal="center" vertical="center" wrapText="1"/>
    </xf>
    <xf numFmtId="169" fontId="16" fillId="0" borderId="1" xfId="0" applyNumberFormat="1" applyFont="1" applyFill="1" applyBorder="1" applyAlignment="1">
      <alignment horizontal="center" vertical="center" wrapText="1"/>
    </xf>
    <xf numFmtId="167" fontId="16" fillId="0" borderId="1" xfId="0" applyNumberFormat="1" applyFont="1" applyFill="1" applyBorder="1" applyAlignment="1"/>
    <xf numFmtId="166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wrapText="1"/>
    </xf>
    <xf numFmtId="168" fontId="16" fillId="0" borderId="7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 vertical="center" wrapText="1"/>
    </xf>
    <xf numFmtId="0" fontId="16" fillId="0" borderId="9" xfId="0" applyFont="1" applyFill="1" applyBorder="1" applyAlignment="1"/>
    <xf numFmtId="2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/>
    </xf>
    <xf numFmtId="170" fontId="16" fillId="0" borderId="1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center"/>
    </xf>
    <xf numFmtId="0" fontId="16" fillId="0" borderId="1" xfId="4" applyFont="1" applyFill="1" applyBorder="1" applyAlignment="1">
      <alignment horizontal="center" vertical="center" wrapText="1"/>
    </xf>
    <xf numFmtId="168" fontId="16" fillId="0" borderId="1" xfId="4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top" wrapText="1"/>
    </xf>
    <xf numFmtId="171" fontId="16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top" wrapText="1"/>
    </xf>
    <xf numFmtId="0" fontId="16" fillId="0" borderId="1" xfId="0" applyFont="1" applyFill="1" applyBorder="1" applyAlignment="1">
      <alignment horizontal="justify" vertical="center"/>
    </xf>
    <xf numFmtId="165" fontId="16" fillId="0" borderId="1" xfId="2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justify" vertical="top"/>
    </xf>
    <xf numFmtId="0" fontId="18" fillId="0" borderId="0" xfId="0" applyFont="1" applyFill="1" applyAlignment="1">
      <alignment wrapText="1"/>
    </xf>
    <xf numFmtId="49" fontId="16" fillId="0" borderId="2" xfId="0" applyNumberFormat="1" applyFont="1" applyFill="1" applyBorder="1" applyAlignment="1">
      <alignment horizontal="center" vertical="top"/>
    </xf>
    <xf numFmtId="165" fontId="16" fillId="0" borderId="2" xfId="3" applyNumberFormat="1" applyFont="1" applyFill="1" applyBorder="1" applyAlignment="1">
      <alignment horizontal="center" vertical="center"/>
    </xf>
    <xf numFmtId="165" fontId="16" fillId="0" borderId="2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left" vertical="center" wrapText="1"/>
    </xf>
    <xf numFmtId="165" fontId="15" fillId="0" borderId="2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wrapText="1"/>
    </xf>
    <xf numFmtId="49" fontId="19" fillId="0" borderId="1" xfId="0" applyNumberFormat="1" applyFont="1" applyFill="1" applyBorder="1" applyAlignment="1">
      <alignment horizontal="center" vertical="top"/>
    </xf>
    <xf numFmtId="0" fontId="19" fillId="0" borderId="1" xfId="0" applyNumberFormat="1" applyFont="1" applyFill="1" applyBorder="1" applyAlignment="1">
      <alignment horizontal="left" vertical="top" wrapText="1"/>
    </xf>
    <xf numFmtId="165" fontId="19" fillId="0" borderId="1" xfId="0" applyNumberFormat="1" applyFont="1" applyFill="1" applyBorder="1" applyAlignment="1">
      <alignment horizontal="center" vertical="center"/>
    </xf>
    <xf numFmtId="165" fontId="19" fillId="0" borderId="1" xfId="3" applyNumberFormat="1" applyFont="1" applyFill="1" applyBorder="1" applyAlignment="1">
      <alignment horizontal="center" vertical="center"/>
    </xf>
    <xf numFmtId="0" fontId="19" fillId="0" borderId="0" xfId="0" applyFont="1" applyFill="1" applyAlignment="1"/>
    <xf numFmtId="49" fontId="19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top"/>
    </xf>
    <xf numFmtId="165" fontId="20" fillId="0" borderId="1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/>
    <xf numFmtId="49" fontId="16" fillId="0" borderId="0" xfId="0" applyNumberFormat="1" applyFont="1" applyFill="1" applyBorder="1" applyAlignment="1">
      <alignment horizontal="center" vertical="top"/>
    </xf>
    <xf numFmtId="0" fontId="16" fillId="0" borderId="0" xfId="0" applyNumberFormat="1" applyFont="1" applyFill="1" applyBorder="1" applyAlignment="1">
      <alignment horizontal="left" vertical="top" wrapText="1"/>
    </xf>
    <xf numFmtId="165" fontId="16" fillId="0" borderId="0" xfId="3" applyNumberFormat="1" applyFont="1" applyFill="1" applyBorder="1" applyAlignment="1">
      <alignment horizontal="center" vertical="center"/>
    </xf>
    <xf numFmtId="165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165" fontId="15" fillId="0" borderId="0" xfId="0" applyNumberFormat="1" applyFont="1" applyFill="1" applyBorder="1" applyAlignment="1">
      <alignment horizontal="center" vertical="center"/>
    </xf>
    <xf numFmtId="165" fontId="16" fillId="0" borderId="0" xfId="0" applyNumberFormat="1" applyFont="1" applyFill="1" applyAlignment="1"/>
    <xf numFmtId="165" fontId="16" fillId="0" borderId="8" xfId="0" applyNumberFormat="1" applyFont="1" applyFill="1" applyBorder="1" applyAlignment="1"/>
    <xf numFmtId="165" fontId="16" fillId="0" borderId="0" xfId="0" applyNumberFormat="1" applyFont="1" applyFill="1" applyBorder="1" applyAlignment="1"/>
    <xf numFmtId="0" fontId="16" fillId="0" borderId="0" xfId="0" applyFont="1" applyFill="1" applyAlignment="1">
      <alignment wrapText="1"/>
    </xf>
    <xf numFmtId="0" fontId="16" fillId="0" borderId="0" xfId="0" applyFont="1" applyFill="1" applyAlignment="1">
      <alignment horizontal="left" wrapText="1"/>
    </xf>
    <xf numFmtId="165" fontId="16" fillId="0" borderId="0" xfId="0" applyNumberFormat="1" applyFont="1" applyFill="1" applyAlignment="1">
      <alignment wrapText="1"/>
    </xf>
    <xf numFmtId="165" fontId="13" fillId="3" borderId="1" xfId="0" applyNumberFormat="1" applyFont="1" applyFill="1" applyBorder="1" applyAlignment="1">
      <alignment horizontal="center" vertical="center" wrapText="1"/>
    </xf>
    <xf numFmtId="165" fontId="13" fillId="3" borderId="0" xfId="0" applyNumberFormat="1" applyFont="1" applyFill="1" applyAlignment="1">
      <alignment horizontal="left"/>
    </xf>
    <xf numFmtId="0" fontId="13" fillId="3" borderId="0" xfId="0" applyFont="1" applyFill="1" applyBorder="1" applyAlignment="1">
      <alignment horizontal="center" vertical="center" wrapText="1"/>
    </xf>
    <xf numFmtId="0" fontId="6" fillId="3" borderId="0" xfId="0" applyFont="1" applyFill="1" applyAlignment="1"/>
    <xf numFmtId="2" fontId="16" fillId="3" borderId="1" xfId="3" applyNumberFormat="1" applyFont="1" applyFill="1" applyBorder="1" applyAlignment="1">
      <alignment horizontal="center" vertical="center"/>
    </xf>
    <xf numFmtId="0" fontId="9" fillId="3" borderId="5" xfId="0" applyNumberFormat="1" applyFont="1" applyFill="1" applyBorder="1" applyAlignment="1">
      <alignment horizontal="left" vertical="top" wrapText="1"/>
    </xf>
    <xf numFmtId="0" fontId="16" fillId="3" borderId="1" xfId="0" applyNumberFormat="1" applyFont="1" applyFill="1" applyBorder="1" applyAlignment="1">
      <alignment horizont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165" fontId="13" fillId="3" borderId="0" xfId="0" applyNumberFormat="1" applyFont="1" applyFill="1" applyAlignment="1">
      <alignment horizontal="left"/>
    </xf>
    <xf numFmtId="0" fontId="13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165" fontId="13" fillId="3" borderId="0" xfId="0" applyNumberFormat="1" applyFont="1" applyFill="1" applyAlignment="1">
      <alignment horizontal="left"/>
    </xf>
    <xf numFmtId="165" fontId="13" fillId="3" borderId="1" xfId="0" applyNumberFormat="1" applyFont="1" applyFill="1" applyBorder="1" applyAlignment="1">
      <alignment horizontal="center" vertical="center" wrapText="1"/>
    </xf>
    <xf numFmtId="165" fontId="21" fillId="3" borderId="0" xfId="0" applyNumberFormat="1" applyFont="1" applyFill="1" applyBorder="1" applyAlignment="1">
      <alignment vertical="center" wrapText="1"/>
    </xf>
    <xf numFmtId="165" fontId="21" fillId="3" borderId="0" xfId="0" applyNumberFormat="1" applyFont="1" applyFill="1" applyBorder="1" applyAlignment="1">
      <alignment horizontal="center"/>
    </xf>
    <xf numFmtId="173" fontId="10" fillId="3" borderId="1" xfId="1" applyNumberFormat="1" applyFont="1" applyFill="1" applyBorder="1" applyAlignment="1">
      <alignment horizontal="center" vertical="center"/>
    </xf>
    <xf numFmtId="165" fontId="10" fillId="3" borderId="1" xfId="1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 wrapText="1"/>
    </xf>
    <xf numFmtId="166" fontId="9" fillId="3" borderId="1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165" fontId="9" fillId="3" borderId="1" xfId="2" applyNumberFormat="1" applyFont="1" applyFill="1" applyBorder="1" applyAlignment="1">
      <alignment horizontal="center" vertical="center"/>
    </xf>
    <xf numFmtId="165" fontId="9" fillId="3" borderId="2" xfId="3" applyNumberFormat="1" applyFont="1" applyFill="1" applyBorder="1" applyAlignment="1">
      <alignment horizontal="center" vertical="center"/>
    </xf>
    <xf numFmtId="165" fontId="9" fillId="3" borderId="2" xfId="0" applyNumberFormat="1" applyFont="1" applyFill="1" applyBorder="1" applyAlignment="1">
      <alignment horizontal="center" vertical="center"/>
    </xf>
    <xf numFmtId="165" fontId="9" fillId="3" borderId="0" xfId="3" applyNumberFormat="1" applyFont="1" applyFill="1" applyBorder="1" applyAlignment="1">
      <alignment horizontal="center" vertical="center"/>
    </xf>
    <xf numFmtId="165" fontId="9" fillId="3" borderId="0" xfId="0" applyNumberFormat="1" applyFont="1" applyFill="1" applyBorder="1" applyAlignment="1">
      <alignment horizontal="center" vertical="center"/>
    </xf>
    <xf numFmtId="165" fontId="9" fillId="3" borderId="8" xfId="0" applyNumberFormat="1" applyFont="1" applyFill="1" applyBorder="1" applyAlignment="1"/>
    <xf numFmtId="165" fontId="9" fillId="3" borderId="0" xfId="0" applyNumberFormat="1" applyFont="1" applyFill="1" applyBorder="1" applyAlignment="1"/>
    <xf numFmtId="165" fontId="9" fillId="3" borderId="0" xfId="0" applyNumberFormat="1" applyFont="1" applyFill="1" applyAlignment="1"/>
    <xf numFmtId="165" fontId="4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 wrapText="1"/>
    </xf>
    <xf numFmtId="165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165" fontId="4" fillId="3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165" fontId="4" fillId="3" borderId="2" xfId="0" applyNumberFormat="1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5" fontId="13" fillId="3" borderId="0" xfId="0" applyNumberFormat="1" applyFont="1" applyFill="1" applyBorder="1" applyAlignment="1">
      <alignment horizontal="left"/>
    </xf>
    <xf numFmtId="0" fontId="13" fillId="3" borderId="0" xfId="0" applyFont="1" applyFill="1" applyBorder="1" applyAlignment="1">
      <alignment horizontal="center" vertical="center" wrapText="1"/>
    </xf>
    <xf numFmtId="165" fontId="13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 wrapText="1"/>
    </xf>
    <xf numFmtId="165" fontId="13" fillId="3" borderId="0" xfId="0" applyNumberFormat="1" applyFont="1" applyFill="1" applyAlignment="1">
      <alignment horizontal="left"/>
    </xf>
    <xf numFmtId="0" fontId="13" fillId="3" borderId="1" xfId="0" applyFont="1" applyFill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textRotation="90" wrapText="1"/>
    </xf>
    <xf numFmtId="165" fontId="13" fillId="3" borderId="2" xfId="0" applyNumberFormat="1" applyFont="1" applyFill="1" applyBorder="1" applyAlignment="1">
      <alignment horizontal="center" vertical="center" wrapText="1"/>
    </xf>
    <xf numFmtId="165" fontId="13" fillId="3" borderId="6" xfId="0" applyNumberFormat="1" applyFont="1" applyFill="1" applyBorder="1" applyAlignment="1">
      <alignment horizontal="center" vertical="center" wrapText="1"/>
    </xf>
    <xf numFmtId="165" fontId="13" fillId="3" borderId="7" xfId="0" applyNumberFormat="1" applyFont="1" applyFill="1" applyBorder="1" applyAlignment="1">
      <alignment horizontal="center" vertical="center" wrapText="1"/>
    </xf>
    <xf numFmtId="165" fontId="13" fillId="3" borderId="3" xfId="0" applyNumberFormat="1" applyFont="1" applyFill="1" applyBorder="1" applyAlignment="1">
      <alignment horizontal="center" vertical="center" wrapText="1"/>
    </xf>
    <xf numFmtId="165" fontId="13" fillId="3" borderId="4" xfId="0" applyNumberFormat="1" applyFont="1" applyFill="1" applyBorder="1" applyAlignment="1">
      <alignment horizontal="center" vertical="center" wrapText="1"/>
    </xf>
    <xf numFmtId="165" fontId="13" fillId="3" borderId="5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horizontal="left"/>
    </xf>
    <xf numFmtId="0" fontId="13" fillId="0" borderId="1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textRotation="90" wrapText="1"/>
    </xf>
    <xf numFmtId="165" fontId="13" fillId="0" borderId="2" xfId="0" applyNumberFormat="1" applyFont="1" applyFill="1" applyBorder="1" applyAlignment="1">
      <alignment horizontal="center" vertical="center" wrapText="1"/>
    </xf>
    <xf numFmtId="165" fontId="13" fillId="0" borderId="6" xfId="0" applyNumberFormat="1" applyFont="1" applyFill="1" applyBorder="1" applyAlignment="1">
      <alignment horizontal="center" vertical="center" wrapText="1"/>
    </xf>
    <xf numFmtId="165" fontId="13" fillId="0" borderId="7" xfId="0" applyNumberFormat="1" applyFont="1" applyFill="1" applyBorder="1" applyAlignment="1">
      <alignment horizontal="center" vertical="center" wrapText="1"/>
    </xf>
    <xf numFmtId="165" fontId="13" fillId="0" borderId="3" xfId="0" applyNumberFormat="1" applyFont="1" applyFill="1" applyBorder="1" applyAlignment="1">
      <alignment horizontal="center" vertical="center" wrapText="1"/>
    </xf>
    <xf numFmtId="165" fontId="13" fillId="0" borderId="4" xfId="0" applyNumberFormat="1" applyFont="1" applyFill="1" applyBorder="1" applyAlignment="1">
      <alignment horizontal="center" vertical="center" wrapText="1"/>
    </xf>
    <xf numFmtId="165" fontId="13" fillId="0" borderId="5" xfId="0" applyNumberFormat="1" applyFont="1" applyFill="1" applyBorder="1" applyAlignment="1">
      <alignment horizontal="center" vertical="center" wrapText="1"/>
    </xf>
    <xf numFmtId="165" fontId="21" fillId="3" borderId="1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_приложение 7-9" xfId="3"/>
    <cellStyle name="Плохой" xfId="2" builtinId="27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55"/>
  <sheetViews>
    <sheetView zoomScale="75" zoomScaleNormal="75" zoomScaleSheetLayoutView="70" zoomScalePageLayoutView="50" workbookViewId="0">
      <selection sqref="A1:XFD1048576"/>
    </sheetView>
  </sheetViews>
  <sheetFormatPr defaultRowHeight="12.75" x14ac:dyDescent="0.2"/>
  <cols>
    <col min="1" max="1" width="1.140625" style="8" customWidth="1"/>
    <col min="2" max="2" width="6.140625" style="8" customWidth="1"/>
    <col min="3" max="3" width="5.7109375" style="8" customWidth="1"/>
    <col min="4" max="4" width="6" style="8" customWidth="1"/>
    <col min="5" max="5" width="21" style="8" customWidth="1"/>
    <col min="6" max="6" width="13" style="99" customWidth="1"/>
    <col min="7" max="7" width="11.7109375" style="99" customWidth="1"/>
    <col min="8" max="8" width="11.28515625" style="99" customWidth="1"/>
    <col min="9" max="9" width="12.5703125" style="99" customWidth="1"/>
    <col min="10" max="10" width="14.85546875" style="99" customWidth="1"/>
    <col min="11" max="11" width="11.28515625" style="99" customWidth="1"/>
    <col min="12" max="12" width="8.5703125" style="99" customWidth="1"/>
    <col min="13" max="13" width="12.28515625" style="99" customWidth="1"/>
    <col min="14" max="14" width="8.7109375" style="99" customWidth="1"/>
    <col min="15" max="15" width="9.7109375" style="99" customWidth="1"/>
    <col min="16" max="16" width="12.140625" style="99" customWidth="1"/>
    <col min="17" max="17" width="9.5703125" style="99" customWidth="1"/>
    <col min="18" max="18" width="8" style="99" customWidth="1"/>
    <col min="19" max="19" width="10.42578125" style="99" customWidth="1"/>
    <col min="20" max="20" width="9.42578125" style="99" customWidth="1"/>
    <col min="21" max="21" width="6.140625" style="99" customWidth="1"/>
    <col min="22" max="22" width="8.7109375" style="99" customWidth="1"/>
    <col min="23" max="23" width="6.5703125" style="99" customWidth="1"/>
    <col min="24" max="25" width="6.85546875" style="99" customWidth="1"/>
    <col min="26" max="26" width="7.5703125" style="99" customWidth="1"/>
    <col min="27" max="27" width="16.42578125" style="8" customWidth="1"/>
    <col min="28" max="28" width="16.85546875" style="8" customWidth="1"/>
    <col min="29" max="29" width="17.5703125" style="8" customWidth="1"/>
    <col min="30" max="33" width="9.140625" style="8" customWidth="1"/>
    <col min="34" max="16384" width="9.140625" style="8"/>
  </cols>
  <sheetData>
    <row r="1" spans="1:28" s="20" customFormat="1" ht="15" x14ac:dyDescent="0.25">
      <c r="A1" s="18"/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8"/>
      <c r="AB1" s="452" t="s">
        <v>0</v>
      </c>
    </row>
    <row r="2" spans="1:28" s="20" customFormat="1" ht="29.25" customHeight="1" x14ac:dyDescent="0.25">
      <c r="A2" s="18"/>
      <c r="B2" s="18"/>
      <c r="C2" s="18"/>
      <c r="D2" s="18"/>
      <c r="E2" s="18"/>
      <c r="F2" s="19"/>
      <c r="G2" s="453" t="s">
        <v>1</v>
      </c>
      <c r="H2" s="453"/>
      <c r="I2" s="453"/>
      <c r="J2" s="453"/>
      <c r="K2" s="453"/>
      <c r="L2" s="453"/>
      <c r="M2" s="453"/>
      <c r="N2" s="453"/>
      <c r="O2" s="453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8"/>
      <c r="AB2" s="452"/>
    </row>
    <row r="3" spans="1:28" s="20" customFormat="1" ht="15" x14ac:dyDescent="0.25">
      <c r="A3" s="18"/>
      <c r="B3" s="18"/>
      <c r="C3" s="18"/>
      <c r="D3" s="18"/>
      <c r="E3" s="18"/>
      <c r="F3" s="19"/>
      <c r="G3" s="453" t="s">
        <v>185</v>
      </c>
      <c r="H3" s="453"/>
      <c r="I3" s="453"/>
      <c r="J3" s="453"/>
      <c r="K3" s="453"/>
      <c r="L3" s="453"/>
      <c r="M3" s="453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8"/>
      <c r="AB3" s="21"/>
    </row>
    <row r="4" spans="1:28" s="20" customFormat="1" ht="15" x14ac:dyDescent="0.25">
      <c r="A4" s="18"/>
      <c r="B4" s="454" t="s">
        <v>2</v>
      </c>
      <c r="C4" s="454"/>
      <c r="D4" s="454"/>
      <c r="E4" s="454"/>
      <c r="F4" s="19"/>
      <c r="G4" s="19" t="s">
        <v>3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8"/>
      <c r="AB4" s="21"/>
    </row>
    <row r="5" spans="1:28" s="20" customFormat="1" ht="15" x14ac:dyDescent="0.25">
      <c r="A5" s="22"/>
      <c r="B5" s="23" t="s">
        <v>4</v>
      </c>
      <c r="C5" s="24"/>
      <c r="D5" s="24"/>
      <c r="E5" s="24"/>
      <c r="F5" s="25"/>
      <c r="G5" s="451" t="s">
        <v>5</v>
      </c>
      <c r="H5" s="451"/>
      <c r="I5" s="451"/>
      <c r="J5" s="451"/>
      <c r="K5" s="451"/>
      <c r="L5" s="451"/>
      <c r="M5" s="451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7"/>
      <c r="AB5" s="27"/>
    </row>
    <row r="6" spans="1:28" s="20" customFormat="1" ht="15" x14ac:dyDescent="0.25">
      <c r="B6" s="20" t="s">
        <v>6</v>
      </c>
      <c r="C6" s="28"/>
      <c r="D6" s="28"/>
      <c r="E6" s="29"/>
      <c r="F6" s="30"/>
      <c r="G6" s="455" t="s">
        <v>7</v>
      </c>
      <c r="H6" s="455"/>
      <c r="I6" s="455"/>
      <c r="J6" s="455"/>
      <c r="K6" s="455"/>
      <c r="L6" s="455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7"/>
      <c r="AB6" s="27"/>
    </row>
    <row r="7" spans="1:28" s="20" customFormat="1" ht="15" x14ac:dyDescent="0.25">
      <c r="B7" s="20" t="s">
        <v>8</v>
      </c>
      <c r="C7" s="28"/>
      <c r="D7" s="28"/>
      <c r="E7" s="28"/>
      <c r="F7" s="30"/>
      <c r="G7" s="31" t="s">
        <v>191</v>
      </c>
      <c r="H7" s="26"/>
      <c r="I7" s="26"/>
      <c r="J7" s="26"/>
      <c r="K7" s="26"/>
      <c r="L7" s="26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8" s="20" customFormat="1" ht="15" x14ac:dyDescent="0.25">
      <c r="B8" s="20" t="s">
        <v>9</v>
      </c>
      <c r="C8" s="28"/>
      <c r="D8" s="28"/>
      <c r="E8" s="28"/>
      <c r="F8" s="30"/>
      <c r="G8" s="455" t="s">
        <v>10</v>
      </c>
      <c r="H8" s="455"/>
      <c r="I8" s="455"/>
      <c r="J8" s="455"/>
      <c r="K8" s="455"/>
      <c r="L8" s="26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8" s="20" customFormat="1" ht="15" x14ac:dyDescent="0.25">
      <c r="B9" s="20" t="s">
        <v>11</v>
      </c>
      <c r="F9" s="33"/>
      <c r="G9" s="33" t="s">
        <v>12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7"/>
      <c r="AB9" s="34"/>
    </row>
    <row r="10" spans="1:28" s="20" customFormat="1" ht="15" x14ac:dyDescent="0.25">
      <c r="B10" s="456" t="s">
        <v>13</v>
      </c>
      <c r="C10" s="456"/>
      <c r="D10" s="456"/>
      <c r="E10" s="456" t="s">
        <v>14</v>
      </c>
      <c r="F10" s="457" t="s">
        <v>15</v>
      </c>
      <c r="G10" s="457" t="s">
        <v>16</v>
      </c>
      <c r="H10" s="457"/>
      <c r="I10" s="457" t="s">
        <v>17</v>
      </c>
      <c r="J10" s="457" t="s">
        <v>18</v>
      </c>
      <c r="K10" s="457" t="s">
        <v>19</v>
      </c>
      <c r="L10" s="457" t="s">
        <v>20</v>
      </c>
      <c r="M10" s="457" t="s">
        <v>21</v>
      </c>
      <c r="N10" s="457" t="s">
        <v>22</v>
      </c>
      <c r="O10" s="457" t="s">
        <v>23</v>
      </c>
      <c r="P10" s="459" t="s">
        <v>24</v>
      </c>
      <c r="Q10" s="459" t="s">
        <v>25</v>
      </c>
      <c r="R10" s="457" t="s">
        <v>26</v>
      </c>
      <c r="S10" s="457"/>
      <c r="T10" s="457"/>
      <c r="U10" s="457" t="s">
        <v>27</v>
      </c>
      <c r="V10" s="457" t="s">
        <v>28</v>
      </c>
      <c r="W10" s="462" t="s">
        <v>26</v>
      </c>
      <c r="X10" s="463"/>
      <c r="Y10" s="463"/>
      <c r="Z10" s="464"/>
      <c r="AA10" s="456" t="s">
        <v>29</v>
      </c>
      <c r="AB10" s="456" t="s">
        <v>30</v>
      </c>
    </row>
    <row r="11" spans="1:28" s="20" customFormat="1" ht="15" x14ac:dyDescent="0.25">
      <c r="B11" s="458" t="s">
        <v>31</v>
      </c>
      <c r="C11" s="458" t="s">
        <v>32</v>
      </c>
      <c r="D11" s="458" t="s">
        <v>33</v>
      </c>
      <c r="E11" s="456"/>
      <c r="F11" s="457"/>
      <c r="G11" s="457"/>
      <c r="H11" s="457"/>
      <c r="I11" s="457"/>
      <c r="J11" s="457"/>
      <c r="K11" s="457"/>
      <c r="L11" s="457"/>
      <c r="M11" s="457"/>
      <c r="N11" s="457"/>
      <c r="O11" s="457"/>
      <c r="P11" s="460"/>
      <c r="Q11" s="460"/>
      <c r="R11" s="457" t="s">
        <v>34</v>
      </c>
      <c r="S11" s="457" t="s">
        <v>35</v>
      </c>
      <c r="T11" s="457" t="s">
        <v>36</v>
      </c>
      <c r="U11" s="457"/>
      <c r="V11" s="457"/>
      <c r="W11" s="457" t="s">
        <v>37</v>
      </c>
      <c r="X11" s="457" t="s">
        <v>38</v>
      </c>
      <c r="Y11" s="457" t="s">
        <v>39</v>
      </c>
      <c r="Z11" s="457" t="s">
        <v>40</v>
      </c>
      <c r="AA11" s="456"/>
      <c r="AB11" s="456"/>
    </row>
    <row r="12" spans="1:28" s="20" customFormat="1" ht="45" x14ac:dyDescent="0.25">
      <c r="B12" s="458"/>
      <c r="C12" s="458"/>
      <c r="D12" s="458"/>
      <c r="E12" s="456"/>
      <c r="F12" s="457"/>
      <c r="G12" s="35" t="s">
        <v>41</v>
      </c>
      <c r="H12" s="35" t="s">
        <v>42</v>
      </c>
      <c r="I12" s="457"/>
      <c r="J12" s="457"/>
      <c r="K12" s="457"/>
      <c r="L12" s="457"/>
      <c r="M12" s="457"/>
      <c r="N12" s="457"/>
      <c r="O12" s="457"/>
      <c r="P12" s="461"/>
      <c r="Q12" s="461"/>
      <c r="R12" s="457"/>
      <c r="S12" s="457"/>
      <c r="T12" s="457"/>
      <c r="U12" s="457"/>
      <c r="V12" s="457"/>
      <c r="W12" s="457"/>
      <c r="X12" s="457"/>
      <c r="Y12" s="457"/>
      <c r="Z12" s="457"/>
      <c r="AA12" s="456"/>
      <c r="AB12" s="456"/>
    </row>
    <row r="13" spans="1:28" s="36" customFormat="1" ht="15.75" customHeight="1" x14ac:dyDescent="0.2">
      <c r="B13" s="37">
        <v>1</v>
      </c>
      <c r="C13" s="37">
        <v>2</v>
      </c>
      <c r="D13" s="37">
        <v>3</v>
      </c>
      <c r="E13" s="37">
        <v>4</v>
      </c>
      <c r="F13" s="37">
        <v>5</v>
      </c>
      <c r="G13" s="37">
        <v>6</v>
      </c>
      <c r="H13" s="37">
        <v>7</v>
      </c>
      <c r="I13" s="37">
        <v>8</v>
      </c>
      <c r="J13" s="38">
        <v>9</v>
      </c>
      <c r="K13" s="38">
        <v>10</v>
      </c>
      <c r="L13" s="37">
        <v>11</v>
      </c>
      <c r="M13" s="37">
        <v>12</v>
      </c>
      <c r="N13" s="37">
        <v>13</v>
      </c>
      <c r="O13" s="37">
        <v>14</v>
      </c>
      <c r="P13" s="38">
        <v>15</v>
      </c>
      <c r="Q13" s="37">
        <v>16</v>
      </c>
      <c r="R13" s="37">
        <v>17</v>
      </c>
      <c r="S13" s="37">
        <v>18</v>
      </c>
      <c r="T13" s="37">
        <v>19</v>
      </c>
      <c r="U13" s="37">
        <v>20</v>
      </c>
      <c r="V13" s="37">
        <v>21</v>
      </c>
      <c r="W13" s="37">
        <v>22</v>
      </c>
      <c r="X13" s="37">
        <v>23</v>
      </c>
      <c r="Y13" s="37">
        <v>24</v>
      </c>
      <c r="Z13" s="37">
        <v>25</v>
      </c>
      <c r="AA13" s="37">
        <v>26</v>
      </c>
      <c r="AB13" s="37">
        <v>27</v>
      </c>
    </row>
    <row r="14" spans="1:28" ht="27.75" customHeight="1" x14ac:dyDescent="0.2">
      <c r="B14" s="39">
        <v>333</v>
      </c>
      <c r="C14" s="2" t="s">
        <v>43</v>
      </c>
      <c r="D14" s="2"/>
      <c r="E14" s="7" t="s">
        <v>44</v>
      </c>
      <c r="F14" s="40">
        <f>F15+F32+F45+F63+F79+F93+F108+F124+F140+F153+F162+F164+F177+F178+F183+F195+F196+F200+F219+F236+F254+F269+F282+F300+F302+F304+F315+F317+F319+F323+F336+F337+F342</f>
        <v>41294981</v>
      </c>
      <c r="G14" s="40">
        <f t="shared" ref="G14:I14" si="0">G15+G32+G45+G63+G79+G93+G108+G124+G140+G153+G162+G164+G177+G178+G183+G195+G196+G200+G219+G236+G254+G269+G282+G300+G302+G304+G315+G317+G319+G323+G336+G337+G342</f>
        <v>3414364</v>
      </c>
      <c r="H14" s="40">
        <f t="shared" si="0"/>
        <v>808645</v>
      </c>
      <c r="I14" s="5">
        <f t="shared" si="0"/>
        <v>2075920.135</v>
      </c>
      <c r="J14" s="40">
        <f>J15+J32+J45+J63+J79+J93+J108+J124+J140+J153+J162+J164+J177+J178+J183+J195+J196+J200+J219+J236+J254+J269+J282+J300+J302+J304+J315+J317+J319+J323+J336+J337+J342</f>
        <v>-1338443.865</v>
      </c>
      <c r="K14" s="40">
        <f>K15+K32+K45+K63+K79+K93+K108+K124+K140+K153+K162+K164+K177+K178+K183+K195+K196+K200+K219+K236+K254+K269+K282+K300+K302+K304+K315+K317+K319+K323+K336+K337+K342</f>
        <v>669430.6109999998</v>
      </c>
      <c r="L14" s="6">
        <f>(K14/H14)*100</f>
        <v>82.784239190250332</v>
      </c>
      <c r="M14" s="40">
        <f>M15+M32+M45+M63+M79+M93+M108+M124+M140+M153+M162+M164+M177+M178+M183+M195+M196+M200+M219+M236+M254+M269+M282+M300+M302+M304+M315+M317+M319+M323+M336+M337+M342</f>
        <v>41294981</v>
      </c>
      <c r="N14" s="5">
        <f>M14/F14*100</f>
        <v>100</v>
      </c>
      <c r="O14" s="40">
        <f>O15+O32+O45+O63+O79+O93+O108+O124+O140+O153+O162+O164+O177+O178+O183+O195+O196+O200+O219+O236+O254+O269+O282+O300+O302+O304+O315+O317+O319+O323+O336+O337+O342</f>
        <v>0</v>
      </c>
      <c r="P14" s="40">
        <f t="shared" ref="P14:V14" si="1">P15+P32+P45+P63+P79+P93+P108+P124+P140+P153+P162+P164+P177+P178+P183+P195+P196+P200+P219+P236+P254+P269+P282+P300+P302+P304+P315+P317+P319+P323+P336+P337+P342</f>
        <v>-139214.389</v>
      </c>
      <c r="Q14" s="40">
        <f t="shared" si="1"/>
        <v>-139214.37600000002</v>
      </c>
      <c r="R14" s="40">
        <f t="shared" si="1"/>
        <v>0</v>
      </c>
      <c r="S14" s="40">
        <f t="shared" si="1"/>
        <v>-86142.98</v>
      </c>
      <c r="T14" s="40">
        <f t="shared" si="1"/>
        <v>-53071.395999999993</v>
      </c>
      <c r="U14" s="40">
        <f t="shared" si="1"/>
        <v>0</v>
      </c>
      <c r="V14" s="40">
        <f t="shared" si="1"/>
        <v>-4.0000000001441938E-3</v>
      </c>
      <c r="W14" s="5"/>
      <c r="X14" s="5"/>
      <c r="Y14" s="5"/>
      <c r="Z14" s="5"/>
      <c r="AA14" s="41"/>
      <c r="AB14" s="42"/>
    </row>
    <row r="15" spans="1:28" ht="51" x14ac:dyDescent="0.2">
      <c r="B15" s="1" t="s">
        <v>45</v>
      </c>
      <c r="C15" s="2"/>
      <c r="D15" s="2"/>
      <c r="E15" s="4" t="s">
        <v>5</v>
      </c>
      <c r="F15" s="5">
        <f>F16</f>
        <v>601127</v>
      </c>
      <c r="G15" s="5">
        <f>G16</f>
        <v>153389</v>
      </c>
      <c r="H15" s="5">
        <f>H16</f>
        <v>79751</v>
      </c>
      <c r="I15" s="5">
        <f>I16</f>
        <v>28291.007000000001</v>
      </c>
      <c r="J15" s="5">
        <f t="shared" ref="J15" si="2">I15-G15</f>
        <v>-125097.993</v>
      </c>
      <c r="K15" s="5">
        <f t="shared" ref="K15" si="3">K16</f>
        <v>27952.685000000001</v>
      </c>
      <c r="L15" s="6">
        <f>(K15/H15)*100</f>
        <v>35.049949216937719</v>
      </c>
      <c r="M15" s="5">
        <f>M16</f>
        <v>601127</v>
      </c>
      <c r="N15" s="5">
        <f>M15/F15*100</f>
        <v>100</v>
      </c>
      <c r="O15" s="5">
        <f t="shared" ref="O15" si="4">O16</f>
        <v>0</v>
      </c>
      <c r="P15" s="5">
        <f t="shared" ref="P15:P29" si="5">K15-H15</f>
        <v>-51798.315000000002</v>
      </c>
      <c r="Q15" s="5">
        <f>R15+S15+T15</f>
        <v>-51798.314999999995</v>
      </c>
      <c r="R15" s="5">
        <f>+R16</f>
        <v>0</v>
      </c>
      <c r="S15" s="5">
        <f>+S16</f>
        <v>-45703.314999999995</v>
      </c>
      <c r="T15" s="5">
        <f>T16</f>
        <v>-6095</v>
      </c>
      <c r="U15" s="5"/>
      <c r="V15" s="5">
        <f>+V16</f>
        <v>0</v>
      </c>
      <c r="W15" s="5"/>
      <c r="X15" s="5"/>
      <c r="Y15" s="5"/>
      <c r="Z15" s="5"/>
      <c r="AA15" s="41"/>
      <c r="AB15" s="7"/>
    </row>
    <row r="16" spans="1:28" ht="25.5" x14ac:dyDescent="0.2">
      <c r="A16" s="8">
        <v>1</v>
      </c>
      <c r="B16" s="1"/>
      <c r="C16" s="2" t="s">
        <v>46</v>
      </c>
      <c r="D16" s="2"/>
      <c r="E16" s="15" t="s">
        <v>47</v>
      </c>
      <c r="F16" s="5">
        <f>F17+F18+F19+F20+F21+F22+F23+F24+F25+F26+F27+F28+F29+F30+F31</f>
        <v>601127</v>
      </c>
      <c r="G16" s="5">
        <f t="shared" ref="G16:I16" si="6">G17+G18+G19+G20+G21+G22+G23+G24+G25+G26+G27+G28+G29+G30+G31</f>
        <v>153389</v>
      </c>
      <c r="H16" s="5">
        <f t="shared" si="6"/>
        <v>79751</v>
      </c>
      <c r="I16" s="5">
        <f t="shared" si="6"/>
        <v>28291.007000000001</v>
      </c>
      <c r="J16" s="5">
        <f>I16-G16</f>
        <v>-125097.993</v>
      </c>
      <c r="K16" s="5">
        <f>K17+K18+K19+K20+K21+K22+K23+K24+K25+K26+K27+K28+K29+K30+K31</f>
        <v>27952.685000000001</v>
      </c>
      <c r="L16" s="6">
        <f t="shared" ref="L16:L27" si="7">(K16/H16)*100</f>
        <v>35.049949216937719</v>
      </c>
      <c r="M16" s="5">
        <f>M17+M18+M19+M20+M21+M22+M23+M24+M25+M26+M27+M28+M29+M30+M31</f>
        <v>601127</v>
      </c>
      <c r="N16" s="5">
        <f>M16/F16*100</f>
        <v>100</v>
      </c>
      <c r="O16" s="5">
        <f>O17+O18+O19+O21+O22+O23+O24+O25+O26+O27+O29+O30</f>
        <v>0</v>
      </c>
      <c r="P16" s="5">
        <f t="shared" ref="P16" si="8">K16-H16</f>
        <v>-51798.315000000002</v>
      </c>
      <c r="Q16" s="5">
        <f>R16+S16+T16</f>
        <v>-51798.314999999995</v>
      </c>
      <c r="R16" s="5">
        <f>SUM(R17:R30)+R31</f>
        <v>0</v>
      </c>
      <c r="S16" s="5">
        <f>SUM(S17:S30)+S31</f>
        <v>-45703.314999999995</v>
      </c>
      <c r="T16" s="5">
        <f>SUM(T17:T30)+T31</f>
        <v>-6095</v>
      </c>
      <c r="U16" s="5"/>
      <c r="V16" s="5">
        <v>0</v>
      </c>
      <c r="W16" s="5"/>
      <c r="X16" s="5"/>
      <c r="Y16" s="5"/>
      <c r="Z16" s="5"/>
      <c r="AA16" s="43"/>
      <c r="AB16" s="44"/>
    </row>
    <row r="17" spans="2:28" ht="38.25" x14ac:dyDescent="0.2">
      <c r="B17" s="1"/>
      <c r="C17" s="2"/>
      <c r="D17" s="3" t="s">
        <v>48</v>
      </c>
      <c r="E17" s="4" t="s">
        <v>49</v>
      </c>
      <c r="F17" s="5">
        <v>242615</v>
      </c>
      <c r="G17" s="5">
        <v>20217</v>
      </c>
      <c r="H17" s="5">
        <v>20217</v>
      </c>
      <c r="I17" s="5">
        <v>17849.142</v>
      </c>
      <c r="J17" s="5">
        <f>I17-G17</f>
        <v>-2367.8580000000002</v>
      </c>
      <c r="K17" s="5">
        <v>17849.142</v>
      </c>
      <c r="L17" s="6">
        <f t="shared" si="7"/>
        <v>88.287787505564623</v>
      </c>
      <c r="M17" s="6">
        <f>F17</f>
        <v>242615</v>
      </c>
      <c r="N17" s="5">
        <f t="shared" ref="N17:N80" si="9">M17/F17*100</f>
        <v>100</v>
      </c>
      <c r="O17" s="5">
        <f t="shared" ref="O17:O32" si="10">M17-F17</f>
        <v>0</v>
      </c>
      <c r="P17" s="5">
        <f t="shared" si="5"/>
        <v>-2367.8580000000002</v>
      </c>
      <c r="Q17" s="5">
        <f>R17+S17+T17</f>
        <v>-2367.8580000000002</v>
      </c>
      <c r="R17" s="6"/>
      <c r="S17" s="6">
        <v>-2367.8580000000002</v>
      </c>
      <c r="T17" s="5"/>
      <c r="U17" s="5"/>
      <c r="V17" s="5">
        <f>P17-Q17-U17</f>
        <v>0</v>
      </c>
      <c r="W17" s="5"/>
      <c r="X17" s="5"/>
      <c r="Y17" s="5"/>
      <c r="Z17" s="5"/>
      <c r="AA17" s="7" t="s">
        <v>66</v>
      </c>
      <c r="AB17" s="7" t="s">
        <v>66</v>
      </c>
    </row>
    <row r="18" spans="2:28" ht="51" x14ac:dyDescent="0.2">
      <c r="B18" s="1"/>
      <c r="C18" s="2"/>
      <c r="D18" s="3" t="s">
        <v>51</v>
      </c>
      <c r="E18" s="4" t="s">
        <v>52</v>
      </c>
      <c r="F18" s="5">
        <v>35061</v>
      </c>
      <c r="G18" s="5">
        <v>35061</v>
      </c>
      <c r="H18" s="5">
        <v>35061</v>
      </c>
      <c r="I18" s="5">
        <v>0</v>
      </c>
      <c r="J18" s="5">
        <f>I18-G18</f>
        <v>-35061</v>
      </c>
      <c r="K18" s="5">
        <v>0</v>
      </c>
      <c r="L18" s="6">
        <f t="shared" si="7"/>
        <v>0</v>
      </c>
      <c r="M18" s="6">
        <f>F18</f>
        <v>35061</v>
      </c>
      <c r="N18" s="5">
        <f>M18/F18*100</f>
        <v>100</v>
      </c>
      <c r="O18" s="5">
        <f t="shared" si="10"/>
        <v>0</v>
      </c>
      <c r="P18" s="5">
        <f t="shared" si="5"/>
        <v>-35061</v>
      </c>
      <c r="Q18" s="5">
        <f>T18+S18</f>
        <v>-35061</v>
      </c>
      <c r="R18" s="6" t="s">
        <v>53</v>
      </c>
      <c r="S18" s="6">
        <v>-35061</v>
      </c>
      <c r="T18" s="5"/>
      <c r="U18" s="5"/>
      <c r="V18" s="5">
        <f>P18-Q18-U18</f>
        <v>0</v>
      </c>
      <c r="W18" s="5"/>
      <c r="X18" s="5"/>
      <c r="Y18" s="5"/>
      <c r="Z18" s="5"/>
      <c r="AA18" s="7" t="s">
        <v>192</v>
      </c>
      <c r="AB18" s="7" t="s">
        <v>192</v>
      </c>
    </row>
    <row r="19" spans="2:28" x14ac:dyDescent="0.2">
      <c r="B19" s="1"/>
      <c r="C19" s="2"/>
      <c r="D19" s="3" t="s">
        <v>55</v>
      </c>
      <c r="E19" s="4" t="s">
        <v>56</v>
      </c>
      <c r="F19" s="5">
        <v>40436</v>
      </c>
      <c r="G19" s="5">
        <v>674</v>
      </c>
      <c r="H19" s="5">
        <v>674</v>
      </c>
      <c r="I19" s="5">
        <v>674</v>
      </c>
      <c r="J19" s="5">
        <f t="shared" ref="J19:J31" si="11">I19-G19</f>
        <v>0</v>
      </c>
      <c r="K19" s="5">
        <v>674</v>
      </c>
      <c r="L19" s="6">
        <f t="shared" si="7"/>
        <v>100</v>
      </c>
      <c r="M19" s="6">
        <f t="shared" ref="M19:M62" si="12">F19</f>
        <v>40436</v>
      </c>
      <c r="N19" s="5">
        <f t="shared" si="9"/>
        <v>100</v>
      </c>
      <c r="O19" s="5">
        <f t="shared" si="10"/>
        <v>0</v>
      </c>
      <c r="P19" s="5">
        <f t="shared" si="5"/>
        <v>0</v>
      </c>
      <c r="Q19" s="5">
        <f>R19+S19+T19</f>
        <v>0</v>
      </c>
      <c r="R19" s="6"/>
      <c r="S19" s="6"/>
      <c r="T19" s="5"/>
      <c r="U19" s="5"/>
      <c r="V19" s="5">
        <v>0</v>
      </c>
      <c r="W19" s="5"/>
      <c r="X19" s="5"/>
      <c r="Y19" s="5"/>
      <c r="Z19" s="5"/>
      <c r="AA19" s="7"/>
      <c r="AB19" s="7"/>
    </row>
    <row r="20" spans="2:28" ht="38.25" x14ac:dyDescent="0.2">
      <c r="B20" s="1"/>
      <c r="C20" s="2"/>
      <c r="D20" s="3" t="s">
        <v>57</v>
      </c>
      <c r="E20" s="45" t="s">
        <v>58</v>
      </c>
      <c r="F20" s="5">
        <v>9719</v>
      </c>
      <c r="G20" s="5">
        <v>2079</v>
      </c>
      <c r="H20" s="5">
        <v>2079</v>
      </c>
      <c r="I20" s="5">
        <v>469.00799999999998</v>
      </c>
      <c r="J20" s="5">
        <f>I20-G20</f>
        <v>-1609.992</v>
      </c>
      <c r="K20" s="5">
        <v>469.00799999999998</v>
      </c>
      <c r="L20" s="6">
        <f t="shared" si="7"/>
        <v>22.559307359307361</v>
      </c>
      <c r="M20" s="6">
        <f t="shared" si="12"/>
        <v>9719</v>
      </c>
      <c r="N20" s="5">
        <f t="shared" si="9"/>
        <v>100</v>
      </c>
      <c r="O20" s="5">
        <f t="shared" si="10"/>
        <v>0</v>
      </c>
      <c r="P20" s="5">
        <f t="shared" si="5"/>
        <v>-1609.992</v>
      </c>
      <c r="Q20" s="5">
        <f>R20+S20+T20</f>
        <v>-1609.992</v>
      </c>
      <c r="R20" s="6"/>
      <c r="S20" s="6">
        <v>-1609.992</v>
      </c>
      <c r="T20" s="5"/>
      <c r="U20" s="5"/>
      <c r="V20" s="5">
        <v>0</v>
      </c>
      <c r="W20" s="5"/>
      <c r="X20" s="5"/>
      <c r="Y20" s="5"/>
      <c r="Z20" s="5"/>
      <c r="AA20" s="7" t="s">
        <v>66</v>
      </c>
      <c r="AB20" s="7" t="s">
        <v>66</v>
      </c>
    </row>
    <row r="21" spans="2:28" ht="42" customHeight="1" x14ac:dyDescent="0.2">
      <c r="B21" s="1"/>
      <c r="C21" s="2"/>
      <c r="D21" s="3" t="s">
        <v>59</v>
      </c>
      <c r="E21" s="4" t="s">
        <v>60</v>
      </c>
      <c r="F21" s="5">
        <v>14384</v>
      </c>
      <c r="G21" s="5">
        <v>3084</v>
      </c>
      <c r="H21" s="5">
        <v>3084</v>
      </c>
      <c r="I21" s="5">
        <v>949.08799999999997</v>
      </c>
      <c r="J21" s="5">
        <f t="shared" si="11"/>
        <v>-2134.9120000000003</v>
      </c>
      <c r="K21" s="5">
        <v>949.08799999999997</v>
      </c>
      <c r="L21" s="6">
        <f t="shared" si="7"/>
        <v>30.774578469520105</v>
      </c>
      <c r="M21" s="6">
        <f t="shared" si="12"/>
        <v>14384</v>
      </c>
      <c r="N21" s="5">
        <f t="shared" si="9"/>
        <v>100</v>
      </c>
      <c r="O21" s="5">
        <f t="shared" si="10"/>
        <v>0</v>
      </c>
      <c r="P21" s="5">
        <f t="shared" si="5"/>
        <v>-2134.9120000000003</v>
      </c>
      <c r="Q21" s="5">
        <f t="shared" ref="Q21:Q62" si="13">R21+S21+T21</f>
        <v>-2134.9119999999998</v>
      </c>
      <c r="R21" s="6"/>
      <c r="S21" s="5">
        <v>-2134.9119999999998</v>
      </c>
      <c r="T21" s="5"/>
      <c r="U21" s="5"/>
      <c r="V21" s="5">
        <v>0</v>
      </c>
      <c r="W21" s="5"/>
      <c r="X21" s="5"/>
      <c r="Y21" s="5"/>
      <c r="Z21" s="5"/>
      <c r="AA21" s="7" t="s">
        <v>66</v>
      </c>
      <c r="AB21" s="7" t="s">
        <v>66</v>
      </c>
    </row>
    <row r="22" spans="2:28" ht="38.25" x14ac:dyDescent="0.2">
      <c r="B22" s="1"/>
      <c r="C22" s="2"/>
      <c r="D22" s="3" t="s">
        <v>61</v>
      </c>
      <c r="E22" s="4" t="s">
        <v>62</v>
      </c>
      <c r="F22" s="5">
        <v>12495</v>
      </c>
      <c r="G22" s="5">
        <v>2685</v>
      </c>
      <c r="H22" s="5">
        <v>2685</v>
      </c>
      <c r="I22" s="5">
        <v>829.14200000000005</v>
      </c>
      <c r="J22" s="5">
        <f>I22-G22</f>
        <v>-1855.8579999999999</v>
      </c>
      <c r="K22" s="5">
        <v>829.14200000000005</v>
      </c>
      <c r="L22" s="6">
        <f t="shared" si="7"/>
        <v>30.880521415270017</v>
      </c>
      <c r="M22" s="6">
        <f t="shared" si="12"/>
        <v>12495</v>
      </c>
      <c r="N22" s="5">
        <f t="shared" si="9"/>
        <v>100</v>
      </c>
      <c r="O22" s="5">
        <f t="shared" si="10"/>
        <v>0</v>
      </c>
      <c r="P22" s="5">
        <f t="shared" si="5"/>
        <v>-1855.8579999999999</v>
      </c>
      <c r="Q22" s="5">
        <f>R22+S22+T22</f>
        <v>-1855.8579999999999</v>
      </c>
      <c r="R22" s="6"/>
      <c r="S22" s="5">
        <v>-1855.8579999999999</v>
      </c>
      <c r="T22" s="5"/>
      <c r="U22" s="5"/>
      <c r="V22" s="5">
        <v>0</v>
      </c>
      <c r="W22" s="5"/>
      <c r="X22" s="5"/>
      <c r="Y22" s="5"/>
      <c r="Z22" s="5"/>
      <c r="AA22" s="7" t="s">
        <v>66</v>
      </c>
      <c r="AB22" s="7" t="s">
        <v>66</v>
      </c>
    </row>
    <row r="23" spans="2:28" ht="54.75" customHeight="1" x14ac:dyDescent="0.2">
      <c r="B23" s="1"/>
      <c r="C23" s="2"/>
      <c r="D23" s="3" t="s">
        <v>64</v>
      </c>
      <c r="E23" s="45" t="s">
        <v>65</v>
      </c>
      <c r="F23" s="5">
        <v>8331</v>
      </c>
      <c r="G23" s="5">
        <v>1781</v>
      </c>
      <c r="H23" s="5">
        <v>1781</v>
      </c>
      <c r="I23" s="5">
        <v>514.81700000000001</v>
      </c>
      <c r="J23" s="5">
        <f t="shared" si="11"/>
        <v>-1266.183</v>
      </c>
      <c r="K23" s="5">
        <v>514.81700000000001</v>
      </c>
      <c r="L23" s="6">
        <f t="shared" si="7"/>
        <v>28.906064008983716</v>
      </c>
      <c r="M23" s="6">
        <f t="shared" si="12"/>
        <v>8331</v>
      </c>
      <c r="N23" s="5">
        <f t="shared" si="9"/>
        <v>100</v>
      </c>
      <c r="O23" s="5">
        <f t="shared" si="10"/>
        <v>0</v>
      </c>
      <c r="P23" s="5">
        <f t="shared" si="5"/>
        <v>-1266.183</v>
      </c>
      <c r="Q23" s="5">
        <f>R23+S23+T23</f>
        <v>-1266.183</v>
      </c>
      <c r="R23" s="6"/>
      <c r="S23" s="5">
        <v>-1266.183</v>
      </c>
      <c r="T23" s="5"/>
      <c r="U23" s="5"/>
      <c r="V23" s="5">
        <v>0</v>
      </c>
      <c r="W23" s="5"/>
      <c r="X23" s="5"/>
      <c r="Y23" s="5"/>
      <c r="Z23" s="5"/>
      <c r="AA23" s="7" t="s">
        <v>66</v>
      </c>
      <c r="AB23" s="7" t="s">
        <v>66</v>
      </c>
    </row>
    <row r="24" spans="2:28" ht="43.5" customHeight="1" x14ac:dyDescent="0.2">
      <c r="B24" s="1"/>
      <c r="C24" s="2"/>
      <c r="D24" s="3" t="s">
        <v>67</v>
      </c>
      <c r="E24" s="46" t="s">
        <v>68</v>
      </c>
      <c r="F24" s="5">
        <v>83626</v>
      </c>
      <c r="G24" s="5">
        <v>6950</v>
      </c>
      <c r="H24" s="5">
        <v>6950</v>
      </c>
      <c r="I24" s="5">
        <v>5847.6279999999997</v>
      </c>
      <c r="J24" s="5">
        <f t="shared" si="11"/>
        <v>-1102.3720000000003</v>
      </c>
      <c r="K24" s="5">
        <v>5847.6279999999997</v>
      </c>
      <c r="L24" s="6">
        <f t="shared" si="7"/>
        <v>84.13853237410072</v>
      </c>
      <c r="M24" s="6">
        <f t="shared" si="12"/>
        <v>83626</v>
      </c>
      <c r="N24" s="5">
        <f t="shared" si="9"/>
        <v>100</v>
      </c>
      <c r="O24" s="5">
        <f t="shared" si="10"/>
        <v>0</v>
      </c>
      <c r="P24" s="5">
        <f t="shared" si="5"/>
        <v>-1102.3720000000003</v>
      </c>
      <c r="Q24" s="5">
        <f>R24+S24+T24</f>
        <v>-1102.3720000000001</v>
      </c>
      <c r="R24" s="6"/>
      <c r="S24" s="6">
        <v>-1102.3720000000001</v>
      </c>
      <c r="T24" s="5"/>
      <c r="U24" s="5"/>
      <c r="V24" s="5">
        <v>0</v>
      </c>
      <c r="W24" s="5"/>
      <c r="X24" s="5"/>
      <c r="Y24" s="5"/>
      <c r="Z24" s="5"/>
      <c r="AA24" s="7" t="s">
        <v>66</v>
      </c>
      <c r="AB24" s="7" t="s">
        <v>66</v>
      </c>
    </row>
    <row r="25" spans="2:28" ht="51" x14ac:dyDescent="0.2">
      <c r="B25" s="1"/>
      <c r="C25" s="2"/>
      <c r="D25" s="3" t="s">
        <v>69</v>
      </c>
      <c r="E25" s="46" t="s">
        <v>70</v>
      </c>
      <c r="F25" s="5">
        <v>13531</v>
      </c>
      <c r="G25" s="5">
        <v>1125</v>
      </c>
      <c r="H25" s="5">
        <v>1125</v>
      </c>
      <c r="I25" s="5">
        <v>819.86</v>
      </c>
      <c r="J25" s="5">
        <f t="shared" si="11"/>
        <v>-305.14</v>
      </c>
      <c r="K25" s="5">
        <v>819.86</v>
      </c>
      <c r="L25" s="6">
        <f t="shared" si="7"/>
        <v>72.876444444444445</v>
      </c>
      <c r="M25" s="6">
        <f t="shared" si="12"/>
        <v>13531</v>
      </c>
      <c r="N25" s="5">
        <f t="shared" si="9"/>
        <v>100</v>
      </c>
      <c r="O25" s="5">
        <f t="shared" si="10"/>
        <v>0</v>
      </c>
      <c r="P25" s="5">
        <f t="shared" si="5"/>
        <v>-305.14</v>
      </c>
      <c r="Q25" s="5">
        <f t="shared" si="13"/>
        <v>-305.14</v>
      </c>
      <c r="R25" s="6"/>
      <c r="S25" s="6">
        <v>-305.14</v>
      </c>
      <c r="T25" s="5"/>
      <c r="U25" s="5"/>
      <c r="V25" s="5">
        <v>0</v>
      </c>
      <c r="W25" s="5"/>
      <c r="X25" s="5"/>
      <c r="Y25" s="5"/>
      <c r="Z25" s="5"/>
      <c r="AA25" s="7" t="s">
        <v>66</v>
      </c>
      <c r="AB25" s="7" t="s">
        <v>66</v>
      </c>
    </row>
    <row r="26" spans="2:28" ht="25.5" x14ac:dyDescent="0.2">
      <c r="B26" s="1"/>
      <c r="C26" s="2"/>
      <c r="D26" s="3" t="s">
        <v>71</v>
      </c>
      <c r="E26" s="46" t="s">
        <v>72</v>
      </c>
      <c r="F26" s="5">
        <v>3114</v>
      </c>
      <c r="G26" s="5">
        <v>3114</v>
      </c>
      <c r="H26" s="5">
        <v>0</v>
      </c>
      <c r="I26" s="5">
        <v>0</v>
      </c>
      <c r="J26" s="5">
        <f t="shared" si="11"/>
        <v>-3114</v>
      </c>
      <c r="K26" s="5">
        <v>0</v>
      </c>
      <c r="L26" s="6">
        <v>0</v>
      </c>
      <c r="M26" s="6">
        <f t="shared" si="12"/>
        <v>3114</v>
      </c>
      <c r="N26" s="5">
        <f t="shared" si="9"/>
        <v>100</v>
      </c>
      <c r="O26" s="5">
        <f t="shared" si="10"/>
        <v>0</v>
      </c>
      <c r="P26" s="5">
        <f t="shared" si="5"/>
        <v>0</v>
      </c>
      <c r="Q26" s="5">
        <f>R26+S26+T26</f>
        <v>0</v>
      </c>
      <c r="R26" s="6"/>
      <c r="S26" s="6"/>
      <c r="T26" s="6"/>
      <c r="U26" s="6"/>
      <c r="V26" s="5">
        <v>0</v>
      </c>
      <c r="W26" s="5"/>
      <c r="X26" s="5"/>
      <c r="Y26" s="5"/>
      <c r="Z26" s="5"/>
      <c r="AA26" s="7"/>
      <c r="AB26" s="7" t="s">
        <v>200</v>
      </c>
    </row>
    <row r="27" spans="2:28" ht="40.5" customHeight="1" x14ac:dyDescent="0.2">
      <c r="B27" s="1"/>
      <c r="C27" s="2"/>
      <c r="D27" s="3" t="s">
        <v>73</v>
      </c>
      <c r="E27" s="4" t="s">
        <v>74</v>
      </c>
      <c r="F27" s="5">
        <v>4788</v>
      </c>
      <c r="G27" s="5">
        <v>4788</v>
      </c>
      <c r="H27" s="5">
        <v>137</v>
      </c>
      <c r="I27" s="5">
        <v>338.322</v>
      </c>
      <c r="J27" s="5">
        <f t="shared" si="11"/>
        <v>-4449.6779999999999</v>
      </c>
      <c r="K27" s="5">
        <v>0</v>
      </c>
      <c r="L27" s="6">
        <f t="shared" si="7"/>
        <v>0</v>
      </c>
      <c r="M27" s="6">
        <f>F27</f>
        <v>4788</v>
      </c>
      <c r="N27" s="5">
        <f>M27/F27*100</f>
        <v>100</v>
      </c>
      <c r="O27" s="5">
        <f t="shared" si="10"/>
        <v>0</v>
      </c>
      <c r="P27" s="5">
        <f t="shared" si="5"/>
        <v>-137</v>
      </c>
      <c r="Q27" s="5">
        <f>R27+S27+T27</f>
        <v>-137</v>
      </c>
      <c r="R27" s="6"/>
      <c r="S27" s="6"/>
      <c r="T27" s="6">
        <v>-137</v>
      </c>
      <c r="U27" s="6"/>
      <c r="V27" s="5">
        <v>0</v>
      </c>
      <c r="W27" s="5"/>
      <c r="X27" s="5"/>
      <c r="Y27" s="5"/>
      <c r="Z27" s="5"/>
      <c r="AA27" s="7" t="s">
        <v>194</v>
      </c>
      <c r="AB27" s="7" t="s">
        <v>200</v>
      </c>
    </row>
    <row r="28" spans="2:28" ht="51" x14ac:dyDescent="0.2">
      <c r="B28" s="1"/>
      <c r="C28" s="2"/>
      <c r="D28" s="3" t="s">
        <v>75</v>
      </c>
      <c r="E28" s="4" t="s">
        <v>76</v>
      </c>
      <c r="F28" s="5">
        <v>800</v>
      </c>
      <c r="G28" s="5">
        <v>800</v>
      </c>
      <c r="H28" s="5">
        <v>66</v>
      </c>
      <c r="I28" s="5">
        <v>0</v>
      </c>
      <c r="J28" s="5">
        <f>I28-G28</f>
        <v>-800</v>
      </c>
      <c r="K28" s="5">
        <v>0</v>
      </c>
      <c r="L28" s="6">
        <v>0</v>
      </c>
      <c r="M28" s="6">
        <f>F28</f>
        <v>800</v>
      </c>
      <c r="N28" s="5">
        <f>M28/F28*100</f>
        <v>100</v>
      </c>
      <c r="O28" s="5">
        <f t="shared" si="10"/>
        <v>0</v>
      </c>
      <c r="P28" s="5">
        <f t="shared" si="5"/>
        <v>-66</v>
      </c>
      <c r="Q28" s="5">
        <f t="shared" si="13"/>
        <v>-66</v>
      </c>
      <c r="R28" s="6"/>
      <c r="S28" s="6"/>
      <c r="T28" s="6">
        <v>-66</v>
      </c>
      <c r="U28" s="6"/>
      <c r="V28" s="5">
        <v>0</v>
      </c>
      <c r="W28" s="5"/>
      <c r="X28" s="5"/>
      <c r="Y28" s="5"/>
      <c r="Z28" s="5"/>
      <c r="AA28" s="7" t="s">
        <v>193</v>
      </c>
      <c r="AB28" s="7" t="s">
        <v>200</v>
      </c>
    </row>
    <row r="29" spans="2:28" ht="38.25" x14ac:dyDescent="0.2">
      <c r="B29" s="1"/>
      <c r="C29" s="2"/>
      <c r="D29" s="3" t="s">
        <v>77</v>
      </c>
      <c r="E29" s="4" t="s">
        <v>78</v>
      </c>
      <c r="F29" s="6">
        <v>70731</v>
      </c>
      <c r="G29" s="6">
        <v>70731</v>
      </c>
      <c r="H29" s="6">
        <v>5592</v>
      </c>
      <c r="I29" s="6">
        <v>0</v>
      </c>
      <c r="J29" s="5">
        <f t="shared" si="11"/>
        <v>-70731</v>
      </c>
      <c r="K29" s="6">
        <v>0</v>
      </c>
      <c r="L29" s="6">
        <v>0</v>
      </c>
      <c r="M29" s="6">
        <f t="shared" si="12"/>
        <v>70731</v>
      </c>
      <c r="N29" s="5">
        <f t="shared" si="9"/>
        <v>100</v>
      </c>
      <c r="O29" s="5">
        <f t="shared" si="10"/>
        <v>0</v>
      </c>
      <c r="P29" s="5">
        <f t="shared" si="5"/>
        <v>-5592</v>
      </c>
      <c r="Q29" s="5">
        <f>R29+S29+T29</f>
        <v>-5592</v>
      </c>
      <c r="R29" s="6"/>
      <c r="S29" s="6"/>
      <c r="T29" s="6">
        <v>-5592</v>
      </c>
      <c r="U29" s="6"/>
      <c r="V29" s="5">
        <v>0</v>
      </c>
      <c r="W29" s="5"/>
      <c r="X29" s="5"/>
      <c r="Y29" s="5"/>
      <c r="Z29" s="5"/>
      <c r="AA29" s="7" t="s">
        <v>193</v>
      </c>
      <c r="AB29" s="7" t="s">
        <v>200</v>
      </c>
    </row>
    <row r="30" spans="2:28" ht="38.25" x14ac:dyDescent="0.2">
      <c r="B30" s="1"/>
      <c r="C30" s="2"/>
      <c r="D30" s="3" t="s">
        <v>79</v>
      </c>
      <c r="E30" s="4" t="s">
        <v>80</v>
      </c>
      <c r="F30" s="6">
        <v>24771</v>
      </c>
      <c r="G30" s="6">
        <v>300</v>
      </c>
      <c r="H30" s="6">
        <v>300</v>
      </c>
      <c r="I30" s="6">
        <v>0</v>
      </c>
      <c r="J30" s="5">
        <f t="shared" si="11"/>
        <v>-300</v>
      </c>
      <c r="K30" s="6">
        <v>0</v>
      </c>
      <c r="L30" s="6">
        <v>0</v>
      </c>
      <c r="M30" s="6">
        <f t="shared" si="12"/>
        <v>24771</v>
      </c>
      <c r="N30" s="5">
        <f t="shared" si="9"/>
        <v>100</v>
      </c>
      <c r="O30" s="5">
        <f t="shared" si="10"/>
        <v>0</v>
      </c>
      <c r="P30" s="5">
        <f>K30-H30</f>
        <v>-300</v>
      </c>
      <c r="Q30" s="5">
        <f>R30+S30+T30</f>
        <v>-300</v>
      </c>
      <c r="R30" s="6"/>
      <c r="S30" s="47"/>
      <c r="T30" s="47">
        <v>-300</v>
      </c>
      <c r="U30" s="6"/>
      <c r="V30" s="5">
        <v>0</v>
      </c>
      <c r="W30" s="5"/>
      <c r="X30" s="5"/>
      <c r="Y30" s="5"/>
      <c r="Z30" s="5"/>
      <c r="AA30" s="7" t="s">
        <v>66</v>
      </c>
      <c r="AB30" s="7" t="s">
        <v>66</v>
      </c>
    </row>
    <row r="31" spans="2:28" ht="38.25" x14ac:dyDescent="0.2">
      <c r="B31" s="1"/>
      <c r="C31" s="2"/>
      <c r="D31" s="3" t="s">
        <v>81</v>
      </c>
      <c r="E31" s="4" t="s">
        <v>82</v>
      </c>
      <c r="F31" s="6">
        <v>36725</v>
      </c>
      <c r="G31" s="6">
        <v>0</v>
      </c>
      <c r="H31" s="6">
        <v>0</v>
      </c>
      <c r="I31" s="6">
        <v>0</v>
      </c>
      <c r="J31" s="5">
        <f t="shared" si="11"/>
        <v>0</v>
      </c>
      <c r="K31" s="6">
        <v>0</v>
      </c>
      <c r="L31" s="6">
        <v>0</v>
      </c>
      <c r="M31" s="6">
        <f t="shared" si="12"/>
        <v>36725</v>
      </c>
      <c r="N31" s="5">
        <f t="shared" si="9"/>
        <v>100</v>
      </c>
      <c r="O31" s="5">
        <f t="shared" si="10"/>
        <v>0</v>
      </c>
      <c r="P31" s="5">
        <f>K31-H31</f>
        <v>0</v>
      </c>
      <c r="Q31" s="5">
        <f>R31+S31+T31</f>
        <v>0</v>
      </c>
      <c r="R31" s="6"/>
      <c r="S31" s="47"/>
      <c r="T31" s="47"/>
      <c r="U31" s="6"/>
      <c r="V31" s="5">
        <v>0</v>
      </c>
      <c r="W31" s="5"/>
      <c r="X31" s="5"/>
      <c r="Y31" s="5"/>
      <c r="Z31" s="5"/>
      <c r="AA31" s="7"/>
      <c r="AB31" s="7"/>
    </row>
    <row r="32" spans="2:28" ht="76.5" x14ac:dyDescent="0.2">
      <c r="B32" s="2" t="s">
        <v>87</v>
      </c>
      <c r="C32" s="48"/>
      <c r="D32" s="3"/>
      <c r="E32" s="49" t="s">
        <v>203</v>
      </c>
      <c r="F32" s="40">
        <f>F33</f>
        <v>459077</v>
      </c>
      <c r="G32" s="40">
        <f t="shared" ref="G32:J32" si="14">G33</f>
        <v>311902</v>
      </c>
      <c r="H32" s="40">
        <f t="shared" si="14"/>
        <v>48226</v>
      </c>
      <c r="I32" s="40">
        <f t="shared" si="14"/>
        <v>242677.81299999999</v>
      </c>
      <c r="J32" s="40">
        <f t="shared" si="14"/>
        <v>-69224.187000000005</v>
      </c>
      <c r="K32" s="40">
        <f>K33</f>
        <v>41222.065999999999</v>
      </c>
      <c r="L32" s="6">
        <f t="shared" ref="L32:L51" si="15">(K32/H32)*100</f>
        <v>85.476850661468916</v>
      </c>
      <c r="M32" s="40">
        <f>M33</f>
        <v>459077</v>
      </c>
      <c r="N32" s="5">
        <f t="shared" si="9"/>
        <v>100</v>
      </c>
      <c r="O32" s="5">
        <f t="shared" si="10"/>
        <v>0</v>
      </c>
      <c r="P32" s="40">
        <f t="shared" ref="P32:T32" si="16">P33</f>
        <v>-7003.9340000000002</v>
      </c>
      <c r="Q32" s="40">
        <f t="shared" si="16"/>
        <v>-7003.9340000000002</v>
      </c>
      <c r="R32" s="40">
        <f t="shared" si="16"/>
        <v>0</v>
      </c>
      <c r="S32" s="40">
        <f t="shared" si="16"/>
        <v>0</v>
      </c>
      <c r="T32" s="40">
        <f t="shared" si="16"/>
        <v>-7003.9340000000002</v>
      </c>
      <c r="U32" s="5">
        <v>0</v>
      </c>
      <c r="V32" s="5">
        <v>0</v>
      </c>
      <c r="W32" s="5"/>
      <c r="X32" s="5"/>
      <c r="Y32" s="5"/>
      <c r="Z32" s="5"/>
      <c r="AA32" s="7"/>
      <c r="AB32" s="15"/>
    </row>
    <row r="33" spans="2:28" ht="33.75" customHeight="1" x14ac:dyDescent="0.2">
      <c r="B33" s="1"/>
      <c r="C33" s="2" t="s">
        <v>46</v>
      </c>
      <c r="D33" s="3"/>
      <c r="E33" s="15" t="s">
        <v>47</v>
      </c>
      <c r="F33" s="5">
        <f>F34+F35+F36+F37+F38+F39+F42+F43+F44+F40+F41</f>
        <v>459077</v>
      </c>
      <c r="G33" s="5">
        <f t="shared" ref="G33:J33" si="17">G34+G35+G36+G37+G38+G39+G42+G43+G44+G40+G41</f>
        <v>311902</v>
      </c>
      <c r="H33" s="5">
        <f t="shared" si="17"/>
        <v>48226</v>
      </c>
      <c r="I33" s="5">
        <f t="shared" si="17"/>
        <v>242677.81299999999</v>
      </c>
      <c r="J33" s="5">
        <f t="shared" si="17"/>
        <v>-69224.187000000005</v>
      </c>
      <c r="K33" s="5">
        <f>K34+K35+K36+K37+K38+K39+K42+K43+K44+K40+K41</f>
        <v>41222.065999999999</v>
      </c>
      <c r="L33" s="6">
        <f t="shared" ref="L33:L34" si="18">(K33/H33)*100</f>
        <v>85.476850661468916</v>
      </c>
      <c r="M33" s="5">
        <f>M34+M35+M36+M37+M38+M39+M42+M43+M44+M40+M41</f>
        <v>459077</v>
      </c>
      <c r="N33" s="5">
        <f t="shared" si="9"/>
        <v>100</v>
      </c>
      <c r="O33" s="5">
        <f>SUM(O34:O45)</f>
        <v>0</v>
      </c>
      <c r="P33" s="5">
        <f t="shared" ref="P33:T33" si="19">P34+P35+P36+P37+P38+P39+P42+P43+P44+P40+P41</f>
        <v>-7003.9340000000002</v>
      </c>
      <c r="Q33" s="5">
        <f t="shared" si="19"/>
        <v>-7003.9340000000002</v>
      </c>
      <c r="R33" s="5">
        <f t="shared" si="19"/>
        <v>0</v>
      </c>
      <c r="S33" s="5">
        <f t="shared" si="19"/>
        <v>0</v>
      </c>
      <c r="T33" s="5">
        <f t="shared" si="19"/>
        <v>-7003.9340000000002</v>
      </c>
      <c r="U33" s="5">
        <f>SUM(U34:U45)</f>
        <v>0</v>
      </c>
      <c r="V33" s="5">
        <f>SUM(V34:V45)</f>
        <v>-9.9999999999056399E-4</v>
      </c>
      <c r="W33" s="5"/>
      <c r="X33" s="5"/>
      <c r="Y33" s="5"/>
      <c r="Z33" s="5"/>
      <c r="AA33" s="7"/>
      <c r="AB33" s="7"/>
    </row>
    <row r="34" spans="2:28" x14ac:dyDescent="0.2">
      <c r="B34" s="1"/>
      <c r="C34" s="2"/>
      <c r="D34" s="2" t="s">
        <v>88</v>
      </c>
      <c r="E34" s="15" t="s">
        <v>49</v>
      </c>
      <c r="F34" s="5">
        <v>137804</v>
      </c>
      <c r="G34" s="5">
        <v>14000</v>
      </c>
      <c r="H34" s="5">
        <v>14000</v>
      </c>
      <c r="I34" s="5">
        <v>14000</v>
      </c>
      <c r="J34" s="5">
        <f>I34-G34</f>
        <v>0</v>
      </c>
      <c r="K34" s="5">
        <v>14000</v>
      </c>
      <c r="L34" s="6">
        <f t="shared" si="18"/>
        <v>100</v>
      </c>
      <c r="M34" s="6">
        <f>F34</f>
        <v>137804</v>
      </c>
      <c r="N34" s="5">
        <f t="shared" si="9"/>
        <v>100</v>
      </c>
      <c r="O34" s="5">
        <f t="shared" ref="O34:O44" si="20">M34-F34</f>
        <v>0</v>
      </c>
      <c r="P34" s="5">
        <f t="shared" ref="P34" si="21">K34-H34</f>
        <v>0</v>
      </c>
      <c r="Q34" s="5">
        <f t="shared" ref="Q34" si="22">R34+S34+T34</f>
        <v>0</v>
      </c>
      <c r="R34" s="5"/>
      <c r="S34" s="6"/>
      <c r="T34" s="5"/>
      <c r="U34" s="5"/>
      <c r="V34" s="5">
        <f>P34-Q34-U34</f>
        <v>0</v>
      </c>
      <c r="W34" s="5"/>
      <c r="X34" s="5"/>
      <c r="Y34" s="5"/>
      <c r="Z34" s="5"/>
      <c r="AA34" s="7"/>
      <c r="AB34" s="7"/>
    </row>
    <row r="35" spans="2:28" x14ac:dyDescent="0.2">
      <c r="B35" s="1"/>
      <c r="C35" s="2"/>
      <c r="D35" s="3" t="s">
        <v>55</v>
      </c>
      <c r="E35" s="4" t="s">
        <v>56</v>
      </c>
      <c r="F35" s="5">
        <v>5015</v>
      </c>
      <c r="G35" s="5">
        <v>0</v>
      </c>
      <c r="H35" s="5">
        <v>0</v>
      </c>
      <c r="I35" s="5">
        <v>0</v>
      </c>
      <c r="J35" s="5">
        <f>I35-G35</f>
        <v>0</v>
      </c>
      <c r="K35" s="5">
        <v>0</v>
      </c>
      <c r="L35" s="6">
        <v>100</v>
      </c>
      <c r="M35" s="6">
        <f t="shared" ref="M35:M42" si="23">F35</f>
        <v>5015</v>
      </c>
      <c r="N35" s="5">
        <f t="shared" si="9"/>
        <v>100</v>
      </c>
      <c r="O35" s="5">
        <f t="shared" si="20"/>
        <v>0</v>
      </c>
      <c r="P35" s="5">
        <f>K35-H35</f>
        <v>0</v>
      </c>
      <c r="Q35" s="5">
        <f>R35+S35+T35</f>
        <v>0</v>
      </c>
      <c r="R35" s="6"/>
      <c r="S35" s="6"/>
      <c r="T35" s="5"/>
      <c r="U35" s="5"/>
      <c r="V35" s="5">
        <v>0</v>
      </c>
      <c r="W35" s="5"/>
      <c r="X35" s="5"/>
      <c r="Y35" s="5"/>
      <c r="Z35" s="5"/>
      <c r="AA35" s="7"/>
      <c r="AB35" s="7"/>
    </row>
    <row r="36" spans="2:28" ht="38.25" x14ac:dyDescent="0.2">
      <c r="B36" s="1"/>
      <c r="C36" s="2"/>
      <c r="D36" s="3" t="s">
        <v>57</v>
      </c>
      <c r="E36" s="45" t="s">
        <v>58</v>
      </c>
      <c r="F36" s="5">
        <v>4601</v>
      </c>
      <c r="G36" s="5">
        <v>365</v>
      </c>
      <c r="H36" s="5">
        <v>365</v>
      </c>
      <c r="I36" s="5">
        <v>365</v>
      </c>
      <c r="J36" s="5">
        <f t="shared" ref="J36:J43" si="24">I36-G36</f>
        <v>0</v>
      </c>
      <c r="K36" s="5">
        <v>365</v>
      </c>
      <c r="L36" s="6">
        <v>100</v>
      </c>
      <c r="M36" s="6">
        <f t="shared" si="23"/>
        <v>4601</v>
      </c>
      <c r="N36" s="5">
        <f t="shared" si="9"/>
        <v>100</v>
      </c>
      <c r="O36" s="5">
        <f t="shared" si="20"/>
        <v>0</v>
      </c>
      <c r="P36" s="5">
        <f>K36-H36</f>
        <v>0</v>
      </c>
      <c r="Q36" s="5">
        <f>R36+S36+T36</f>
        <v>0</v>
      </c>
      <c r="R36" s="6"/>
      <c r="S36" s="6"/>
      <c r="T36" s="5"/>
      <c r="U36" s="5"/>
      <c r="V36" s="5">
        <v>0</v>
      </c>
      <c r="W36" s="5"/>
      <c r="X36" s="5"/>
      <c r="Y36" s="5"/>
      <c r="Z36" s="5"/>
      <c r="AA36" s="7"/>
      <c r="AB36" s="7"/>
    </row>
    <row r="37" spans="2:28" x14ac:dyDescent="0.2">
      <c r="B37" s="1"/>
      <c r="C37" s="2"/>
      <c r="D37" s="3" t="s">
        <v>59</v>
      </c>
      <c r="E37" s="4" t="s">
        <v>60</v>
      </c>
      <c r="F37" s="5">
        <v>7276</v>
      </c>
      <c r="G37" s="5">
        <v>2351</v>
      </c>
      <c r="H37" s="5">
        <v>2351</v>
      </c>
      <c r="I37" s="5">
        <v>2351</v>
      </c>
      <c r="J37" s="5">
        <f t="shared" si="24"/>
        <v>0</v>
      </c>
      <c r="K37" s="5">
        <v>2351</v>
      </c>
      <c r="L37" s="6">
        <v>100</v>
      </c>
      <c r="M37" s="6">
        <f t="shared" si="23"/>
        <v>7276</v>
      </c>
      <c r="N37" s="5">
        <f t="shared" si="9"/>
        <v>100</v>
      </c>
      <c r="O37" s="5">
        <f t="shared" si="20"/>
        <v>0</v>
      </c>
      <c r="P37" s="5">
        <f>K37-H37</f>
        <v>0</v>
      </c>
      <c r="Q37" s="5">
        <f t="shared" ref="Q37:Q38" si="25">R37+S37+T37</f>
        <v>0</v>
      </c>
      <c r="R37" s="6"/>
      <c r="S37" s="5"/>
      <c r="T37" s="5"/>
      <c r="U37" s="5"/>
      <c r="V37" s="5">
        <v>0</v>
      </c>
      <c r="W37" s="5"/>
      <c r="X37" s="5"/>
      <c r="Y37" s="5"/>
      <c r="Z37" s="5"/>
      <c r="AA37" s="7"/>
      <c r="AB37" s="7"/>
    </row>
    <row r="38" spans="2:28" ht="38.25" x14ac:dyDescent="0.2">
      <c r="B38" s="1"/>
      <c r="C38" s="2"/>
      <c r="D38" s="3" t="s">
        <v>61</v>
      </c>
      <c r="E38" s="4" t="s">
        <v>62</v>
      </c>
      <c r="F38" s="5">
        <v>6201</v>
      </c>
      <c r="G38" s="5">
        <v>800</v>
      </c>
      <c r="H38" s="5">
        <v>800</v>
      </c>
      <c r="I38" s="5">
        <v>800</v>
      </c>
      <c r="J38" s="5">
        <f t="shared" si="24"/>
        <v>0</v>
      </c>
      <c r="K38" s="5">
        <v>800</v>
      </c>
      <c r="L38" s="6">
        <v>100</v>
      </c>
      <c r="M38" s="6">
        <f t="shared" si="23"/>
        <v>6201</v>
      </c>
      <c r="N38" s="5">
        <f t="shared" si="9"/>
        <v>100</v>
      </c>
      <c r="O38" s="5">
        <f t="shared" si="20"/>
        <v>0</v>
      </c>
      <c r="P38" s="5">
        <f t="shared" ref="P38:P44" si="26">K38-H38</f>
        <v>0</v>
      </c>
      <c r="Q38" s="5">
        <f t="shared" si="25"/>
        <v>0</v>
      </c>
      <c r="R38" s="6"/>
      <c r="S38" s="5"/>
      <c r="T38" s="5"/>
      <c r="U38" s="5"/>
      <c r="V38" s="5">
        <v>0</v>
      </c>
      <c r="W38" s="5"/>
      <c r="X38" s="5"/>
      <c r="Y38" s="5"/>
      <c r="Z38" s="5"/>
      <c r="AA38" s="7"/>
      <c r="AB38" s="7"/>
    </row>
    <row r="39" spans="2:28" ht="51" x14ac:dyDescent="0.2">
      <c r="B39" s="1"/>
      <c r="C39" s="2"/>
      <c r="D39" s="3" t="s">
        <v>64</v>
      </c>
      <c r="E39" s="45" t="s">
        <v>65</v>
      </c>
      <c r="F39" s="5">
        <v>4134</v>
      </c>
      <c r="G39" s="5">
        <v>340</v>
      </c>
      <c r="H39" s="5">
        <v>340</v>
      </c>
      <c r="I39" s="5">
        <v>340</v>
      </c>
      <c r="J39" s="5">
        <f t="shared" si="24"/>
        <v>0</v>
      </c>
      <c r="K39" s="5">
        <v>340</v>
      </c>
      <c r="L39" s="6">
        <v>100</v>
      </c>
      <c r="M39" s="6">
        <f t="shared" si="23"/>
        <v>4134</v>
      </c>
      <c r="N39" s="5">
        <f t="shared" si="9"/>
        <v>100</v>
      </c>
      <c r="O39" s="5">
        <f t="shared" si="20"/>
        <v>0</v>
      </c>
      <c r="P39" s="5">
        <f t="shared" si="26"/>
        <v>0</v>
      </c>
      <c r="Q39" s="5">
        <f>R39+S39+T39</f>
        <v>0</v>
      </c>
      <c r="R39" s="6"/>
      <c r="S39" s="5"/>
      <c r="T39" s="5"/>
      <c r="U39" s="5"/>
      <c r="V39" s="5">
        <v>0</v>
      </c>
      <c r="W39" s="5"/>
      <c r="X39" s="5"/>
      <c r="Y39" s="5"/>
      <c r="Z39" s="5"/>
      <c r="AA39" s="7"/>
      <c r="AB39" s="7"/>
    </row>
    <row r="40" spans="2:28" ht="25.5" x14ac:dyDescent="0.2">
      <c r="B40" s="1"/>
      <c r="C40" s="2"/>
      <c r="D40" s="3" t="s">
        <v>91</v>
      </c>
      <c r="E40" s="15" t="s">
        <v>92</v>
      </c>
      <c r="F40" s="5">
        <v>75785</v>
      </c>
      <c r="G40" s="5">
        <v>75785</v>
      </c>
      <c r="H40" s="5">
        <v>5227</v>
      </c>
      <c r="I40" s="5">
        <v>7498.6790000000001</v>
      </c>
      <c r="J40" s="5">
        <f>I40-G40</f>
        <v>-68286.320999999996</v>
      </c>
      <c r="K40" s="5">
        <v>0</v>
      </c>
      <c r="L40" s="6">
        <v>100</v>
      </c>
      <c r="M40" s="6">
        <f t="shared" si="23"/>
        <v>75785</v>
      </c>
      <c r="N40" s="5">
        <f t="shared" ref="N40" si="27">M40/F40*100</f>
        <v>100</v>
      </c>
      <c r="O40" s="5">
        <f t="shared" si="20"/>
        <v>0</v>
      </c>
      <c r="P40" s="5">
        <f>K40-H40</f>
        <v>-5227</v>
      </c>
      <c r="Q40" s="5">
        <f>R40+S40+T40</f>
        <v>-5227</v>
      </c>
      <c r="R40" s="5"/>
      <c r="S40" s="6"/>
      <c r="T40" s="5">
        <v>-5227</v>
      </c>
      <c r="U40" s="5"/>
      <c r="V40" s="5">
        <v>0</v>
      </c>
      <c r="W40" s="5"/>
      <c r="X40" s="5"/>
      <c r="Y40" s="5"/>
      <c r="Z40" s="5"/>
      <c r="AA40" s="7" t="s">
        <v>200</v>
      </c>
      <c r="AB40" s="7" t="s">
        <v>200</v>
      </c>
    </row>
    <row r="41" spans="2:28" ht="51" x14ac:dyDescent="0.2">
      <c r="B41" s="1"/>
      <c r="C41" s="2"/>
      <c r="D41" s="3" t="s">
        <v>93</v>
      </c>
      <c r="E41" s="15" t="s">
        <v>94</v>
      </c>
      <c r="F41" s="5">
        <v>100</v>
      </c>
      <c r="G41" s="5">
        <v>100</v>
      </c>
      <c r="H41" s="5">
        <v>0</v>
      </c>
      <c r="I41" s="5">
        <v>0</v>
      </c>
      <c r="J41" s="5">
        <f t="shared" ref="J41" si="28">I41-G41</f>
        <v>-100</v>
      </c>
      <c r="K41" s="5">
        <v>0</v>
      </c>
      <c r="L41" s="6">
        <v>100</v>
      </c>
      <c r="M41" s="6">
        <f t="shared" si="23"/>
        <v>100</v>
      </c>
      <c r="N41" s="5">
        <f>M41/F41*100</f>
        <v>100</v>
      </c>
      <c r="O41" s="5">
        <f t="shared" si="20"/>
        <v>0</v>
      </c>
      <c r="P41" s="5">
        <f>K41-H41</f>
        <v>0</v>
      </c>
      <c r="Q41" s="5">
        <f>R41+S41+T41</f>
        <v>0</v>
      </c>
      <c r="R41" s="5"/>
      <c r="S41" s="6"/>
      <c r="T41" s="5"/>
      <c r="U41" s="5"/>
      <c r="V41" s="5">
        <v>0</v>
      </c>
      <c r="W41" s="5"/>
      <c r="X41" s="5"/>
      <c r="Y41" s="5"/>
      <c r="Z41" s="5"/>
      <c r="AA41" s="7"/>
      <c r="AB41" s="7" t="s">
        <v>200</v>
      </c>
    </row>
    <row r="42" spans="2:28" ht="25.5" x14ac:dyDescent="0.2">
      <c r="B42" s="1"/>
      <c r="C42" s="2"/>
      <c r="D42" s="3" t="s">
        <v>71</v>
      </c>
      <c r="E42" s="46" t="s">
        <v>72</v>
      </c>
      <c r="F42" s="5">
        <v>7672</v>
      </c>
      <c r="G42" s="5">
        <v>7672</v>
      </c>
      <c r="H42" s="5">
        <v>7672</v>
      </c>
      <c r="I42" s="5">
        <v>7672</v>
      </c>
      <c r="J42" s="5">
        <f t="shared" si="24"/>
        <v>0</v>
      </c>
      <c r="K42" s="5">
        <v>5895.0659999999998</v>
      </c>
      <c r="L42" s="6">
        <v>100</v>
      </c>
      <c r="M42" s="6">
        <f t="shared" si="23"/>
        <v>7672</v>
      </c>
      <c r="N42" s="5">
        <f t="shared" si="9"/>
        <v>100</v>
      </c>
      <c r="O42" s="5">
        <f t="shared" si="20"/>
        <v>0</v>
      </c>
      <c r="P42" s="5">
        <f t="shared" si="26"/>
        <v>-1776.9340000000002</v>
      </c>
      <c r="Q42" s="5">
        <f t="shared" ref="Q42" si="29">R42+S42+T42</f>
        <v>-1776.934</v>
      </c>
      <c r="R42" s="6"/>
      <c r="S42" s="6"/>
      <c r="T42" s="6">
        <v>-1776.934</v>
      </c>
      <c r="U42" s="6"/>
      <c r="V42" s="5">
        <v>0</v>
      </c>
      <c r="W42" s="5"/>
      <c r="X42" s="5"/>
      <c r="Y42" s="5"/>
      <c r="Z42" s="5"/>
      <c r="AA42" s="7" t="s">
        <v>200</v>
      </c>
      <c r="AB42" s="7" t="s">
        <v>200</v>
      </c>
    </row>
    <row r="43" spans="2:28" ht="51" x14ac:dyDescent="0.2">
      <c r="B43" s="1"/>
      <c r="C43" s="2"/>
      <c r="D43" s="3" t="s">
        <v>75</v>
      </c>
      <c r="E43" s="4" t="s">
        <v>76</v>
      </c>
      <c r="F43" s="5">
        <v>800</v>
      </c>
      <c r="G43" s="5">
        <v>800</v>
      </c>
      <c r="H43" s="5">
        <v>0</v>
      </c>
      <c r="I43" s="5">
        <v>0</v>
      </c>
      <c r="J43" s="5">
        <f t="shared" si="24"/>
        <v>-800</v>
      </c>
      <c r="K43" s="5">
        <v>0</v>
      </c>
      <c r="L43" s="6">
        <v>100</v>
      </c>
      <c r="M43" s="6">
        <f>F43</f>
        <v>800</v>
      </c>
      <c r="N43" s="5">
        <f>M43/F43*100</f>
        <v>100</v>
      </c>
      <c r="O43" s="5">
        <f t="shared" si="20"/>
        <v>0</v>
      </c>
      <c r="P43" s="5">
        <f t="shared" si="26"/>
        <v>0</v>
      </c>
      <c r="Q43" s="5">
        <f>R43+S43+T43</f>
        <v>0</v>
      </c>
      <c r="R43" s="6"/>
      <c r="S43" s="6"/>
      <c r="T43" s="6"/>
      <c r="U43" s="6"/>
      <c r="V43" s="5">
        <v>0</v>
      </c>
      <c r="W43" s="5"/>
      <c r="X43" s="5"/>
      <c r="Y43" s="5"/>
      <c r="Z43" s="5"/>
      <c r="AA43" s="7"/>
      <c r="AB43" s="7" t="s">
        <v>200</v>
      </c>
    </row>
    <row r="44" spans="2:28" ht="38.25" x14ac:dyDescent="0.2">
      <c r="B44" s="1"/>
      <c r="C44" s="2"/>
      <c r="D44" s="3" t="s">
        <v>77</v>
      </c>
      <c r="E44" s="4" t="s">
        <v>78</v>
      </c>
      <c r="F44" s="6">
        <v>209689</v>
      </c>
      <c r="G44" s="6">
        <v>209689</v>
      </c>
      <c r="H44" s="6">
        <v>17471</v>
      </c>
      <c r="I44" s="6">
        <v>209651.13399999999</v>
      </c>
      <c r="J44" s="5">
        <f t="shared" ref="J44" si="30">I44-G44</f>
        <v>-37.86600000000908</v>
      </c>
      <c r="K44" s="6">
        <v>17471</v>
      </c>
      <c r="L44" s="6">
        <f t="shared" ref="L44" si="31">(K44/H44)*100</f>
        <v>100</v>
      </c>
      <c r="M44" s="6">
        <f t="shared" ref="M44" si="32">F44</f>
        <v>209689</v>
      </c>
      <c r="N44" s="5">
        <f t="shared" ref="N44" si="33">M44/F44*100</f>
        <v>100</v>
      </c>
      <c r="O44" s="5">
        <f t="shared" si="20"/>
        <v>0</v>
      </c>
      <c r="P44" s="5">
        <f t="shared" si="26"/>
        <v>0</v>
      </c>
      <c r="Q44" s="5">
        <f>R44+S44+T44</f>
        <v>0</v>
      </c>
      <c r="R44" s="6"/>
      <c r="S44" s="6"/>
      <c r="T44" s="6"/>
      <c r="U44" s="6"/>
      <c r="V44" s="5">
        <v>0</v>
      </c>
      <c r="W44" s="5"/>
      <c r="X44" s="5"/>
      <c r="Y44" s="5"/>
      <c r="Z44" s="5"/>
      <c r="AA44" s="7"/>
      <c r="AB44" s="7" t="s">
        <v>54</v>
      </c>
    </row>
    <row r="45" spans="2:28" ht="76.5" x14ac:dyDescent="0.2">
      <c r="B45" s="1" t="s">
        <v>99</v>
      </c>
      <c r="C45" s="2"/>
      <c r="D45" s="2"/>
      <c r="E45" s="50" t="s">
        <v>100</v>
      </c>
      <c r="F45" s="5">
        <f>F46</f>
        <v>441065</v>
      </c>
      <c r="G45" s="5">
        <f t="shared" ref="G45:J45" si="34">G46</f>
        <v>38419</v>
      </c>
      <c r="H45" s="5">
        <f t="shared" si="34"/>
        <v>29950</v>
      </c>
      <c r="I45" s="5">
        <f t="shared" si="34"/>
        <v>30674.501</v>
      </c>
      <c r="J45" s="5">
        <f t="shared" si="34"/>
        <v>-7744.4989999999998</v>
      </c>
      <c r="K45" s="5">
        <f>K46</f>
        <v>29678.38</v>
      </c>
      <c r="L45" s="6">
        <f t="shared" si="15"/>
        <v>99.093088480801342</v>
      </c>
      <c r="M45" s="5">
        <f>M46</f>
        <v>441065</v>
      </c>
      <c r="N45" s="5">
        <f t="shared" si="9"/>
        <v>100</v>
      </c>
      <c r="O45" s="5">
        <f t="shared" ref="O45:V45" si="35">O46</f>
        <v>0</v>
      </c>
      <c r="P45" s="5">
        <f t="shared" si="35"/>
        <v>-271.61999999999989</v>
      </c>
      <c r="Q45" s="5">
        <f t="shared" si="35"/>
        <v>-271.61899999999997</v>
      </c>
      <c r="R45" s="5">
        <f t="shared" si="35"/>
        <v>0</v>
      </c>
      <c r="S45" s="5">
        <f t="shared" si="35"/>
        <v>-251.61899999999997</v>
      </c>
      <c r="T45" s="5">
        <f t="shared" si="35"/>
        <v>-20</v>
      </c>
      <c r="U45" s="5">
        <f t="shared" si="35"/>
        <v>0</v>
      </c>
      <c r="V45" s="5">
        <f t="shared" si="35"/>
        <v>-9.9999999999056399E-4</v>
      </c>
      <c r="W45" s="5"/>
      <c r="X45" s="5"/>
      <c r="Y45" s="5"/>
      <c r="Z45" s="5"/>
      <c r="AA45" s="51"/>
      <c r="AB45" s="7"/>
    </row>
    <row r="46" spans="2:28" ht="25.5" x14ac:dyDescent="0.2">
      <c r="B46" s="1"/>
      <c r="C46" s="2" t="s">
        <v>46</v>
      </c>
      <c r="D46" s="3"/>
      <c r="E46" s="15" t="s">
        <v>47</v>
      </c>
      <c r="F46" s="5">
        <f t="shared" ref="F46:V46" si="36">SUM(F47:F62)</f>
        <v>441065</v>
      </c>
      <c r="G46" s="5">
        <f t="shared" si="36"/>
        <v>38419</v>
      </c>
      <c r="H46" s="5">
        <f t="shared" si="36"/>
        <v>29950</v>
      </c>
      <c r="I46" s="5">
        <f t="shared" si="36"/>
        <v>30674.501</v>
      </c>
      <c r="J46" s="5">
        <f t="shared" si="36"/>
        <v>-7744.4989999999998</v>
      </c>
      <c r="K46" s="5">
        <f t="shared" si="36"/>
        <v>29678.38</v>
      </c>
      <c r="L46" s="5">
        <f t="shared" si="36"/>
        <v>2478.013251475797</v>
      </c>
      <c r="M46" s="5">
        <f t="shared" si="36"/>
        <v>441065</v>
      </c>
      <c r="N46" s="5">
        <f t="shared" si="36"/>
        <v>1600</v>
      </c>
      <c r="O46" s="5">
        <f t="shared" si="36"/>
        <v>0</v>
      </c>
      <c r="P46" s="5">
        <f t="shared" si="36"/>
        <v>-271.61999999999989</v>
      </c>
      <c r="Q46" s="5">
        <f t="shared" si="36"/>
        <v>-271.61899999999997</v>
      </c>
      <c r="R46" s="5">
        <f t="shared" si="36"/>
        <v>0</v>
      </c>
      <c r="S46" s="5">
        <f t="shared" si="36"/>
        <v>-251.61899999999997</v>
      </c>
      <c r="T46" s="5">
        <f t="shared" si="36"/>
        <v>-20</v>
      </c>
      <c r="U46" s="5">
        <f t="shared" si="36"/>
        <v>0</v>
      </c>
      <c r="V46" s="5">
        <f t="shared" si="36"/>
        <v>-9.9999999999056399E-4</v>
      </c>
      <c r="W46" s="5"/>
      <c r="X46" s="5"/>
      <c r="Y46" s="5"/>
      <c r="Z46" s="5"/>
      <c r="AA46" s="7"/>
      <c r="AB46" s="7"/>
    </row>
    <row r="47" spans="2:28" x14ac:dyDescent="0.2">
      <c r="B47" s="1"/>
      <c r="C47" s="2"/>
      <c r="D47" s="2" t="s">
        <v>88</v>
      </c>
      <c r="E47" s="15" t="s">
        <v>49</v>
      </c>
      <c r="F47" s="5">
        <v>312949</v>
      </c>
      <c r="G47" s="5">
        <v>25000</v>
      </c>
      <c r="H47" s="5">
        <v>25000</v>
      </c>
      <c r="I47" s="5">
        <v>25000</v>
      </c>
      <c r="J47" s="5">
        <f t="shared" ref="J47:J62" si="37">I47-G47</f>
        <v>0</v>
      </c>
      <c r="K47" s="5">
        <v>25000</v>
      </c>
      <c r="L47" s="6">
        <f t="shared" si="15"/>
        <v>100</v>
      </c>
      <c r="M47" s="6">
        <f>F47</f>
        <v>312949</v>
      </c>
      <c r="N47" s="5">
        <f t="shared" si="9"/>
        <v>100</v>
      </c>
      <c r="O47" s="5">
        <f t="shared" ref="O47:O62" si="38">M47-F47</f>
        <v>0</v>
      </c>
      <c r="P47" s="5">
        <f t="shared" ref="P47:P62" si="39">K47-H47</f>
        <v>0</v>
      </c>
      <c r="Q47" s="5">
        <f>R47+S47+T47</f>
        <v>0</v>
      </c>
      <c r="R47" s="5"/>
      <c r="S47" s="6"/>
      <c r="T47" s="5"/>
      <c r="U47" s="5"/>
      <c r="V47" s="5">
        <f>P47-Q47-U47</f>
        <v>0</v>
      </c>
      <c r="W47" s="5"/>
      <c r="X47" s="5"/>
      <c r="Y47" s="5"/>
      <c r="Z47" s="5"/>
      <c r="AA47" s="7"/>
      <c r="AB47" s="7"/>
    </row>
    <row r="48" spans="2:28" ht="38.25" x14ac:dyDescent="0.2">
      <c r="B48" s="1"/>
      <c r="C48" s="2"/>
      <c r="D48" s="2" t="s">
        <v>101</v>
      </c>
      <c r="E48" s="15" t="s">
        <v>56</v>
      </c>
      <c r="F48" s="5">
        <v>14219</v>
      </c>
      <c r="G48" s="5">
        <v>800</v>
      </c>
      <c r="H48" s="5">
        <v>800</v>
      </c>
      <c r="I48" s="5">
        <v>756.524</v>
      </c>
      <c r="J48" s="5">
        <f t="shared" si="37"/>
        <v>-43.475999999999999</v>
      </c>
      <c r="K48" s="5">
        <v>756.524</v>
      </c>
      <c r="L48" s="6">
        <v>1000</v>
      </c>
      <c r="M48" s="6">
        <f>F48</f>
        <v>14219</v>
      </c>
      <c r="N48" s="5">
        <f t="shared" si="9"/>
        <v>100</v>
      </c>
      <c r="O48" s="5">
        <f t="shared" si="38"/>
        <v>0</v>
      </c>
      <c r="P48" s="5">
        <f>K48-H48</f>
        <v>-43.475999999999999</v>
      </c>
      <c r="Q48" s="5">
        <f>R48+S48+T48</f>
        <v>-43.475999999999999</v>
      </c>
      <c r="R48" s="5"/>
      <c r="S48" s="6">
        <v>-43.475999999999999</v>
      </c>
      <c r="T48" s="5"/>
      <c r="U48" s="5"/>
      <c r="V48" s="5">
        <f>P48-Q48-U48</f>
        <v>0</v>
      </c>
      <c r="W48" s="5"/>
      <c r="X48" s="5"/>
      <c r="Y48" s="5"/>
      <c r="Z48" s="5"/>
      <c r="AA48" s="7" t="s">
        <v>54</v>
      </c>
      <c r="AB48" s="7" t="s">
        <v>54</v>
      </c>
    </row>
    <row r="49" spans="1:28" ht="38.25" x14ac:dyDescent="0.2">
      <c r="B49" s="1"/>
      <c r="C49" s="2"/>
      <c r="D49" s="3" t="s">
        <v>103</v>
      </c>
      <c r="E49" s="45" t="s">
        <v>58</v>
      </c>
      <c r="F49" s="5">
        <v>8113</v>
      </c>
      <c r="G49" s="5">
        <v>420</v>
      </c>
      <c r="H49" s="5">
        <v>420</v>
      </c>
      <c r="I49" s="5">
        <v>420</v>
      </c>
      <c r="J49" s="5">
        <f t="shared" si="37"/>
        <v>0</v>
      </c>
      <c r="K49" s="5">
        <v>420</v>
      </c>
      <c r="L49" s="6">
        <v>100</v>
      </c>
      <c r="M49" s="6">
        <f t="shared" ref="M49" si="40">F49</f>
        <v>8113</v>
      </c>
      <c r="N49" s="5">
        <f t="shared" si="9"/>
        <v>100</v>
      </c>
      <c r="O49" s="5">
        <f t="shared" si="38"/>
        <v>0</v>
      </c>
      <c r="P49" s="5">
        <f>K49-H49</f>
        <v>0</v>
      </c>
      <c r="Q49" s="5">
        <f>R49+S49+T49</f>
        <v>0</v>
      </c>
      <c r="R49" s="6"/>
      <c r="S49" s="6"/>
      <c r="T49" s="5"/>
      <c r="U49" s="5"/>
      <c r="V49" s="5">
        <v>0</v>
      </c>
      <c r="W49" s="5"/>
      <c r="X49" s="5"/>
      <c r="Y49" s="5"/>
      <c r="Z49" s="5"/>
      <c r="AA49" s="7"/>
      <c r="AB49" s="7"/>
    </row>
    <row r="50" spans="1:28" x14ac:dyDescent="0.2">
      <c r="B50" s="1"/>
      <c r="C50" s="2"/>
      <c r="D50" s="2" t="s">
        <v>59</v>
      </c>
      <c r="E50" s="15" t="s">
        <v>60</v>
      </c>
      <c r="F50" s="5">
        <v>16524</v>
      </c>
      <c r="G50" s="5">
        <v>1000</v>
      </c>
      <c r="H50" s="5">
        <v>1000</v>
      </c>
      <c r="I50" s="5">
        <v>1000</v>
      </c>
      <c r="J50" s="5">
        <f t="shared" si="37"/>
        <v>0</v>
      </c>
      <c r="K50" s="5">
        <v>1000</v>
      </c>
      <c r="L50" s="6">
        <f>(K50/H50)*100</f>
        <v>100</v>
      </c>
      <c r="M50" s="6">
        <f>F50</f>
        <v>16524</v>
      </c>
      <c r="N50" s="5">
        <f t="shared" si="9"/>
        <v>100</v>
      </c>
      <c r="O50" s="5">
        <f t="shared" si="38"/>
        <v>0</v>
      </c>
      <c r="P50" s="5">
        <f t="shared" si="39"/>
        <v>0</v>
      </c>
      <c r="Q50" s="5">
        <f t="shared" si="13"/>
        <v>0</v>
      </c>
      <c r="R50" s="5"/>
      <c r="S50" s="6"/>
      <c r="T50" s="5"/>
      <c r="U50" s="5"/>
      <c r="V50" s="5">
        <f>P50-Q50-U50</f>
        <v>0</v>
      </c>
      <c r="W50" s="5"/>
      <c r="X50" s="5"/>
      <c r="Y50" s="5"/>
      <c r="Z50" s="5"/>
      <c r="AA50" s="7"/>
      <c r="AB50" s="7"/>
    </row>
    <row r="51" spans="1:28" ht="38.25" x14ac:dyDescent="0.2">
      <c r="B51" s="1"/>
      <c r="C51" s="2"/>
      <c r="D51" s="2" t="s">
        <v>61</v>
      </c>
      <c r="E51" s="15" t="s">
        <v>102</v>
      </c>
      <c r="F51" s="5">
        <v>14083</v>
      </c>
      <c r="G51" s="5">
        <v>1210</v>
      </c>
      <c r="H51" s="5">
        <v>1210</v>
      </c>
      <c r="I51" s="5">
        <v>1081.3230000000001</v>
      </c>
      <c r="J51" s="5">
        <f t="shared" si="37"/>
        <v>-128.67699999999991</v>
      </c>
      <c r="K51" s="5">
        <v>1081.3230000000001</v>
      </c>
      <c r="L51" s="6">
        <f t="shared" si="15"/>
        <v>89.365537190082662</v>
      </c>
      <c r="M51" s="6">
        <f>F51</f>
        <v>14083</v>
      </c>
      <c r="N51" s="5">
        <f t="shared" si="9"/>
        <v>100</v>
      </c>
      <c r="O51" s="5">
        <f t="shared" si="38"/>
        <v>0</v>
      </c>
      <c r="P51" s="5">
        <f>K51-H51</f>
        <v>-128.67699999999991</v>
      </c>
      <c r="Q51" s="5">
        <f t="shared" si="13"/>
        <v>-128.67699999999999</v>
      </c>
      <c r="R51" s="5"/>
      <c r="S51" s="6">
        <v>-128.67699999999999</v>
      </c>
      <c r="T51" s="5"/>
      <c r="U51" s="5"/>
      <c r="V51" s="5">
        <v>0</v>
      </c>
      <c r="W51" s="5"/>
      <c r="X51" s="5"/>
      <c r="Y51" s="5"/>
      <c r="Z51" s="5"/>
      <c r="AA51" s="7" t="s">
        <v>54</v>
      </c>
      <c r="AB51" s="7" t="s">
        <v>54</v>
      </c>
    </row>
    <row r="52" spans="1:28" x14ac:dyDescent="0.2">
      <c r="B52" s="1"/>
      <c r="C52" s="2"/>
      <c r="D52" s="3" t="s">
        <v>89</v>
      </c>
      <c r="E52" s="15" t="s">
        <v>90</v>
      </c>
      <c r="F52" s="5">
        <v>50</v>
      </c>
      <c r="G52" s="5">
        <v>0</v>
      </c>
      <c r="H52" s="5">
        <v>0</v>
      </c>
      <c r="I52" s="5">
        <v>0</v>
      </c>
      <c r="J52" s="5">
        <f t="shared" si="37"/>
        <v>0</v>
      </c>
      <c r="K52" s="5">
        <v>0</v>
      </c>
      <c r="L52" s="6">
        <v>100</v>
      </c>
      <c r="M52" s="6">
        <f t="shared" si="12"/>
        <v>50</v>
      </c>
      <c r="N52" s="5">
        <f t="shared" si="9"/>
        <v>100</v>
      </c>
      <c r="O52" s="5">
        <f t="shared" si="38"/>
        <v>0</v>
      </c>
      <c r="P52" s="5">
        <f>K52-H52</f>
        <v>0</v>
      </c>
      <c r="Q52" s="5">
        <f>R52+S52+T52</f>
        <v>0</v>
      </c>
      <c r="R52" s="5"/>
      <c r="S52" s="6"/>
      <c r="T52" s="5"/>
      <c r="U52" s="5"/>
      <c r="V52" s="5">
        <f>P52-Q52-U52</f>
        <v>0</v>
      </c>
      <c r="W52" s="5"/>
      <c r="X52" s="5"/>
      <c r="Y52" s="5"/>
      <c r="Z52" s="5"/>
      <c r="AA52" s="7"/>
      <c r="AB52" s="7"/>
    </row>
    <row r="53" spans="1:28" ht="51" x14ac:dyDescent="0.2">
      <c r="B53" s="1"/>
      <c r="C53" s="2"/>
      <c r="D53" s="2" t="s">
        <v>64</v>
      </c>
      <c r="E53" s="52" t="s">
        <v>65</v>
      </c>
      <c r="F53" s="5">
        <v>9388</v>
      </c>
      <c r="G53" s="5">
        <v>700</v>
      </c>
      <c r="H53" s="5">
        <v>700</v>
      </c>
      <c r="I53" s="5">
        <v>620.53399999999999</v>
      </c>
      <c r="J53" s="5">
        <f t="shared" si="37"/>
        <v>-79.466000000000008</v>
      </c>
      <c r="K53" s="5">
        <v>620.53399999999999</v>
      </c>
      <c r="L53" s="6">
        <f>(K53/H53)*100</f>
        <v>88.647714285714287</v>
      </c>
      <c r="M53" s="6">
        <f t="shared" si="12"/>
        <v>9388</v>
      </c>
      <c r="N53" s="5">
        <f t="shared" si="9"/>
        <v>100</v>
      </c>
      <c r="O53" s="5">
        <f t="shared" si="38"/>
        <v>0</v>
      </c>
      <c r="P53" s="5">
        <f t="shared" si="39"/>
        <v>-79.466000000000008</v>
      </c>
      <c r="Q53" s="6">
        <f>S53</f>
        <v>-79.465999999999994</v>
      </c>
      <c r="R53" s="5"/>
      <c r="S53" s="6">
        <v>-79.465999999999994</v>
      </c>
      <c r="T53" s="5"/>
      <c r="U53" s="5"/>
      <c r="V53" s="5">
        <f>P53-Q53-U53</f>
        <v>-1.4210854715202004E-14</v>
      </c>
      <c r="W53" s="5"/>
      <c r="X53" s="5"/>
      <c r="Y53" s="5"/>
      <c r="Z53" s="5"/>
      <c r="AA53" s="7" t="s">
        <v>54</v>
      </c>
      <c r="AB53" s="7" t="s">
        <v>54</v>
      </c>
    </row>
    <row r="54" spans="1:28" ht="25.5" x14ac:dyDescent="0.2">
      <c r="B54" s="1"/>
      <c r="C54" s="2"/>
      <c r="D54" s="3" t="s">
        <v>91</v>
      </c>
      <c r="E54" s="15" t="s">
        <v>92</v>
      </c>
      <c r="F54" s="5">
        <v>44178</v>
      </c>
      <c r="G54" s="5">
        <v>7363</v>
      </c>
      <c r="H54" s="5">
        <v>0</v>
      </c>
      <c r="I54" s="5">
        <v>996.12099999999998</v>
      </c>
      <c r="J54" s="5">
        <f>I54-G54</f>
        <v>-6366.8789999999999</v>
      </c>
      <c r="K54" s="5">
        <v>0</v>
      </c>
      <c r="L54" s="6">
        <v>100</v>
      </c>
      <c r="M54" s="6">
        <f t="shared" si="12"/>
        <v>44178</v>
      </c>
      <c r="N54" s="5">
        <f t="shared" si="9"/>
        <v>100</v>
      </c>
      <c r="O54" s="5">
        <f t="shared" si="38"/>
        <v>0</v>
      </c>
      <c r="P54" s="5">
        <f>K54-H54</f>
        <v>0</v>
      </c>
      <c r="Q54" s="5">
        <f>R54+S54+T54</f>
        <v>0</v>
      </c>
      <c r="R54" s="5"/>
      <c r="S54" s="6"/>
      <c r="T54" s="5"/>
      <c r="U54" s="5"/>
      <c r="V54" s="5">
        <v>0</v>
      </c>
      <c r="W54" s="5"/>
      <c r="X54" s="5"/>
      <c r="Y54" s="5"/>
      <c r="Z54" s="5"/>
      <c r="AA54" s="7"/>
      <c r="AB54" s="7" t="s">
        <v>200</v>
      </c>
    </row>
    <row r="55" spans="1:28" ht="51" x14ac:dyDescent="0.2">
      <c r="B55" s="1"/>
      <c r="C55" s="2"/>
      <c r="D55" s="3" t="s">
        <v>93</v>
      </c>
      <c r="E55" s="15" t="s">
        <v>94</v>
      </c>
      <c r="F55" s="5">
        <v>1176</v>
      </c>
      <c r="G55" s="5">
        <v>0</v>
      </c>
      <c r="H55" s="5">
        <v>0</v>
      </c>
      <c r="I55" s="5">
        <v>0</v>
      </c>
      <c r="J55" s="5">
        <f t="shared" si="37"/>
        <v>0</v>
      </c>
      <c r="K55" s="5">
        <v>0</v>
      </c>
      <c r="L55" s="6">
        <v>100</v>
      </c>
      <c r="M55" s="6">
        <f t="shared" si="12"/>
        <v>1176</v>
      </c>
      <c r="N55" s="5">
        <f>M55/F55*100</f>
        <v>100</v>
      </c>
      <c r="O55" s="5">
        <f t="shared" si="38"/>
        <v>0</v>
      </c>
      <c r="P55" s="5">
        <f>K55-H55</f>
        <v>0</v>
      </c>
      <c r="Q55" s="5">
        <f>R55+S55+T55</f>
        <v>0</v>
      </c>
      <c r="R55" s="5"/>
      <c r="S55" s="6"/>
      <c r="T55" s="5"/>
      <c r="U55" s="5"/>
      <c r="V55" s="5">
        <v>0</v>
      </c>
      <c r="W55" s="5"/>
      <c r="X55" s="5"/>
      <c r="Y55" s="5"/>
      <c r="Z55" s="5"/>
      <c r="AA55" s="7"/>
      <c r="AB55" s="7"/>
    </row>
    <row r="56" spans="1:28" ht="38.25" x14ac:dyDescent="0.2">
      <c r="B56" s="1"/>
      <c r="C56" s="2"/>
      <c r="D56" s="3" t="s">
        <v>95</v>
      </c>
      <c r="E56" s="53" t="s">
        <v>96</v>
      </c>
      <c r="F56" s="5">
        <v>433</v>
      </c>
      <c r="G56" s="5">
        <v>0</v>
      </c>
      <c r="H56" s="5">
        <v>0</v>
      </c>
      <c r="I56" s="5">
        <v>0</v>
      </c>
      <c r="J56" s="5">
        <f>I56-G56</f>
        <v>0</v>
      </c>
      <c r="K56" s="5">
        <v>0</v>
      </c>
      <c r="L56" s="6">
        <v>100</v>
      </c>
      <c r="M56" s="6">
        <f t="shared" si="12"/>
        <v>433</v>
      </c>
      <c r="N56" s="5">
        <f>M56/F56*100</f>
        <v>100</v>
      </c>
      <c r="O56" s="5">
        <f t="shared" si="38"/>
        <v>0</v>
      </c>
      <c r="P56" s="5">
        <f t="shared" si="39"/>
        <v>0</v>
      </c>
      <c r="Q56" s="5">
        <f>R56+S56+T56</f>
        <v>0</v>
      </c>
      <c r="R56" s="6"/>
      <c r="S56" s="6"/>
      <c r="T56" s="5"/>
      <c r="U56" s="5"/>
      <c r="V56" s="5">
        <f>P56-Q56-U56</f>
        <v>0</v>
      </c>
      <c r="W56" s="5"/>
      <c r="X56" s="5"/>
      <c r="Y56" s="5"/>
      <c r="Z56" s="5"/>
      <c r="AA56" s="7"/>
      <c r="AB56" s="7"/>
    </row>
    <row r="57" spans="1:28" ht="25.5" x14ac:dyDescent="0.2">
      <c r="B57" s="1"/>
      <c r="C57" s="2"/>
      <c r="D57" s="3" t="s">
        <v>71</v>
      </c>
      <c r="E57" s="15" t="s">
        <v>104</v>
      </c>
      <c r="F57" s="5">
        <v>3483</v>
      </c>
      <c r="G57" s="5">
        <v>0</v>
      </c>
      <c r="H57" s="5">
        <v>0</v>
      </c>
      <c r="I57" s="5">
        <v>0</v>
      </c>
      <c r="J57" s="5">
        <f>I57-G57</f>
        <v>0</v>
      </c>
      <c r="K57" s="5">
        <v>0</v>
      </c>
      <c r="L57" s="6">
        <v>100</v>
      </c>
      <c r="M57" s="6">
        <f t="shared" si="12"/>
        <v>3483</v>
      </c>
      <c r="N57" s="5">
        <f t="shared" si="9"/>
        <v>100</v>
      </c>
      <c r="O57" s="5">
        <f t="shared" si="38"/>
        <v>0</v>
      </c>
      <c r="P57" s="5">
        <f>K57-H57</f>
        <v>0</v>
      </c>
      <c r="Q57" s="5">
        <f>R57+S57+T57</f>
        <v>0</v>
      </c>
      <c r="R57" s="6"/>
      <c r="S57" s="6"/>
      <c r="T57" s="5"/>
      <c r="U57" s="5"/>
      <c r="V57" s="5">
        <f>P57-Q57-U57</f>
        <v>0</v>
      </c>
      <c r="W57" s="5"/>
      <c r="X57" s="5"/>
      <c r="Y57" s="5"/>
      <c r="Z57" s="5"/>
      <c r="AA57" s="7"/>
      <c r="AB57" s="7"/>
    </row>
    <row r="58" spans="1:28" ht="25.5" x14ac:dyDescent="0.2">
      <c r="B58" s="2"/>
      <c r="C58" s="2"/>
      <c r="D58" s="2" t="s">
        <v>97</v>
      </c>
      <c r="E58" s="15" t="s">
        <v>98</v>
      </c>
      <c r="F58" s="5">
        <v>10571</v>
      </c>
      <c r="G58" s="5">
        <v>800</v>
      </c>
      <c r="H58" s="5">
        <v>800</v>
      </c>
      <c r="I58" s="5">
        <v>799.99900000000002</v>
      </c>
      <c r="J58" s="5">
        <f t="shared" si="37"/>
        <v>-9.9999999997635314E-4</v>
      </c>
      <c r="K58" s="5">
        <v>799.99900000000002</v>
      </c>
      <c r="L58" s="6">
        <v>100</v>
      </c>
      <c r="M58" s="6">
        <f t="shared" si="12"/>
        <v>10571</v>
      </c>
      <c r="N58" s="5">
        <f t="shared" si="9"/>
        <v>100</v>
      </c>
      <c r="O58" s="5">
        <v>0</v>
      </c>
      <c r="P58" s="5">
        <f t="shared" si="39"/>
        <v>-9.9999999997635314E-4</v>
      </c>
      <c r="Q58" s="5">
        <f t="shared" ref="Q58" si="41">R58+S58+T58</f>
        <v>0</v>
      </c>
      <c r="R58" s="6"/>
      <c r="S58" s="6"/>
      <c r="T58" s="5"/>
      <c r="U58" s="5"/>
      <c r="V58" s="5">
        <f>P58-Q58-U58</f>
        <v>-9.9999999997635314E-4</v>
      </c>
      <c r="W58" s="17"/>
      <c r="X58" s="17"/>
      <c r="Y58" s="17"/>
      <c r="Z58" s="5"/>
      <c r="AA58" s="7"/>
      <c r="AB58" s="7"/>
    </row>
    <row r="59" spans="1:28" ht="38.25" x14ac:dyDescent="0.2">
      <c r="B59" s="2"/>
      <c r="C59" s="2"/>
      <c r="D59" s="2" t="s">
        <v>73</v>
      </c>
      <c r="E59" s="15" t="s">
        <v>74</v>
      </c>
      <c r="F59" s="5">
        <v>326</v>
      </c>
      <c r="G59" s="5">
        <v>326</v>
      </c>
      <c r="H59" s="5">
        <v>20</v>
      </c>
      <c r="I59" s="5">
        <v>0</v>
      </c>
      <c r="J59" s="5">
        <f t="shared" si="37"/>
        <v>-326</v>
      </c>
      <c r="K59" s="5">
        <v>0</v>
      </c>
      <c r="L59" s="6">
        <v>100</v>
      </c>
      <c r="M59" s="6">
        <f t="shared" si="12"/>
        <v>326</v>
      </c>
      <c r="N59" s="5">
        <f t="shared" si="9"/>
        <v>100</v>
      </c>
      <c r="O59" s="5">
        <v>0</v>
      </c>
      <c r="P59" s="5">
        <f t="shared" si="39"/>
        <v>-20</v>
      </c>
      <c r="Q59" s="5">
        <f>R59+S59+T59</f>
        <v>-20</v>
      </c>
      <c r="R59" s="6"/>
      <c r="S59" s="6"/>
      <c r="T59" s="5">
        <v>-20</v>
      </c>
      <c r="U59" s="5"/>
      <c r="V59" s="5">
        <v>0</v>
      </c>
      <c r="W59" s="17"/>
      <c r="X59" s="17"/>
      <c r="Y59" s="17"/>
      <c r="Z59" s="5"/>
      <c r="AA59" s="7" t="s">
        <v>54</v>
      </c>
      <c r="AB59" s="7" t="s">
        <v>200</v>
      </c>
    </row>
    <row r="60" spans="1:28" ht="50.25" customHeight="1" x14ac:dyDescent="0.2">
      <c r="B60" s="1"/>
      <c r="C60" s="2"/>
      <c r="D60" s="3" t="s">
        <v>75</v>
      </c>
      <c r="E60" s="4" t="s">
        <v>76</v>
      </c>
      <c r="F60" s="5">
        <v>3669</v>
      </c>
      <c r="G60" s="5">
        <v>800</v>
      </c>
      <c r="H60" s="5">
        <v>0</v>
      </c>
      <c r="I60" s="5">
        <v>0</v>
      </c>
      <c r="J60" s="5">
        <f>I60-G60</f>
        <v>-800</v>
      </c>
      <c r="K60" s="5">
        <v>0</v>
      </c>
      <c r="L60" s="6">
        <v>100</v>
      </c>
      <c r="M60" s="6">
        <f>F60</f>
        <v>3669</v>
      </c>
      <c r="N60" s="5">
        <f>M60/F60*100</f>
        <v>100</v>
      </c>
      <c r="O60" s="5">
        <f t="shared" ref="O60" si="42">M60-F60</f>
        <v>0</v>
      </c>
      <c r="P60" s="5">
        <f t="shared" si="39"/>
        <v>0</v>
      </c>
      <c r="Q60" s="5">
        <f>R60+S60+T60</f>
        <v>0</v>
      </c>
      <c r="R60" s="6"/>
      <c r="S60" s="6"/>
      <c r="T60" s="6"/>
      <c r="U60" s="6"/>
      <c r="V60" s="5">
        <v>0</v>
      </c>
      <c r="W60" s="5"/>
      <c r="X60" s="5"/>
      <c r="Y60" s="5"/>
      <c r="Z60" s="5"/>
      <c r="AA60" s="7"/>
      <c r="AB60" s="7"/>
    </row>
    <row r="61" spans="1:28" ht="25.5" x14ac:dyDescent="0.2">
      <c r="B61" s="1"/>
      <c r="C61" s="2"/>
      <c r="D61" s="3" t="s">
        <v>77</v>
      </c>
      <c r="E61" s="15" t="s">
        <v>78</v>
      </c>
      <c r="F61" s="5">
        <v>1890</v>
      </c>
      <c r="G61" s="5">
        <v>0</v>
      </c>
      <c r="H61" s="5">
        <v>0</v>
      </c>
      <c r="I61" s="5">
        <v>0</v>
      </c>
      <c r="J61" s="5">
        <f t="shared" si="37"/>
        <v>0</v>
      </c>
      <c r="K61" s="5">
        <v>0</v>
      </c>
      <c r="L61" s="6">
        <v>100</v>
      </c>
      <c r="M61" s="6">
        <f t="shared" si="12"/>
        <v>1890</v>
      </c>
      <c r="N61" s="5">
        <f t="shared" si="9"/>
        <v>100</v>
      </c>
      <c r="O61" s="5">
        <f t="shared" si="38"/>
        <v>0</v>
      </c>
      <c r="P61" s="5">
        <f>K61-H61</f>
        <v>0</v>
      </c>
      <c r="Q61" s="5">
        <f>R61+S61+T61</f>
        <v>0</v>
      </c>
      <c r="R61" s="5"/>
      <c r="S61" s="6"/>
      <c r="T61" s="5"/>
      <c r="U61" s="5"/>
      <c r="V61" s="5">
        <f>P61-Q61-U61</f>
        <v>0</v>
      </c>
      <c r="W61" s="5"/>
      <c r="X61" s="5"/>
      <c r="Y61" s="5"/>
      <c r="Z61" s="5"/>
      <c r="AA61" s="7"/>
      <c r="AB61" s="7"/>
    </row>
    <row r="62" spans="1:28" ht="25.5" x14ac:dyDescent="0.2">
      <c r="B62" s="1"/>
      <c r="C62" s="2"/>
      <c r="D62" s="3" t="s">
        <v>83</v>
      </c>
      <c r="E62" s="15" t="s">
        <v>84</v>
      </c>
      <c r="F62" s="5">
        <v>13</v>
      </c>
      <c r="G62" s="5">
        <v>0</v>
      </c>
      <c r="H62" s="5">
        <v>0</v>
      </c>
      <c r="I62" s="5">
        <v>0</v>
      </c>
      <c r="J62" s="5">
        <f t="shared" si="37"/>
        <v>0</v>
      </c>
      <c r="K62" s="5">
        <v>0</v>
      </c>
      <c r="L62" s="6">
        <v>100</v>
      </c>
      <c r="M62" s="6">
        <f t="shared" si="12"/>
        <v>13</v>
      </c>
      <c r="N62" s="5">
        <f t="shared" si="9"/>
        <v>100</v>
      </c>
      <c r="O62" s="5">
        <f t="shared" si="38"/>
        <v>0</v>
      </c>
      <c r="P62" s="5">
        <f t="shared" si="39"/>
        <v>0</v>
      </c>
      <c r="Q62" s="5">
        <f t="shared" si="13"/>
        <v>0</v>
      </c>
      <c r="R62" s="6"/>
      <c r="S62" s="6"/>
      <c r="T62" s="5"/>
      <c r="U62" s="5"/>
      <c r="V62" s="5">
        <f>P62-Q62-U62</f>
        <v>0</v>
      </c>
      <c r="W62" s="5"/>
      <c r="X62" s="5"/>
      <c r="Y62" s="5"/>
      <c r="Z62" s="5"/>
      <c r="AA62" s="7"/>
      <c r="AB62" s="7"/>
    </row>
    <row r="63" spans="1:28" ht="63.75" x14ac:dyDescent="0.2">
      <c r="B63" s="1" t="s">
        <v>99</v>
      </c>
      <c r="C63" s="2"/>
      <c r="D63" s="2"/>
      <c r="E63" s="46" t="s">
        <v>105</v>
      </c>
      <c r="F63" s="5">
        <f>F64</f>
        <v>380570</v>
      </c>
      <c r="G63" s="5">
        <f t="shared" ref="G63:J63" si="43">G64</f>
        <v>159399</v>
      </c>
      <c r="H63" s="5">
        <f t="shared" si="43"/>
        <v>31800</v>
      </c>
      <c r="I63" s="5">
        <f t="shared" si="43"/>
        <v>138840.42199999999</v>
      </c>
      <c r="J63" s="5">
        <f t="shared" si="43"/>
        <v>-20558.578000000005</v>
      </c>
      <c r="K63" s="5">
        <f>K64</f>
        <v>28816.064999999999</v>
      </c>
      <c r="L63" s="6">
        <f t="shared" ref="L63:L70" si="44">(K63/H63)*100</f>
        <v>90.616556603773574</v>
      </c>
      <c r="M63" s="5">
        <f>M64</f>
        <v>380570</v>
      </c>
      <c r="N63" s="5">
        <f t="shared" si="9"/>
        <v>100</v>
      </c>
      <c r="O63" s="5">
        <f t="shared" ref="O63:T63" si="45">O64</f>
        <v>0</v>
      </c>
      <c r="P63" s="5">
        <f t="shared" si="45"/>
        <v>-2983.9350000000013</v>
      </c>
      <c r="Q63" s="5">
        <f t="shared" si="45"/>
        <v>-2983.9340000000002</v>
      </c>
      <c r="R63" s="5">
        <f t="shared" si="45"/>
        <v>0</v>
      </c>
      <c r="S63" s="5">
        <f t="shared" si="45"/>
        <v>-545.67100000000005</v>
      </c>
      <c r="T63" s="5">
        <f t="shared" si="45"/>
        <v>-2438.2629999999999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41"/>
      <c r="AB63" s="7"/>
    </row>
    <row r="64" spans="1:28" ht="33.75" customHeight="1" x14ac:dyDescent="0.2">
      <c r="A64" s="8" t="s">
        <v>106</v>
      </c>
      <c r="B64" s="54"/>
      <c r="C64" s="2" t="s">
        <v>46</v>
      </c>
      <c r="D64" s="2"/>
      <c r="E64" s="15" t="s">
        <v>47</v>
      </c>
      <c r="F64" s="5">
        <f t="shared" ref="F64:T64" si="46">SUM(F65:F78)</f>
        <v>380570</v>
      </c>
      <c r="G64" s="5">
        <f t="shared" si="46"/>
        <v>159399</v>
      </c>
      <c r="H64" s="5">
        <f t="shared" si="46"/>
        <v>31800</v>
      </c>
      <c r="I64" s="5">
        <f t="shared" si="46"/>
        <v>138840.42199999999</v>
      </c>
      <c r="J64" s="5">
        <f t="shared" si="46"/>
        <v>-20558.578000000005</v>
      </c>
      <c r="K64" s="5">
        <f t="shared" si="46"/>
        <v>28816.064999999999</v>
      </c>
      <c r="L64" s="5">
        <f t="shared" si="46"/>
        <v>1101.9135690617966</v>
      </c>
      <c r="M64" s="5">
        <f t="shared" si="46"/>
        <v>380570</v>
      </c>
      <c r="N64" s="5">
        <f t="shared" si="46"/>
        <v>1400</v>
      </c>
      <c r="O64" s="5">
        <f t="shared" si="46"/>
        <v>0</v>
      </c>
      <c r="P64" s="5">
        <f t="shared" si="46"/>
        <v>-2983.9350000000013</v>
      </c>
      <c r="Q64" s="5">
        <f t="shared" si="46"/>
        <v>-2983.9340000000002</v>
      </c>
      <c r="R64" s="5">
        <f t="shared" si="46"/>
        <v>0</v>
      </c>
      <c r="S64" s="5">
        <f t="shared" si="46"/>
        <v>-545.67100000000005</v>
      </c>
      <c r="T64" s="5">
        <f t="shared" si="46"/>
        <v>-2438.2629999999999</v>
      </c>
      <c r="U64" s="5">
        <v>0</v>
      </c>
      <c r="V64" s="5">
        <f>SUM(V65:V66)</f>
        <v>-6.9633188104489818E-13</v>
      </c>
      <c r="W64" s="5"/>
      <c r="X64" s="5"/>
      <c r="Y64" s="5"/>
      <c r="Z64" s="5"/>
      <c r="AA64" s="7"/>
      <c r="AB64" s="7"/>
    </row>
    <row r="65" spans="2:28" ht="38.25" x14ac:dyDescent="0.2">
      <c r="B65" s="1"/>
      <c r="C65" s="2"/>
      <c r="D65" s="2" t="s">
        <v>88</v>
      </c>
      <c r="E65" s="15" t="s">
        <v>49</v>
      </c>
      <c r="F65" s="5">
        <v>192570</v>
      </c>
      <c r="G65" s="5">
        <v>16047</v>
      </c>
      <c r="H65" s="5">
        <v>16047</v>
      </c>
      <c r="I65" s="5">
        <v>15996.3</v>
      </c>
      <c r="J65" s="5">
        <f>I65-G65</f>
        <v>-50.700000000000728</v>
      </c>
      <c r="K65" s="5">
        <v>15996.3</v>
      </c>
      <c r="L65" s="6">
        <f t="shared" si="44"/>
        <v>99.684053094036258</v>
      </c>
      <c r="M65" s="6">
        <f t="shared" ref="M65:M78" si="47">F65</f>
        <v>192570</v>
      </c>
      <c r="N65" s="5">
        <f t="shared" si="9"/>
        <v>100</v>
      </c>
      <c r="O65" s="5">
        <f>M65-F65</f>
        <v>0</v>
      </c>
      <c r="P65" s="5">
        <f t="shared" ref="P65:P71" si="48">K65-H65</f>
        <v>-50.700000000000728</v>
      </c>
      <c r="Q65" s="5">
        <f t="shared" ref="Q65:Q78" si="49">R65+S65+T65</f>
        <v>-50.7</v>
      </c>
      <c r="R65" s="6"/>
      <c r="S65" s="6">
        <v>-50.7</v>
      </c>
      <c r="T65" s="5"/>
      <c r="U65" s="5"/>
      <c r="V65" s="5">
        <f>P65-Q65-U65</f>
        <v>-7.2475359047530219E-13</v>
      </c>
      <c r="W65" s="5"/>
      <c r="X65" s="5"/>
      <c r="Y65" s="5"/>
      <c r="Z65" s="5"/>
      <c r="AA65" s="7" t="s">
        <v>66</v>
      </c>
      <c r="AB65" s="7" t="s">
        <v>66</v>
      </c>
    </row>
    <row r="66" spans="2:28" ht="38.25" x14ac:dyDescent="0.2">
      <c r="B66" s="1"/>
      <c r="C66" s="2"/>
      <c r="D66" s="2" t="s">
        <v>101</v>
      </c>
      <c r="E66" s="15" t="s">
        <v>56</v>
      </c>
      <c r="F66" s="5">
        <v>9254</v>
      </c>
      <c r="G66" s="5">
        <v>500</v>
      </c>
      <c r="H66" s="5">
        <v>500</v>
      </c>
      <c r="I66" s="5">
        <v>389.68900000000002</v>
      </c>
      <c r="J66" s="5">
        <f>I66-G66</f>
        <v>-110.31099999999998</v>
      </c>
      <c r="K66" s="5">
        <v>389.68900000000002</v>
      </c>
      <c r="L66" s="6">
        <f t="shared" si="44"/>
        <v>77.937799999999996</v>
      </c>
      <c r="M66" s="6">
        <f t="shared" si="47"/>
        <v>9254</v>
      </c>
      <c r="N66" s="5">
        <f t="shared" si="9"/>
        <v>100</v>
      </c>
      <c r="O66" s="5">
        <f>M66-F66</f>
        <v>0</v>
      </c>
      <c r="P66" s="5">
        <f t="shared" si="48"/>
        <v>-110.31099999999998</v>
      </c>
      <c r="Q66" s="5">
        <f>R66+S66+T66</f>
        <v>-110.31100000000001</v>
      </c>
      <c r="R66" s="5"/>
      <c r="S66" s="5">
        <v>-110.31100000000001</v>
      </c>
      <c r="T66" s="5"/>
      <c r="U66" s="5"/>
      <c r="V66" s="5">
        <f>P66-Q66-U66</f>
        <v>2.8421709430404007E-14</v>
      </c>
      <c r="W66" s="5"/>
      <c r="X66" s="5"/>
      <c r="Y66" s="5"/>
      <c r="Z66" s="5"/>
      <c r="AA66" s="7" t="s">
        <v>66</v>
      </c>
      <c r="AB66" s="7" t="s">
        <v>66</v>
      </c>
    </row>
    <row r="67" spans="2:28" ht="38.25" x14ac:dyDescent="0.2">
      <c r="B67" s="1"/>
      <c r="C67" s="2"/>
      <c r="D67" s="3" t="s">
        <v>57</v>
      </c>
      <c r="E67" s="45" t="s">
        <v>58</v>
      </c>
      <c r="F67" s="5">
        <v>3774</v>
      </c>
      <c r="G67" s="5">
        <v>314</v>
      </c>
      <c r="H67" s="5">
        <v>314</v>
      </c>
      <c r="I67" s="5">
        <v>297.26499999999999</v>
      </c>
      <c r="J67" s="5">
        <f t="shared" ref="J67" si="50">I67-G67</f>
        <v>-16.735000000000014</v>
      </c>
      <c r="K67" s="5">
        <v>297.26499999999999</v>
      </c>
      <c r="L67" s="6">
        <v>100</v>
      </c>
      <c r="M67" s="6">
        <f t="shared" si="47"/>
        <v>3774</v>
      </c>
      <c r="N67" s="5">
        <f t="shared" si="9"/>
        <v>100</v>
      </c>
      <c r="O67" s="5">
        <f t="shared" ref="O67" si="51">M67-F67</f>
        <v>0</v>
      </c>
      <c r="P67" s="5">
        <f>K67-H67</f>
        <v>-16.735000000000014</v>
      </c>
      <c r="Q67" s="5">
        <f>R67+S67+T67</f>
        <v>-16.734999999999999</v>
      </c>
      <c r="R67" s="6"/>
      <c r="S67" s="6">
        <v>-16.734999999999999</v>
      </c>
      <c r="T67" s="5"/>
      <c r="U67" s="5"/>
      <c r="V67" s="5">
        <v>0</v>
      </c>
      <c r="W67" s="5"/>
      <c r="X67" s="5"/>
      <c r="Y67" s="5"/>
      <c r="Z67" s="5"/>
      <c r="AA67" s="7" t="s">
        <v>66</v>
      </c>
      <c r="AB67" s="7" t="s">
        <v>66</v>
      </c>
    </row>
    <row r="68" spans="2:28" x14ac:dyDescent="0.2">
      <c r="B68" s="1"/>
      <c r="C68" s="2"/>
      <c r="D68" s="2" t="s">
        <v>59</v>
      </c>
      <c r="E68" s="15" t="s">
        <v>60</v>
      </c>
      <c r="F68" s="5">
        <v>10167</v>
      </c>
      <c r="G68" s="5">
        <v>850</v>
      </c>
      <c r="H68" s="5">
        <v>850</v>
      </c>
      <c r="I68" s="5">
        <v>850</v>
      </c>
      <c r="J68" s="5">
        <f>I68-G68</f>
        <v>0</v>
      </c>
      <c r="K68" s="5">
        <v>850</v>
      </c>
      <c r="L68" s="6">
        <f t="shared" si="44"/>
        <v>100</v>
      </c>
      <c r="M68" s="6">
        <f t="shared" si="47"/>
        <v>10167</v>
      </c>
      <c r="N68" s="5">
        <f t="shared" si="9"/>
        <v>100</v>
      </c>
      <c r="O68" s="5">
        <f>M68-F68</f>
        <v>0</v>
      </c>
      <c r="P68" s="5">
        <f t="shared" si="48"/>
        <v>0</v>
      </c>
      <c r="Q68" s="5">
        <f t="shared" si="49"/>
        <v>0</v>
      </c>
      <c r="R68" s="6"/>
      <c r="S68" s="6"/>
      <c r="T68" s="5"/>
      <c r="U68" s="5"/>
      <c r="V68" s="5">
        <f>P68-Q68-U68</f>
        <v>0</v>
      </c>
      <c r="W68" s="5"/>
      <c r="X68" s="5"/>
      <c r="Y68" s="5"/>
      <c r="Z68" s="5"/>
      <c r="AA68" s="7"/>
      <c r="AB68" s="7"/>
    </row>
    <row r="69" spans="2:28" ht="38.25" x14ac:dyDescent="0.2">
      <c r="B69" s="1"/>
      <c r="C69" s="2"/>
      <c r="D69" s="2" t="s">
        <v>61</v>
      </c>
      <c r="E69" s="15" t="s">
        <v>102</v>
      </c>
      <c r="F69" s="5">
        <v>8666</v>
      </c>
      <c r="G69" s="5">
        <v>722</v>
      </c>
      <c r="H69" s="5">
        <v>722</v>
      </c>
      <c r="I69" s="5">
        <v>525.36400000000003</v>
      </c>
      <c r="J69" s="5">
        <f>I69-G69</f>
        <v>-196.63599999999997</v>
      </c>
      <c r="K69" s="5">
        <v>525.36400000000003</v>
      </c>
      <c r="L69" s="6">
        <f t="shared" si="44"/>
        <v>72.765096952908593</v>
      </c>
      <c r="M69" s="6">
        <f t="shared" si="47"/>
        <v>8666</v>
      </c>
      <c r="N69" s="5">
        <f t="shared" si="9"/>
        <v>100</v>
      </c>
      <c r="O69" s="5">
        <f>M69-F69</f>
        <v>0</v>
      </c>
      <c r="P69" s="5">
        <f t="shared" si="48"/>
        <v>-196.63599999999997</v>
      </c>
      <c r="Q69" s="5">
        <f t="shared" si="49"/>
        <v>-196.636</v>
      </c>
      <c r="R69" s="6"/>
      <c r="S69" s="6">
        <v>-196.636</v>
      </c>
      <c r="T69" s="5"/>
      <c r="U69" s="5"/>
      <c r="V69" s="5">
        <f>P69-Q69-U69</f>
        <v>2.8421709430404007E-14</v>
      </c>
      <c r="W69" s="5"/>
      <c r="X69" s="5"/>
      <c r="Y69" s="5"/>
      <c r="Z69" s="5"/>
      <c r="AA69" s="7" t="s">
        <v>66</v>
      </c>
      <c r="AB69" s="7" t="s">
        <v>66</v>
      </c>
    </row>
    <row r="70" spans="2:28" ht="25.5" x14ac:dyDescent="0.2">
      <c r="B70" s="1"/>
      <c r="C70" s="2"/>
      <c r="D70" s="3" t="s">
        <v>89</v>
      </c>
      <c r="E70" s="15" t="s">
        <v>90</v>
      </c>
      <c r="F70" s="5">
        <v>13</v>
      </c>
      <c r="G70" s="5">
        <v>13</v>
      </c>
      <c r="H70" s="5">
        <v>13</v>
      </c>
      <c r="I70" s="5">
        <v>0</v>
      </c>
      <c r="J70" s="5">
        <f t="shared" ref="J70" si="52">I70-G70</f>
        <v>-13</v>
      </c>
      <c r="K70" s="5">
        <v>0</v>
      </c>
      <c r="L70" s="6">
        <f t="shared" si="44"/>
        <v>0</v>
      </c>
      <c r="M70" s="6">
        <f t="shared" si="47"/>
        <v>13</v>
      </c>
      <c r="N70" s="5">
        <f t="shared" si="9"/>
        <v>100</v>
      </c>
      <c r="O70" s="5">
        <f t="shared" ref="O70:O78" si="53">M70-F70</f>
        <v>0</v>
      </c>
      <c r="P70" s="5">
        <f>K70-H70</f>
        <v>-13</v>
      </c>
      <c r="Q70" s="5">
        <f>R70+S70+T70</f>
        <v>-13</v>
      </c>
      <c r="R70" s="5"/>
      <c r="S70" s="6"/>
      <c r="T70" s="5">
        <v>-13</v>
      </c>
      <c r="U70" s="5"/>
      <c r="V70" s="5">
        <f>P70-Q70-U70</f>
        <v>0</v>
      </c>
      <c r="W70" s="5"/>
      <c r="X70" s="5"/>
      <c r="Y70" s="5"/>
      <c r="Z70" s="5"/>
      <c r="AA70" s="7" t="s">
        <v>202</v>
      </c>
      <c r="AB70" s="7" t="s">
        <v>202</v>
      </c>
    </row>
    <row r="71" spans="2:28" ht="51" x14ac:dyDescent="0.2">
      <c r="B71" s="1"/>
      <c r="C71" s="2"/>
      <c r="D71" s="2" t="s">
        <v>64</v>
      </c>
      <c r="E71" s="52" t="s">
        <v>65</v>
      </c>
      <c r="F71" s="5">
        <v>5778</v>
      </c>
      <c r="G71" s="5">
        <v>481</v>
      </c>
      <c r="H71" s="5">
        <v>481</v>
      </c>
      <c r="I71" s="5">
        <v>309.71100000000001</v>
      </c>
      <c r="J71" s="5">
        <f>I71-G71</f>
        <v>-171.28899999999999</v>
      </c>
      <c r="K71" s="5">
        <v>309.71100000000001</v>
      </c>
      <c r="L71" s="6">
        <f>(K71/H71)*100</f>
        <v>64.388981288981299</v>
      </c>
      <c r="M71" s="6">
        <f t="shared" si="47"/>
        <v>5778</v>
      </c>
      <c r="N71" s="5">
        <f t="shared" si="9"/>
        <v>100</v>
      </c>
      <c r="O71" s="5">
        <f t="shared" si="53"/>
        <v>0</v>
      </c>
      <c r="P71" s="5">
        <f t="shared" si="48"/>
        <v>-171.28899999999999</v>
      </c>
      <c r="Q71" s="5">
        <f t="shared" si="49"/>
        <v>-171.28899999999999</v>
      </c>
      <c r="R71" s="5"/>
      <c r="S71" s="6">
        <v>-171.28899999999999</v>
      </c>
      <c r="T71" s="5"/>
      <c r="U71" s="5"/>
      <c r="V71" s="5">
        <f>P71-Q71-U71</f>
        <v>0</v>
      </c>
      <c r="W71" s="5"/>
      <c r="X71" s="5"/>
      <c r="Y71" s="5"/>
      <c r="Z71" s="5"/>
      <c r="AA71" s="7" t="s">
        <v>66</v>
      </c>
      <c r="AB71" s="7" t="s">
        <v>66</v>
      </c>
    </row>
    <row r="72" spans="2:28" ht="51" x14ac:dyDescent="0.2">
      <c r="B72" s="1"/>
      <c r="C72" s="2"/>
      <c r="D72" s="3" t="s">
        <v>93</v>
      </c>
      <c r="E72" s="15" t="s">
        <v>94</v>
      </c>
      <c r="F72" s="5">
        <v>552</v>
      </c>
      <c r="G72" s="5">
        <v>552</v>
      </c>
      <c r="H72" s="5">
        <v>0</v>
      </c>
      <c r="I72" s="5">
        <v>0</v>
      </c>
      <c r="J72" s="5">
        <f t="shared" ref="J72:J77" si="54">I72-G72</f>
        <v>-552</v>
      </c>
      <c r="K72" s="5">
        <v>0</v>
      </c>
      <c r="L72" s="6">
        <v>100</v>
      </c>
      <c r="M72" s="6">
        <f t="shared" si="47"/>
        <v>552</v>
      </c>
      <c r="N72" s="5">
        <f>M72/F72*100</f>
        <v>100</v>
      </c>
      <c r="O72" s="5">
        <f t="shared" si="53"/>
        <v>0</v>
      </c>
      <c r="P72" s="5">
        <f>K72-H72</f>
        <v>0</v>
      </c>
      <c r="Q72" s="5">
        <f t="shared" si="49"/>
        <v>0</v>
      </c>
      <c r="R72" s="6"/>
      <c r="S72" s="6"/>
      <c r="T72" s="5"/>
      <c r="U72" s="5"/>
      <c r="V72" s="5">
        <v>0</v>
      </c>
      <c r="W72" s="5"/>
      <c r="X72" s="5"/>
      <c r="Y72" s="5"/>
      <c r="Z72" s="5"/>
      <c r="AA72" s="7"/>
      <c r="AB72" s="7" t="s">
        <v>202</v>
      </c>
    </row>
    <row r="73" spans="2:28" ht="38.25" x14ac:dyDescent="0.2">
      <c r="B73" s="1"/>
      <c r="C73" s="2"/>
      <c r="D73" s="3" t="s">
        <v>95</v>
      </c>
      <c r="E73" s="53" t="s">
        <v>96</v>
      </c>
      <c r="F73" s="5">
        <v>338</v>
      </c>
      <c r="G73" s="5">
        <v>338</v>
      </c>
      <c r="H73" s="5">
        <v>0</v>
      </c>
      <c r="I73" s="5">
        <v>0</v>
      </c>
      <c r="J73" s="5">
        <f t="shared" si="54"/>
        <v>-338</v>
      </c>
      <c r="K73" s="5">
        <v>0</v>
      </c>
      <c r="L73" s="6">
        <v>100</v>
      </c>
      <c r="M73" s="6">
        <f t="shared" si="47"/>
        <v>338</v>
      </c>
      <c r="N73" s="5">
        <f>M73/F73*100</f>
        <v>100</v>
      </c>
      <c r="O73" s="5">
        <f t="shared" si="53"/>
        <v>0</v>
      </c>
      <c r="P73" s="5">
        <f t="shared" ref="P73:P78" si="55">K73-H73</f>
        <v>0</v>
      </c>
      <c r="Q73" s="5">
        <f t="shared" si="49"/>
        <v>0</v>
      </c>
      <c r="R73" s="6"/>
      <c r="S73" s="6"/>
      <c r="T73" s="5"/>
      <c r="U73" s="5"/>
      <c r="V73" s="5">
        <f>P73-Q73-U73</f>
        <v>0</v>
      </c>
      <c r="W73" s="5"/>
      <c r="X73" s="5"/>
      <c r="Y73" s="5"/>
      <c r="Z73" s="5"/>
      <c r="AA73" s="7"/>
      <c r="AB73" s="7" t="s">
        <v>202</v>
      </c>
    </row>
    <row r="74" spans="2:28" ht="25.5" x14ac:dyDescent="0.2">
      <c r="B74" s="1"/>
      <c r="C74" s="2"/>
      <c r="D74" s="3" t="s">
        <v>71</v>
      </c>
      <c r="E74" s="15" t="s">
        <v>104</v>
      </c>
      <c r="F74" s="5">
        <v>959</v>
      </c>
      <c r="G74" s="5">
        <v>959</v>
      </c>
      <c r="H74" s="5">
        <v>500</v>
      </c>
      <c r="I74" s="5">
        <v>481.92200000000003</v>
      </c>
      <c r="J74" s="5">
        <f>I74-G74</f>
        <v>-477.07799999999997</v>
      </c>
      <c r="K74" s="5">
        <v>0</v>
      </c>
      <c r="L74" s="6">
        <f t="shared" ref="L74" si="56">(K74/H74)*100</f>
        <v>0</v>
      </c>
      <c r="M74" s="6">
        <f t="shared" si="47"/>
        <v>959</v>
      </c>
      <c r="N74" s="5">
        <f t="shared" ref="N74:N78" si="57">M74/F74*100</f>
        <v>100</v>
      </c>
      <c r="O74" s="5">
        <f t="shared" si="53"/>
        <v>0</v>
      </c>
      <c r="P74" s="5">
        <f t="shared" si="55"/>
        <v>-500</v>
      </c>
      <c r="Q74" s="5">
        <f t="shared" si="49"/>
        <v>-500</v>
      </c>
      <c r="R74" s="6"/>
      <c r="S74" s="6"/>
      <c r="T74" s="5">
        <v>-500</v>
      </c>
      <c r="U74" s="5"/>
      <c r="V74" s="5">
        <f>P74-Q74-U74</f>
        <v>0</v>
      </c>
      <c r="W74" s="5"/>
      <c r="X74" s="5"/>
      <c r="Y74" s="5"/>
      <c r="Z74" s="5"/>
      <c r="AA74" s="7" t="s">
        <v>202</v>
      </c>
      <c r="AB74" s="7" t="s">
        <v>202</v>
      </c>
    </row>
    <row r="75" spans="2:28" ht="25.5" x14ac:dyDescent="0.2">
      <c r="B75" s="2"/>
      <c r="C75" s="2"/>
      <c r="D75" s="2" t="s">
        <v>97</v>
      </c>
      <c r="E75" s="15" t="s">
        <v>98</v>
      </c>
      <c r="F75" s="5">
        <v>10773</v>
      </c>
      <c r="G75" s="5">
        <v>897</v>
      </c>
      <c r="H75" s="5">
        <v>897</v>
      </c>
      <c r="I75" s="5">
        <v>561.971</v>
      </c>
      <c r="J75" s="5">
        <f>I75-G75</f>
        <v>-335.029</v>
      </c>
      <c r="K75" s="5">
        <v>561.971</v>
      </c>
      <c r="L75" s="6">
        <v>100</v>
      </c>
      <c r="M75" s="6">
        <f t="shared" si="47"/>
        <v>10773</v>
      </c>
      <c r="N75" s="5">
        <f t="shared" si="57"/>
        <v>100</v>
      </c>
      <c r="O75" s="5">
        <v>0</v>
      </c>
      <c r="P75" s="5">
        <f t="shared" si="55"/>
        <v>-335.029</v>
      </c>
      <c r="Q75" s="5">
        <f t="shared" si="49"/>
        <v>-335.02800000000002</v>
      </c>
      <c r="R75" s="5"/>
      <c r="S75" s="6"/>
      <c r="T75" s="5">
        <v>-335.02800000000002</v>
      </c>
      <c r="U75" s="5"/>
      <c r="V75" s="5">
        <f>P75-Q75-U75</f>
        <v>-9.9999999997635314E-4</v>
      </c>
      <c r="W75" s="17"/>
      <c r="X75" s="17"/>
      <c r="Y75" s="17"/>
      <c r="Z75" s="5"/>
      <c r="AA75" s="7" t="s">
        <v>202</v>
      </c>
      <c r="AB75" s="7" t="s">
        <v>202</v>
      </c>
    </row>
    <row r="76" spans="2:28" ht="25.5" x14ac:dyDescent="0.2">
      <c r="B76" s="2"/>
      <c r="C76" s="2"/>
      <c r="D76" s="2" t="s">
        <v>73</v>
      </c>
      <c r="E76" s="15" t="s">
        <v>74</v>
      </c>
      <c r="F76" s="5">
        <v>777</v>
      </c>
      <c r="G76" s="5">
        <v>777</v>
      </c>
      <c r="H76" s="5">
        <v>64</v>
      </c>
      <c r="I76" s="5">
        <v>0</v>
      </c>
      <c r="J76" s="5">
        <f t="shared" si="54"/>
        <v>-777</v>
      </c>
      <c r="K76" s="5">
        <v>0</v>
      </c>
      <c r="L76" s="6">
        <v>100</v>
      </c>
      <c r="M76" s="6">
        <f t="shared" si="47"/>
        <v>777</v>
      </c>
      <c r="N76" s="5">
        <f t="shared" si="57"/>
        <v>100</v>
      </c>
      <c r="O76" s="5">
        <v>0</v>
      </c>
      <c r="P76" s="5">
        <f t="shared" si="55"/>
        <v>-64</v>
      </c>
      <c r="Q76" s="5">
        <f t="shared" si="49"/>
        <v>-64</v>
      </c>
      <c r="R76" s="6"/>
      <c r="S76" s="6"/>
      <c r="T76" s="5">
        <v>-64</v>
      </c>
      <c r="U76" s="5"/>
      <c r="V76" s="5">
        <v>0</v>
      </c>
      <c r="W76" s="17"/>
      <c r="X76" s="17"/>
      <c r="Y76" s="17"/>
      <c r="Z76" s="5"/>
      <c r="AA76" s="7" t="s">
        <v>202</v>
      </c>
      <c r="AB76" s="7" t="s">
        <v>202</v>
      </c>
    </row>
    <row r="77" spans="2:28" ht="55.5" customHeight="1" x14ac:dyDescent="0.2">
      <c r="B77" s="1"/>
      <c r="C77" s="2"/>
      <c r="D77" s="3" t="s">
        <v>75</v>
      </c>
      <c r="E77" s="4" t="s">
        <v>76</v>
      </c>
      <c r="F77" s="5">
        <v>800</v>
      </c>
      <c r="G77" s="5">
        <v>800</v>
      </c>
      <c r="H77" s="5">
        <v>67</v>
      </c>
      <c r="I77" s="5">
        <v>800</v>
      </c>
      <c r="J77" s="5">
        <f t="shared" si="54"/>
        <v>0</v>
      </c>
      <c r="K77" s="5">
        <v>0</v>
      </c>
      <c r="L77" s="6">
        <v>100</v>
      </c>
      <c r="M77" s="6">
        <f>F77</f>
        <v>800</v>
      </c>
      <c r="N77" s="5">
        <f>M77/F77*100</f>
        <v>100</v>
      </c>
      <c r="O77" s="5">
        <f t="shared" ref="O77" si="58">M77-F77</f>
        <v>0</v>
      </c>
      <c r="P77" s="5">
        <f t="shared" si="55"/>
        <v>-67</v>
      </c>
      <c r="Q77" s="5">
        <f t="shared" si="49"/>
        <v>-67</v>
      </c>
      <c r="R77" s="6"/>
      <c r="S77" s="6"/>
      <c r="T77" s="6">
        <v>-67</v>
      </c>
      <c r="U77" s="6"/>
      <c r="V77" s="5">
        <v>0</v>
      </c>
      <c r="W77" s="5"/>
      <c r="X77" s="5"/>
      <c r="Y77" s="5"/>
      <c r="Z77" s="5"/>
      <c r="AA77" s="7" t="s">
        <v>66</v>
      </c>
      <c r="AB77" s="7"/>
    </row>
    <row r="78" spans="2:28" ht="38.25" x14ac:dyDescent="0.2">
      <c r="B78" s="1"/>
      <c r="C78" s="2"/>
      <c r="D78" s="3" t="s">
        <v>77</v>
      </c>
      <c r="E78" s="15" t="s">
        <v>78</v>
      </c>
      <c r="F78" s="5">
        <v>136149</v>
      </c>
      <c r="G78" s="5">
        <v>136149</v>
      </c>
      <c r="H78" s="5">
        <v>11345</v>
      </c>
      <c r="I78" s="5">
        <v>118628.2</v>
      </c>
      <c r="J78" s="5">
        <f>I78-G78</f>
        <v>-17520.800000000003</v>
      </c>
      <c r="K78" s="5">
        <v>9885.7649999999994</v>
      </c>
      <c r="L78" s="6">
        <f t="shared" ref="L78:L99" si="59">(K78/H78)*100</f>
        <v>87.13763772587042</v>
      </c>
      <c r="M78" s="6">
        <f t="shared" si="47"/>
        <v>136149</v>
      </c>
      <c r="N78" s="5">
        <f t="shared" si="57"/>
        <v>100</v>
      </c>
      <c r="O78" s="5">
        <f t="shared" si="53"/>
        <v>0</v>
      </c>
      <c r="P78" s="5">
        <f t="shared" si="55"/>
        <v>-1459.2350000000006</v>
      </c>
      <c r="Q78" s="5">
        <f t="shared" si="49"/>
        <v>-1459.2349999999999</v>
      </c>
      <c r="R78" s="5"/>
      <c r="S78" s="6"/>
      <c r="T78" s="5">
        <v>-1459.2349999999999</v>
      </c>
      <c r="U78" s="5"/>
      <c r="V78" s="5">
        <f>P78-Q78-U78</f>
        <v>-6.8212102632969618E-13</v>
      </c>
      <c r="W78" s="5"/>
      <c r="X78" s="5"/>
      <c r="Y78" s="5"/>
      <c r="Z78" s="5"/>
      <c r="AA78" s="7" t="s">
        <v>66</v>
      </c>
      <c r="AB78" s="7" t="s">
        <v>66</v>
      </c>
    </row>
    <row r="79" spans="2:28" ht="76.5" x14ac:dyDescent="0.2">
      <c r="B79" s="1" t="s">
        <v>99</v>
      </c>
      <c r="C79" s="2"/>
      <c r="D79" s="2"/>
      <c r="E79" s="46" t="s">
        <v>107</v>
      </c>
      <c r="F79" s="5">
        <f>F80</f>
        <v>203972</v>
      </c>
      <c r="G79" s="5">
        <f t="shared" ref="G79:K79" si="60">G80</f>
        <v>39106</v>
      </c>
      <c r="H79" s="5">
        <f t="shared" si="60"/>
        <v>17601</v>
      </c>
      <c r="I79" s="5">
        <f t="shared" si="60"/>
        <v>17945.16</v>
      </c>
      <c r="J79" s="5">
        <f t="shared" si="60"/>
        <v>-21160.84</v>
      </c>
      <c r="K79" s="5">
        <f t="shared" si="60"/>
        <v>16994.573</v>
      </c>
      <c r="L79" s="6">
        <f t="shared" si="59"/>
        <v>96.554587807510941</v>
      </c>
      <c r="M79" s="5">
        <f>M80</f>
        <v>203972</v>
      </c>
      <c r="N79" s="5">
        <f t="shared" si="9"/>
        <v>100</v>
      </c>
      <c r="O79" s="5">
        <f t="shared" ref="O79:V79" si="61">O80</f>
        <v>0</v>
      </c>
      <c r="P79" s="5">
        <f t="shared" si="61"/>
        <v>-606.42700000000002</v>
      </c>
      <c r="Q79" s="5">
        <f t="shared" si="61"/>
        <v>-606.42599999999993</v>
      </c>
      <c r="R79" s="5">
        <f t="shared" si="61"/>
        <v>0</v>
      </c>
      <c r="S79" s="5">
        <f t="shared" si="61"/>
        <v>0</v>
      </c>
      <c r="T79" s="5">
        <f t="shared" si="61"/>
        <v>-606.42599999999993</v>
      </c>
      <c r="U79" s="5">
        <f t="shared" si="61"/>
        <v>0</v>
      </c>
      <c r="V79" s="5">
        <f t="shared" si="61"/>
        <v>0</v>
      </c>
      <c r="W79" s="5"/>
      <c r="X79" s="5"/>
      <c r="Y79" s="5"/>
      <c r="Z79" s="5"/>
      <c r="AA79" s="51"/>
      <c r="AB79" s="7"/>
    </row>
    <row r="80" spans="2:28" ht="25.5" x14ac:dyDescent="0.2">
      <c r="B80" s="1"/>
      <c r="C80" s="2" t="s">
        <v>46</v>
      </c>
      <c r="D80" s="2"/>
      <c r="E80" s="15" t="s">
        <v>47</v>
      </c>
      <c r="F80" s="5">
        <f>F81+F82+F83+F85+F86+F87+F88+F89+F90+F91+F92+F84</f>
        <v>203972</v>
      </c>
      <c r="G80" s="5">
        <f t="shared" ref="G80:K80" si="62">G81+G82+G83+G85+G86+G87+G88+G89+G90+G91+G92+G84</f>
        <v>39106</v>
      </c>
      <c r="H80" s="5">
        <f t="shared" si="62"/>
        <v>17601</v>
      </c>
      <c r="I80" s="5">
        <f t="shared" si="62"/>
        <v>17945.16</v>
      </c>
      <c r="J80" s="5">
        <f t="shared" si="62"/>
        <v>-21160.84</v>
      </c>
      <c r="K80" s="5">
        <f t="shared" si="62"/>
        <v>16994.573</v>
      </c>
      <c r="L80" s="6">
        <f t="shared" si="59"/>
        <v>96.554587807510941</v>
      </c>
      <c r="M80" s="5">
        <f>M81+M82+M83+M85+M86+M87+M88+M89+M90+M91+M92+M84</f>
        <v>203972</v>
      </c>
      <c r="N80" s="5">
        <f t="shared" si="9"/>
        <v>100</v>
      </c>
      <c r="O80" s="5">
        <f t="shared" ref="O80:V80" si="63">O81+O82+O83+O85+O86+O87+O88+O89+O90+O91+O92+O84</f>
        <v>0</v>
      </c>
      <c r="P80" s="5">
        <f t="shared" si="63"/>
        <v>-606.42700000000002</v>
      </c>
      <c r="Q80" s="5">
        <f t="shared" si="63"/>
        <v>-606.42599999999993</v>
      </c>
      <c r="R80" s="5">
        <f t="shared" si="63"/>
        <v>0</v>
      </c>
      <c r="S80" s="5">
        <f t="shared" si="63"/>
        <v>0</v>
      </c>
      <c r="T80" s="5">
        <f t="shared" si="63"/>
        <v>-606.42599999999993</v>
      </c>
      <c r="U80" s="5">
        <f t="shared" si="63"/>
        <v>0</v>
      </c>
      <c r="V80" s="5">
        <f t="shared" si="63"/>
        <v>0</v>
      </c>
      <c r="W80" s="5"/>
      <c r="X80" s="5"/>
      <c r="Y80" s="5"/>
      <c r="Z80" s="5"/>
      <c r="AA80" s="7"/>
      <c r="AB80" s="7"/>
    </row>
    <row r="81" spans="1:670" x14ac:dyDescent="0.2">
      <c r="B81" s="2"/>
      <c r="C81" s="2"/>
      <c r="D81" s="2" t="s">
        <v>88</v>
      </c>
      <c r="E81" s="15" t="s">
        <v>49</v>
      </c>
      <c r="F81" s="5">
        <v>133516</v>
      </c>
      <c r="G81" s="5">
        <v>11126</v>
      </c>
      <c r="H81" s="5">
        <v>11126</v>
      </c>
      <c r="I81" s="5">
        <v>11126</v>
      </c>
      <c r="J81" s="5">
        <f>I81-G81</f>
        <v>0</v>
      </c>
      <c r="K81" s="5">
        <v>11126</v>
      </c>
      <c r="L81" s="6">
        <f>(K81/H81)*100</f>
        <v>100</v>
      </c>
      <c r="M81" s="6">
        <f t="shared" ref="M81:M185" si="64">F81</f>
        <v>133516</v>
      </c>
      <c r="N81" s="5">
        <v>100</v>
      </c>
      <c r="O81" s="5">
        <f>M81-F81</f>
        <v>0</v>
      </c>
      <c r="P81" s="5">
        <f t="shared" ref="P81:P92" si="65">K81-H81</f>
        <v>0</v>
      </c>
      <c r="Q81" s="5">
        <f t="shared" ref="Q81:Q82" si="66">R81+S81+T81</f>
        <v>0</v>
      </c>
      <c r="R81" s="5"/>
      <c r="S81" s="6"/>
      <c r="T81" s="6"/>
      <c r="U81" s="5"/>
      <c r="V81" s="5">
        <f>P81-Q81-U81</f>
        <v>0</v>
      </c>
      <c r="W81" s="5"/>
      <c r="X81" s="5"/>
      <c r="Y81" s="5"/>
      <c r="Z81" s="5"/>
      <c r="AA81" s="7"/>
      <c r="AB81" s="7"/>
    </row>
    <row r="82" spans="1:670" x14ac:dyDescent="0.2">
      <c r="B82" s="1"/>
      <c r="C82" s="2"/>
      <c r="D82" s="2" t="s">
        <v>101</v>
      </c>
      <c r="E82" s="15" t="s">
        <v>56</v>
      </c>
      <c r="F82" s="5">
        <v>5688</v>
      </c>
      <c r="G82" s="5">
        <v>474</v>
      </c>
      <c r="H82" s="5">
        <v>474</v>
      </c>
      <c r="I82" s="5">
        <v>474</v>
      </c>
      <c r="J82" s="5">
        <f>I82-G82</f>
        <v>0</v>
      </c>
      <c r="K82" s="5">
        <v>474</v>
      </c>
      <c r="L82" s="6">
        <v>0</v>
      </c>
      <c r="M82" s="6">
        <f t="shared" si="64"/>
        <v>5688</v>
      </c>
      <c r="N82" s="5">
        <f t="shared" ref="N82:N83" si="67">M82/F82*100</f>
        <v>100</v>
      </c>
      <c r="O82" s="5">
        <f>M82-F82</f>
        <v>0</v>
      </c>
      <c r="P82" s="5">
        <f t="shared" si="65"/>
        <v>0</v>
      </c>
      <c r="Q82" s="5">
        <f t="shared" si="66"/>
        <v>0</v>
      </c>
      <c r="R82" s="5"/>
      <c r="S82" s="5"/>
      <c r="T82" s="5"/>
      <c r="U82" s="5"/>
      <c r="V82" s="5">
        <f>P82-Q82-U82</f>
        <v>0</v>
      </c>
      <c r="W82" s="5"/>
      <c r="X82" s="5"/>
      <c r="Y82" s="5"/>
      <c r="Z82" s="5"/>
      <c r="AA82" s="7"/>
      <c r="AB82" s="7"/>
    </row>
    <row r="83" spans="1:670" ht="38.25" x14ac:dyDescent="0.2">
      <c r="B83" s="1"/>
      <c r="C83" s="2"/>
      <c r="D83" s="3" t="s">
        <v>57</v>
      </c>
      <c r="E83" s="45" t="s">
        <v>58</v>
      </c>
      <c r="F83" s="5">
        <v>3469</v>
      </c>
      <c r="G83" s="5">
        <v>289</v>
      </c>
      <c r="H83" s="5">
        <v>289</v>
      </c>
      <c r="I83" s="5">
        <v>289</v>
      </c>
      <c r="J83" s="5">
        <f t="shared" ref="J83:J85" si="68">I83-G83</f>
        <v>0</v>
      </c>
      <c r="K83" s="5">
        <v>289</v>
      </c>
      <c r="L83" s="6">
        <v>100</v>
      </c>
      <c r="M83" s="6">
        <f t="shared" si="64"/>
        <v>3469</v>
      </c>
      <c r="N83" s="5">
        <f t="shared" si="67"/>
        <v>100</v>
      </c>
      <c r="O83" s="5">
        <f t="shared" ref="O83:O84" si="69">M83-F83</f>
        <v>0</v>
      </c>
      <c r="P83" s="5">
        <f>K83-H83</f>
        <v>0</v>
      </c>
      <c r="Q83" s="5">
        <f>R83+S83+T83</f>
        <v>0</v>
      </c>
      <c r="R83" s="6"/>
      <c r="S83" s="6"/>
      <c r="T83" s="5"/>
      <c r="U83" s="5"/>
      <c r="V83" s="5">
        <v>0</v>
      </c>
      <c r="W83" s="5"/>
      <c r="X83" s="5"/>
      <c r="Y83" s="5"/>
      <c r="Z83" s="5"/>
      <c r="AA83" s="7"/>
      <c r="AB83" s="7"/>
    </row>
    <row r="84" spans="1:670" x14ac:dyDescent="0.2">
      <c r="B84" s="2"/>
      <c r="C84" s="2"/>
      <c r="D84" s="2" t="s">
        <v>59</v>
      </c>
      <c r="E84" s="15" t="s">
        <v>60</v>
      </c>
      <c r="F84" s="5">
        <v>7050</v>
      </c>
      <c r="G84" s="5">
        <v>587</v>
      </c>
      <c r="H84" s="5">
        <v>587</v>
      </c>
      <c r="I84" s="5">
        <v>587</v>
      </c>
      <c r="J84" s="5">
        <f t="shared" si="68"/>
        <v>0</v>
      </c>
      <c r="K84" s="5">
        <v>587</v>
      </c>
      <c r="L84" s="6">
        <v>100</v>
      </c>
      <c r="M84" s="6">
        <f>F84</f>
        <v>7050</v>
      </c>
      <c r="N84" s="5">
        <v>100</v>
      </c>
      <c r="O84" s="5">
        <f t="shared" si="69"/>
        <v>0</v>
      </c>
      <c r="P84" s="5">
        <f t="shared" ref="P84" si="70">K84-H84</f>
        <v>0</v>
      </c>
      <c r="Q84" s="5">
        <f t="shared" ref="Q84:Q90" si="71">R84+S84+T84</f>
        <v>0</v>
      </c>
      <c r="R84" s="5"/>
      <c r="S84" s="5"/>
      <c r="T84" s="5"/>
      <c r="U84" s="5"/>
      <c r="V84" s="5">
        <v>0</v>
      </c>
      <c r="W84" s="5"/>
      <c r="X84" s="5"/>
      <c r="Y84" s="5"/>
      <c r="Z84" s="5"/>
      <c r="AA84" s="7"/>
      <c r="AB84" s="7"/>
    </row>
    <row r="85" spans="1:670" ht="38.25" x14ac:dyDescent="0.2">
      <c r="B85" s="2"/>
      <c r="C85" s="2"/>
      <c r="D85" s="2" t="s">
        <v>61</v>
      </c>
      <c r="E85" s="15" t="s">
        <v>102</v>
      </c>
      <c r="F85" s="5">
        <v>6008</v>
      </c>
      <c r="G85" s="5">
        <v>500</v>
      </c>
      <c r="H85" s="5">
        <v>500</v>
      </c>
      <c r="I85" s="5">
        <v>500</v>
      </c>
      <c r="J85" s="5">
        <f t="shared" si="68"/>
        <v>0</v>
      </c>
      <c r="K85" s="5">
        <v>500</v>
      </c>
      <c r="L85" s="6">
        <f t="shared" ref="L85:L86" si="72">(K85/H85)*100</f>
        <v>100</v>
      </c>
      <c r="M85" s="6">
        <f t="shared" si="64"/>
        <v>6008</v>
      </c>
      <c r="N85" s="5">
        <f>M85/F85*100</f>
        <v>100</v>
      </c>
      <c r="O85" s="5">
        <f>M85-F85</f>
        <v>0</v>
      </c>
      <c r="P85" s="5">
        <f t="shared" si="65"/>
        <v>0</v>
      </c>
      <c r="Q85" s="5">
        <f t="shared" si="71"/>
        <v>0</v>
      </c>
      <c r="R85" s="5"/>
      <c r="S85" s="5"/>
      <c r="T85" s="5"/>
      <c r="U85" s="5"/>
      <c r="V85" s="5">
        <f>P85-Q85-U85</f>
        <v>0</v>
      </c>
      <c r="W85" s="5"/>
      <c r="X85" s="5"/>
      <c r="Y85" s="5"/>
      <c r="Z85" s="5"/>
      <c r="AA85" s="7"/>
      <c r="AB85" s="7"/>
    </row>
    <row r="86" spans="1:670" ht="51" x14ac:dyDescent="0.2">
      <c r="B86" s="2"/>
      <c r="C86" s="2"/>
      <c r="D86" s="2" t="s">
        <v>64</v>
      </c>
      <c r="E86" s="52" t="s">
        <v>65</v>
      </c>
      <c r="F86" s="5">
        <v>4005</v>
      </c>
      <c r="G86" s="5">
        <v>333</v>
      </c>
      <c r="H86" s="5">
        <v>333</v>
      </c>
      <c r="I86" s="5">
        <v>333</v>
      </c>
      <c r="J86" s="5">
        <f>I86-G86</f>
        <v>0</v>
      </c>
      <c r="K86" s="5">
        <v>333</v>
      </c>
      <c r="L86" s="6">
        <f t="shared" si="72"/>
        <v>100</v>
      </c>
      <c r="M86" s="6">
        <f t="shared" si="64"/>
        <v>4005</v>
      </c>
      <c r="N86" s="5">
        <v>100</v>
      </c>
      <c r="O86" s="5">
        <v>0</v>
      </c>
      <c r="P86" s="5">
        <f t="shared" si="65"/>
        <v>0</v>
      </c>
      <c r="Q86" s="5">
        <f>R86+S86+T86</f>
        <v>0</v>
      </c>
      <c r="R86" s="5"/>
      <c r="S86" s="5"/>
      <c r="T86" s="5"/>
      <c r="U86" s="5"/>
      <c r="V86" s="5">
        <f>P86-Q86-U86</f>
        <v>0</v>
      </c>
      <c r="W86" s="5"/>
      <c r="X86" s="5"/>
      <c r="Y86" s="5"/>
      <c r="Z86" s="5"/>
      <c r="AA86" s="7"/>
      <c r="AB86" s="7"/>
    </row>
    <row r="87" spans="1:670" ht="51" x14ac:dyDescent="0.2">
      <c r="B87" s="1"/>
      <c r="C87" s="2"/>
      <c r="D87" s="2" t="s">
        <v>93</v>
      </c>
      <c r="E87" s="15" t="s">
        <v>94</v>
      </c>
      <c r="F87" s="5">
        <v>3585</v>
      </c>
      <c r="G87" s="5">
        <v>3585</v>
      </c>
      <c r="H87" s="5">
        <v>0</v>
      </c>
      <c r="I87" s="5">
        <v>0</v>
      </c>
      <c r="J87" s="5">
        <f>I87-G87</f>
        <v>-3585</v>
      </c>
      <c r="K87" s="5">
        <v>0</v>
      </c>
      <c r="L87" s="6">
        <v>100</v>
      </c>
      <c r="M87" s="6">
        <f t="shared" si="64"/>
        <v>3585</v>
      </c>
      <c r="N87" s="5">
        <f>M87/F87*100</f>
        <v>100</v>
      </c>
      <c r="O87" s="5">
        <f>M87-F87</f>
        <v>0</v>
      </c>
      <c r="P87" s="5">
        <f t="shared" si="65"/>
        <v>0</v>
      </c>
      <c r="Q87" s="5">
        <f>R87+S87+T87</f>
        <v>0</v>
      </c>
      <c r="R87" s="6"/>
      <c r="S87" s="6"/>
      <c r="T87" s="5"/>
      <c r="U87" s="5"/>
      <c r="V87" s="5">
        <f>P87-Q87-U87</f>
        <v>0</v>
      </c>
      <c r="W87" s="5"/>
      <c r="X87" s="5"/>
      <c r="Y87" s="5"/>
      <c r="Z87" s="5"/>
      <c r="AA87" s="7"/>
      <c r="AB87" s="7" t="s">
        <v>202</v>
      </c>
    </row>
    <row r="88" spans="1:670" ht="25.5" x14ac:dyDescent="0.2">
      <c r="B88" s="1"/>
      <c r="C88" s="2"/>
      <c r="D88" s="2" t="s">
        <v>71</v>
      </c>
      <c r="E88" s="15" t="s">
        <v>104</v>
      </c>
      <c r="F88" s="5">
        <v>4874</v>
      </c>
      <c r="G88" s="5">
        <v>4874</v>
      </c>
      <c r="H88" s="5">
        <v>0</v>
      </c>
      <c r="I88" s="5">
        <v>0</v>
      </c>
      <c r="J88" s="5">
        <f>I88-G88</f>
        <v>-4874</v>
      </c>
      <c r="K88" s="5">
        <v>0</v>
      </c>
      <c r="L88" s="6">
        <v>100</v>
      </c>
      <c r="M88" s="6">
        <f t="shared" si="64"/>
        <v>4874</v>
      </c>
      <c r="N88" s="5">
        <f>M88/F88*100</f>
        <v>100</v>
      </c>
      <c r="O88" s="5">
        <f>M88-F88</f>
        <v>0</v>
      </c>
      <c r="P88" s="5">
        <f t="shared" si="65"/>
        <v>0</v>
      </c>
      <c r="Q88" s="5">
        <f>R88+S88+T88</f>
        <v>0</v>
      </c>
      <c r="R88" s="6"/>
      <c r="S88" s="6"/>
      <c r="T88" s="5"/>
      <c r="U88" s="5"/>
      <c r="V88" s="5">
        <f>P88-Q88-U88</f>
        <v>0</v>
      </c>
      <c r="W88" s="5"/>
      <c r="X88" s="5"/>
      <c r="Y88" s="5"/>
      <c r="Z88" s="5"/>
      <c r="AA88" s="7"/>
      <c r="AB88" s="7" t="s">
        <v>202</v>
      </c>
    </row>
    <row r="89" spans="1:670" ht="25.5" x14ac:dyDescent="0.2">
      <c r="B89" s="2"/>
      <c r="C89" s="2"/>
      <c r="D89" s="2" t="s">
        <v>97</v>
      </c>
      <c r="E89" s="15" t="s">
        <v>98</v>
      </c>
      <c r="F89" s="5">
        <v>21546</v>
      </c>
      <c r="G89" s="5">
        <v>3107</v>
      </c>
      <c r="H89" s="5">
        <v>3107</v>
      </c>
      <c r="I89" s="5">
        <v>3107</v>
      </c>
      <c r="J89" s="5">
        <f t="shared" ref="J89" si="73">I89-G89</f>
        <v>0</v>
      </c>
      <c r="K89" s="5">
        <v>3107</v>
      </c>
      <c r="L89" s="6">
        <v>100</v>
      </c>
      <c r="M89" s="6">
        <f t="shared" si="64"/>
        <v>21546</v>
      </c>
      <c r="N89" s="5">
        <f t="shared" ref="N89:N90" si="74">M89/F89*100</f>
        <v>100</v>
      </c>
      <c r="O89" s="5">
        <v>0</v>
      </c>
      <c r="P89" s="5">
        <f>K89-H89</f>
        <v>0</v>
      </c>
      <c r="Q89" s="5">
        <f t="shared" si="71"/>
        <v>0</v>
      </c>
      <c r="R89" s="6"/>
      <c r="S89" s="6"/>
      <c r="T89" s="5"/>
      <c r="U89" s="5"/>
      <c r="V89" s="5">
        <f>P89-Q89-U89</f>
        <v>0</v>
      </c>
      <c r="W89" s="17"/>
      <c r="X89" s="17"/>
      <c r="Y89" s="17"/>
      <c r="Z89" s="5"/>
      <c r="AA89" s="7"/>
      <c r="AB89" s="7"/>
    </row>
    <row r="90" spans="1:670" ht="25.5" x14ac:dyDescent="0.2">
      <c r="B90" s="2"/>
      <c r="C90" s="2"/>
      <c r="D90" s="2" t="s">
        <v>73</v>
      </c>
      <c r="E90" s="15" t="s">
        <v>74</v>
      </c>
      <c r="F90" s="5">
        <v>388</v>
      </c>
      <c r="G90" s="5">
        <v>388</v>
      </c>
      <c r="H90" s="5">
        <v>32</v>
      </c>
      <c r="I90" s="5">
        <v>0</v>
      </c>
      <c r="J90" s="5">
        <f>I90-G90</f>
        <v>-388</v>
      </c>
      <c r="K90" s="5">
        <v>0</v>
      </c>
      <c r="L90" s="6">
        <v>100</v>
      </c>
      <c r="M90" s="6">
        <f t="shared" si="64"/>
        <v>388</v>
      </c>
      <c r="N90" s="5">
        <f t="shared" si="74"/>
        <v>100</v>
      </c>
      <c r="O90" s="5">
        <v>0</v>
      </c>
      <c r="P90" s="5">
        <f>K90-H90</f>
        <v>-32</v>
      </c>
      <c r="Q90" s="5">
        <f t="shared" si="71"/>
        <v>-32</v>
      </c>
      <c r="R90" s="6"/>
      <c r="S90" s="6"/>
      <c r="T90" s="5">
        <v>-32</v>
      </c>
      <c r="U90" s="5"/>
      <c r="V90" s="5">
        <v>0</v>
      </c>
      <c r="W90" s="17"/>
      <c r="X90" s="17"/>
      <c r="Y90" s="17"/>
      <c r="Z90" s="5"/>
      <c r="AA90" s="7" t="s">
        <v>202</v>
      </c>
      <c r="AB90" s="7" t="s">
        <v>202</v>
      </c>
    </row>
    <row r="91" spans="1:670" ht="51" x14ac:dyDescent="0.2">
      <c r="B91" s="1"/>
      <c r="C91" s="2"/>
      <c r="D91" s="3" t="s">
        <v>75</v>
      </c>
      <c r="E91" s="4" t="s">
        <v>76</v>
      </c>
      <c r="F91" s="5">
        <v>1792</v>
      </c>
      <c r="G91" s="5">
        <v>1792</v>
      </c>
      <c r="H91" s="5">
        <v>149</v>
      </c>
      <c r="I91" s="5">
        <v>0</v>
      </c>
      <c r="J91" s="5">
        <f>I91-G91</f>
        <v>-1792</v>
      </c>
      <c r="K91" s="5">
        <v>0</v>
      </c>
      <c r="L91" s="6">
        <v>100</v>
      </c>
      <c r="M91" s="6">
        <f>F91</f>
        <v>1792</v>
      </c>
      <c r="N91" s="5">
        <f>M91/F91*100</f>
        <v>100</v>
      </c>
      <c r="O91" s="5">
        <f t="shared" ref="O91" si="75">M91-F91</f>
        <v>0</v>
      </c>
      <c r="P91" s="5">
        <f>K91-H91</f>
        <v>-149</v>
      </c>
      <c r="Q91" s="5">
        <f>R91+S91+T91</f>
        <v>-149</v>
      </c>
      <c r="R91" s="6"/>
      <c r="S91" s="6"/>
      <c r="T91" s="6">
        <v>-149</v>
      </c>
      <c r="U91" s="6"/>
      <c r="V91" s="5">
        <v>0</v>
      </c>
      <c r="W91" s="5"/>
      <c r="X91" s="5"/>
      <c r="Y91" s="5"/>
      <c r="Z91" s="5"/>
      <c r="AA91" s="7" t="s">
        <v>202</v>
      </c>
      <c r="AB91" s="7" t="s">
        <v>202</v>
      </c>
    </row>
    <row r="92" spans="1:670" ht="25.5" x14ac:dyDescent="0.2">
      <c r="B92" s="1"/>
      <c r="C92" s="2"/>
      <c r="D92" s="2" t="s">
        <v>77</v>
      </c>
      <c r="E92" s="15" t="s">
        <v>78</v>
      </c>
      <c r="F92" s="5">
        <v>12051</v>
      </c>
      <c r="G92" s="5">
        <v>12051</v>
      </c>
      <c r="H92" s="5">
        <v>1004</v>
      </c>
      <c r="I92" s="5">
        <v>1529.16</v>
      </c>
      <c r="J92" s="5">
        <f>I92-G92</f>
        <v>-10521.84</v>
      </c>
      <c r="K92" s="5">
        <v>578.57299999999998</v>
      </c>
      <c r="L92" s="6">
        <f t="shared" si="59"/>
        <v>57.626792828685261</v>
      </c>
      <c r="M92" s="6">
        <f t="shared" si="64"/>
        <v>12051</v>
      </c>
      <c r="N92" s="5">
        <f>M92/F92*100</f>
        <v>100</v>
      </c>
      <c r="O92" s="5">
        <f>M92-F92</f>
        <v>0</v>
      </c>
      <c r="P92" s="5">
        <f t="shared" si="65"/>
        <v>-425.42700000000002</v>
      </c>
      <c r="Q92" s="5">
        <f>R92+S92+T92</f>
        <v>-425.42599999999999</v>
      </c>
      <c r="R92" s="6"/>
      <c r="S92" s="6"/>
      <c r="T92" s="5">
        <v>-425.42599999999999</v>
      </c>
      <c r="U92" s="5"/>
      <c r="V92" s="5">
        <v>0</v>
      </c>
      <c r="W92" s="5"/>
      <c r="X92" s="5"/>
      <c r="Y92" s="5"/>
      <c r="Z92" s="5"/>
      <c r="AA92" s="7" t="s">
        <v>202</v>
      </c>
      <c r="AB92" s="7" t="s">
        <v>202</v>
      </c>
    </row>
    <row r="93" spans="1:670" s="48" customFormat="1" ht="64.5" customHeight="1" x14ac:dyDescent="0.2">
      <c r="A93" s="55"/>
      <c r="B93" s="2" t="s">
        <v>87</v>
      </c>
      <c r="C93" s="2"/>
      <c r="D93" s="2"/>
      <c r="E93" s="15" t="s">
        <v>108</v>
      </c>
      <c r="F93" s="5">
        <f>F94</f>
        <v>92623</v>
      </c>
      <c r="G93" s="5">
        <f t="shared" ref="G93:K93" si="76">G94</f>
        <v>7220</v>
      </c>
      <c r="H93" s="5">
        <f t="shared" si="76"/>
        <v>7220</v>
      </c>
      <c r="I93" s="5">
        <f t="shared" si="76"/>
        <v>7071.6859999999997</v>
      </c>
      <c r="J93" s="5">
        <f t="shared" si="76"/>
        <v>-148.31400000000008</v>
      </c>
      <c r="K93" s="5">
        <f t="shared" si="76"/>
        <v>7071.6859999999997</v>
      </c>
      <c r="L93" s="6">
        <f t="shared" si="59"/>
        <v>97.945789473684215</v>
      </c>
      <c r="M93" s="5">
        <f>M94</f>
        <v>92623</v>
      </c>
      <c r="N93" s="5">
        <f t="shared" ref="N93:N97" si="77">M93/F93*100</f>
        <v>100</v>
      </c>
      <c r="O93" s="5">
        <f t="shared" ref="O93:V93" si="78">O94</f>
        <v>0</v>
      </c>
      <c r="P93" s="5">
        <f t="shared" si="78"/>
        <v>-148.31400000000008</v>
      </c>
      <c r="Q93" s="5">
        <f t="shared" si="78"/>
        <v>-148.31299999999999</v>
      </c>
      <c r="R93" s="5">
        <f t="shared" si="78"/>
        <v>0</v>
      </c>
      <c r="S93" s="5">
        <f t="shared" si="78"/>
        <v>0</v>
      </c>
      <c r="T93" s="5">
        <f t="shared" si="78"/>
        <v>-148.31299999999999</v>
      </c>
      <c r="U93" s="5">
        <f t="shared" si="78"/>
        <v>0</v>
      </c>
      <c r="V93" s="5">
        <f t="shared" si="78"/>
        <v>-1.00000000009004E-3</v>
      </c>
      <c r="W93" s="56"/>
      <c r="X93" s="56"/>
      <c r="Y93" s="56"/>
      <c r="Z93" s="56"/>
      <c r="AA93" s="57"/>
      <c r="AC93" s="8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5"/>
      <c r="EZ93" s="55"/>
      <c r="FA93" s="55"/>
      <c r="FB93" s="55"/>
      <c r="FC93" s="55"/>
      <c r="FD93" s="55"/>
      <c r="FE93" s="55"/>
      <c r="FF93" s="55"/>
      <c r="FG93" s="55"/>
      <c r="FH93" s="55"/>
      <c r="FI93" s="55"/>
      <c r="FJ93" s="55"/>
      <c r="FK93" s="55"/>
      <c r="FL93" s="55"/>
      <c r="FM93" s="55"/>
      <c r="FN93" s="55"/>
      <c r="FO93" s="55"/>
      <c r="FP93" s="55"/>
      <c r="FQ93" s="55"/>
      <c r="FR93" s="55"/>
      <c r="FS93" s="55"/>
      <c r="FT93" s="55"/>
      <c r="FU93" s="55"/>
      <c r="FV93" s="55"/>
      <c r="FW93" s="55"/>
      <c r="FX93" s="55"/>
      <c r="FY93" s="55"/>
      <c r="FZ93" s="55"/>
      <c r="GA93" s="55"/>
      <c r="GB93" s="55"/>
      <c r="GC93" s="55"/>
      <c r="GD93" s="55"/>
      <c r="GE93" s="55"/>
      <c r="GF93" s="55"/>
      <c r="GG93" s="55"/>
      <c r="GH93" s="55"/>
      <c r="GI93" s="55"/>
      <c r="GJ93" s="55"/>
      <c r="GK93" s="55"/>
      <c r="GL93" s="55"/>
      <c r="GM93" s="55"/>
      <c r="GN93" s="55"/>
      <c r="GO93" s="55"/>
      <c r="GP93" s="55"/>
      <c r="GQ93" s="55"/>
      <c r="GR93" s="55"/>
      <c r="GS93" s="55"/>
      <c r="GT93" s="55"/>
      <c r="GU93" s="55"/>
      <c r="GV93" s="55"/>
      <c r="GW93" s="55"/>
      <c r="GX93" s="55"/>
      <c r="GY93" s="55"/>
      <c r="GZ93" s="55"/>
      <c r="HA93" s="55"/>
      <c r="HB93" s="55"/>
      <c r="HC93" s="55"/>
      <c r="HD93" s="55"/>
      <c r="HE93" s="55"/>
      <c r="HF93" s="55"/>
      <c r="HG93" s="55"/>
      <c r="HH93" s="55"/>
      <c r="HI93" s="55"/>
      <c r="HJ93" s="55"/>
      <c r="HK93" s="55"/>
      <c r="HL93" s="55"/>
      <c r="HM93" s="55"/>
      <c r="HN93" s="55"/>
      <c r="HO93" s="55"/>
      <c r="HP93" s="55"/>
      <c r="HQ93" s="55"/>
      <c r="HR93" s="55"/>
      <c r="HS93" s="55"/>
      <c r="HT93" s="55"/>
      <c r="HU93" s="55"/>
      <c r="HV93" s="55"/>
      <c r="HW93" s="55"/>
      <c r="HX93" s="55"/>
      <c r="HY93" s="55"/>
      <c r="HZ93" s="55"/>
      <c r="IA93" s="55"/>
      <c r="IB93" s="55"/>
      <c r="IC93" s="55"/>
      <c r="ID93" s="55"/>
      <c r="IE93" s="55"/>
      <c r="IF93" s="55"/>
      <c r="IG93" s="55"/>
      <c r="IH93" s="55"/>
      <c r="II93" s="55"/>
      <c r="IJ93" s="55"/>
      <c r="IK93" s="55"/>
      <c r="IL93" s="55"/>
      <c r="IM93" s="55"/>
      <c r="IN93" s="55"/>
      <c r="IO93" s="55"/>
      <c r="IP93" s="55"/>
      <c r="IQ93" s="55"/>
      <c r="IR93" s="55"/>
      <c r="IS93" s="55"/>
      <c r="IT93" s="55"/>
      <c r="IU93" s="55"/>
      <c r="IV93" s="55"/>
      <c r="IW93" s="55"/>
      <c r="IX93" s="55"/>
      <c r="IY93" s="55"/>
      <c r="IZ93" s="55"/>
      <c r="JA93" s="55"/>
      <c r="JB93" s="55"/>
      <c r="JC93" s="55"/>
      <c r="JD93" s="55"/>
      <c r="JE93" s="55"/>
      <c r="JF93" s="55"/>
      <c r="JG93" s="55"/>
      <c r="JH93" s="55"/>
      <c r="JI93" s="55"/>
      <c r="JJ93" s="55"/>
      <c r="JK93" s="55"/>
      <c r="JL93" s="55"/>
      <c r="JM93" s="55"/>
      <c r="JN93" s="55"/>
      <c r="JO93" s="55"/>
      <c r="JP93" s="55"/>
      <c r="JQ93" s="55"/>
      <c r="JR93" s="55"/>
      <c r="JS93" s="55"/>
      <c r="JT93" s="55"/>
      <c r="JU93" s="55"/>
      <c r="JV93" s="55"/>
      <c r="JW93" s="55"/>
      <c r="JX93" s="55"/>
      <c r="JY93" s="55"/>
      <c r="JZ93" s="55"/>
      <c r="KA93" s="55"/>
      <c r="KB93" s="55"/>
      <c r="KC93" s="55"/>
      <c r="KD93" s="55"/>
      <c r="KE93" s="55"/>
      <c r="KF93" s="55"/>
      <c r="KG93" s="55"/>
      <c r="KH93" s="55"/>
      <c r="KI93" s="55"/>
      <c r="KJ93" s="55"/>
      <c r="KK93" s="55"/>
      <c r="KL93" s="55"/>
      <c r="KM93" s="55"/>
      <c r="KN93" s="55"/>
      <c r="KO93" s="55"/>
      <c r="KP93" s="55"/>
      <c r="KQ93" s="55"/>
      <c r="KR93" s="55"/>
      <c r="KS93" s="55"/>
      <c r="KT93" s="55"/>
      <c r="KU93" s="55"/>
      <c r="KV93" s="55"/>
      <c r="KW93" s="55"/>
      <c r="KX93" s="55"/>
      <c r="KY93" s="55"/>
      <c r="KZ93" s="55"/>
      <c r="LA93" s="55"/>
      <c r="LB93" s="55"/>
      <c r="LC93" s="55"/>
      <c r="LD93" s="55"/>
      <c r="LE93" s="55"/>
      <c r="LF93" s="55"/>
      <c r="LG93" s="55"/>
      <c r="LH93" s="55"/>
      <c r="LI93" s="55"/>
      <c r="LJ93" s="55"/>
      <c r="LK93" s="55"/>
      <c r="LL93" s="55"/>
      <c r="LM93" s="55"/>
      <c r="LN93" s="55"/>
      <c r="LO93" s="55"/>
      <c r="LP93" s="55"/>
      <c r="LQ93" s="55"/>
      <c r="LR93" s="55"/>
      <c r="LS93" s="55"/>
      <c r="LT93" s="55"/>
      <c r="LU93" s="55"/>
      <c r="LV93" s="55"/>
      <c r="LW93" s="55"/>
      <c r="LX93" s="55"/>
      <c r="LY93" s="55"/>
      <c r="LZ93" s="55"/>
      <c r="MA93" s="55"/>
      <c r="MB93" s="55"/>
      <c r="MC93" s="55"/>
      <c r="MD93" s="55"/>
      <c r="ME93" s="55"/>
      <c r="MF93" s="55"/>
      <c r="MG93" s="55"/>
      <c r="MH93" s="55"/>
      <c r="MI93" s="55"/>
      <c r="MJ93" s="55"/>
      <c r="MK93" s="55"/>
      <c r="ML93" s="55"/>
      <c r="MM93" s="55"/>
      <c r="MN93" s="55"/>
      <c r="MO93" s="55"/>
      <c r="MP93" s="55"/>
      <c r="MQ93" s="55"/>
      <c r="MR93" s="55"/>
      <c r="MS93" s="55"/>
      <c r="MT93" s="55"/>
      <c r="MU93" s="55"/>
      <c r="MV93" s="55"/>
      <c r="MW93" s="55"/>
      <c r="MX93" s="55"/>
      <c r="MY93" s="55"/>
      <c r="MZ93" s="55"/>
      <c r="NA93" s="55"/>
      <c r="NB93" s="55"/>
      <c r="NC93" s="55"/>
      <c r="ND93" s="55"/>
      <c r="NE93" s="55"/>
      <c r="NF93" s="55"/>
      <c r="NG93" s="55"/>
      <c r="NH93" s="55"/>
      <c r="NI93" s="55"/>
      <c r="NJ93" s="55"/>
      <c r="NK93" s="55"/>
      <c r="NL93" s="55"/>
      <c r="NM93" s="55"/>
      <c r="NN93" s="55"/>
      <c r="NO93" s="55"/>
      <c r="NP93" s="55"/>
      <c r="NQ93" s="55"/>
      <c r="NR93" s="55"/>
      <c r="NS93" s="55"/>
      <c r="NT93" s="55"/>
      <c r="NU93" s="55"/>
      <c r="NV93" s="55"/>
      <c r="NW93" s="55"/>
      <c r="NX93" s="55"/>
      <c r="NY93" s="55"/>
      <c r="NZ93" s="55"/>
      <c r="OA93" s="55"/>
      <c r="OB93" s="55"/>
      <c r="OC93" s="55"/>
      <c r="OD93" s="55"/>
      <c r="OE93" s="55"/>
      <c r="OF93" s="55"/>
      <c r="OG93" s="55"/>
      <c r="OH93" s="55"/>
      <c r="OI93" s="55"/>
      <c r="OJ93" s="55"/>
      <c r="OK93" s="55"/>
      <c r="OL93" s="55"/>
      <c r="OM93" s="55"/>
      <c r="ON93" s="55"/>
      <c r="OO93" s="55"/>
      <c r="OP93" s="55"/>
      <c r="OQ93" s="55"/>
      <c r="OR93" s="55"/>
      <c r="OS93" s="55"/>
      <c r="OT93" s="55"/>
      <c r="OU93" s="55"/>
      <c r="OV93" s="55"/>
      <c r="OW93" s="55"/>
      <c r="OX93" s="55"/>
      <c r="OY93" s="55"/>
      <c r="OZ93" s="55"/>
      <c r="PA93" s="55"/>
      <c r="PB93" s="55"/>
      <c r="PC93" s="55"/>
      <c r="PD93" s="55"/>
      <c r="PE93" s="55"/>
      <c r="PF93" s="55"/>
      <c r="PG93" s="55"/>
      <c r="PH93" s="55"/>
      <c r="PI93" s="55"/>
      <c r="PJ93" s="55"/>
      <c r="PK93" s="55"/>
      <c r="PL93" s="55"/>
      <c r="PM93" s="55"/>
      <c r="PN93" s="55"/>
      <c r="PO93" s="55"/>
      <c r="PP93" s="55"/>
      <c r="PQ93" s="55"/>
      <c r="PR93" s="55"/>
      <c r="PS93" s="55"/>
      <c r="PT93" s="55"/>
      <c r="PU93" s="55"/>
      <c r="PV93" s="55"/>
      <c r="PW93" s="55"/>
      <c r="PX93" s="55"/>
      <c r="PY93" s="55"/>
      <c r="PZ93" s="55"/>
      <c r="QA93" s="55"/>
      <c r="QB93" s="55"/>
      <c r="QC93" s="55"/>
      <c r="QD93" s="55"/>
      <c r="QE93" s="55"/>
      <c r="QF93" s="55"/>
      <c r="QG93" s="55"/>
      <c r="QH93" s="55"/>
      <c r="QI93" s="55"/>
      <c r="QJ93" s="55"/>
      <c r="QK93" s="55"/>
      <c r="QL93" s="55"/>
      <c r="QM93" s="55"/>
      <c r="QN93" s="55"/>
      <c r="QO93" s="55"/>
      <c r="QP93" s="55"/>
      <c r="QQ93" s="55"/>
      <c r="QR93" s="55"/>
      <c r="QS93" s="55"/>
      <c r="QT93" s="55"/>
      <c r="QU93" s="55"/>
      <c r="QV93" s="55"/>
      <c r="QW93" s="55"/>
      <c r="QX93" s="55"/>
      <c r="QY93" s="55"/>
      <c r="QZ93" s="55"/>
      <c r="RA93" s="55"/>
      <c r="RB93" s="55"/>
      <c r="RC93" s="55"/>
      <c r="RD93" s="55"/>
      <c r="RE93" s="55"/>
      <c r="RF93" s="55"/>
      <c r="RG93" s="55"/>
      <c r="RH93" s="55"/>
      <c r="RI93" s="55"/>
      <c r="RJ93" s="55"/>
      <c r="RK93" s="55"/>
      <c r="RL93" s="55"/>
      <c r="RM93" s="55"/>
      <c r="RN93" s="55"/>
      <c r="RO93" s="55"/>
      <c r="RP93" s="55"/>
      <c r="RQ93" s="55"/>
      <c r="RR93" s="55"/>
      <c r="RS93" s="55"/>
      <c r="RT93" s="55"/>
      <c r="RU93" s="55"/>
      <c r="RV93" s="55"/>
      <c r="RW93" s="55"/>
      <c r="RX93" s="55"/>
      <c r="RY93" s="55"/>
      <c r="RZ93" s="55"/>
      <c r="SA93" s="55"/>
      <c r="SB93" s="55"/>
      <c r="SC93" s="55"/>
      <c r="SD93" s="55"/>
      <c r="SE93" s="55"/>
      <c r="SF93" s="55"/>
      <c r="SG93" s="55"/>
      <c r="SH93" s="55"/>
      <c r="SI93" s="55"/>
      <c r="SJ93" s="55"/>
      <c r="SK93" s="55"/>
      <c r="SL93" s="55"/>
      <c r="SM93" s="55"/>
      <c r="SN93" s="55"/>
      <c r="SO93" s="55"/>
      <c r="SP93" s="55"/>
      <c r="SQ93" s="55"/>
      <c r="SR93" s="55"/>
      <c r="SS93" s="55"/>
      <c r="ST93" s="55"/>
      <c r="SU93" s="55"/>
      <c r="SV93" s="55"/>
      <c r="SW93" s="55"/>
      <c r="SX93" s="55"/>
      <c r="SY93" s="55"/>
      <c r="SZ93" s="55"/>
      <c r="TA93" s="55"/>
      <c r="TB93" s="55"/>
      <c r="TC93" s="55"/>
      <c r="TD93" s="55"/>
      <c r="TE93" s="55"/>
      <c r="TF93" s="55"/>
      <c r="TG93" s="55"/>
      <c r="TH93" s="55"/>
      <c r="TI93" s="55"/>
      <c r="TJ93" s="55"/>
      <c r="TK93" s="55"/>
      <c r="TL93" s="55"/>
      <c r="TM93" s="55"/>
      <c r="TN93" s="55"/>
      <c r="TO93" s="55"/>
      <c r="TP93" s="55"/>
      <c r="TQ93" s="55"/>
      <c r="TR93" s="55"/>
      <c r="TS93" s="55"/>
      <c r="TT93" s="55"/>
      <c r="TU93" s="55"/>
      <c r="TV93" s="55"/>
      <c r="TW93" s="55"/>
      <c r="TX93" s="55"/>
      <c r="TY93" s="55"/>
      <c r="TZ93" s="55"/>
      <c r="UA93" s="55"/>
      <c r="UB93" s="55"/>
      <c r="UC93" s="55"/>
      <c r="UD93" s="55"/>
      <c r="UE93" s="55"/>
      <c r="UF93" s="55"/>
      <c r="UG93" s="55"/>
      <c r="UH93" s="55"/>
      <c r="UI93" s="55"/>
      <c r="UJ93" s="55"/>
      <c r="UK93" s="55"/>
      <c r="UL93" s="55"/>
      <c r="UM93" s="55"/>
      <c r="UN93" s="55"/>
      <c r="UO93" s="55"/>
      <c r="UP93" s="55"/>
      <c r="UQ93" s="55"/>
      <c r="UR93" s="55"/>
      <c r="US93" s="55"/>
      <c r="UT93" s="55"/>
      <c r="UU93" s="55"/>
      <c r="UV93" s="55"/>
      <c r="UW93" s="55"/>
      <c r="UX93" s="55"/>
      <c r="UY93" s="55"/>
      <c r="UZ93" s="55"/>
      <c r="VA93" s="55"/>
      <c r="VB93" s="55"/>
      <c r="VC93" s="55"/>
      <c r="VD93" s="55"/>
      <c r="VE93" s="55"/>
      <c r="VF93" s="55"/>
      <c r="VG93" s="55"/>
      <c r="VH93" s="55"/>
      <c r="VI93" s="55"/>
      <c r="VJ93" s="55"/>
      <c r="VK93" s="55"/>
      <c r="VL93" s="55"/>
      <c r="VM93" s="55"/>
      <c r="VN93" s="55"/>
      <c r="VO93" s="55"/>
      <c r="VP93" s="55"/>
      <c r="VQ93" s="55"/>
      <c r="VR93" s="55"/>
      <c r="VS93" s="55"/>
      <c r="VT93" s="55"/>
      <c r="VU93" s="55"/>
      <c r="VV93" s="55"/>
      <c r="VW93" s="55"/>
      <c r="VX93" s="55"/>
      <c r="VY93" s="55"/>
      <c r="VZ93" s="55"/>
      <c r="WA93" s="55"/>
      <c r="WB93" s="55"/>
      <c r="WC93" s="55"/>
      <c r="WD93" s="55"/>
      <c r="WE93" s="55"/>
      <c r="WF93" s="55"/>
      <c r="WG93" s="55"/>
      <c r="WH93" s="55"/>
      <c r="WI93" s="55"/>
      <c r="WJ93" s="55"/>
      <c r="WK93" s="55"/>
      <c r="WL93" s="55"/>
      <c r="WM93" s="55"/>
      <c r="WN93" s="55"/>
      <c r="WO93" s="55"/>
      <c r="WP93" s="55"/>
      <c r="WQ93" s="55"/>
      <c r="WR93" s="55"/>
      <c r="WS93" s="55"/>
      <c r="WT93" s="55"/>
      <c r="WU93" s="55"/>
      <c r="WV93" s="55"/>
      <c r="WW93" s="55"/>
      <c r="WX93" s="55"/>
      <c r="WY93" s="55"/>
      <c r="WZ93" s="55"/>
      <c r="XA93" s="55"/>
      <c r="XB93" s="55"/>
      <c r="XC93" s="55"/>
      <c r="XD93" s="55"/>
      <c r="XE93" s="55"/>
      <c r="XF93" s="55"/>
      <c r="XG93" s="55"/>
      <c r="XH93" s="55"/>
      <c r="XI93" s="55"/>
      <c r="XJ93" s="55"/>
      <c r="XK93" s="55"/>
      <c r="XL93" s="55"/>
      <c r="XM93" s="55"/>
      <c r="XN93" s="55"/>
      <c r="XO93" s="55"/>
      <c r="XP93" s="55"/>
      <c r="XQ93" s="55"/>
      <c r="XR93" s="55"/>
      <c r="XS93" s="55"/>
      <c r="XT93" s="55"/>
      <c r="XU93" s="55"/>
      <c r="XV93" s="55"/>
      <c r="XW93" s="55"/>
      <c r="XX93" s="55"/>
      <c r="XY93" s="55"/>
      <c r="XZ93" s="55"/>
      <c r="YA93" s="55"/>
      <c r="YB93" s="55"/>
      <c r="YC93" s="55"/>
      <c r="YD93" s="55"/>
      <c r="YE93" s="55"/>
      <c r="YF93" s="55"/>
      <c r="YG93" s="55"/>
      <c r="YH93" s="55"/>
      <c r="YI93" s="55"/>
      <c r="YJ93" s="55"/>
      <c r="YK93" s="55"/>
      <c r="YL93" s="55"/>
      <c r="YM93" s="55"/>
      <c r="YN93" s="55"/>
      <c r="YO93" s="55"/>
      <c r="YP93" s="55"/>
      <c r="YQ93" s="55"/>
      <c r="YR93" s="55"/>
      <c r="YS93" s="55"/>
      <c r="YT93" s="55"/>
    </row>
    <row r="94" spans="1:670" ht="25.5" x14ac:dyDescent="0.2">
      <c r="B94" s="1"/>
      <c r="C94" s="2" t="s">
        <v>46</v>
      </c>
      <c r="D94" s="2"/>
      <c r="E94" s="15" t="s">
        <v>47</v>
      </c>
      <c r="F94" s="58">
        <f>F95+F96+F97+F98+F99+F100+F101+F102+F103+F104+F105+F106+F107</f>
        <v>92623</v>
      </c>
      <c r="G94" s="58">
        <f t="shared" ref="G94:K94" si="79">G95+G96+G97+G98+G99+G100+G101+G102+G103+G104+G105+G106+G107</f>
        <v>7220</v>
      </c>
      <c r="H94" s="58">
        <f t="shared" si="79"/>
        <v>7220</v>
      </c>
      <c r="I94" s="58">
        <f t="shared" si="79"/>
        <v>7071.6859999999997</v>
      </c>
      <c r="J94" s="58">
        <f t="shared" si="79"/>
        <v>-148.31400000000008</v>
      </c>
      <c r="K94" s="58">
        <f t="shared" si="79"/>
        <v>7071.6859999999997</v>
      </c>
      <c r="L94" s="6">
        <f t="shared" si="59"/>
        <v>97.945789473684215</v>
      </c>
      <c r="M94" s="58">
        <f>M95+M96+M97+M98+M99+M100+M101+M102+M103+M104+M105+M106+M107</f>
        <v>92623</v>
      </c>
      <c r="N94" s="5">
        <f t="shared" si="77"/>
        <v>100</v>
      </c>
      <c r="O94" s="58">
        <f t="shared" ref="O94:V94" si="80">O95+O96+O97+O98+O99+O100+O101+O102+O103+O104+O105+O106+O107</f>
        <v>0</v>
      </c>
      <c r="P94" s="58">
        <f t="shared" si="80"/>
        <v>-148.31400000000008</v>
      </c>
      <c r="Q94" s="58">
        <f t="shared" si="80"/>
        <v>-148.31299999999999</v>
      </c>
      <c r="R94" s="58">
        <f t="shared" si="80"/>
        <v>0</v>
      </c>
      <c r="S94" s="58">
        <f t="shared" si="80"/>
        <v>0</v>
      </c>
      <c r="T94" s="58">
        <f t="shared" si="80"/>
        <v>-148.31299999999999</v>
      </c>
      <c r="U94" s="58">
        <f t="shared" si="80"/>
        <v>0</v>
      </c>
      <c r="V94" s="58">
        <f t="shared" si="80"/>
        <v>-1.00000000009004E-3</v>
      </c>
      <c r="W94" s="5"/>
      <c r="X94" s="5"/>
      <c r="Y94" s="5"/>
      <c r="Z94" s="5"/>
      <c r="AA94" s="51"/>
      <c r="AB94" s="16"/>
    </row>
    <row r="95" spans="1:670" x14ac:dyDescent="0.2">
      <c r="A95" s="8" t="s">
        <v>109</v>
      </c>
      <c r="B95" s="1"/>
      <c r="C95" s="2"/>
      <c r="D95" s="2" t="s">
        <v>88</v>
      </c>
      <c r="E95" s="15" t="s">
        <v>49</v>
      </c>
      <c r="F95" s="5">
        <v>71314</v>
      </c>
      <c r="G95" s="5">
        <v>5000</v>
      </c>
      <c r="H95" s="5">
        <v>5000</v>
      </c>
      <c r="I95" s="5">
        <v>5000</v>
      </c>
      <c r="J95" s="5">
        <f>I95-G95</f>
        <v>0</v>
      </c>
      <c r="K95" s="5">
        <v>5000</v>
      </c>
      <c r="L95" s="6">
        <f t="shared" si="59"/>
        <v>100</v>
      </c>
      <c r="M95" s="6">
        <f t="shared" ref="M95:M97" si="81">F95</f>
        <v>71314</v>
      </c>
      <c r="N95" s="5">
        <f t="shared" si="77"/>
        <v>100</v>
      </c>
      <c r="O95" s="5">
        <f>M95-F95</f>
        <v>0</v>
      </c>
      <c r="P95" s="5">
        <f>K95-H95</f>
        <v>0</v>
      </c>
      <c r="Q95" s="5">
        <f t="shared" ref="Q95:Q104" si="82">R95+S95+T95</f>
        <v>0</v>
      </c>
      <c r="R95" s="6"/>
      <c r="S95" s="6"/>
      <c r="T95" s="5"/>
      <c r="U95" s="5"/>
      <c r="V95" s="5">
        <f>P95-Q95-U95</f>
        <v>0</v>
      </c>
      <c r="W95" s="5"/>
      <c r="X95" s="5"/>
      <c r="Y95" s="5"/>
      <c r="Z95" s="5"/>
      <c r="AA95" s="7"/>
      <c r="AB95" s="7"/>
    </row>
    <row r="96" spans="1:670" s="48" customFormat="1" x14ac:dyDescent="0.2">
      <c r="A96" s="55"/>
      <c r="C96" s="2"/>
      <c r="D96" s="2" t="s">
        <v>101</v>
      </c>
      <c r="E96" s="15" t="s">
        <v>56</v>
      </c>
      <c r="F96" s="5">
        <v>3427</v>
      </c>
      <c r="G96" s="5">
        <v>225</v>
      </c>
      <c r="H96" s="5">
        <v>225</v>
      </c>
      <c r="I96" s="5">
        <v>225</v>
      </c>
      <c r="J96" s="5">
        <f>I96-G96</f>
        <v>0</v>
      </c>
      <c r="K96" s="5">
        <v>225</v>
      </c>
      <c r="L96" s="6">
        <f t="shared" si="59"/>
        <v>100</v>
      </c>
      <c r="M96" s="6">
        <f t="shared" si="81"/>
        <v>3427</v>
      </c>
      <c r="N96" s="5">
        <f t="shared" si="77"/>
        <v>100</v>
      </c>
      <c r="O96" s="5">
        <f t="shared" ref="O96:O107" si="83">M96-F96</f>
        <v>0</v>
      </c>
      <c r="P96" s="5">
        <f>K96-H96</f>
        <v>0</v>
      </c>
      <c r="Q96" s="5">
        <f t="shared" si="82"/>
        <v>0</v>
      </c>
      <c r="R96" s="5"/>
      <c r="S96" s="6"/>
      <c r="T96" s="5"/>
      <c r="U96" s="5"/>
      <c r="V96" s="5">
        <f>P96-Q96-U96</f>
        <v>0</v>
      </c>
      <c r="W96" s="5"/>
      <c r="X96" s="5"/>
      <c r="Y96" s="5"/>
      <c r="Z96" s="5"/>
      <c r="AA96" s="7"/>
      <c r="AB96" s="7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  <c r="EE96" s="55"/>
      <c r="EF96" s="55"/>
      <c r="EG96" s="55"/>
      <c r="EH96" s="55"/>
      <c r="EI96" s="55"/>
      <c r="EJ96" s="55"/>
      <c r="EK96" s="55"/>
      <c r="EL96" s="55"/>
      <c r="EM96" s="55"/>
      <c r="EN96" s="55"/>
      <c r="EO96" s="55"/>
      <c r="EP96" s="55"/>
      <c r="EQ96" s="55"/>
      <c r="ER96" s="55"/>
      <c r="ES96" s="55"/>
      <c r="ET96" s="55"/>
      <c r="EU96" s="55"/>
      <c r="EV96" s="55"/>
      <c r="EW96" s="55"/>
      <c r="EX96" s="55"/>
      <c r="EY96" s="55"/>
      <c r="EZ96" s="55"/>
      <c r="FA96" s="55"/>
      <c r="FB96" s="55"/>
      <c r="FC96" s="55"/>
      <c r="FD96" s="55"/>
      <c r="FE96" s="55"/>
      <c r="FF96" s="55"/>
      <c r="FG96" s="55"/>
      <c r="FH96" s="55"/>
      <c r="FI96" s="55"/>
      <c r="FJ96" s="55"/>
      <c r="FK96" s="55"/>
      <c r="FL96" s="55"/>
      <c r="FM96" s="55"/>
      <c r="FN96" s="55"/>
      <c r="FO96" s="55"/>
      <c r="FP96" s="55"/>
      <c r="FQ96" s="55"/>
      <c r="FR96" s="55"/>
      <c r="FS96" s="55"/>
      <c r="FT96" s="55"/>
      <c r="FU96" s="55"/>
      <c r="FV96" s="55"/>
      <c r="FW96" s="55"/>
      <c r="FX96" s="55"/>
      <c r="FY96" s="55"/>
      <c r="FZ96" s="55"/>
      <c r="GA96" s="55"/>
      <c r="GB96" s="55"/>
      <c r="GC96" s="55"/>
      <c r="GD96" s="55"/>
      <c r="GE96" s="55"/>
      <c r="GF96" s="55"/>
      <c r="GG96" s="55"/>
      <c r="GH96" s="55"/>
      <c r="GI96" s="55"/>
      <c r="GJ96" s="55"/>
      <c r="GK96" s="55"/>
      <c r="GL96" s="55"/>
      <c r="GM96" s="55"/>
      <c r="GN96" s="55"/>
      <c r="GO96" s="55"/>
      <c r="GP96" s="55"/>
      <c r="GQ96" s="55"/>
      <c r="GR96" s="55"/>
      <c r="GS96" s="55"/>
      <c r="GT96" s="55"/>
      <c r="GU96" s="55"/>
      <c r="GV96" s="55"/>
      <c r="GW96" s="55"/>
      <c r="GX96" s="55"/>
      <c r="GY96" s="55"/>
      <c r="GZ96" s="55"/>
      <c r="HA96" s="55"/>
      <c r="HB96" s="55"/>
      <c r="HC96" s="55"/>
      <c r="HD96" s="55"/>
      <c r="HE96" s="55"/>
      <c r="HF96" s="55"/>
      <c r="HG96" s="55"/>
      <c r="HH96" s="55"/>
      <c r="HI96" s="55"/>
      <c r="HJ96" s="55"/>
      <c r="HK96" s="55"/>
      <c r="HL96" s="55"/>
      <c r="HM96" s="55"/>
      <c r="HN96" s="55"/>
      <c r="HO96" s="55"/>
      <c r="HP96" s="55"/>
      <c r="HQ96" s="55"/>
      <c r="HR96" s="55"/>
      <c r="HS96" s="55"/>
      <c r="HT96" s="55"/>
      <c r="HU96" s="55"/>
      <c r="HV96" s="55"/>
      <c r="HW96" s="55"/>
      <c r="HX96" s="55"/>
      <c r="HY96" s="55"/>
      <c r="HZ96" s="55"/>
      <c r="IA96" s="55"/>
      <c r="IB96" s="55"/>
      <c r="IC96" s="55"/>
      <c r="ID96" s="55"/>
      <c r="IE96" s="55"/>
      <c r="IF96" s="55"/>
      <c r="IG96" s="55"/>
      <c r="IH96" s="55"/>
      <c r="II96" s="55"/>
      <c r="IJ96" s="55"/>
      <c r="IK96" s="55"/>
      <c r="IL96" s="55"/>
      <c r="IM96" s="55"/>
      <c r="IN96" s="55"/>
      <c r="IO96" s="55"/>
      <c r="IP96" s="55"/>
      <c r="IQ96" s="55"/>
      <c r="IR96" s="55"/>
      <c r="IS96" s="55"/>
      <c r="IT96" s="55"/>
      <c r="IU96" s="55"/>
      <c r="IV96" s="55"/>
      <c r="IW96" s="55"/>
      <c r="IX96" s="55"/>
      <c r="IY96" s="55"/>
      <c r="IZ96" s="55"/>
      <c r="JA96" s="55"/>
      <c r="JB96" s="55"/>
      <c r="JC96" s="55"/>
      <c r="JD96" s="55"/>
      <c r="JE96" s="55"/>
      <c r="JF96" s="55"/>
      <c r="JG96" s="55"/>
      <c r="JH96" s="55"/>
      <c r="JI96" s="55"/>
      <c r="JJ96" s="55"/>
      <c r="JK96" s="55"/>
      <c r="JL96" s="55"/>
      <c r="JM96" s="55"/>
      <c r="JN96" s="55"/>
      <c r="JO96" s="55"/>
      <c r="JP96" s="55"/>
      <c r="JQ96" s="55"/>
      <c r="JR96" s="55"/>
      <c r="JS96" s="55"/>
      <c r="JT96" s="55"/>
      <c r="JU96" s="55"/>
      <c r="JV96" s="55"/>
      <c r="JW96" s="55"/>
      <c r="JX96" s="55"/>
      <c r="JY96" s="55"/>
      <c r="JZ96" s="55"/>
      <c r="KA96" s="55"/>
      <c r="KB96" s="55"/>
      <c r="KC96" s="55"/>
      <c r="KD96" s="55"/>
      <c r="KE96" s="55"/>
      <c r="KF96" s="55"/>
      <c r="KG96" s="55"/>
      <c r="KH96" s="55"/>
      <c r="KI96" s="55"/>
      <c r="KJ96" s="55"/>
      <c r="KK96" s="55"/>
      <c r="KL96" s="55"/>
      <c r="KM96" s="55"/>
      <c r="KN96" s="55"/>
      <c r="KO96" s="55"/>
      <c r="KP96" s="55"/>
      <c r="KQ96" s="55"/>
      <c r="KR96" s="55"/>
      <c r="KS96" s="55"/>
      <c r="KT96" s="55"/>
      <c r="KU96" s="55"/>
      <c r="KV96" s="55"/>
      <c r="KW96" s="55"/>
      <c r="KX96" s="55"/>
      <c r="KY96" s="55"/>
      <c r="KZ96" s="55"/>
      <c r="LA96" s="55"/>
      <c r="LB96" s="55"/>
      <c r="LC96" s="55"/>
      <c r="LD96" s="55"/>
      <c r="LE96" s="55"/>
      <c r="LF96" s="55"/>
      <c r="LG96" s="55"/>
      <c r="LH96" s="55"/>
      <c r="LI96" s="55"/>
      <c r="LJ96" s="55"/>
      <c r="LK96" s="55"/>
      <c r="LL96" s="55"/>
      <c r="LM96" s="55"/>
      <c r="LN96" s="55"/>
      <c r="LO96" s="55"/>
      <c r="LP96" s="55"/>
      <c r="LQ96" s="55"/>
      <c r="LR96" s="55"/>
      <c r="LS96" s="55"/>
      <c r="LT96" s="55"/>
      <c r="LU96" s="55"/>
      <c r="LV96" s="55"/>
      <c r="LW96" s="55"/>
      <c r="LX96" s="55"/>
      <c r="LY96" s="55"/>
      <c r="LZ96" s="55"/>
      <c r="MA96" s="55"/>
      <c r="MB96" s="55"/>
      <c r="MC96" s="55"/>
      <c r="MD96" s="55"/>
      <c r="ME96" s="55"/>
      <c r="MF96" s="55"/>
      <c r="MG96" s="55"/>
      <c r="MH96" s="55"/>
      <c r="MI96" s="55"/>
      <c r="MJ96" s="55"/>
      <c r="MK96" s="55"/>
      <c r="ML96" s="55"/>
      <c r="MM96" s="55"/>
      <c r="MN96" s="55"/>
      <c r="MO96" s="55"/>
      <c r="MP96" s="55"/>
      <c r="MQ96" s="55"/>
      <c r="MR96" s="55"/>
      <c r="MS96" s="55"/>
      <c r="MT96" s="55"/>
      <c r="MU96" s="55"/>
      <c r="MV96" s="55"/>
      <c r="MW96" s="55"/>
      <c r="MX96" s="55"/>
      <c r="MY96" s="55"/>
      <c r="MZ96" s="55"/>
      <c r="NA96" s="55"/>
      <c r="NB96" s="55"/>
      <c r="NC96" s="55"/>
      <c r="ND96" s="55"/>
      <c r="NE96" s="55"/>
      <c r="NF96" s="55"/>
      <c r="NG96" s="55"/>
      <c r="NH96" s="55"/>
      <c r="NI96" s="55"/>
      <c r="NJ96" s="55"/>
      <c r="NK96" s="55"/>
      <c r="NL96" s="55"/>
      <c r="NM96" s="55"/>
      <c r="NN96" s="55"/>
      <c r="NO96" s="55"/>
      <c r="NP96" s="55"/>
      <c r="NQ96" s="55"/>
      <c r="NR96" s="55"/>
      <c r="NS96" s="55"/>
      <c r="NT96" s="55"/>
      <c r="NU96" s="55"/>
      <c r="NV96" s="55"/>
      <c r="NW96" s="55"/>
      <c r="NX96" s="55"/>
      <c r="NY96" s="55"/>
      <c r="NZ96" s="55"/>
      <c r="OA96" s="55"/>
      <c r="OB96" s="55"/>
      <c r="OC96" s="55"/>
      <c r="OD96" s="55"/>
      <c r="OE96" s="55"/>
      <c r="OF96" s="55"/>
      <c r="OG96" s="55"/>
      <c r="OH96" s="55"/>
      <c r="OI96" s="55"/>
      <c r="OJ96" s="55"/>
      <c r="OK96" s="55"/>
      <c r="OL96" s="55"/>
      <c r="OM96" s="55"/>
      <c r="ON96" s="55"/>
      <c r="OO96" s="55"/>
      <c r="OP96" s="55"/>
      <c r="OQ96" s="55"/>
      <c r="OR96" s="55"/>
      <c r="OS96" s="55"/>
      <c r="OT96" s="55"/>
      <c r="OU96" s="55"/>
      <c r="OV96" s="55"/>
      <c r="OW96" s="55"/>
      <c r="OX96" s="55"/>
      <c r="OY96" s="55"/>
      <c r="OZ96" s="55"/>
      <c r="PA96" s="55"/>
      <c r="PB96" s="55"/>
      <c r="PC96" s="55"/>
      <c r="PD96" s="55"/>
      <c r="PE96" s="55"/>
      <c r="PF96" s="55"/>
      <c r="PG96" s="55"/>
      <c r="PH96" s="55"/>
      <c r="PI96" s="55"/>
      <c r="PJ96" s="55"/>
      <c r="PK96" s="55"/>
      <c r="PL96" s="55"/>
      <c r="PM96" s="55"/>
      <c r="PN96" s="55"/>
      <c r="PO96" s="55"/>
      <c r="PP96" s="55"/>
      <c r="PQ96" s="55"/>
      <c r="PR96" s="55"/>
      <c r="PS96" s="55"/>
      <c r="PT96" s="55"/>
      <c r="PU96" s="55"/>
      <c r="PV96" s="55"/>
      <c r="PW96" s="55"/>
      <c r="PX96" s="55"/>
      <c r="PY96" s="55"/>
      <c r="PZ96" s="55"/>
      <c r="QA96" s="55"/>
      <c r="QB96" s="55"/>
      <c r="QC96" s="55"/>
      <c r="QD96" s="55"/>
      <c r="QE96" s="55"/>
      <c r="QF96" s="55"/>
      <c r="QG96" s="55"/>
      <c r="QH96" s="55"/>
      <c r="QI96" s="55"/>
      <c r="QJ96" s="55"/>
      <c r="QK96" s="55"/>
      <c r="QL96" s="55"/>
      <c r="QM96" s="55"/>
      <c r="QN96" s="55"/>
      <c r="QO96" s="55"/>
      <c r="QP96" s="55"/>
      <c r="QQ96" s="55"/>
      <c r="QR96" s="55"/>
      <c r="QS96" s="55"/>
      <c r="QT96" s="55"/>
      <c r="QU96" s="55"/>
      <c r="QV96" s="55"/>
      <c r="QW96" s="55"/>
      <c r="QX96" s="55"/>
      <c r="QY96" s="55"/>
      <c r="QZ96" s="55"/>
      <c r="RA96" s="55"/>
      <c r="RB96" s="55"/>
      <c r="RC96" s="55"/>
      <c r="RD96" s="55"/>
      <c r="RE96" s="55"/>
      <c r="RF96" s="55"/>
      <c r="RG96" s="55"/>
      <c r="RH96" s="55"/>
      <c r="RI96" s="55"/>
      <c r="RJ96" s="55"/>
      <c r="RK96" s="55"/>
      <c r="RL96" s="55"/>
      <c r="RM96" s="55"/>
      <c r="RN96" s="55"/>
      <c r="RO96" s="55"/>
      <c r="RP96" s="55"/>
      <c r="RQ96" s="55"/>
      <c r="RR96" s="55"/>
      <c r="RS96" s="55"/>
      <c r="RT96" s="55"/>
      <c r="RU96" s="55"/>
      <c r="RV96" s="55"/>
      <c r="RW96" s="55"/>
      <c r="RX96" s="55"/>
      <c r="RY96" s="55"/>
      <c r="RZ96" s="55"/>
      <c r="SA96" s="55"/>
      <c r="SB96" s="55"/>
      <c r="SC96" s="55"/>
      <c r="SD96" s="55"/>
      <c r="SE96" s="55"/>
      <c r="SF96" s="55"/>
      <c r="SG96" s="55"/>
      <c r="SH96" s="55"/>
      <c r="SI96" s="55"/>
      <c r="SJ96" s="55"/>
      <c r="SK96" s="55"/>
      <c r="SL96" s="55"/>
      <c r="SM96" s="55"/>
      <c r="SN96" s="55"/>
      <c r="SO96" s="55"/>
      <c r="SP96" s="55"/>
      <c r="SQ96" s="55"/>
      <c r="SR96" s="55"/>
      <c r="SS96" s="55"/>
      <c r="ST96" s="55"/>
      <c r="SU96" s="55"/>
      <c r="SV96" s="55"/>
      <c r="SW96" s="55"/>
      <c r="SX96" s="55"/>
      <c r="SY96" s="55"/>
      <c r="SZ96" s="55"/>
      <c r="TA96" s="55"/>
      <c r="TB96" s="55"/>
      <c r="TC96" s="55"/>
      <c r="TD96" s="55"/>
      <c r="TE96" s="55"/>
      <c r="TF96" s="55"/>
      <c r="TG96" s="55"/>
      <c r="TH96" s="55"/>
      <c r="TI96" s="55"/>
      <c r="TJ96" s="55"/>
      <c r="TK96" s="55"/>
      <c r="TL96" s="55"/>
      <c r="TM96" s="55"/>
      <c r="TN96" s="55"/>
      <c r="TO96" s="55"/>
      <c r="TP96" s="55"/>
      <c r="TQ96" s="55"/>
      <c r="TR96" s="55"/>
      <c r="TS96" s="55"/>
      <c r="TT96" s="55"/>
      <c r="TU96" s="55"/>
      <c r="TV96" s="55"/>
      <c r="TW96" s="55"/>
      <c r="TX96" s="55"/>
      <c r="TY96" s="55"/>
      <c r="TZ96" s="55"/>
      <c r="UA96" s="55"/>
      <c r="UB96" s="55"/>
      <c r="UC96" s="55"/>
      <c r="UD96" s="55"/>
      <c r="UE96" s="55"/>
      <c r="UF96" s="55"/>
      <c r="UG96" s="55"/>
      <c r="UH96" s="55"/>
      <c r="UI96" s="55"/>
      <c r="UJ96" s="55"/>
      <c r="UK96" s="55"/>
      <c r="UL96" s="55"/>
      <c r="UM96" s="55"/>
      <c r="UN96" s="55"/>
      <c r="UO96" s="55"/>
      <c r="UP96" s="55"/>
      <c r="UQ96" s="55"/>
      <c r="UR96" s="55"/>
      <c r="US96" s="55"/>
      <c r="UT96" s="55"/>
      <c r="UU96" s="55"/>
      <c r="UV96" s="55"/>
      <c r="UW96" s="55"/>
      <c r="UX96" s="55"/>
      <c r="UY96" s="55"/>
      <c r="UZ96" s="55"/>
      <c r="VA96" s="55"/>
      <c r="VB96" s="55"/>
      <c r="VC96" s="55"/>
      <c r="VD96" s="55"/>
      <c r="VE96" s="55"/>
      <c r="VF96" s="55"/>
      <c r="VG96" s="55"/>
      <c r="VH96" s="55"/>
      <c r="VI96" s="55"/>
      <c r="VJ96" s="55"/>
      <c r="VK96" s="55"/>
      <c r="VL96" s="55"/>
      <c r="VM96" s="55"/>
      <c r="VN96" s="55"/>
      <c r="VO96" s="55"/>
      <c r="VP96" s="55"/>
      <c r="VQ96" s="55"/>
      <c r="VR96" s="55"/>
      <c r="VS96" s="55"/>
      <c r="VT96" s="55"/>
      <c r="VU96" s="55"/>
      <c r="VV96" s="55"/>
      <c r="VW96" s="55"/>
      <c r="VX96" s="55"/>
      <c r="VY96" s="55"/>
      <c r="VZ96" s="55"/>
      <c r="WA96" s="55"/>
      <c r="WB96" s="55"/>
      <c r="WC96" s="55"/>
      <c r="WD96" s="55"/>
      <c r="WE96" s="55"/>
      <c r="WF96" s="55"/>
      <c r="WG96" s="55"/>
      <c r="WH96" s="55"/>
      <c r="WI96" s="55"/>
      <c r="WJ96" s="55"/>
      <c r="WK96" s="55"/>
      <c r="WL96" s="55"/>
      <c r="WM96" s="55"/>
      <c r="WN96" s="55"/>
      <c r="WO96" s="55"/>
      <c r="WP96" s="55"/>
      <c r="WQ96" s="55"/>
      <c r="WR96" s="55"/>
      <c r="WS96" s="55"/>
      <c r="WT96" s="55"/>
      <c r="WU96" s="55"/>
      <c r="WV96" s="55"/>
      <c r="WW96" s="55"/>
      <c r="WX96" s="55"/>
      <c r="WY96" s="55"/>
      <c r="WZ96" s="55"/>
      <c r="XA96" s="55"/>
      <c r="XB96" s="55"/>
      <c r="XC96" s="55"/>
      <c r="XD96" s="55"/>
      <c r="XE96" s="55"/>
      <c r="XF96" s="55"/>
      <c r="XG96" s="55"/>
      <c r="XH96" s="55"/>
      <c r="XI96" s="55"/>
      <c r="XJ96" s="55"/>
      <c r="XK96" s="55"/>
      <c r="XL96" s="55"/>
      <c r="XM96" s="55"/>
      <c r="XN96" s="55"/>
      <c r="XO96" s="55"/>
      <c r="XP96" s="55"/>
      <c r="XQ96" s="55"/>
      <c r="XR96" s="55"/>
      <c r="XS96" s="55"/>
      <c r="XT96" s="55"/>
      <c r="XU96" s="55"/>
      <c r="XV96" s="55"/>
      <c r="XW96" s="55"/>
      <c r="XX96" s="55"/>
      <c r="XY96" s="55"/>
      <c r="XZ96" s="55"/>
      <c r="YA96" s="55"/>
      <c r="YB96" s="55"/>
      <c r="YC96" s="55"/>
      <c r="YD96" s="55"/>
      <c r="YE96" s="55"/>
      <c r="YF96" s="55"/>
      <c r="YG96" s="55"/>
      <c r="YH96" s="55"/>
      <c r="YI96" s="55"/>
      <c r="YJ96" s="55"/>
      <c r="YK96" s="55"/>
      <c r="YL96" s="55"/>
      <c r="YM96" s="55"/>
      <c r="YN96" s="55"/>
      <c r="YO96" s="55"/>
      <c r="YP96" s="55"/>
      <c r="YQ96" s="55"/>
      <c r="YR96" s="55"/>
      <c r="YS96" s="55"/>
      <c r="YT96" s="55"/>
    </row>
    <row r="97" spans="1:670" ht="38.25" x14ac:dyDescent="0.2">
      <c r="B97" s="1"/>
      <c r="C97" s="2"/>
      <c r="D97" s="3" t="s">
        <v>103</v>
      </c>
      <c r="E97" s="45" t="s">
        <v>58</v>
      </c>
      <c r="F97" s="5">
        <v>2327</v>
      </c>
      <c r="G97" s="5">
        <v>110</v>
      </c>
      <c r="H97" s="5">
        <v>110</v>
      </c>
      <c r="I97" s="5">
        <v>110</v>
      </c>
      <c r="J97" s="5">
        <f t="shared" ref="J97:J107" si="84">I97-G97</f>
        <v>0</v>
      </c>
      <c r="K97" s="5">
        <v>110</v>
      </c>
      <c r="L97" s="6">
        <f t="shared" si="59"/>
        <v>100</v>
      </c>
      <c r="M97" s="6">
        <f t="shared" si="81"/>
        <v>2327</v>
      </c>
      <c r="N97" s="5">
        <f t="shared" si="77"/>
        <v>100</v>
      </c>
      <c r="O97" s="5">
        <f t="shared" si="83"/>
        <v>0</v>
      </c>
      <c r="P97" s="5">
        <f>K97-H97</f>
        <v>0</v>
      </c>
      <c r="Q97" s="5">
        <f t="shared" si="82"/>
        <v>0</v>
      </c>
      <c r="R97" s="6"/>
      <c r="S97" s="6"/>
      <c r="T97" s="5"/>
      <c r="U97" s="5"/>
      <c r="V97" s="5">
        <v>0</v>
      </c>
      <c r="W97" s="5"/>
      <c r="X97" s="5"/>
      <c r="Y97" s="5"/>
      <c r="Z97" s="5"/>
      <c r="AA97" s="7"/>
      <c r="AB97" s="7"/>
    </row>
    <row r="98" spans="1:670" x14ac:dyDescent="0.2">
      <c r="B98" s="2"/>
      <c r="C98" s="2"/>
      <c r="D98" s="2" t="s">
        <v>59</v>
      </c>
      <c r="E98" s="15" t="s">
        <v>60</v>
      </c>
      <c r="F98" s="5">
        <v>3765</v>
      </c>
      <c r="G98" s="5">
        <v>310</v>
      </c>
      <c r="H98" s="5">
        <v>310</v>
      </c>
      <c r="I98" s="5">
        <v>310</v>
      </c>
      <c r="J98" s="5">
        <f t="shared" si="84"/>
        <v>0</v>
      </c>
      <c r="K98" s="5">
        <v>310</v>
      </c>
      <c r="L98" s="6">
        <f t="shared" si="59"/>
        <v>100</v>
      </c>
      <c r="M98" s="6">
        <f>F98</f>
        <v>3765</v>
      </c>
      <c r="N98" s="5">
        <v>100</v>
      </c>
      <c r="O98" s="5">
        <f t="shared" si="83"/>
        <v>0</v>
      </c>
      <c r="P98" s="5">
        <f t="shared" ref="P98:P99" si="85">K98-H98</f>
        <v>0</v>
      </c>
      <c r="Q98" s="5">
        <f t="shared" si="82"/>
        <v>0</v>
      </c>
      <c r="R98" s="5"/>
      <c r="S98" s="5"/>
      <c r="T98" s="5"/>
      <c r="U98" s="5"/>
      <c r="V98" s="5">
        <v>0</v>
      </c>
      <c r="W98" s="5"/>
      <c r="X98" s="5"/>
      <c r="Y98" s="5"/>
      <c r="Z98" s="5"/>
      <c r="AA98" s="7"/>
      <c r="AB98" s="7"/>
    </row>
    <row r="99" spans="1:670" ht="36" customHeight="1" x14ac:dyDescent="0.2">
      <c r="B99" s="1"/>
      <c r="C99" s="2"/>
      <c r="D99" s="2" t="s">
        <v>61</v>
      </c>
      <c r="E99" s="15" t="s">
        <v>102</v>
      </c>
      <c r="F99" s="5">
        <v>3209</v>
      </c>
      <c r="G99" s="5">
        <v>225</v>
      </c>
      <c r="H99" s="5">
        <v>225</v>
      </c>
      <c r="I99" s="5">
        <v>225</v>
      </c>
      <c r="J99" s="5">
        <f t="shared" si="84"/>
        <v>0</v>
      </c>
      <c r="K99" s="5">
        <v>225</v>
      </c>
      <c r="L99" s="6">
        <f t="shared" si="59"/>
        <v>100</v>
      </c>
      <c r="M99" s="6">
        <f t="shared" ref="M99:M107" si="86">F99</f>
        <v>3209</v>
      </c>
      <c r="N99" s="5">
        <f t="shared" ref="N99" si="87">M99/F99*100</f>
        <v>100</v>
      </c>
      <c r="O99" s="5">
        <f t="shared" si="83"/>
        <v>0</v>
      </c>
      <c r="P99" s="5">
        <f t="shared" si="85"/>
        <v>0</v>
      </c>
      <c r="Q99" s="5">
        <f t="shared" si="82"/>
        <v>0</v>
      </c>
      <c r="R99" s="6"/>
      <c r="S99" s="6"/>
      <c r="T99" s="5"/>
      <c r="U99" s="5"/>
      <c r="V99" s="5">
        <f>P99-Q99-U99</f>
        <v>0</v>
      </c>
      <c r="W99" s="5"/>
      <c r="X99" s="5"/>
      <c r="Y99" s="5"/>
      <c r="Z99" s="5"/>
      <c r="AA99" s="7"/>
      <c r="AB99" s="7"/>
    </row>
    <row r="100" spans="1:670" ht="25.5" x14ac:dyDescent="0.2">
      <c r="B100" s="1"/>
      <c r="C100" s="2"/>
      <c r="D100" s="3" t="s">
        <v>89</v>
      </c>
      <c r="E100" s="53" t="s">
        <v>110</v>
      </c>
      <c r="F100" s="5">
        <v>13</v>
      </c>
      <c r="G100" s="5">
        <v>0</v>
      </c>
      <c r="H100" s="5">
        <v>0</v>
      </c>
      <c r="I100" s="5">
        <v>0</v>
      </c>
      <c r="J100" s="5">
        <f t="shared" si="84"/>
        <v>0</v>
      </c>
      <c r="K100" s="5">
        <v>0</v>
      </c>
      <c r="L100" s="6">
        <v>100</v>
      </c>
      <c r="M100" s="6">
        <f t="shared" si="86"/>
        <v>13</v>
      </c>
      <c r="N100" s="5">
        <f>M100/F100*100</f>
        <v>100</v>
      </c>
      <c r="O100" s="5">
        <f t="shared" si="83"/>
        <v>0</v>
      </c>
      <c r="P100" s="5">
        <f>K100-H100</f>
        <v>0</v>
      </c>
      <c r="Q100" s="5">
        <f t="shared" si="82"/>
        <v>0</v>
      </c>
      <c r="R100" s="6"/>
      <c r="S100" s="6"/>
      <c r="T100" s="5"/>
      <c r="U100" s="5"/>
      <c r="V100" s="5">
        <f t="shared" ref="V100:V104" si="88">P100-Q100-U100</f>
        <v>0</v>
      </c>
      <c r="W100" s="5"/>
      <c r="X100" s="5"/>
      <c r="Y100" s="5"/>
      <c r="Z100" s="5"/>
      <c r="AA100" s="7"/>
      <c r="AB100" s="7"/>
    </row>
    <row r="101" spans="1:670" ht="51" x14ac:dyDescent="0.2">
      <c r="B101" s="2"/>
      <c r="C101" s="2"/>
      <c r="D101" s="2" t="s">
        <v>64</v>
      </c>
      <c r="E101" s="52" t="s">
        <v>65</v>
      </c>
      <c r="F101" s="5">
        <v>2139</v>
      </c>
      <c r="G101" s="5">
        <v>150</v>
      </c>
      <c r="H101" s="5">
        <v>150</v>
      </c>
      <c r="I101" s="5">
        <v>150</v>
      </c>
      <c r="J101" s="5">
        <f t="shared" si="84"/>
        <v>0</v>
      </c>
      <c r="K101" s="5">
        <v>150</v>
      </c>
      <c r="L101" s="6">
        <f t="shared" ref="L101:L123" si="89">(K101/H101)*100</f>
        <v>100</v>
      </c>
      <c r="M101" s="6">
        <f t="shared" si="86"/>
        <v>2139</v>
      </c>
      <c r="N101" s="5">
        <f t="shared" ref="N101:N140" si="90">M101/F101*100</f>
        <v>100</v>
      </c>
      <c r="O101" s="5">
        <f t="shared" si="83"/>
        <v>0</v>
      </c>
      <c r="P101" s="5">
        <f t="shared" ref="P101:P106" si="91">K101-H101</f>
        <v>0</v>
      </c>
      <c r="Q101" s="5">
        <f t="shared" si="82"/>
        <v>0</v>
      </c>
      <c r="R101" s="5"/>
      <c r="S101" s="6"/>
      <c r="T101" s="5"/>
      <c r="U101" s="5"/>
      <c r="V101" s="5">
        <f t="shared" si="88"/>
        <v>0</v>
      </c>
      <c r="W101" s="5"/>
      <c r="X101" s="5"/>
      <c r="Y101" s="5"/>
      <c r="Z101" s="5"/>
      <c r="AA101" s="7"/>
      <c r="AB101" s="7"/>
    </row>
    <row r="102" spans="1:670" ht="38.25" x14ac:dyDescent="0.2">
      <c r="B102" s="1"/>
      <c r="C102" s="2"/>
      <c r="D102" s="3" t="s">
        <v>95</v>
      </c>
      <c r="E102" s="53" t="s">
        <v>96</v>
      </c>
      <c r="F102" s="5">
        <v>437</v>
      </c>
      <c r="G102" s="5">
        <v>0</v>
      </c>
      <c r="H102" s="5">
        <v>0</v>
      </c>
      <c r="I102" s="5">
        <v>0</v>
      </c>
      <c r="J102" s="5">
        <f t="shared" si="84"/>
        <v>0</v>
      </c>
      <c r="K102" s="5">
        <v>0</v>
      </c>
      <c r="L102" s="6">
        <v>100</v>
      </c>
      <c r="M102" s="6">
        <f t="shared" si="86"/>
        <v>437</v>
      </c>
      <c r="N102" s="5">
        <f>M102/F102*100</f>
        <v>100</v>
      </c>
      <c r="O102" s="5">
        <f t="shared" si="83"/>
        <v>0</v>
      </c>
      <c r="P102" s="5">
        <f t="shared" si="91"/>
        <v>0</v>
      </c>
      <c r="Q102" s="5">
        <f>R102+S102+T102</f>
        <v>0</v>
      </c>
      <c r="R102" s="6"/>
      <c r="S102" s="6"/>
      <c r="T102" s="5"/>
      <c r="U102" s="5"/>
      <c r="V102" s="5">
        <f t="shared" si="88"/>
        <v>0</v>
      </c>
      <c r="W102" s="5"/>
      <c r="X102" s="5"/>
      <c r="Y102" s="5"/>
      <c r="Z102" s="5"/>
      <c r="AA102" s="7"/>
      <c r="AB102" s="7"/>
    </row>
    <row r="103" spans="1:670" ht="25.5" x14ac:dyDescent="0.2">
      <c r="B103" s="2"/>
      <c r="C103" s="2"/>
      <c r="D103" s="3" t="s">
        <v>71</v>
      </c>
      <c r="E103" s="15" t="s">
        <v>104</v>
      </c>
      <c r="F103" s="5">
        <v>803</v>
      </c>
      <c r="G103" s="5">
        <v>0</v>
      </c>
      <c r="H103" s="5">
        <v>0</v>
      </c>
      <c r="I103" s="5">
        <v>0</v>
      </c>
      <c r="J103" s="5">
        <f t="shared" si="84"/>
        <v>0</v>
      </c>
      <c r="K103" s="5">
        <v>0</v>
      </c>
      <c r="L103" s="6">
        <v>100</v>
      </c>
      <c r="M103" s="6">
        <f t="shared" si="86"/>
        <v>803</v>
      </c>
      <c r="N103" s="5">
        <f t="shared" si="90"/>
        <v>100</v>
      </c>
      <c r="O103" s="5">
        <f t="shared" si="83"/>
        <v>0</v>
      </c>
      <c r="P103" s="5">
        <f t="shared" si="91"/>
        <v>0</v>
      </c>
      <c r="Q103" s="5">
        <f>R103+S103+T103</f>
        <v>0</v>
      </c>
      <c r="R103" s="5"/>
      <c r="S103" s="6"/>
      <c r="T103" s="5"/>
      <c r="U103" s="5"/>
      <c r="V103" s="5">
        <f t="shared" si="88"/>
        <v>0</v>
      </c>
      <c r="W103" s="5"/>
      <c r="X103" s="5"/>
      <c r="Y103" s="5"/>
      <c r="Z103" s="5"/>
      <c r="AA103" s="7"/>
      <c r="AB103" s="7"/>
    </row>
    <row r="104" spans="1:670" ht="25.5" customHeight="1" x14ac:dyDescent="0.2">
      <c r="B104" s="2"/>
      <c r="C104" s="2"/>
      <c r="D104" s="2" t="s">
        <v>97</v>
      </c>
      <c r="E104" s="15" t="s">
        <v>98</v>
      </c>
      <c r="F104" s="5">
        <v>4065</v>
      </c>
      <c r="G104" s="5">
        <v>1200</v>
      </c>
      <c r="H104" s="5">
        <v>1200</v>
      </c>
      <c r="I104" s="5">
        <v>1051.6859999999999</v>
      </c>
      <c r="J104" s="5">
        <f t="shared" si="84"/>
        <v>-148.31400000000008</v>
      </c>
      <c r="K104" s="5">
        <v>1051.6859999999999</v>
      </c>
      <c r="L104" s="6">
        <f t="shared" si="89"/>
        <v>87.640500000000003</v>
      </c>
      <c r="M104" s="6">
        <f t="shared" si="86"/>
        <v>4065</v>
      </c>
      <c r="N104" s="5">
        <f t="shared" si="90"/>
        <v>100</v>
      </c>
      <c r="O104" s="5">
        <f t="shared" si="83"/>
        <v>0</v>
      </c>
      <c r="P104" s="5">
        <f t="shared" si="91"/>
        <v>-148.31400000000008</v>
      </c>
      <c r="Q104" s="5">
        <f t="shared" si="82"/>
        <v>-148.31299999999999</v>
      </c>
      <c r="R104" s="6"/>
      <c r="S104" s="6"/>
      <c r="T104" s="5">
        <v>-148.31299999999999</v>
      </c>
      <c r="U104" s="5"/>
      <c r="V104" s="5">
        <f t="shared" si="88"/>
        <v>-1.00000000009004E-3</v>
      </c>
      <c r="W104" s="5"/>
      <c r="X104" s="5"/>
      <c r="Y104" s="5"/>
      <c r="Z104" s="5"/>
      <c r="AA104" s="7" t="s">
        <v>202</v>
      </c>
      <c r="AB104" s="7" t="s">
        <v>50</v>
      </c>
    </row>
    <row r="105" spans="1:670" ht="51" x14ac:dyDescent="0.2">
      <c r="B105" s="1"/>
      <c r="C105" s="2"/>
      <c r="D105" s="3" t="s">
        <v>75</v>
      </c>
      <c r="E105" s="4" t="s">
        <v>76</v>
      </c>
      <c r="F105" s="5">
        <v>800</v>
      </c>
      <c r="G105" s="5">
        <v>0</v>
      </c>
      <c r="H105" s="5">
        <v>0</v>
      </c>
      <c r="I105" s="5">
        <v>0</v>
      </c>
      <c r="J105" s="5">
        <f>I105-G105</f>
        <v>0</v>
      </c>
      <c r="K105" s="5">
        <v>0</v>
      </c>
      <c r="L105" s="6">
        <v>100</v>
      </c>
      <c r="M105" s="6">
        <f>F105</f>
        <v>800</v>
      </c>
      <c r="N105" s="5">
        <f>M105/F105*100</f>
        <v>100</v>
      </c>
      <c r="O105" s="5">
        <f t="shared" si="83"/>
        <v>0</v>
      </c>
      <c r="P105" s="5">
        <f t="shared" si="91"/>
        <v>0</v>
      </c>
      <c r="Q105" s="5">
        <f>R105+S105+T105</f>
        <v>0</v>
      </c>
      <c r="R105" s="6"/>
      <c r="S105" s="6"/>
      <c r="T105" s="6"/>
      <c r="U105" s="6"/>
      <c r="V105" s="5">
        <v>0</v>
      </c>
      <c r="W105" s="5"/>
      <c r="X105" s="5"/>
      <c r="Y105" s="5"/>
      <c r="Z105" s="5"/>
      <c r="AA105" s="7"/>
      <c r="AB105" s="7"/>
    </row>
    <row r="106" spans="1:670" ht="26.25" customHeight="1" x14ac:dyDescent="0.2">
      <c r="B106" s="2"/>
      <c r="C106" s="2"/>
      <c r="D106" s="3" t="s">
        <v>77</v>
      </c>
      <c r="E106" s="15" t="s">
        <v>78</v>
      </c>
      <c r="F106" s="5">
        <v>315</v>
      </c>
      <c r="G106" s="5">
        <v>0</v>
      </c>
      <c r="H106" s="5">
        <v>0</v>
      </c>
      <c r="I106" s="5">
        <v>0</v>
      </c>
      <c r="J106" s="5">
        <f t="shared" si="84"/>
        <v>0</v>
      </c>
      <c r="K106" s="5">
        <v>0</v>
      </c>
      <c r="L106" s="6">
        <v>100</v>
      </c>
      <c r="M106" s="6">
        <f t="shared" si="86"/>
        <v>315</v>
      </c>
      <c r="N106" s="5">
        <f t="shared" si="90"/>
        <v>100</v>
      </c>
      <c r="O106" s="5">
        <f t="shared" si="83"/>
        <v>0</v>
      </c>
      <c r="P106" s="5">
        <f t="shared" si="91"/>
        <v>0</v>
      </c>
      <c r="Q106" s="5">
        <f>R106+S106+T106</f>
        <v>0</v>
      </c>
      <c r="R106" s="5"/>
      <c r="S106" s="6"/>
      <c r="T106" s="5"/>
      <c r="U106" s="5"/>
      <c r="V106" s="5">
        <f>P106-Q106-U106</f>
        <v>0</v>
      </c>
      <c r="W106" s="5"/>
      <c r="X106" s="5"/>
      <c r="Y106" s="5"/>
      <c r="Z106" s="5"/>
      <c r="AA106" s="7"/>
      <c r="AB106" s="7"/>
    </row>
    <row r="107" spans="1:670" ht="25.5" x14ac:dyDescent="0.2">
      <c r="B107" s="1"/>
      <c r="C107" s="2"/>
      <c r="D107" s="2" t="s">
        <v>83</v>
      </c>
      <c r="E107" s="15" t="s">
        <v>84</v>
      </c>
      <c r="F107" s="5">
        <v>9</v>
      </c>
      <c r="G107" s="5">
        <v>0</v>
      </c>
      <c r="H107" s="5">
        <v>0</v>
      </c>
      <c r="I107" s="5">
        <v>0</v>
      </c>
      <c r="J107" s="5">
        <f t="shared" si="84"/>
        <v>0</v>
      </c>
      <c r="K107" s="5">
        <v>0</v>
      </c>
      <c r="L107" s="6">
        <v>100</v>
      </c>
      <c r="M107" s="6">
        <f t="shared" si="86"/>
        <v>9</v>
      </c>
      <c r="N107" s="5">
        <f t="shared" si="90"/>
        <v>100</v>
      </c>
      <c r="O107" s="5">
        <f t="shared" si="83"/>
        <v>0</v>
      </c>
      <c r="P107" s="5">
        <f>K107-H107</f>
        <v>0</v>
      </c>
      <c r="Q107" s="5">
        <f>R107+S107+T107</f>
        <v>0</v>
      </c>
      <c r="R107" s="6"/>
      <c r="S107" s="6"/>
      <c r="T107" s="5"/>
      <c r="U107" s="5"/>
      <c r="V107" s="5">
        <f>P107-Q107-U107</f>
        <v>0</v>
      </c>
      <c r="W107" s="5"/>
      <c r="X107" s="5"/>
      <c r="Y107" s="5"/>
      <c r="Z107" s="5"/>
      <c r="AA107" s="7"/>
      <c r="AB107" s="7"/>
    </row>
    <row r="108" spans="1:670" s="48" customFormat="1" ht="77.25" customHeight="1" x14ac:dyDescent="0.2">
      <c r="A108" s="55"/>
      <c r="B108" s="2" t="s">
        <v>87</v>
      </c>
      <c r="C108" s="2"/>
      <c r="D108" s="2"/>
      <c r="E108" s="15" t="s">
        <v>111</v>
      </c>
      <c r="F108" s="5">
        <f>F109</f>
        <v>534343</v>
      </c>
      <c r="G108" s="5">
        <f t="shared" ref="G108:J108" si="92">G109</f>
        <v>48024</v>
      </c>
      <c r="H108" s="5">
        <f t="shared" si="92"/>
        <v>41340</v>
      </c>
      <c r="I108" s="5">
        <f>I109</f>
        <v>39852.794999999998</v>
      </c>
      <c r="J108" s="5">
        <f t="shared" si="92"/>
        <v>-8171.2050000000017</v>
      </c>
      <c r="K108" s="5">
        <f>K109</f>
        <v>39852.794999999998</v>
      </c>
      <c r="L108" s="6">
        <f t="shared" si="89"/>
        <v>96.402503628447022</v>
      </c>
      <c r="M108" s="5">
        <f>M109</f>
        <v>534343</v>
      </c>
      <c r="N108" s="5">
        <f t="shared" si="90"/>
        <v>100</v>
      </c>
      <c r="O108" s="5">
        <f t="shared" ref="O108:V108" si="93">O109</f>
        <v>0</v>
      </c>
      <c r="P108" s="5">
        <f>P109</f>
        <v>-1487.2050000000013</v>
      </c>
      <c r="Q108" s="5">
        <f>+R108+S108+T108</f>
        <v>-1487.2049999999999</v>
      </c>
      <c r="R108" s="5">
        <f>R109</f>
        <v>0</v>
      </c>
      <c r="S108" s="5">
        <f>S109</f>
        <v>-1455.2049999999999</v>
      </c>
      <c r="T108" s="5">
        <f>T109</f>
        <v>-32</v>
      </c>
      <c r="U108" s="5">
        <f t="shared" si="93"/>
        <v>0</v>
      </c>
      <c r="V108" s="5">
        <f t="shared" si="93"/>
        <v>0</v>
      </c>
      <c r="W108" s="56"/>
      <c r="X108" s="56"/>
      <c r="Y108" s="56"/>
      <c r="Z108" s="56"/>
      <c r="AA108" s="59"/>
      <c r="AC108" s="8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  <c r="CQ108" s="55"/>
      <c r="CR108" s="55"/>
      <c r="CS108" s="55"/>
      <c r="CT108" s="55"/>
      <c r="CU108" s="55"/>
      <c r="CV108" s="55"/>
      <c r="CW108" s="55"/>
      <c r="CX108" s="55"/>
      <c r="CY108" s="55"/>
      <c r="CZ108" s="55"/>
      <c r="DA108" s="55"/>
      <c r="DB108" s="55"/>
      <c r="DC108" s="55"/>
      <c r="DD108" s="55"/>
      <c r="DE108" s="55"/>
      <c r="DF108" s="55"/>
      <c r="DG108" s="55"/>
      <c r="DH108" s="55"/>
      <c r="DI108" s="55"/>
      <c r="DJ108" s="55"/>
      <c r="DK108" s="55"/>
      <c r="DL108" s="55"/>
      <c r="DM108" s="55"/>
      <c r="DN108" s="55"/>
      <c r="DO108" s="55"/>
      <c r="DP108" s="55"/>
      <c r="DQ108" s="55"/>
      <c r="DR108" s="55"/>
      <c r="DS108" s="55"/>
      <c r="DT108" s="55"/>
      <c r="DU108" s="55"/>
      <c r="DV108" s="55"/>
      <c r="DW108" s="55"/>
      <c r="DX108" s="55"/>
      <c r="DY108" s="55"/>
      <c r="DZ108" s="55"/>
      <c r="EA108" s="55"/>
      <c r="EB108" s="55"/>
      <c r="EC108" s="55"/>
      <c r="ED108" s="55"/>
      <c r="EE108" s="55"/>
      <c r="EF108" s="55"/>
      <c r="EG108" s="55"/>
      <c r="EH108" s="55"/>
      <c r="EI108" s="55"/>
      <c r="EJ108" s="55"/>
      <c r="EK108" s="55"/>
      <c r="EL108" s="55"/>
      <c r="EM108" s="55"/>
      <c r="EN108" s="55"/>
      <c r="EO108" s="55"/>
      <c r="EP108" s="55"/>
      <c r="EQ108" s="55"/>
      <c r="ER108" s="55"/>
      <c r="ES108" s="55"/>
      <c r="ET108" s="55"/>
      <c r="EU108" s="55"/>
      <c r="EV108" s="55"/>
      <c r="EW108" s="55"/>
      <c r="EX108" s="55"/>
      <c r="EY108" s="55"/>
      <c r="EZ108" s="55"/>
      <c r="FA108" s="55"/>
      <c r="FB108" s="55"/>
      <c r="FC108" s="55"/>
      <c r="FD108" s="55"/>
      <c r="FE108" s="55"/>
      <c r="FF108" s="55"/>
      <c r="FG108" s="55"/>
      <c r="FH108" s="55"/>
      <c r="FI108" s="55"/>
      <c r="FJ108" s="55"/>
      <c r="FK108" s="55"/>
      <c r="FL108" s="55"/>
      <c r="FM108" s="55"/>
      <c r="FN108" s="55"/>
      <c r="FO108" s="55"/>
      <c r="FP108" s="55"/>
      <c r="FQ108" s="55"/>
      <c r="FR108" s="55"/>
      <c r="FS108" s="55"/>
      <c r="FT108" s="55"/>
      <c r="FU108" s="55"/>
      <c r="FV108" s="55"/>
      <c r="FW108" s="55"/>
      <c r="FX108" s="55"/>
      <c r="FY108" s="55"/>
      <c r="FZ108" s="55"/>
      <c r="GA108" s="55"/>
      <c r="GB108" s="55"/>
      <c r="GC108" s="55"/>
      <c r="GD108" s="55"/>
      <c r="GE108" s="55"/>
      <c r="GF108" s="55"/>
      <c r="GG108" s="55"/>
      <c r="GH108" s="55"/>
      <c r="GI108" s="55"/>
      <c r="GJ108" s="55"/>
      <c r="GK108" s="55"/>
      <c r="GL108" s="55"/>
      <c r="GM108" s="55"/>
      <c r="GN108" s="55"/>
      <c r="GO108" s="55"/>
      <c r="GP108" s="55"/>
      <c r="GQ108" s="55"/>
      <c r="GR108" s="55"/>
      <c r="GS108" s="55"/>
      <c r="GT108" s="55"/>
      <c r="GU108" s="55"/>
      <c r="GV108" s="55"/>
      <c r="GW108" s="55"/>
      <c r="GX108" s="55"/>
      <c r="GY108" s="55"/>
      <c r="GZ108" s="55"/>
      <c r="HA108" s="55"/>
      <c r="HB108" s="55"/>
      <c r="HC108" s="55"/>
      <c r="HD108" s="55"/>
      <c r="HE108" s="55"/>
      <c r="HF108" s="55"/>
      <c r="HG108" s="55"/>
      <c r="HH108" s="55"/>
      <c r="HI108" s="55"/>
      <c r="HJ108" s="55"/>
      <c r="HK108" s="55"/>
      <c r="HL108" s="55"/>
      <c r="HM108" s="55"/>
      <c r="HN108" s="55"/>
      <c r="HO108" s="55"/>
      <c r="HP108" s="55"/>
      <c r="HQ108" s="55"/>
      <c r="HR108" s="55"/>
      <c r="HS108" s="55"/>
      <c r="HT108" s="55"/>
      <c r="HU108" s="55"/>
      <c r="HV108" s="55"/>
      <c r="HW108" s="55"/>
      <c r="HX108" s="55"/>
      <c r="HY108" s="55"/>
      <c r="HZ108" s="55"/>
      <c r="IA108" s="55"/>
      <c r="IB108" s="55"/>
      <c r="IC108" s="55"/>
      <c r="ID108" s="55"/>
      <c r="IE108" s="55"/>
      <c r="IF108" s="55"/>
      <c r="IG108" s="55"/>
      <c r="IH108" s="55"/>
      <c r="II108" s="55"/>
      <c r="IJ108" s="55"/>
      <c r="IK108" s="55"/>
      <c r="IL108" s="55"/>
      <c r="IM108" s="55"/>
      <c r="IN108" s="55"/>
      <c r="IO108" s="55"/>
      <c r="IP108" s="55"/>
      <c r="IQ108" s="55"/>
      <c r="IR108" s="55"/>
      <c r="IS108" s="55"/>
      <c r="IT108" s="55"/>
      <c r="IU108" s="55"/>
      <c r="IV108" s="55"/>
      <c r="IW108" s="55"/>
      <c r="IX108" s="55"/>
      <c r="IY108" s="55"/>
      <c r="IZ108" s="55"/>
      <c r="JA108" s="55"/>
      <c r="JB108" s="55"/>
      <c r="JC108" s="55"/>
      <c r="JD108" s="55"/>
      <c r="JE108" s="55"/>
      <c r="JF108" s="55"/>
      <c r="JG108" s="55"/>
      <c r="JH108" s="55"/>
      <c r="JI108" s="55"/>
      <c r="JJ108" s="55"/>
      <c r="JK108" s="55"/>
      <c r="JL108" s="55"/>
      <c r="JM108" s="55"/>
      <c r="JN108" s="55"/>
      <c r="JO108" s="55"/>
      <c r="JP108" s="55"/>
      <c r="JQ108" s="55"/>
      <c r="JR108" s="55"/>
      <c r="JS108" s="55"/>
      <c r="JT108" s="55"/>
      <c r="JU108" s="55"/>
      <c r="JV108" s="55"/>
      <c r="JW108" s="55"/>
      <c r="JX108" s="55"/>
      <c r="JY108" s="55"/>
      <c r="JZ108" s="55"/>
      <c r="KA108" s="55"/>
      <c r="KB108" s="55"/>
      <c r="KC108" s="55"/>
      <c r="KD108" s="55"/>
      <c r="KE108" s="55"/>
      <c r="KF108" s="55"/>
      <c r="KG108" s="55"/>
      <c r="KH108" s="55"/>
      <c r="KI108" s="55"/>
      <c r="KJ108" s="55"/>
      <c r="KK108" s="55"/>
      <c r="KL108" s="55"/>
      <c r="KM108" s="55"/>
      <c r="KN108" s="55"/>
      <c r="KO108" s="55"/>
      <c r="KP108" s="55"/>
      <c r="KQ108" s="55"/>
      <c r="KR108" s="55"/>
      <c r="KS108" s="55"/>
      <c r="KT108" s="55"/>
      <c r="KU108" s="55"/>
      <c r="KV108" s="55"/>
      <c r="KW108" s="55"/>
      <c r="KX108" s="55"/>
      <c r="KY108" s="55"/>
      <c r="KZ108" s="55"/>
      <c r="LA108" s="55"/>
      <c r="LB108" s="55"/>
      <c r="LC108" s="55"/>
      <c r="LD108" s="55"/>
      <c r="LE108" s="55"/>
      <c r="LF108" s="55"/>
      <c r="LG108" s="55"/>
      <c r="LH108" s="55"/>
      <c r="LI108" s="55"/>
      <c r="LJ108" s="55"/>
      <c r="LK108" s="55"/>
      <c r="LL108" s="55"/>
      <c r="LM108" s="55"/>
      <c r="LN108" s="55"/>
      <c r="LO108" s="55"/>
      <c r="LP108" s="55"/>
      <c r="LQ108" s="55"/>
      <c r="LR108" s="55"/>
      <c r="LS108" s="55"/>
      <c r="LT108" s="55"/>
      <c r="LU108" s="55"/>
      <c r="LV108" s="55"/>
      <c r="LW108" s="55"/>
      <c r="LX108" s="55"/>
      <c r="LY108" s="55"/>
      <c r="LZ108" s="55"/>
      <c r="MA108" s="55"/>
      <c r="MB108" s="55"/>
      <c r="MC108" s="55"/>
      <c r="MD108" s="55"/>
      <c r="ME108" s="55"/>
      <c r="MF108" s="55"/>
      <c r="MG108" s="55"/>
      <c r="MH108" s="55"/>
      <c r="MI108" s="55"/>
      <c r="MJ108" s="55"/>
      <c r="MK108" s="55"/>
      <c r="ML108" s="55"/>
      <c r="MM108" s="55"/>
      <c r="MN108" s="55"/>
      <c r="MO108" s="55"/>
      <c r="MP108" s="55"/>
      <c r="MQ108" s="55"/>
      <c r="MR108" s="55"/>
      <c r="MS108" s="55"/>
      <c r="MT108" s="55"/>
      <c r="MU108" s="55"/>
      <c r="MV108" s="55"/>
      <c r="MW108" s="55"/>
      <c r="MX108" s="55"/>
      <c r="MY108" s="55"/>
      <c r="MZ108" s="55"/>
      <c r="NA108" s="55"/>
      <c r="NB108" s="55"/>
      <c r="NC108" s="55"/>
      <c r="ND108" s="55"/>
      <c r="NE108" s="55"/>
      <c r="NF108" s="55"/>
      <c r="NG108" s="55"/>
      <c r="NH108" s="55"/>
      <c r="NI108" s="55"/>
      <c r="NJ108" s="55"/>
      <c r="NK108" s="55"/>
      <c r="NL108" s="55"/>
      <c r="NM108" s="55"/>
      <c r="NN108" s="55"/>
      <c r="NO108" s="55"/>
      <c r="NP108" s="55"/>
      <c r="NQ108" s="55"/>
      <c r="NR108" s="55"/>
      <c r="NS108" s="55"/>
      <c r="NT108" s="55"/>
      <c r="NU108" s="55"/>
      <c r="NV108" s="55"/>
      <c r="NW108" s="55"/>
      <c r="NX108" s="55"/>
      <c r="NY108" s="55"/>
      <c r="NZ108" s="55"/>
      <c r="OA108" s="55"/>
      <c r="OB108" s="55"/>
      <c r="OC108" s="55"/>
      <c r="OD108" s="55"/>
      <c r="OE108" s="55"/>
      <c r="OF108" s="55"/>
      <c r="OG108" s="55"/>
      <c r="OH108" s="55"/>
      <c r="OI108" s="55"/>
      <c r="OJ108" s="55"/>
      <c r="OK108" s="55"/>
      <c r="OL108" s="55"/>
      <c r="OM108" s="55"/>
      <c r="ON108" s="55"/>
      <c r="OO108" s="55"/>
      <c r="OP108" s="55"/>
      <c r="OQ108" s="55"/>
      <c r="OR108" s="55"/>
      <c r="OS108" s="55"/>
      <c r="OT108" s="55"/>
      <c r="OU108" s="55"/>
      <c r="OV108" s="55"/>
      <c r="OW108" s="55"/>
      <c r="OX108" s="55"/>
      <c r="OY108" s="55"/>
      <c r="OZ108" s="55"/>
      <c r="PA108" s="55"/>
      <c r="PB108" s="55"/>
      <c r="PC108" s="55"/>
      <c r="PD108" s="55"/>
      <c r="PE108" s="55"/>
      <c r="PF108" s="55"/>
      <c r="PG108" s="55"/>
      <c r="PH108" s="55"/>
      <c r="PI108" s="55"/>
      <c r="PJ108" s="55"/>
      <c r="PK108" s="55"/>
      <c r="PL108" s="55"/>
      <c r="PM108" s="55"/>
      <c r="PN108" s="55"/>
      <c r="PO108" s="55"/>
      <c r="PP108" s="55"/>
      <c r="PQ108" s="55"/>
      <c r="PR108" s="55"/>
      <c r="PS108" s="55"/>
      <c r="PT108" s="55"/>
      <c r="PU108" s="55"/>
      <c r="PV108" s="55"/>
      <c r="PW108" s="55"/>
      <c r="PX108" s="55"/>
      <c r="PY108" s="55"/>
      <c r="PZ108" s="55"/>
      <c r="QA108" s="55"/>
      <c r="QB108" s="55"/>
      <c r="QC108" s="55"/>
      <c r="QD108" s="55"/>
      <c r="QE108" s="55"/>
      <c r="QF108" s="55"/>
      <c r="QG108" s="55"/>
      <c r="QH108" s="55"/>
      <c r="QI108" s="55"/>
      <c r="QJ108" s="55"/>
      <c r="QK108" s="55"/>
      <c r="QL108" s="55"/>
      <c r="QM108" s="55"/>
      <c r="QN108" s="55"/>
      <c r="QO108" s="55"/>
      <c r="QP108" s="55"/>
      <c r="QQ108" s="55"/>
      <c r="QR108" s="55"/>
      <c r="QS108" s="55"/>
      <c r="QT108" s="55"/>
      <c r="QU108" s="55"/>
      <c r="QV108" s="55"/>
      <c r="QW108" s="55"/>
      <c r="QX108" s="55"/>
      <c r="QY108" s="55"/>
      <c r="QZ108" s="55"/>
      <c r="RA108" s="55"/>
      <c r="RB108" s="55"/>
      <c r="RC108" s="55"/>
      <c r="RD108" s="55"/>
      <c r="RE108" s="55"/>
      <c r="RF108" s="55"/>
      <c r="RG108" s="55"/>
      <c r="RH108" s="55"/>
      <c r="RI108" s="55"/>
      <c r="RJ108" s="55"/>
      <c r="RK108" s="55"/>
      <c r="RL108" s="55"/>
      <c r="RM108" s="55"/>
      <c r="RN108" s="55"/>
      <c r="RO108" s="55"/>
      <c r="RP108" s="55"/>
      <c r="RQ108" s="55"/>
      <c r="RR108" s="55"/>
      <c r="RS108" s="55"/>
      <c r="RT108" s="55"/>
      <c r="RU108" s="55"/>
      <c r="RV108" s="55"/>
      <c r="RW108" s="55"/>
      <c r="RX108" s="55"/>
      <c r="RY108" s="55"/>
      <c r="RZ108" s="55"/>
      <c r="SA108" s="55"/>
      <c r="SB108" s="55"/>
      <c r="SC108" s="55"/>
      <c r="SD108" s="55"/>
      <c r="SE108" s="55"/>
      <c r="SF108" s="55"/>
      <c r="SG108" s="55"/>
      <c r="SH108" s="55"/>
      <c r="SI108" s="55"/>
      <c r="SJ108" s="55"/>
      <c r="SK108" s="55"/>
      <c r="SL108" s="55"/>
      <c r="SM108" s="55"/>
      <c r="SN108" s="55"/>
      <c r="SO108" s="55"/>
      <c r="SP108" s="55"/>
      <c r="SQ108" s="55"/>
      <c r="SR108" s="55"/>
      <c r="SS108" s="55"/>
      <c r="ST108" s="55"/>
      <c r="SU108" s="55"/>
      <c r="SV108" s="55"/>
      <c r="SW108" s="55"/>
      <c r="SX108" s="55"/>
      <c r="SY108" s="55"/>
      <c r="SZ108" s="55"/>
      <c r="TA108" s="55"/>
      <c r="TB108" s="55"/>
      <c r="TC108" s="55"/>
      <c r="TD108" s="55"/>
      <c r="TE108" s="55"/>
      <c r="TF108" s="55"/>
      <c r="TG108" s="55"/>
      <c r="TH108" s="55"/>
      <c r="TI108" s="55"/>
      <c r="TJ108" s="55"/>
      <c r="TK108" s="55"/>
      <c r="TL108" s="55"/>
      <c r="TM108" s="55"/>
      <c r="TN108" s="55"/>
      <c r="TO108" s="55"/>
      <c r="TP108" s="55"/>
      <c r="TQ108" s="55"/>
      <c r="TR108" s="55"/>
      <c r="TS108" s="55"/>
      <c r="TT108" s="55"/>
      <c r="TU108" s="55"/>
      <c r="TV108" s="55"/>
      <c r="TW108" s="55"/>
      <c r="TX108" s="55"/>
      <c r="TY108" s="55"/>
      <c r="TZ108" s="55"/>
      <c r="UA108" s="55"/>
      <c r="UB108" s="55"/>
      <c r="UC108" s="55"/>
      <c r="UD108" s="55"/>
      <c r="UE108" s="55"/>
      <c r="UF108" s="55"/>
      <c r="UG108" s="55"/>
      <c r="UH108" s="55"/>
      <c r="UI108" s="55"/>
      <c r="UJ108" s="55"/>
      <c r="UK108" s="55"/>
      <c r="UL108" s="55"/>
      <c r="UM108" s="55"/>
      <c r="UN108" s="55"/>
      <c r="UO108" s="55"/>
      <c r="UP108" s="55"/>
      <c r="UQ108" s="55"/>
      <c r="UR108" s="55"/>
      <c r="US108" s="55"/>
      <c r="UT108" s="55"/>
      <c r="UU108" s="55"/>
      <c r="UV108" s="55"/>
      <c r="UW108" s="55"/>
      <c r="UX108" s="55"/>
      <c r="UY108" s="55"/>
      <c r="UZ108" s="55"/>
      <c r="VA108" s="55"/>
      <c r="VB108" s="55"/>
      <c r="VC108" s="55"/>
      <c r="VD108" s="55"/>
      <c r="VE108" s="55"/>
      <c r="VF108" s="55"/>
      <c r="VG108" s="55"/>
      <c r="VH108" s="55"/>
      <c r="VI108" s="55"/>
      <c r="VJ108" s="55"/>
      <c r="VK108" s="55"/>
      <c r="VL108" s="55"/>
      <c r="VM108" s="55"/>
      <c r="VN108" s="55"/>
      <c r="VO108" s="55"/>
      <c r="VP108" s="55"/>
      <c r="VQ108" s="55"/>
      <c r="VR108" s="55"/>
      <c r="VS108" s="55"/>
      <c r="VT108" s="55"/>
      <c r="VU108" s="55"/>
      <c r="VV108" s="55"/>
      <c r="VW108" s="55"/>
      <c r="VX108" s="55"/>
      <c r="VY108" s="55"/>
      <c r="VZ108" s="55"/>
      <c r="WA108" s="55"/>
      <c r="WB108" s="55"/>
      <c r="WC108" s="55"/>
      <c r="WD108" s="55"/>
      <c r="WE108" s="55"/>
      <c r="WF108" s="55"/>
      <c r="WG108" s="55"/>
      <c r="WH108" s="55"/>
      <c r="WI108" s="55"/>
      <c r="WJ108" s="55"/>
      <c r="WK108" s="55"/>
      <c r="WL108" s="55"/>
      <c r="WM108" s="55"/>
      <c r="WN108" s="55"/>
      <c r="WO108" s="55"/>
      <c r="WP108" s="55"/>
      <c r="WQ108" s="55"/>
      <c r="WR108" s="55"/>
      <c r="WS108" s="55"/>
      <c r="WT108" s="55"/>
      <c r="WU108" s="55"/>
      <c r="WV108" s="55"/>
      <c r="WW108" s="55"/>
      <c r="WX108" s="55"/>
      <c r="WY108" s="55"/>
      <c r="WZ108" s="55"/>
      <c r="XA108" s="55"/>
      <c r="XB108" s="55"/>
      <c r="XC108" s="55"/>
      <c r="XD108" s="55"/>
      <c r="XE108" s="55"/>
      <c r="XF108" s="55"/>
      <c r="XG108" s="55"/>
      <c r="XH108" s="55"/>
      <c r="XI108" s="55"/>
      <c r="XJ108" s="55"/>
      <c r="XK108" s="55"/>
      <c r="XL108" s="55"/>
      <c r="XM108" s="55"/>
      <c r="XN108" s="55"/>
      <c r="XO108" s="55"/>
      <c r="XP108" s="55"/>
      <c r="XQ108" s="55"/>
      <c r="XR108" s="55"/>
      <c r="XS108" s="55"/>
      <c r="XT108" s="55"/>
      <c r="XU108" s="55"/>
      <c r="XV108" s="55"/>
      <c r="XW108" s="55"/>
      <c r="XX108" s="55"/>
      <c r="XY108" s="55"/>
      <c r="XZ108" s="55"/>
      <c r="YA108" s="55"/>
      <c r="YB108" s="55"/>
      <c r="YC108" s="55"/>
      <c r="YD108" s="55"/>
      <c r="YE108" s="55"/>
      <c r="YF108" s="55"/>
      <c r="YG108" s="55"/>
      <c r="YH108" s="55"/>
      <c r="YI108" s="55"/>
      <c r="YJ108" s="55"/>
      <c r="YK108" s="55"/>
      <c r="YL108" s="55"/>
      <c r="YM108" s="55"/>
      <c r="YN108" s="55"/>
      <c r="YO108" s="55"/>
      <c r="YP108" s="55"/>
      <c r="YQ108" s="55"/>
      <c r="YR108" s="55"/>
      <c r="YS108" s="55"/>
      <c r="YT108" s="55"/>
    </row>
    <row r="109" spans="1:670" s="48" customFormat="1" ht="28.5" customHeight="1" x14ac:dyDescent="0.2">
      <c r="A109" s="55"/>
      <c r="C109" s="2" t="s">
        <v>46</v>
      </c>
      <c r="D109" s="3"/>
      <c r="E109" s="15" t="s">
        <v>47</v>
      </c>
      <c r="F109" s="5">
        <f t="shared" ref="F109:K109" si="94">SUM(F110:F123)</f>
        <v>534343</v>
      </c>
      <c r="G109" s="5">
        <f t="shared" si="94"/>
        <v>48024</v>
      </c>
      <c r="H109" s="5">
        <f t="shared" si="94"/>
        <v>41340</v>
      </c>
      <c r="I109" s="60">
        <f t="shared" si="94"/>
        <v>39852.794999999998</v>
      </c>
      <c r="J109" s="5">
        <f t="shared" si="94"/>
        <v>-8171.2050000000017</v>
      </c>
      <c r="K109" s="60">
        <f t="shared" si="94"/>
        <v>39852.794999999998</v>
      </c>
      <c r="L109" s="6">
        <f t="shared" si="89"/>
        <v>96.402503628447022</v>
      </c>
      <c r="M109" s="5">
        <f>SUM(M110:M123)</f>
        <v>534343</v>
      </c>
      <c r="N109" s="5">
        <f t="shared" si="90"/>
        <v>100</v>
      </c>
      <c r="O109" s="5">
        <f t="shared" ref="O109:T109" si="95">SUM(O110:O123)</f>
        <v>0</v>
      </c>
      <c r="P109" s="5">
        <f t="shared" si="95"/>
        <v>-1487.2050000000013</v>
      </c>
      <c r="Q109" s="5">
        <f t="shared" si="95"/>
        <v>-1487.2049999999999</v>
      </c>
      <c r="R109" s="5">
        <f t="shared" si="95"/>
        <v>0</v>
      </c>
      <c r="S109" s="5">
        <f t="shared" si="95"/>
        <v>-1455.2049999999999</v>
      </c>
      <c r="T109" s="5">
        <f t="shared" si="95"/>
        <v>-32</v>
      </c>
      <c r="U109" s="5">
        <f>SUM(U122:U123)</f>
        <v>0</v>
      </c>
      <c r="V109" s="5">
        <f>SUM(V122:V123)</f>
        <v>0</v>
      </c>
      <c r="W109" s="5"/>
      <c r="X109" s="5"/>
      <c r="Y109" s="5"/>
      <c r="Z109" s="5"/>
      <c r="AA109" s="16"/>
      <c r="AB109" s="16"/>
      <c r="AC109" s="8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  <c r="CQ109" s="55"/>
      <c r="CR109" s="55"/>
      <c r="CS109" s="55"/>
      <c r="CT109" s="55"/>
      <c r="CU109" s="55"/>
      <c r="CV109" s="55"/>
      <c r="CW109" s="55"/>
      <c r="CX109" s="55"/>
      <c r="CY109" s="55"/>
      <c r="CZ109" s="55"/>
      <c r="DA109" s="55"/>
      <c r="DB109" s="55"/>
      <c r="DC109" s="55"/>
      <c r="DD109" s="55"/>
      <c r="DE109" s="55"/>
      <c r="DF109" s="55"/>
      <c r="DG109" s="55"/>
      <c r="DH109" s="55"/>
      <c r="DI109" s="55"/>
      <c r="DJ109" s="55"/>
      <c r="DK109" s="55"/>
      <c r="DL109" s="55"/>
      <c r="DM109" s="55"/>
      <c r="DN109" s="55"/>
      <c r="DO109" s="55"/>
      <c r="DP109" s="55"/>
      <c r="DQ109" s="55"/>
      <c r="DR109" s="55"/>
      <c r="DS109" s="55"/>
      <c r="DT109" s="55"/>
      <c r="DU109" s="55"/>
      <c r="DV109" s="55"/>
      <c r="DW109" s="55"/>
      <c r="DX109" s="55"/>
      <c r="DY109" s="55"/>
      <c r="DZ109" s="55"/>
      <c r="EA109" s="55"/>
      <c r="EB109" s="55"/>
      <c r="EC109" s="55"/>
      <c r="ED109" s="55"/>
      <c r="EE109" s="55"/>
      <c r="EF109" s="55"/>
      <c r="EG109" s="55"/>
      <c r="EH109" s="55"/>
      <c r="EI109" s="55"/>
      <c r="EJ109" s="55"/>
      <c r="EK109" s="55"/>
      <c r="EL109" s="55"/>
      <c r="EM109" s="55"/>
      <c r="EN109" s="55"/>
      <c r="EO109" s="55"/>
      <c r="EP109" s="55"/>
      <c r="EQ109" s="55"/>
      <c r="ER109" s="55"/>
      <c r="ES109" s="55"/>
      <c r="ET109" s="55"/>
      <c r="EU109" s="55"/>
      <c r="EV109" s="55"/>
      <c r="EW109" s="55"/>
      <c r="EX109" s="55"/>
      <c r="EY109" s="55"/>
      <c r="EZ109" s="55"/>
      <c r="FA109" s="55"/>
      <c r="FB109" s="55"/>
      <c r="FC109" s="55"/>
      <c r="FD109" s="55"/>
      <c r="FE109" s="55"/>
      <c r="FF109" s="55"/>
      <c r="FG109" s="55"/>
      <c r="FH109" s="55"/>
      <c r="FI109" s="55"/>
      <c r="FJ109" s="55"/>
      <c r="FK109" s="55"/>
      <c r="FL109" s="55"/>
      <c r="FM109" s="55"/>
      <c r="FN109" s="55"/>
      <c r="FO109" s="55"/>
      <c r="FP109" s="55"/>
      <c r="FQ109" s="55"/>
      <c r="FR109" s="55"/>
      <c r="FS109" s="55"/>
      <c r="FT109" s="55"/>
      <c r="FU109" s="55"/>
      <c r="FV109" s="55"/>
      <c r="FW109" s="55"/>
      <c r="FX109" s="55"/>
      <c r="FY109" s="55"/>
      <c r="FZ109" s="55"/>
      <c r="GA109" s="55"/>
      <c r="GB109" s="55"/>
      <c r="GC109" s="55"/>
      <c r="GD109" s="55"/>
      <c r="GE109" s="55"/>
      <c r="GF109" s="55"/>
      <c r="GG109" s="55"/>
      <c r="GH109" s="55"/>
      <c r="GI109" s="55"/>
      <c r="GJ109" s="55"/>
      <c r="GK109" s="55"/>
      <c r="GL109" s="55"/>
      <c r="GM109" s="55"/>
      <c r="GN109" s="55"/>
      <c r="GO109" s="55"/>
      <c r="GP109" s="55"/>
      <c r="GQ109" s="55"/>
      <c r="GR109" s="55"/>
      <c r="GS109" s="55"/>
      <c r="GT109" s="55"/>
      <c r="GU109" s="55"/>
      <c r="GV109" s="55"/>
      <c r="GW109" s="55"/>
      <c r="GX109" s="55"/>
      <c r="GY109" s="55"/>
      <c r="GZ109" s="55"/>
      <c r="HA109" s="55"/>
      <c r="HB109" s="55"/>
      <c r="HC109" s="55"/>
      <c r="HD109" s="55"/>
      <c r="HE109" s="55"/>
      <c r="HF109" s="55"/>
      <c r="HG109" s="55"/>
      <c r="HH109" s="55"/>
      <c r="HI109" s="55"/>
      <c r="HJ109" s="55"/>
      <c r="HK109" s="55"/>
      <c r="HL109" s="55"/>
      <c r="HM109" s="55"/>
      <c r="HN109" s="55"/>
      <c r="HO109" s="55"/>
      <c r="HP109" s="55"/>
      <c r="HQ109" s="55"/>
      <c r="HR109" s="55"/>
      <c r="HS109" s="55"/>
      <c r="HT109" s="55"/>
      <c r="HU109" s="55"/>
      <c r="HV109" s="55"/>
      <c r="HW109" s="55"/>
      <c r="HX109" s="55"/>
      <c r="HY109" s="55"/>
      <c r="HZ109" s="55"/>
      <c r="IA109" s="55"/>
      <c r="IB109" s="55"/>
      <c r="IC109" s="55"/>
      <c r="ID109" s="55"/>
      <c r="IE109" s="55"/>
      <c r="IF109" s="55"/>
      <c r="IG109" s="55"/>
      <c r="IH109" s="55"/>
      <c r="II109" s="55"/>
      <c r="IJ109" s="55"/>
      <c r="IK109" s="55"/>
      <c r="IL109" s="55"/>
      <c r="IM109" s="55"/>
      <c r="IN109" s="55"/>
      <c r="IO109" s="55"/>
      <c r="IP109" s="55"/>
      <c r="IQ109" s="55"/>
      <c r="IR109" s="55"/>
      <c r="IS109" s="55"/>
      <c r="IT109" s="55"/>
      <c r="IU109" s="55"/>
      <c r="IV109" s="55"/>
      <c r="IW109" s="55"/>
      <c r="IX109" s="55"/>
      <c r="IY109" s="55"/>
      <c r="IZ109" s="55"/>
      <c r="JA109" s="55"/>
      <c r="JB109" s="55"/>
      <c r="JC109" s="55"/>
      <c r="JD109" s="55"/>
      <c r="JE109" s="55"/>
      <c r="JF109" s="55"/>
      <c r="JG109" s="55"/>
      <c r="JH109" s="55"/>
      <c r="JI109" s="55"/>
      <c r="JJ109" s="55"/>
      <c r="JK109" s="55"/>
      <c r="JL109" s="55"/>
      <c r="JM109" s="55"/>
      <c r="JN109" s="55"/>
      <c r="JO109" s="55"/>
      <c r="JP109" s="55"/>
      <c r="JQ109" s="55"/>
      <c r="JR109" s="55"/>
      <c r="JS109" s="55"/>
      <c r="JT109" s="55"/>
      <c r="JU109" s="55"/>
      <c r="JV109" s="55"/>
      <c r="JW109" s="55"/>
      <c r="JX109" s="55"/>
      <c r="JY109" s="55"/>
      <c r="JZ109" s="55"/>
      <c r="KA109" s="55"/>
      <c r="KB109" s="55"/>
      <c r="KC109" s="55"/>
      <c r="KD109" s="55"/>
      <c r="KE109" s="55"/>
      <c r="KF109" s="55"/>
      <c r="KG109" s="55"/>
      <c r="KH109" s="55"/>
      <c r="KI109" s="55"/>
      <c r="KJ109" s="55"/>
      <c r="KK109" s="55"/>
      <c r="KL109" s="55"/>
      <c r="KM109" s="55"/>
      <c r="KN109" s="55"/>
      <c r="KO109" s="55"/>
      <c r="KP109" s="55"/>
      <c r="KQ109" s="55"/>
      <c r="KR109" s="55"/>
      <c r="KS109" s="55"/>
      <c r="KT109" s="55"/>
      <c r="KU109" s="55"/>
      <c r="KV109" s="55"/>
      <c r="KW109" s="55"/>
      <c r="KX109" s="55"/>
      <c r="KY109" s="55"/>
      <c r="KZ109" s="55"/>
      <c r="LA109" s="55"/>
      <c r="LB109" s="55"/>
      <c r="LC109" s="55"/>
      <c r="LD109" s="55"/>
      <c r="LE109" s="55"/>
      <c r="LF109" s="55"/>
      <c r="LG109" s="55"/>
      <c r="LH109" s="55"/>
      <c r="LI109" s="55"/>
      <c r="LJ109" s="55"/>
      <c r="LK109" s="55"/>
      <c r="LL109" s="55"/>
      <c r="LM109" s="55"/>
      <c r="LN109" s="55"/>
      <c r="LO109" s="55"/>
      <c r="LP109" s="55"/>
      <c r="LQ109" s="55"/>
      <c r="LR109" s="55"/>
      <c r="LS109" s="55"/>
      <c r="LT109" s="55"/>
      <c r="LU109" s="55"/>
      <c r="LV109" s="55"/>
      <c r="LW109" s="55"/>
      <c r="LX109" s="55"/>
      <c r="LY109" s="55"/>
      <c r="LZ109" s="55"/>
      <c r="MA109" s="55"/>
      <c r="MB109" s="55"/>
      <c r="MC109" s="55"/>
      <c r="MD109" s="55"/>
      <c r="ME109" s="55"/>
      <c r="MF109" s="55"/>
      <c r="MG109" s="55"/>
      <c r="MH109" s="55"/>
      <c r="MI109" s="55"/>
      <c r="MJ109" s="55"/>
      <c r="MK109" s="55"/>
      <c r="ML109" s="55"/>
      <c r="MM109" s="55"/>
      <c r="MN109" s="55"/>
      <c r="MO109" s="55"/>
      <c r="MP109" s="55"/>
      <c r="MQ109" s="55"/>
      <c r="MR109" s="55"/>
      <c r="MS109" s="55"/>
      <c r="MT109" s="55"/>
      <c r="MU109" s="55"/>
      <c r="MV109" s="55"/>
      <c r="MW109" s="55"/>
      <c r="MX109" s="55"/>
      <c r="MY109" s="55"/>
      <c r="MZ109" s="55"/>
      <c r="NA109" s="55"/>
      <c r="NB109" s="55"/>
      <c r="NC109" s="55"/>
      <c r="ND109" s="55"/>
      <c r="NE109" s="55"/>
      <c r="NF109" s="55"/>
      <c r="NG109" s="55"/>
      <c r="NH109" s="55"/>
      <c r="NI109" s="55"/>
      <c r="NJ109" s="55"/>
      <c r="NK109" s="55"/>
      <c r="NL109" s="55"/>
      <c r="NM109" s="55"/>
      <c r="NN109" s="55"/>
      <c r="NO109" s="55"/>
      <c r="NP109" s="55"/>
      <c r="NQ109" s="55"/>
      <c r="NR109" s="55"/>
      <c r="NS109" s="55"/>
      <c r="NT109" s="55"/>
      <c r="NU109" s="55"/>
      <c r="NV109" s="55"/>
      <c r="NW109" s="55"/>
      <c r="NX109" s="55"/>
      <c r="NY109" s="55"/>
      <c r="NZ109" s="55"/>
      <c r="OA109" s="55"/>
      <c r="OB109" s="55"/>
      <c r="OC109" s="55"/>
      <c r="OD109" s="55"/>
      <c r="OE109" s="55"/>
      <c r="OF109" s="55"/>
      <c r="OG109" s="55"/>
      <c r="OH109" s="55"/>
      <c r="OI109" s="55"/>
      <c r="OJ109" s="55"/>
      <c r="OK109" s="55"/>
      <c r="OL109" s="55"/>
      <c r="OM109" s="55"/>
      <c r="ON109" s="55"/>
      <c r="OO109" s="55"/>
      <c r="OP109" s="55"/>
      <c r="OQ109" s="55"/>
      <c r="OR109" s="55"/>
      <c r="OS109" s="55"/>
      <c r="OT109" s="55"/>
      <c r="OU109" s="55"/>
      <c r="OV109" s="55"/>
      <c r="OW109" s="55"/>
      <c r="OX109" s="55"/>
      <c r="OY109" s="55"/>
      <c r="OZ109" s="55"/>
      <c r="PA109" s="55"/>
      <c r="PB109" s="55"/>
      <c r="PC109" s="55"/>
      <c r="PD109" s="55"/>
      <c r="PE109" s="55"/>
      <c r="PF109" s="55"/>
      <c r="PG109" s="55"/>
      <c r="PH109" s="55"/>
      <c r="PI109" s="55"/>
      <c r="PJ109" s="55"/>
      <c r="PK109" s="55"/>
      <c r="PL109" s="55"/>
      <c r="PM109" s="55"/>
      <c r="PN109" s="55"/>
      <c r="PO109" s="55"/>
      <c r="PP109" s="55"/>
      <c r="PQ109" s="55"/>
      <c r="PR109" s="55"/>
      <c r="PS109" s="55"/>
      <c r="PT109" s="55"/>
      <c r="PU109" s="55"/>
      <c r="PV109" s="55"/>
      <c r="PW109" s="55"/>
      <c r="PX109" s="55"/>
      <c r="PY109" s="55"/>
      <c r="PZ109" s="55"/>
      <c r="QA109" s="55"/>
      <c r="QB109" s="55"/>
      <c r="QC109" s="55"/>
      <c r="QD109" s="55"/>
      <c r="QE109" s="55"/>
      <c r="QF109" s="55"/>
      <c r="QG109" s="55"/>
      <c r="QH109" s="55"/>
      <c r="QI109" s="55"/>
      <c r="QJ109" s="55"/>
      <c r="QK109" s="55"/>
      <c r="QL109" s="55"/>
      <c r="QM109" s="55"/>
      <c r="QN109" s="55"/>
      <c r="QO109" s="55"/>
      <c r="QP109" s="55"/>
      <c r="QQ109" s="55"/>
      <c r="QR109" s="55"/>
      <c r="QS109" s="55"/>
      <c r="QT109" s="55"/>
      <c r="QU109" s="55"/>
      <c r="QV109" s="55"/>
      <c r="QW109" s="55"/>
      <c r="QX109" s="55"/>
      <c r="QY109" s="55"/>
      <c r="QZ109" s="55"/>
      <c r="RA109" s="55"/>
      <c r="RB109" s="55"/>
      <c r="RC109" s="55"/>
      <c r="RD109" s="55"/>
      <c r="RE109" s="55"/>
      <c r="RF109" s="55"/>
      <c r="RG109" s="55"/>
      <c r="RH109" s="55"/>
      <c r="RI109" s="55"/>
      <c r="RJ109" s="55"/>
      <c r="RK109" s="55"/>
      <c r="RL109" s="55"/>
      <c r="RM109" s="55"/>
      <c r="RN109" s="55"/>
      <c r="RO109" s="55"/>
      <c r="RP109" s="55"/>
      <c r="RQ109" s="55"/>
      <c r="RR109" s="55"/>
      <c r="RS109" s="55"/>
      <c r="RT109" s="55"/>
      <c r="RU109" s="55"/>
      <c r="RV109" s="55"/>
      <c r="RW109" s="55"/>
      <c r="RX109" s="55"/>
      <c r="RY109" s="55"/>
      <c r="RZ109" s="55"/>
      <c r="SA109" s="55"/>
      <c r="SB109" s="55"/>
      <c r="SC109" s="55"/>
      <c r="SD109" s="55"/>
      <c r="SE109" s="55"/>
      <c r="SF109" s="55"/>
      <c r="SG109" s="55"/>
      <c r="SH109" s="55"/>
      <c r="SI109" s="55"/>
      <c r="SJ109" s="55"/>
      <c r="SK109" s="55"/>
      <c r="SL109" s="55"/>
      <c r="SM109" s="55"/>
      <c r="SN109" s="55"/>
      <c r="SO109" s="55"/>
      <c r="SP109" s="55"/>
      <c r="SQ109" s="55"/>
      <c r="SR109" s="55"/>
      <c r="SS109" s="55"/>
      <c r="ST109" s="55"/>
      <c r="SU109" s="55"/>
      <c r="SV109" s="55"/>
      <c r="SW109" s="55"/>
      <c r="SX109" s="55"/>
      <c r="SY109" s="55"/>
      <c r="SZ109" s="55"/>
      <c r="TA109" s="55"/>
      <c r="TB109" s="55"/>
      <c r="TC109" s="55"/>
      <c r="TD109" s="55"/>
      <c r="TE109" s="55"/>
      <c r="TF109" s="55"/>
      <c r="TG109" s="55"/>
      <c r="TH109" s="55"/>
      <c r="TI109" s="55"/>
      <c r="TJ109" s="55"/>
      <c r="TK109" s="55"/>
      <c r="TL109" s="55"/>
      <c r="TM109" s="55"/>
      <c r="TN109" s="55"/>
      <c r="TO109" s="55"/>
      <c r="TP109" s="55"/>
      <c r="TQ109" s="55"/>
      <c r="TR109" s="55"/>
      <c r="TS109" s="55"/>
      <c r="TT109" s="55"/>
      <c r="TU109" s="55"/>
      <c r="TV109" s="55"/>
      <c r="TW109" s="55"/>
      <c r="TX109" s="55"/>
      <c r="TY109" s="55"/>
      <c r="TZ109" s="55"/>
      <c r="UA109" s="55"/>
      <c r="UB109" s="55"/>
      <c r="UC109" s="55"/>
      <c r="UD109" s="55"/>
      <c r="UE109" s="55"/>
      <c r="UF109" s="55"/>
      <c r="UG109" s="55"/>
      <c r="UH109" s="55"/>
      <c r="UI109" s="55"/>
      <c r="UJ109" s="55"/>
      <c r="UK109" s="55"/>
      <c r="UL109" s="55"/>
      <c r="UM109" s="55"/>
      <c r="UN109" s="55"/>
      <c r="UO109" s="55"/>
      <c r="UP109" s="55"/>
      <c r="UQ109" s="55"/>
      <c r="UR109" s="55"/>
      <c r="US109" s="55"/>
      <c r="UT109" s="55"/>
      <c r="UU109" s="55"/>
      <c r="UV109" s="55"/>
      <c r="UW109" s="55"/>
      <c r="UX109" s="55"/>
      <c r="UY109" s="55"/>
      <c r="UZ109" s="55"/>
      <c r="VA109" s="55"/>
      <c r="VB109" s="55"/>
      <c r="VC109" s="55"/>
      <c r="VD109" s="55"/>
      <c r="VE109" s="55"/>
      <c r="VF109" s="55"/>
      <c r="VG109" s="55"/>
      <c r="VH109" s="55"/>
      <c r="VI109" s="55"/>
      <c r="VJ109" s="55"/>
      <c r="VK109" s="55"/>
      <c r="VL109" s="55"/>
      <c r="VM109" s="55"/>
      <c r="VN109" s="55"/>
      <c r="VO109" s="55"/>
      <c r="VP109" s="55"/>
      <c r="VQ109" s="55"/>
      <c r="VR109" s="55"/>
      <c r="VS109" s="55"/>
      <c r="VT109" s="55"/>
      <c r="VU109" s="55"/>
      <c r="VV109" s="55"/>
      <c r="VW109" s="55"/>
      <c r="VX109" s="55"/>
      <c r="VY109" s="55"/>
      <c r="VZ109" s="55"/>
      <c r="WA109" s="55"/>
      <c r="WB109" s="55"/>
      <c r="WC109" s="55"/>
      <c r="WD109" s="55"/>
      <c r="WE109" s="55"/>
      <c r="WF109" s="55"/>
      <c r="WG109" s="55"/>
      <c r="WH109" s="55"/>
      <c r="WI109" s="55"/>
      <c r="WJ109" s="55"/>
      <c r="WK109" s="55"/>
      <c r="WL109" s="55"/>
      <c r="WM109" s="55"/>
      <c r="WN109" s="55"/>
      <c r="WO109" s="55"/>
      <c r="WP109" s="55"/>
      <c r="WQ109" s="55"/>
      <c r="WR109" s="55"/>
      <c r="WS109" s="55"/>
      <c r="WT109" s="55"/>
      <c r="WU109" s="55"/>
      <c r="WV109" s="55"/>
      <c r="WW109" s="55"/>
      <c r="WX109" s="55"/>
      <c r="WY109" s="55"/>
      <c r="WZ109" s="55"/>
      <c r="XA109" s="55"/>
      <c r="XB109" s="55"/>
      <c r="XC109" s="55"/>
      <c r="XD109" s="55"/>
      <c r="XE109" s="55"/>
      <c r="XF109" s="55"/>
      <c r="XG109" s="55"/>
      <c r="XH109" s="55"/>
      <c r="XI109" s="55"/>
      <c r="XJ109" s="55"/>
      <c r="XK109" s="55"/>
      <c r="XL109" s="55"/>
      <c r="XM109" s="55"/>
      <c r="XN109" s="55"/>
      <c r="XO109" s="55"/>
      <c r="XP109" s="55"/>
      <c r="XQ109" s="55"/>
      <c r="XR109" s="55"/>
      <c r="XS109" s="55"/>
      <c r="XT109" s="55"/>
      <c r="XU109" s="55"/>
      <c r="XV109" s="55"/>
      <c r="XW109" s="55"/>
      <c r="XX109" s="55"/>
      <c r="XY109" s="55"/>
      <c r="XZ109" s="55"/>
      <c r="YA109" s="55"/>
      <c r="YB109" s="55"/>
      <c r="YC109" s="55"/>
      <c r="YD109" s="55"/>
      <c r="YE109" s="55"/>
      <c r="YF109" s="55"/>
      <c r="YG109" s="55"/>
      <c r="YH109" s="55"/>
      <c r="YI109" s="55"/>
      <c r="YJ109" s="55"/>
      <c r="YK109" s="55"/>
      <c r="YL109" s="55"/>
      <c r="YM109" s="55"/>
      <c r="YN109" s="55"/>
      <c r="YO109" s="55"/>
      <c r="YP109" s="55"/>
      <c r="YQ109" s="55"/>
      <c r="YR109" s="55"/>
      <c r="YS109" s="55"/>
      <c r="YT109" s="55"/>
    </row>
    <row r="110" spans="1:670" ht="38.25" x14ac:dyDescent="0.2">
      <c r="B110" s="2"/>
      <c r="C110" s="48"/>
      <c r="D110" s="2" t="s">
        <v>88</v>
      </c>
      <c r="E110" s="15" t="s">
        <v>49</v>
      </c>
      <c r="F110" s="5">
        <v>412131</v>
      </c>
      <c r="G110" s="5">
        <v>34000</v>
      </c>
      <c r="H110" s="5">
        <v>34000</v>
      </c>
      <c r="I110" s="5">
        <v>33971.279999999999</v>
      </c>
      <c r="J110" s="5">
        <f t="shared" ref="J110:J123" si="96">I110-G110</f>
        <v>-28.720000000001164</v>
      </c>
      <c r="K110" s="5">
        <v>33971.279999999999</v>
      </c>
      <c r="L110" s="6">
        <f t="shared" si="89"/>
        <v>99.915529411764709</v>
      </c>
      <c r="M110" s="6">
        <f t="shared" ref="M110:M123" si="97">F110</f>
        <v>412131</v>
      </c>
      <c r="N110" s="5">
        <f t="shared" si="90"/>
        <v>100</v>
      </c>
      <c r="O110" s="5">
        <v>0</v>
      </c>
      <c r="P110" s="5">
        <f>K110-H110</f>
        <v>-28.720000000001164</v>
      </c>
      <c r="Q110" s="5">
        <f t="shared" ref="Q110:Q120" si="98">R110+S110+T110</f>
        <v>-28.72</v>
      </c>
      <c r="R110" s="6"/>
      <c r="S110" s="6">
        <v>-28.72</v>
      </c>
      <c r="T110" s="5"/>
      <c r="U110" s="5"/>
      <c r="V110" s="5">
        <f>P110-Q110-U110</f>
        <v>-1.1652900866465643E-12</v>
      </c>
      <c r="W110" s="56"/>
      <c r="X110" s="56"/>
      <c r="Y110" s="56"/>
      <c r="Z110" s="56"/>
      <c r="AA110" s="7" t="s">
        <v>66</v>
      </c>
      <c r="AB110" s="7" t="s">
        <v>66</v>
      </c>
      <c r="AC110" s="55"/>
    </row>
    <row r="111" spans="1:670" s="48" customFormat="1" ht="38.25" x14ac:dyDescent="0.2">
      <c r="A111" s="55"/>
      <c r="C111" s="2"/>
      <c r="D111" s="2" t="s">
        <v>101</v>
      </c>
      <c r="E111" s="15" t="s">
        <v>56</v>
      </c>
      <c r="F111" s="5">
        <v>23069</v>
      </c>
      <c r="G111" s="5">
        <v>1922</v>
      </c>
      <c r="H111" s="5">
        <v>1922</v>
      </c>
      <c r="I111" s="5">
        <v>495.51499999999999</v>
      </c>
      <c r="J111" s="5">
        <f t="shared" si="96"/>
        <v>-1426.4850000000001</v>
      </c>
      <c r="K111" s="5">
        <v>495.51499999999999</v>
      </c>
      <c r="L111" s="6">
        <f t="shared" si="89"/>
        <v>25.781217481789803</v>
      </c>
      <c r="M111" s="6">
        <f t="shared" si="97"/>
        <v>23069</v>
      </c>
      <c r="N111" s="5">
        <f t="shared" si="90"/>
        <v>100</v>
      </c>
      <c r="O111" s="5">
        <f>M111-F111</f>
        <v>0</v>
      </c>
      <c r="P111" s="5">
        <f>K111-H111</f>
        <v>-1426.4850000000001</v>
      </c>
      <c r="Q111" s="5">
        <f>R111+S111+T111</f>
        <v>-1426.4849999999999</v>
      </c>
      <c r="R111" s="5"/>
      <c r="S111" s="5">
        <v>-1426.4849999999999</v>
      </c>
      <c r="T111" s="5"/>
      <c r="U111" s="5"/>
      <c r="V111" s="5">
        <f>P111-Q111-U111</f>
        <v>-2.2737367544323206E-13</v>
      </c>
      <c r="W111" s="5"/>
      <c r="X111" s="5"/>
      <c r="Y111" s="5"/>
      <c r="Z111" s="5"/>
      <c r="AA111" s="7" t="s">
        <v>66</v>
      </c>
      <c r="AB111" s="7" t="s">
        <v>66</v>
      </c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5"/>
      <c r="CW111" s="55"/>
      <c r="CX111" s="55"/>
      <c r="CY111" s="55"/>
      <c r="CZ111" s="55"/>
      <c r="DA111" s="55"/>
      <c r="DB111" s="55"/>
      <c r="DC111" s="55"/>
      <c r="DD111" s="55"/>
      <c r="DE111" s="55"/>
      <c r="DF111" s="55"/>
      <c r="DG111" s="55"/>
      <c r="DH111" s="55"/>
      <c r="DI111" s="55"/>
      <c r="DJ111" s="55"/>
      <c r="DK111" s="55"/>
      <c r="DL111" s="55"/>
      <c r="DM111" s="55"/>
      <c r="DN111" s="55"/>
      <c r="DO111" s="55"/>
      <c r="DP111" s="55"/>
      <c r="DQ111" s="55"/>
      <c r="DR111" s="55"/>
      <c r="DS111" s="55"/>
      <c r="DT111" s="55"/>
      <c r="DU111" s="55"/>
      <c r="DV111" s="55"/>
      <c r="DW111" s="55"/>
      <c r="DX111" s="55"/>
      <c r="DY111" s="55"/>
      <c r="DZ111" s="55"/>
      <c r="EA111" s="55"/>
      <c r="EB111" s="55"/>
      <c r="EC111" s="55"/>
      <c r="ED111" s="55"/>
      <c r="EE111" s="55"/>
      <c r="EF111" s="55"/>
      <c r="EG111" s="55"/>
      <c r="EH111" s="55"/>
      <c r="EI111" s="55"/>
      <c r="EJ111" s="55"/>
      <c r="EK111" s="55"/>
      <c r="EL111" s="55"/>
      <c r="EM111" s="55"/>
      <c r="EN111" s="55"/>
      <c r="EO111" s="55"/>
      <c r="EP111" s="55"/>
      <c r="EQ111" s="55"/>
      <c r="ER111" s="55"/>
      <c r="ES111" s="55"/>
      <c r="ET111" s="55"/>
      <c r="EU111" s="55"/>
      <c r="EV111" s="55"/>
      <c r="EW111" s="55"/>
      <c r="EX111" s="55"/>
      <c r="EY111" s="55"/>
      <c r="EZ111" s="55"/>
      <c r="FA111" s="55"/>
      <c r="FB111" s="55"/>
      <c r="FC111" s="55"/>
      <c r="FD111" s="55"/>
      <c r="FE111" s="55"/>
      <c r="FF111" s="55"/>
      <c r="FG111" s="55"/>
      <c r="FH111" s="55"/>
      <c r="FI111" s="55"/>
      <c r="FJ111" s="55"/>
      <c r="FK111" s="55"/>
      <c r="FL111" s="55"/>
      <c r="FM111" s="55"/>
      <c r="FN111" s="55"/>
      <c r="FO111" s="55"/>
      <c r="FP111" s="55"/>
      <c r="FQ111" s="55"/>
      <c r="FR111" s="55"/>
      <c r="FS111" s="55"/>
      <c r="FT111" s="55"/>
      <c r="FU111" s="55"/>
      <c r="FV111" s="55"/>
      <c r="FW111" s="55"/>
      <c r="FX111" s="55"/>
      <c r="FY111" s="55"/>
      <c r="FZ111" s="55"/>
      <c r="GA111" s="55"/>
      <c r="GB111" s="55"/>
      <c r="GC111" s="55"/>
      <c r="GD111" s="55"/>
      <c r="GE111" s="55"/>
      <c r="GF111" s="55"/>
      <c r="GG111" s="55"/>
      <c r="GH111" s="55"/>
      <c r="GI111" s="55"/>
      <c r="GJ111" s="55"/>
      <c r="GK111" s="55"/>
      <c r="GL111" s="55"/>
      <c r="GM111" s="55"/>
      <c r="GN111" s="55"/>
      <c r="GO111" s="55"/>
      <c r="GP111" s="55"/>
      <c r="GQ111" s="55"/>
      <c r="GR111" s="55"/>
      <c r="GS111" s="55"/>
      <c r="GT111" s="55"/>
      <c r="GU111" s="55"/>
      <c r="GV111" s="55"/>
      <c r="GW111" s="55"/>
      <c r="GX111" s="55"/>
      <c r="GY111" s="55"/>
      <c r="GZ111" s="55"/>
      <c r="HA111" s="55"/>
      <c r="HB111" s="55"/>
      <c r="HC111" s="55"/>
      <c r="HD111" s="55"/>
      <c r="HE111" s="55"/>
      <c r="HF111" s="55"/>
      <c r="HG111" s="55"/>
      <c r="HH111" s="55"/>
      <c r="HI111" s="55"/>
      <c r="HJ111" s="55"/>
      <c r="HK111" s="55"/>
      <c r="HL111" s="55"/>
      <c r="HM111" s="55"/>
      <c r="HN111" s="55"/>
      <c r="HO111" s="55"/>
      <c r="HP111" s="55"/>
      <c r="HQ111" s="55"/>
      <c r="HR111" s="55"/>
      <c r="HS111" s="55"/>
      <c r="HT111" s="55"/>
      <c r="HU111" s="55"/>
      <c r="HV111" s="55"/>
      <c r="HW111" s="55"/>
      <c r="HX111" s="55"/>
      <c r="HY111" s="55"/>
      <c r="HZ111" s="55"/>
      <c r="IA111" s="55"/>
      <c r="IB111" s="55"/>
      <c r="IC111" s="55"/>
      <c r="ID111" s="55"/>
      <c r="IE111" s="55"/>
      <c r="IF111" s="55"/>
      <c r="IG111" s="55"/>
      <c r="IH111" s="55"/>
      <c r="II111" s="55"/>
      <c r="IJ111" s="55"/>
      <c r="IK111" s="55"/>
      <c r="IL111" s="55"/>
      <c r="IM111" s="55"/>
      <c r="IN111" s="55"/>
      <c r="IO111" s="55"/>
      <c r="IP111" s="55"/>
      <c r="IQ111" s="55"/>
      <c r="IR111" s="55"/>
      <c r="IS111" s="55"/>
      <c r="IT111" s="55"/>
      <c r="IU111" s="55"/>
      <c r="IV111" s="55"/>
      <c r="IW111" s="55"/>
      <c r="IX111" s="55"/>
      <c r="IY111" s="55"/>
      <c r="IZ111" s="55"/>
      <c r="JA111" s="55"/>
      <c r="JB111" s="55"/>
      <c r="JC111" s="55"/>
      <c r="JD111" s="55"/>
      <c r="JE111" s="55"/>
      <c r="JF111" s="55"/>
      <c r="JG111" s="55"/>
      <c r="JH111" s="55"/>
      <c r="JI111" s="55"/>
      <c r="JJ111" s="55"/>
      <c r="JK111" s="55"/>
      <c r="JL111" s="55"/>
      <c r="JM111" s="55"/>
      <c r="JN111" s="55"/>
      <c r="JO111" s="55"/>
      <c r="JP111" s="55"/>
      <c r="JQ111" s="55"/>
      <c r="JR111" s="55"/>
      <c r="JS111" s="55"/>
      <c r="JT111" s="55"/>
      <c r="JU111" s="55"/>
      <c r="JV111" s="55"/>
      <c r="JW111" s="55"/>
      <c r="JX111" s="55"/>
      <c r="JY111" s="55"/>
      <c r="JZ111" s="55"/>
      <c r="KA111" s="55"/>
      <c r="KB111" s="55"/>
      <c r="KC111" s="55"/>
      <c r="KD111" s="55"/>
      <c r="KE111" s="55"/>
      <c r="KF111" s="55"/>
      <c r="KG111" s="55"/>
      <c r="KH111" s="55"/>
      <c r="KI111" s="55"/>
      <c r="KJ111" s="55"/>
      <c r="KK111" s="55"/>
      <c r="KL111" s="55"/>
      <c r="KM111" s="55"/>
      <c r="KN111" s="55"/>
      <c r="KO111" s="55"/>
      <c r="KP111" s="55"/>
      <c r="KQ111" s="55"/>
      <c r="KR111" s="55"/>
      <c r="KS111" s="55"/>
      <c r="KT111" s="55"/>
      <c r="KU111" s="55"/>
      <c r="KV111" s="55"/>
      <c r="KW111" s="55"/>
      <c r="KX111" s="55"/>
      <c r="KY111" s="55"/>
      <c r="KZ111" s="55"/>
      <c r="LA111" s="55"/>
      <c r="LB111" s="55"/>
      <c r="LC111" s="55"/>
      <c r="LD111" s="55"/>
      <c r="LE111" s="55"/>
      <c r="LF111" s="55"/>
      <c r="LG111" s="55"/>
      <c r="LH111" s="55"/>
      <c r="LI111" s="55"/>
      <c r="LJ111" s="55"/>
      <c r="LK111" s="55"/>
      <c r="LL111" s="55"/>
      <c r="LM111" s="55"/>
      <c r="LN111" s="55"/>
      <c r="LO111" s="55"/>
      <c r="LP111" s="55"/>
      <c r="LQ111" s="55"/>
      <c r="LR111" s="55"/>
      <c r="LS111" s="55"/>
      <c r="LT111" s="55"/>
      <c r="LU111" s="55"/>
      <c r="LV111" s="55"/>
      <c r="LW111" s="55"/>
      <c r="LX111" s="55"/>
      <c r="LY111" s="55"/>
      <c r="LZ111" s="55"/>
      <c r="MA111" s="55"/>
      <c r="MB111" s="55"/>
      <c r="MC111" s="55"/>
      <c r="MD111" s="55"/>
      <c r="ME111" s="55"/>
      <c r="MF111" s="55"/>
      <c r="MG111" s="55"/>
      <c r="MH111" s="55"/>
      <c r="MI111" s="55"/>
      <c r="MJ111" s="55"/>
      <c r="MK111" s="55"/>
      <c r="ML111" s="55"/>
      <c r="MM111" s="55"/>
      <c r="MN111" s="55"/>
      <c r="MO111" s="55"/>
      <c r="MP111" s="55"/>
      <c r="MQ111" s="55"/>
      <c r="MR111" s="55"/>
      <c r="MS111" s="55"/>
      <c r="MT111" s="55"/>
      <c r="MU111" s="55"/>
      <c r="MV111" s="55"/>
      <c r="MW111" s="55"/>
      <c r="MX111" s="55"/>
      <c r="MY111" s="55"/>
      <c r="MZ111" s="55"/>
      <c r="NA111" s="55"/>
      <c r="NB111" s="55"/>
      <c r="NC111" s="55"/>
      <c r="ND111" s="55"/>
      <c r="NE111" s="55"/>
      <c r="NF111" s="55"/>
      <c r="NG111" s="55"/>
      <c r="NH111" s="55"/>
      <c r="NI111" s="55"/>
      <c r="NJ111" s="55"/>
      <c r="NK111" s="55"/>
      <c r="NL111" s="55"/>
      <c r="NM111" s="55"/>
      <c r="NN111" s="55"/>
      <c r="NO111" s="55"/>
      <c r="NP111" s="55"/>
      <c r="NQ111" s="55"/>
      <c r="NR111" s="55"/>
      <c r="NS111" s="55"/>
      <c r="NT111" s="55"/>
      <c r="NU111" s="55"/>
      <c r="NV111" s="55"/>
      <c r="NW111" s="55"/>
      <c r="NX111" s="55"/>
      <c r="NY111" s="55"/>
      <c r="NZ111" s="55"/>
      <c r="OA111" s="55"/>
      <c r="OB111" s="55"/>
      <c r="OC111" s="55"/>
      <c r="OD111" s="55"/>
      <c r="OE111" s="55"/>
      <c r="OF111" s="55"/>
      <c r="OG111" s="55"/>
      <c r="OH111" s="55"/>
      <c r="OI111" s="55"/>
      <c r="OJ111" s="55"/>
      <c r="OK111" s="55"/>
      <c r="OL111" s="55"/>
      <c r="OM111" s="55"/>
      <c r="ON111" s="55"/>
      <c r="OO111" s="55"/>
      <c r="OP111" s="55"/>
      <c r="OQ111" s="55"/>
      <c r="OR111" s="55"/>
      <c r="OS111" s="55"/>
      <c r="OT111" s="55"/>
      <c r="OU111" s="55"/>
      <c r="OV111" s="55"/>
      <c r="OW111" s="55"/>
      <c r="OX111" s="55"/>
      <c r="OY111" s="55"/>
      <c r="OZ111" s="55"/>
      <c r="PA111" s="55"/>
      <c r="PB111" s="55"/>
      <c r="PC111" s="55"/>
      <c r="PD111" s="55"/>
      <c r="PE111" s="55"/>
      <c r="PF111" s="55"/>
      <c r="PG111" s="55"/>
      <c r="PH111" s="55"/>
      <c r="PI111" s="55"/>
      <c r="PJ111" s="55"/>
      <c r="PK111" s="55"/>
      <c r="PL111" s="55"/>
      <c r="PM111" s="55"/>
      <c r="PN111" s="55"/>
      <c r="PO111" s="55"/>
      <c r="PP111" s="55"/>
      <c r="PQ111" s="55"/>
      <c r="PR111" s="55"/>
      <c r="PS111" s="55"/>
      <c r="PT111" s="55"/>
      <c r="PU111" s="55"/>
      <c r="PV111" s="55"/>
      <c r="PW111" s="55"/>
      <c r="PX111" s="55"/>
      <c r="PY111" s="55"/>
      <c r="PZ111" s="55"/>
      <c r="QA111" s="55"/>
      <c r="QB111" s="55"/>
      <c r="QC111" s="55"/>
      <c r="QD111" s="55"/>
      <c r="QE111" s="55"/>
      <c r="QF111" s="55"/>
      <c r="QG111" s="55"/>
      <c r="QH111" s="55"/>
      <c r="QI111" s="55"/>
      <c r="QJ111" s="55"/>
      <c r="QK111" s="55"/>
      <c r="QL111" s="55"/>
      <c r="QM111" s="55"/>
      <c r="QN111" s="55"/>
      <c r="QO111" s="55"/>
      <c r="QP111" s="55"/>
      <c r="QQ111" s="55"/>
      <c r="QR111" s="55"/>
      <c r="QS111" s="55"/>
      <c r="QT111" s="55"/>
      <c r="QU111" s="55"/>
      <c r="QV111" s="55"/>
      <c r="QW111" s="55"/>
      <c r="QX111" s="55"/>
      <c r="QY111" s="55"/>
      <c r="QZ111" s="55"/>
      <c r="RA111" s="55"/>
      <c r="RB111" s="55"/>
      <c r="RC111" s="55"/>
      <c r="RD111" s="55"/>
      <c r="RE111" s="55"/>
      <c r="RF111" s="55"/>
      <c r="RG111" s="55"/>
      <c r="RH111" s="55"/>
      <c r="RI111" s="55"/>
      <c r="RJ111" s="55"/>
      <c r="RK111" s="55"/>
      <c r="RL111" s="55"/>
      <c r="RM111" s="55"/>
      <c r="RN111" s="55"/>
      <c r="RO111" s="55"/>
      <c r="RP111" s="55"/>
      <c r="RQ111" s="55"/>
      <c r="RR111" s="55"/>
      <c r="RS111" s="55"/>
      <c r="RT111" s="55"/>
      <c r="RU111" s="55"/>
      <c r="RV111" s="55"/>
      <c r="RW111" s="55"/>
      <c r="RX111" s="55"/>
      <c r="RY111" s="55"/>
      <c r="RZ111" s="55"/>
      <c r="SA111" s="55"/>
      <c r="SB111" s="55"/>
      <c r="SC111" s="55"/>
      <c r="SD111" s="55"/>
      <c r="SE111" s="55"/>
      <c r="SF111" s="55"/>
      <c r="SG111" s="55"/>
      <c r="SH111" s="55"/>
      <c r="SI111" s="55"/>
      <c r="SJ111" s="55"/>
      <c r="SK111" s="55"/>
      <c r="SL111" s="55"/>
      <c r="SM111" s="55"/>
      <c r="SN111" s="55"/>
      <c r="SO111" s="55"/>
      <c r="SP111" s="55"/>
      <c r="SQ111" s="55"/>
      <c r="SR111" s="55"/>
      <c r="SS111" s="55"/>
      <c r="ST111" s="55"/>
      <c r="SU111" s="55"/>
      <c r="SV111" s="55"/>
      <c r="SW111" s="55"/>
      <c r="SX111" s="55"/>
      <c r="SY111" s="55"/>
      <c r="SZ111" s="55"/>
      <c r="TA111" s="55"/>
      <c r="TB111" s="55"/>
      <c r="TC111" s="55"/>
      <c r="TD111" s="55"/>
      <c r="TE111" s="55"/>
      <c r="TF111" s="55"/>
      <c r="TG111" s="55"/>
      <c r="TH111" s="55"/>
      <c r="TI111" s="55"/>
      <c r="TJ111" s="55"/>
      <c r="TK111" s="55"/>
      <c r="TL111" s="55"/>
      <c r="TM111" s="55"/>
      <c r="TN111" s="55"/>
      <c r="TO111" s="55"/>
      <c r="TP111" s="55"/>
      <c r="TQ111" s="55"/>
      <c r="TR111" s="55"/>
      <c r="TS111" s="55"/>
      <c r="TT111" s="55"/>
      <c r="TU111" s="55"/>
      <c r="TV111" s="55"/>
      <c r="TW111" s="55"/>
      <c r="TX111" s="55"/>
      <c r="TY111" s="55"/>
      <c r="TZ111" s="55"/>
      <c r="UA111" s="55"/>
      <c r="UB111" s="55"/>
      <c r="UC111" s="55"/>
      <c r="UD111" s="55"/>
      <c r="UE111" s="55"/>
      <c r="UF111" s="55"/>
      <c r="UG111" s="55"/>
      <c r="UH111" s="55"/>
      <c r="UI111" s="55"/>
      <c r="UJ111" s="55"/>
      <c r="UK111" s="55"/>
      <c r="UL111" s="55"/>
      <c r="UM111" s="55"/>
      <c r="UN111" s="55"/>
      <c r="UO111" s="55"/>
      <c r="UP111" s="55"/>
      <c r="UQ111" s="55"/>
      <c r="UR111" s="55"/>
      <c r="US111" s="55"/>
      <c r="UT111" s="55"/>
      <c r="UU111" s="55"/>
      <c r="UV111" s="55"/>
      <c r="UW111" s="55"/>
      <c r="UX111" s="55"/>
      <c r="UY111" s="55"/>
      <c r="UZ111" s="55"/>
      <c r="VA111" s="55"/>
      <c r="VB111" s="55"/>
      <c r="VC111" s="55"/>
      <c r="VD111" s="55"/>
      <c r="VE111" s="55"/>
      <c r="VF111" s="55"/>
      <c r="VG111" s="55"/>
      <c r="VH111" s="55"/>
      <c r="VI111" s="55"/>
      <c r="VJ111" s="55"/>
      <c r="VK111" s="55"/>
      <c r="VL111" s="55"/>
      <c r="VM111" s="55"/>
      <c r="VN111" s="55"/>
      <c r="VO111" s="55"/>
      <c r="VP111" s="55"/>
      <c r="VQ111" s="55"/>
      <c r="VR111" s="55"/>
      <c r="VS111" s="55"/>
      <c r="VT111" s="55"/>
      <c r="VU111" s="55"/>
      <c r="VV111" s="55"/>
      <c r="VW111" s="55"/>
      <c r="VX111" s="55"/>
      <c r="VY111" s="55"/>
      <c r="VZ111" s="55"/>
      <c r="WA111" s="55"/>
      <c r="WB111" s="55"/>
      <c r="WC111" s="55"/>
      <c r="WD111" s="55"/>
      <c r="WE111" s="55"/>
      <c r="WF111" s="55"/>
      <c r="WG111" s="55"/>
      <c r="WH111" s="55"/>
      <c r="WI111" s="55"/>
      <c r="WJ111" s="55"/>
      <c r="WK111" s="55"/>
      <c r="WL111" s="55"/>
      <c r="WM111" s="55"/>
      <c r="WN111" s="55"/>
      <c r="WO111" s="55"/>
      <c r="WP111" s="55"/>
      <c r="WQ111" s="55"/>
      <c r="WR111" s="55"/>
      <c r="WS111" s="55"/>
      <c r="WT111" s="55"/>
      <c r="WU111" s="55"/>
      <c r="WV111" s="55"/>
      <c r="WW111" s="55"/>
      <c r="WX111" s="55"/>
      <c r="WY111" s="55"/>
      <c r="WZ111" s="55"/>
      <c r="XA111" s="55"/>
      <c r="XB111" s="55"/>
      <c r="XC111" s="55"/>
      <c r="XD111" s="55"/>
      <c r="XE111" s="55"/>
      <c r="XF111" s="55"/>
      <c r="XG111" s="55"/>
      <c r="XH111" s="55"/>
      <c r="XI111" s="55"/>
      <c r="XJ111" s="55"/>
      <c r="XK111" s="55"/>
      <c r="XL111" s="55"/>
      <c r="XM111" s="55"/>
      <c r="XN111" s="55"/>
      <c r="XO111" s="55"/>
      <c r="XP111" s="55"/>
      <c r="XQ111" s="55"/>
      <c r="XR111" s="55"/>
      <c r="XS111" s="55"/>
      <c r="XT111" s="55"/>
      <c r="XU111" s="55"/>
      <c r="XV111" s="55"/>
      <c r="XW111" s="55"/>
      <c r="XX111" s="55"/>
      <c r="XY111" s="55"/>
      <c r="XZ111" s="55"/>
      <c r="YA111" s="55"/>
      <c r="YB111" s="55"/>
      <c r="YC111" s="55"/>
      <c r="YD111" s="55"/>
      <c r="YE111" s="55"/>
      <c r="YF111" s="55"/>
      <c r="YG111" s="55"/>
      <c r="YH111" s="55"/>
      <c r="YI111" s="55"/>
      <c r="YJ111" s="55"/>
      <c r="YK111" s="55"/>
      <c r="YL111" s="55"/>
      <c r="YM111" s="55"/>
      <c r="YN111" s="55"/>
      <c r="YO111" s="55"/>
      <c r="YP111" s="55"/>
      <c r="YQ111" s="55"/>
      <c r="YR111" s="55"/>
      <c r="YS111" s="55"/>
      <c r="YT111" s="55"/>
    </row>
    <row r="112" spans="1:670" ht="39" customHeight="1" x14ac:dyDescent="0.2">
      <c r="B112" s="1"/>
      <c r="C112" s="2"/>
      <c r="D112" s="3" t="s">
        <v>103</v>
      </c>
      <c r="E112" s="45" t="s">
        <v>58</v>
      </c>
      <c r="F112" s="5">
        <v>9329</v>
      </c>
      <c r="G112" s="5">
        <v>777</v>
      </c>
      <c r="H112" s="5">
        <v>777</v>
      </c>
      <c r="I112" s="5">
        <v>777</v>
      </c>
      <c r="J112" s="5">
        <f t="shared" si="96"/>
        <v>0</v>
      </c>
      <c r="K112" s="5">
        <v>777</v>
      </c>
      <c r="L112" s="6">
        <v>100</v>
      </c>
      <c r="M112" s="6">
        <f t="shared" si="97"/>
        <v>9329</v>
      </c>
      <c r="N112" s="5">
        <f t="shared" si="90"/>
        <v>100</v>
      </c>
      <c r="O112" s="5">
        <f t="shared" ref="O112" si="99">M112-F112</f>
        <v>0</v>
      </c>
      <c r="P112" s="5">
        <f>K112-H112</f>
        <v>0</v>
      </c>
      <c r="Q112" s="5">
        <f>R112+S112+T112</f>
        <v>0</v>
      </c>
      <c r="R112" s="6"/>
      <c r="S112" s="6"/>
      <c r="T112" s="5"/>
      <c r="U112" s="5"/>
      <c r="V112" s="5">
        <v>0</v>
      </c>
      <c r="W112" s="5"/>
      <c r="X112" s="5"/>
      <c r="Y112" s="5"/>
      <c r="Z112" s="5"/>
      <c r="AA112" s="7"/>
      <c r="AB112" s="7"/>
    </row>
    <row r="113" spans="1:670" s="48" customFormat="1" x14ac:dyDescent="0.2">
      <c r="A113" s="55"/>
      <c r="C113" s="2"/>
      <c r="D113" s="2" t="s">
        <v>59</v>
      </c>
      <c r="E113" s="15" t="s">
        <v>60</v>
      </c>
      <c r="F113" s="5">
        <v>21761</v>
      </c>
      <c r="G113" s="5">
        <v>1813</v>
      </c>
      <c r="H113" s="5">
        <v>1813</v>
      </c>
      <c r="I113" s="5">
        <v>1813</v>
      </c>
      <c r="J113" s="5">
        <f t="shared" si="96"/>
        <v>0</v>
      </c>
      <c r="K113" s="5">
        <v>1813</v>
      </c>
      <c r="L113" s="6">
        <f>(K113/H113)*100</f>
        <v>100</v>
      </c>
      <c r="M113" s="6">
        <f t="shared" si="97"/>
        <v>21761</v>
      </c>
      <c r="N113" s="5">
        <f t="shared" si="90"/>
        <v>100</v>
      </c>
      <c r="O113" s="5">
        <f>M113-F113</f>
        <v>0</v>
      </c>
      <c r="P113" s="5">
        <f t="shared" ref="P113:P122" si="100">K113-H113</f>
        <v>0</v>
      </c>
      <c r="Q113" s="5">
        <f>R113+S113+T113</f>
        <v>0</v>
      </c>
      <c r="R113" s="5"/>
      <c r="S113" s="6"/>
      <c r="T113" s="5"/>
      <c r="U113" s="5"/>
      <c r="V113" s="5">
        <f>P113-Q113-U113</f>
        <v>0</v>
      </c>
      <c r="W113" s="5"/>
      <c r="X113" s="5"/>
      <c r="Y113" s="5"/>
      <c r="Z113" s="5"/>
      <c r="AA113" s="7"/>
      <c r="AB113" s="7"/>
      <c r="AC113" s="8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  <c r="CQ113" s="55"/>
      <c r="CR113" s="55"/>
      <c r="CS113" s="55"/>
      <c r="CT113" s="55"/>
      <c r="CU113" s="55"/>
      <c r="CV113" s="55"/>
      <c r="CW113" s="55"/>
      <c r="CX113" s="55"/>
      <c r="CY113" s="55"/>
      <c r="CZ113" s="55"/>
      <c r="DA113" s="55"/>
      <c r="DB113" s="55"/>
      <c r="DC113" s="55"/>
      <c r="DD113" s="55"/>
      <c r="DE113" s="55"/>
      <c r="DF113" s="55"/>
      <c r="DG113" s="55"/>
      <c r="DH113" s="55"/>
      <c r="DI113" s="55"/>
      <c r="DJ113" s="55"/>
      <c r="DK113" s="55"/>
      <c r="DL113" s="55"/>
      <c r="DM113" s="55"/>
      <c r="DN113" s="55"/>
      <c r="DO113" s="55"/>
      <c r="DP113" s="55"/>
      <c r="DQ113" s="55"/>
      <c r="DR113" s="55"/>
      <c r="DS113" s="55"/>
      <c r="DT113" s="55"/>
      <c r="DU113" s="55"/>
      <c r="DV113" s="55"/>
      <c r="DW113" s="55"/>
      <c r="DX113" s="55"/>
      <c r="DY113" s="55"/>
      <c r="DZ113" s="55"/>
      <c r="EA113" s="55"/>
      <c r="EB113" s="55"/>
      <c r="EC113" s="55"/>
      <c r="ED113" s="55"/>
      <c r="EE113" s="55"/>
      <c r="EF113" s="55"/>
      <c r="EG113" s="55"/>
      <c r="EH113" s="55"/>
      <c r="EI113" s="55"/>
      <c r="EJ113" s="55"/>
      <c r="EK113" s="55"/>
      <c r="EL113" s="55"/>
      <c r="EM113" s="55"/>
      <c r="EN113" s="55"/>
      <c r="EO113" s="55"/>
      <c r="EP113" s="55"/>
      <c r="EQ113" s="55"/>
      <c r="ER113" s="55"/>
      <c r="ES113" s="55"/>
      <c r="ET113" s="55"/>
      <c r="EU113" s="55"/>
      <c r="EV113" s="55"/>
      <c r="EW113" s="55"/>
      <c r="EX113" s="55"/>
      <c r="EY113" s="55"/>
      <c r="EZ113" s="55"/>
      <c r="FA113" s="55"/>
      <c r="FB113" s="55"/>
      <c r="FC113" s="55"/>
      <c r="FD113" s="55"/>
      <c r="FE113" s="55"/>
      <c r="FF113" s="55"/>
      <c r="FG113" s="55"/>
      <c r="FH113" s="55"/>
      <c r="FI113" s="55"/>
      <c r="FJ113" s="55"/>
      <c r="FK113" s="55"/>
      <c r="FL113" s="55"/>
      <c r="FM113" s="55"/>
      <c r="FN113" s="55"/>
      <c r="FO113" s="55"/>
      <c r="FP113" s="55"/>
      <c r="FQ113" s="55"/>
      <c r="FR113" s="55"/>
      <c r="FS113" s="55"/>
      <c r="FT113" s="55"/>
      <c r="FU113" s="55"/>
      <c r="FV113" s="55"/>
      <c r="FW113" s="55"/>
      <c r="FX113" s="55"/>
      <c r="FY113" s="55"/>
      <c r="FZ113" s="55"/>
      <c r="GA113" s="55"/>
      <c r="GB113" s="55"/>
      <c r="GC113" s="55"/>
      <c r="GD113" s="55"/>
      <c r="GE113" s="55"/>
      <c r="GF113" s="55"/>
      <c r="GG113" s="55"/>
      <c r="GH113" s="55"/>
      <c r="GI113" s="55"/>
      <c r="GJ113" s="55"/>
      <c r="GK113" s="55"/>
      <c r="GL113" s="55"/>
      <c r="GM113" s="55"/>
      <c r="GN113" s="55"/>
      <c r="GO113" s="55"/>
      <c r="GP113" s="55"/>
      <c r="GQ113" s="55"/>
      <c r="GR113" s="55"/>
      <c r="GS113" s="55"/>
      <c r="GT113" s="55"/>
      <c r="GU113" s="55"/>
      <c r="GV113" s="55"/>
      <c r="GW113" s="55"/>
      <c r="GX113" s="55"/>
      <c r="GY113" s="55"/>
      <c r="GZ113" s="55"/>
      <c r="HA113" s="55"/>
      <c r="HB113" s="55"/>
      <c r="HC113" s="55"/>
      <c r="HD113" s="55"/>
      <c r="HE113" s="55"/>
      <c r="HF113" s="55"/>
      <c r="HG113" s="55"/>
      <c r="HH113" s="55"/>
      <c r="HI113" s="55"/>
      <c r="HJ113" s="55"/>
      <c r="HK113" s="55"/>
      <c r="HL113" s="55"/>
      <c r="HM113" s="55"/>
      <c r="HN113" s="55"/>
      <c r="HO113" s="55"/>
      <c r="HP113" s="55"/>
      <c r="HQ113" s="55"/>
      <c r="HR113" s="55"/>
      <c r="HS113" s="55"/>
      <c r="HT113" s="55"/>
      <c r="HU113" s="55"/>
      <c r="HV113" s="55"/>
      <c r="HW113" s="55"/>
      <c r="HX113" s="55"/>
      <c r="HY113" s="55"/>
      <c r="HZ113" s="55"/>
      <c r="IA113" s="55"/>
      <c r="IB113" s="55"/>
      <c r="IC113" s="55"/>
      <c r="ID113" s="55"/>
      <c r="IE113" s="55"/>
      <c r="IF113" s="55"/>
      <c r="IG113" s="55"/>
      <c r="IH113" s="55"/>
      <c r="II113" s="55"/>
      <c r="IJ113" s="55"/>
      <c r="IK113" s="55"/>
      <c r="IL113" s="55"/>
      <c r="IM113" s="55"/>
      <c r="IN113" s="55"/>
      <c r="IO113" s="55"/>
      <c r="IP113" s="55"/>
      <c r="IQ113" s="55"/>
      <c r="IR113" s="55"/>
      <c r="IS113" s="55"/>
      <c r="IT113" s="55"/>
      <c r="IU113" s="55"/>
      <c r="IV113" s="55"/>
      <c r="IW113" s="55"/>
      <c r="IX113" s="55"/>
      <c r="IY113" s="55"/>
      <c r="IZ113" s="55"/>
      <c r="JA113" s="55"/>
      <c r="JB113" s="55"/>
      <c r="JC113" s="55"/>
      <c r="JD113" s="55"/>
      <c r="JE113" s="55"/>
      <c r="JF113" s="55"/>
      <c r="JG113" s="55"/>
      <c r="JH113" s="55"/>
      <c r="JI113" s="55"/>
      <c r="JJ113" s="55"/>
      <c r="JK113" s="55"/>
      <c r="JL113" s="55"/>
      <c r="JM113" s="55"/>
      <c r="JN113" s="55"/>
      <c r="JO113" s="55"/>
      <c r="JP113" s="55"/>
      <c r="JQ113" s="55"/>
      <c r="JR113" s="55"/>
      <c r="JS113" s="55"/>
      <c r="JT113" s="55"/>
      <c r="JU113" s="55"/>
      <c r="JV113" s="55"/>
      <c r="JW113" s="55"/>
      <c r="JX113" s="55"/>
      <c r="JY113" s="55"/>
      <c r="JZ113" s="55"/>
      <c r="KA113" s="55"/>
      <c r="KB113" s="55"/>
      <c r="KC113" s="55"/>
      <c r="KD113" s="55"/>
      <c r="KE113" s="55"/>
      <c r="KF113" s="55"/>
      <c r="KG113" s="55"/>
      <c r="KH113" s="55"/>
      <c r="KI113" s="55"/>
      <c r="KJ113" s="55"/>
      <c r="KK113" s="55"/>
      <c r="KL113" s="55"/>
      <c r="KM113" s="55"/>
      <c r="KN113" s="55"/>
      <c r="KO113" s="55"/>
      <c r="KP113" s="55"/>
      <c r="KQ113" s="55"/>
      <c r="KR113" s="55"/>
      <c r="KS113" s="55"/>
      <c r="KT113" s="55"/>
      <c r="KU113" s="55"/>
      <c r="KV113" s="55"/>
      <c r="KW113" s="55"/>
      <c r="KX113" s="55"/>
      <c r="KY113" s="55"/>
      <c r="KZ113" s="55"/>
      <c r="LA113" s="55"/>
      <c r="LB113" s="55"/>
      <c r="LC113" s="55"/>
      <c r="LD113" s="55"/>
      <c r="LE113" s="55"/>
      <c r="LF113" s="55"/>
      <c r="LG113" s="55"/>
      <c r="LH113" s="55"/>
      <c r="LI113" s="55"/>
      <c r="LJ113" s="55"/>
      <c r="LK113" s="55"/>
      <c r="LL113" s="55"/>
      <c r="LM113" s="55"/>
      <c r="LN113" s="55"/>
      <c r="LO113" s="55"/>
      <c r="LP113" s="55"/>
      <c r="LQ113" s="55"/>
      <c r="LR113" s="55"/>
      <c r="LS113" s="55"/>
      <c r="LT113" s="55"/>
      <c r="LU113" s="55"/>
      <c r="LV113" s="55"/>
      <c r="LW113" s="55"/>
      <c r="LX113" s="55"/>
      <c r="LY113" s="55"/>
      <c r="LZ113" s="55"/>
      <c r="MA113" s="55"/>
      <c r="MB113" s="55"/>
      <c r="MC113" s="55"/>
      <c r="MD113" s="55"/>
      <c r="ME113" s="55"/>
      <c r="MF113" s="55"/>
      <c r="MG113" s="55"/>
      <c r="MH113" s="55"/>
      <c r="MI113" s="55"/>
      <c r="MJ113" s="55"/>
      <c r="MK113" s="55"/>
      <c r="ML113" s="55"/>
      <c r="MM113" s="55"/>
      <c r="MN113" s="55"/>
      <c r="MO113" s="55"/>
      <c r="MP113" s="55"/>
      <c r="MQ113" s="55"/>
      <c r="MR113" s="55"/>
      <c r="MS113" s="55"/>
      <c r="MT113" s="55"/>
      <c r="MU113" s="55"/>
      <c r="MV113" s="55"/>
      <c r="MW113" s="55"/>
      <c r="MX113" s="55"/>
      <c r="MY113" s="55"/>
      <c r="MZ113" s="55"/>
      <c r="NA113" s="55"/>
      <c r="NB113" s="55"/>
      <c r="NC113" s="55"/>
      <c r="ND113" s="55"/>
      <c r="NE113" s="55"/>
      <c r="NF113" s="55"/>
      <c r="NG113" s="55"/>
      <c r="NH113" s="55"/>
      <c r="NI113" s="55"/>
      <c r="NJ113" s="55"/>
      <c r="NK113" s="55"/>
      <c r="NL113" s="55"/>
      <c r="NM113" s="55"/>
      <c r="NN113" s="55"/>
      <c r="NO113" s="55"/>
      <c r="NP113" s="55"/>
      <c r="NQ113" s="55"/>
      <c r="NR113" s="55"/>
      <c r="NS113" s="55"/>
      <c r="NT113" s="55"/>
      <c r="NU113" s="55"/>
      <c r="NV113" s="55"/>
      <c r="NW113" s="55"/>
      <c r="NX113" s="55"/>
      <c r="NY113" s="55"/>
      <c r="NZ113" s="55"/>
      <c r="OA113" s="55"/>
      <c r="OB113" s="55"/>
      <c r="OC113" s="55"/>
      <c r="OD113" s="55"/>
      <c r="OE113" s="55"/>
      <c r="OF113" s="55"/>
      <c r="OG113" s="55"/>
      <c r="OH113" s="55"/>
      <c r="OI113" s="55"/>
      <c r="OJ113" s="55"/>
      <c r="OK113" s="55"/>
      <c r="OL113" s="55"/>
      <c r="OM113" s="55"/>
      <c r="ON113" s="55"/>
      <c r="OO113" s="55"/>
      <c r="OP113" s="55"/>
      <c r="OQ113" s="55"/>
      <c r="OR113" s="55"/>
      <c r="OS113" s="55"/>
      <c r="OT113" s="55"/>
      <c r="OU113" s="55"/>
      <c r="OV113" s="55"/>
      <c r="OW113" s="55"/>
      <c r="OX113" s="55"/>
      <c r="OY113" s="55"/>
      <c r="OZ113" s="55"/>
      <c r="PA113" s="55"/>
      <c r="PB113" s="55"/>
      <c r="PC113" s="55"/>
      <c r="PD113" s="55"/>
      <c r="PE113" s="55"/>
      <c r="PF113" s="55"/>
      <c r="PG113" s="55"/>
      <c r="PH113" s="55"/>
      <c r="PI113" s="55"/>
      <c r="PJ113" s="55"/>
      <c r="PK113" s="55"/>
      <c r="PL113" s="55"/>
      <c r="PM113" s="55"/>
      <c r="PN113" s="55"/>
      <c r="PO113" s="55"/>
      <c r="PP113" s="55"/>
      <c r="PQ113" s="55"/>
      <c r="PR113" s="55"/>
      <c r="PS113" s="55"/>
      <c r="PT113" s="55"/>
      <c r="PU113" s="55"/>
      <c r="PV113" s="55"/>
      <c r="PW113" s="55"/>
      <c r="PX113" s="55"/>
      <c r="PY113" s="55"/>
      <c r="PZ113" s="55"/>
      <c r="QA113" s="55"/>
      <c r="QB113" s="55"/>
      <c r="QC113" s="55"/>
      <c r="QD113" s="55"/>
      <c r="QE113" s="55"/>
      <c r="QF113" s="55"/>
      <c r="QG113" s="55"/>
      <c r="QH113" s="55"/>
      <c r="QI113" s="55"/>
      <c r="QJ113" s="55"/>
      <c r="QK113" s="55"/>
      <c r="QL113" s="55"/>
      <c r="QM113" s="55"/>
      <c r="QN113" s="55"/>
      <c r="QO113" s="55"/>
      <c r="QP113" s="55"/>
      <c r="QQ113" s="55"/>
      <c r="QR113" s="55"/>
      <c r="QS113" s="55"/>
      <c r="QT113" s="55"/>
      <c r="QU113" s="55"/>
      <c r="QV113" s="55"/>
      <c r="QW113" s="55"/>
      <c r="QX113" s="55"/>
      <c r="QY113" s="55"/>
      <c r="QZ113" s="55"/>
      <c r="RA113" s="55"/>
      <c r="RB113" s="55"/>
      <c r="RC113" s="55"/>
      <c r="RD113" s="55"/>
      <c r="RE113" s="55"/>
      <c r="RF113" s="55"/>
      <c r="RG113" s="55"/>
      <c r="RH113" s="55"/>
      <c r="RI113" s="55"/>
      <c r="RJ113" s="55"/>
      <c r="RK113" s="55"/>
      <c r="RL113" s="55"/>
      <c r="RM113" s="55"/>
      <c r="RN113" s="55"/>
      <c r="RO113" s="55"/>
      <c r="RP113" s="55"/>
      <c r="RQ113" s="55"/>
      <c r="RR113" s="55"/>
      <c r="RS113" s="55"/>
      <c r="RT113" s="55"/>
      <c r="RU113" s="55"/>
      <c r="RV113" s="55"/>
      <c r="RW113" s="55"/>
      <c r="RX113" s="55"/>
      <c r="RY113" s="55"/>
      <c r="RZ113" s="55"/>
      <c r="SA113" s="55"/>
      <c r="SB113" s="55"/>
      <c r="SC113" s="55"/>
      <c r="SD113" s="55"/>
      <c r="SE113" s="55"/>
      <c r="SF113" s="55"/>
      <c r="SG113" s="55"/>
      <c r="SH113" s="55"/>
      <c r="SI113" s="55"/>
      <c r="SJ113" s="55"/>
      <c r="SK113" s="55"/>
      <c r="SL113" s="55"/>
      <c r="SM113" s="55"/>
      <c r="SN113" s="55"/>
      <c r="SO113" s="55"/>
      <c r="SP113" s="55"/>
      <c r="SQ113" s="55"/>
      <c r="SR113" s="55"/>
      <c r="SS113" s="55"/>
      <c r="ST113" s="55"/>
      <c r="SU113" s="55"/>
      <c r="SV113" s="55"/>
      <c r="SW113" s="55"/>
      <c r="SX113" s="55"/>
      <c r="SY113" s="55"/>
      <c r="SZ113" s="55"/>
      <c r="TA113" s="55"/>
      <c r="TB113" s="55"/>
      <c r="TC113" s="55"/>
      <c r="TD113" s="55"/>
      <c r="TE113" s="55"/>
      <c r="TF113" s="55"/>
      <c r="TG113" s="55"/>
      <c r="TH113" s="55"/>
      <c r="TI113" s="55"/>
      <c r="TJ113" s="55"/>
      <c r="TK113" s="55"/>
      <c r="TL113" s="55"/>
      <c r="TM113" s="55"/>
      <c r="TN113" s="55"/>
      <c r="TO113" s="55"/>
      <c r="TP113" s="55"/>
      <c r="TQ113" s="55"/>
      <c r="TR113" s="55"/>
      <c r="TS113" s="55"/>
      <c r="TT113" s="55"/>
      <c r="TU113" s="55"/>
      <c r="TV113" s="55"/>
      <c r="TW113" s="55"/>
      <c r="TX113" s="55"/>
      <c r="TY113" s="55"/>
      <c r="TZ113" s="55"/>
      <c r="UA113" s="55"/>
      <c r="UB113" s="55"/>
      <c r="UC113" s="55"/>
      <c r="UD113" s="55"/>
      <c r="UE113" s="55"/>
      <c r="UF113" s="55"/>
      <c r="UG113" s="55"/>
      <c r="UH113" s="55"/>
      <c r="UI113" s="55"/>
      <c r="UJ113" s="55"/>
      <c r="UK113" s="55"/>
      <c r="UL113" s="55"/>
      <c r="UM113" s="55"/>
      <c r="UN113" s="55"/>
      <c r="UO113" s="55"/>
      <c r="UP113" s="55"/>
      <c r="UQ113" s="55"/>
      <c r="UR113" s="55"/>
      <c r="US113" s="55"/>
      <c r="UT113" s="55"/>
      <c r="UU113" s="55"/>
      <c r="UV113" s="55"/>
      <c r="UW113" s="55"/>
      <c r="UX113" s="55"/>
      <c r="UY113" s="55"/>
      <c r="UZ113" s="55"/>
      <c r="VA113" s="55"/>
      <c r="VB113" s="55"/>
      <c r="VC113" s="55"/>
      <c r="VD113" s="55"/>
      <c r="VE113" s="55"/>
      <c r="VF113" s="55"/>
      <c r="VG113" s="55"/>
      <c r="VH113" s="55"/>
      <c r="VI113" s="55"/>
      <c r="VJ113" s="55"/>
      <c r="VK113" s="55"/>
      <c r="VL113" s="55"/>
      <c r="VM113" s="55"/>
      <c r="VN113" s="55"/>
      <c r="VO113" s="55"/>
      <c r="VP113" s="55"/>
      <c r="VQ113" s="55"/>
      <c r="VR113" s="55"/>
      <c r="VS113" s="55"/>
      <c r="VT113" s="55"/>
      <c r="VU113" s="55"/>
      <c r="VV113" s="55"/>
      <c r="VW113" s="55"/>
      <c r="VX113" s="55"/>
      <c r="VY113" s="55"/>
      <c r="VZ113" s="55"/>
      <c r="WA113" s="55"/>
      <c r="WB113" s="55"/>
      <c r="WC113" s="55"/>
      <c r="WD113" s="55"/>
      <c r="WE113" s="55"/>
      <c r="WF113" s="55"/>
      <c r="WG113" s="55"/>
      <c r="WH113" s="55"/>
      <c r="WI113" s="55"/>
      <c r="WJ113" s="55"/>
      <c r="WK113" s="55"/>
      <c r="WL113" s="55"/>
      <c r="WM113" s="55"/>
      <c r="WN113" s="55"/>
      <c r="WO113" s="55"/>
      <c r="WP113" s="55"/>
      <c r="WQ113" s="55"/>
      <c r="WR113" s="55"/>
      <c r="WS113" s="55"/>
      <c r="WT113" s="55"/>
      <c r="WU113" s="55"/>
      <c r="WV113" s="55"/>
      <c r="WW113" s="55"/>
      <c r="WX113" s="55"/>
      <c r="WY113" s="55"/>
      <c r="WZ113" s="55"/>
      <c r="XA113" s="55"/>
      <c r="XB113" s="55"/>
      <c r="XC113" s="55"/>
      <c r="XD113" s="55"/>
      <c r="XE113" s="55"/>
      <c r="XF113" s="55"/>
      <c r="XG113" s="55"/>
      <c r="XH113" s="55"/>
      <c r="XI113" s="55"/>
      <c r="XJ113" s="55"/>
      <c r="XK113" s="55"/>
      <c r="XL113" s="55"/>
      <c r="XM113" s="55"/>
      <c r="XN113" s="55"/>
      <c r="XO113" s="55"/>
      <c r="XP113" s="55"/>
      <c r="XQ113" s="55"/>
      <c r="XR113" s="55"/>
      <c r="XS113" s="55"/>
      <c r="XT113" s="55"/>
      <c r="XU113" s="55"/>
      <c r="XV113" s="55"/>
      <c r="XW113" s="55"/>
      <c r="XX113" s="55"/>
      <c r="XY113" s="55"/>
      <c r="XZ113" s="55"/>
      <c r="YA113" s="55"/>
      <c r="YB113" s="55"/>
      <c r="YC113" s="55"/>
      <c r="YD113" s="55"/>
      <c r="YE113" s="55"/>
      <c r="YF113" s="55"/>
      <c r="YG113" s="55"/>
      <c r="YH113" s="55"/>
      <c r="YI113" s="55"/>
      <c r="YJ113" s="55"/>
      <c r="YK113" s="55"/>
      <c r="YL113" s="55"/>
      <c r="YM113" s="55"/>
      <c r="YN113" s="55"/>
      <c r="YO113" s="55"/>
      <c r="YP113" s="55"/>
      <c r="YQ113" s="55"/>
      <c r="YR113" s="55"/>
      <c r="YS113" s="55"/>
      <c r="YT113" s="55"/>
    </row>
    <row r="114" spans="1:670" ht="38.25" x14ac:dyDescent="0.2">
      <c r="B114" s="2"/>
      <c r="C114" s="48"/>
      <c r="D114" s="2" t="s">
        <v>61</v>
      </c>
      <c r="E114" s="15" t="s">
        <v>62</v>
      </c>
      <c r="F114" s="5">
        <v>18546</v>
      </c>
      <c r="G114" s="5">
        <v>1546</v>
      </c>
      <c r="H114" s="5">
        <v>1546</v>
      </c>
      <c r="I114" s="5">
        <v>1546</v>
      </c>
      <c r="J114" s="5">
        <f t="shared" si="96"/>
        <v>0</v>
      </c>
      <c r="K114" s="5">
        <v>1546</v>
      </c>
      <c r="L114" s="6">
        <v>100</v>
      </c>
      <c r="M114" s="6">
        <f t="shared" si="97"/>
        <v>18546</v>
      </c>
      <c r="N114" s="5">
        <f t="shared" si="90"/>
        <v>100</v>
      </c>
      <c r="O114" s="5">
        <v>0</v>
      </c>
      <c r="P114" s="5">
        <f t="shared" si="100"/>
        <v>0</v>
      </c>
      <c r="Q114" s="5">
        <f>R114+S114+T114</f>
        <v>0</v>
      </c>
      <c r="R114" s="6"/>
      <c r="S114" s="5"/>
      <c r="T114" s="5"/>
      <c r="U114" s="5"/>
      <c r="V114" s="5">
        <f>P114-Q114-U114</f>
        <v>0</v>
      </c>
      <c r="W114" s="56"/>
      <c r="X114" s="56"/>
      <c r="Y114" s="56"/>
      <c r="Z114" s="56"/>
      <c r="AA114" s="7"/>
      <c r="AB114" s="7"/>
    </row>
    <row r="115" spans="1:670" ht="25.5" x14ac:dyDescent="0.2">
      <c r="B115" s="1"/>
      <c r="C115" s="2"/>
      <c r="D115" s="3" t="s">
        <v>89</v>
      </c>
      <c r="E115" s="53" t="s">
        <v>110</v>
      </c>
      <c r="F115" s="5">
        <v>13</v>
      </c>
      <c r="G115" s="5">
        <v>0</v>
      </c>
      <c r="H115" s="5">
        <v>0</v>
      </c>
      <c r="I115" s="5">
        <v>0</v>
      </c>
      <c r="J115" s="5">
        <f t="shared" si="96"/>
        <v>0</v>
      </c>
      <c r="K115" s="5">
        <v>0</v>
      </c>
      <c r="L115" s="6">
        <v>100</v>
      </c>
      <c r="M115" s="6">
        <f t="shared" si="97"/>
        <v>13</v>
      </c>
      <c r="N115" s="5">
        <f>M115/F115*100</f>
        <v>100</v>
      </c>
      <c r="O115" s="5">
        <f t="shared" ref="O115" si="101">M115-F115</f>
        <v>0</v>
      </c>
      <c r="P115" s="5">
        <f>K115-H115</f>
        <v>0</v>
      </c>
      <c r="Q115" s="5">
        <v>0</v>
      </c>
      <c r="R115" s="6"/>
      <c r="S115" s="6"/>
      <c r="T115" s="5"/>
      <c r="U115" s="5"/>
      <c r="V115" s="5">
        <f t="shared" ref="V115" si="102">P115-Q115-U115</f>
        <v>0</v>
      </c>
      <c r="W115" s="5"/>
      <c r="X115" s="5"/>
      <c r="Y115" s="5"/>
      <c r="Z115" s="5"/>
      <c r="AA115" s="7"/>
      <c r="AB115" s="7"/>
    </row>
    <row r="116" spans="1:670" ht="51" x14ac:dyDescent="0.2">
      <c r="B116" s="2"/>
      <c r="C116" s="48"/>
      <c r="D116" s="2" t="s">
        <v>64</v>
      </c>
      <c r="E116" s="61" t="s">
        <v>65</v>
      </c>
      <c r="F116" s="5">
        <v>12364</v>
      </c>
      <c r="G116" s="5">
        <v>1030</v>
      </c>
      <c r="H116" s="5">
        <v>1030</v>
      </c>
      <c r="I116" s="5">
        <v>1030</v>
      </c>
      <c r="J116" s="5">
        <f t="shared" si="96"/>
        <v>0</v>
      </c>
      <c r="K116" s="5">
        <v>1030</v>
      </c>
      <c r="L116" s="6">
        <v>100</v>
      </c>
      <c r="M116" s="6">
        <f t="shared" si="97"/>
        <v>12364</v>
      </c>
      <c r="N116" s="5">
        <f t="shared" si="90"/>
        <v>100</v>
      </c>
      <c r="O116" s="5">
        <v>0</v>
      </c>
      <c r="P116" s="5">
        <f t="shared" si="100"/>
        <v>0</v>
      </c>
      <c r="Q116" s="5">
        <f t="shared" si="98"/>
        <v>0</v>
      </c>
      <c r="R116" s="6"/>
      <c r="S116" s="6"/>
      <c r="T116" s="5"/>
      <c r="U116" s="5"/>
      <c r="V116" s="5">
        <v>0</v>
      </c>
      <c r="W116" s="56"/>
      <c r="X116" s="56"/>
      <c r="Y116" s="56"/>
      <c r="Z116" s="56"/>
      <c r="AA116" s="7"/>
      <c r="AB116" s="7"/>
    </row>
    <row r="117" spans="1:670" ht="38.25" x14ac:dyDescent="0.2">
      <c r="B117" s="1"/>
      <c r="C117" s="2"/>
      <c r="D117" s="3" t="s">
        <v>95</v>
      </c>
      <c r="E117" s="53" t="s">
        <v>96</v>
      </c>
      <c r="F117" s="5">
        <v>438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6">
        <v>100</v>
      </c>
      <c r="M117" s="6">
        <f t="shared" si="97"/>
        <v>438</v>
      </c>
      <c r="N117" s="5">
        <f>M117/F117*100</f>
        <v>100</v>
      </c>
      <c r="O117" s="5">
        <f t="shared" ref="O117:O123" si="103">M117-F117</f>
        <v>0</v>
      </c>
      <c r="P117" s="5">
        <f>K117-H117</f>
        <v>0</v>
      </c>
      <c r="Q117" s="5">
        <f>R117+S117+T117</f>
        <v>0</v>
      </c>
      <c r="R117" s="5"/>
      <c r="S117" s="6"/>
      <c r="T117" s="5"/>
      <c r="U117" s="5"/>
      <c r="V117" s="5">
        <f>P117-Q117-U117</f>
        <v>0</v>
      </c>
      <c r="W117" s="5"/>
      <c r="X117" s="5"/>
      <c r="Y117" s="5"/>
      <c r="Z117" s="5"/>
      <c r="AA117" s="7"/>
      <c r="AB117" s="7"/>
    </row>
    <row r="118" spans="1:670" ht="34.5" customHeight="1" x14ac:dyDescent="0.2">
      <c r="B118" s="48"/>
      <c r="C118" s="48"/>
      <c r="D118" s="2" t="s">
        <v>71</v>
      </c>
      <c r="E118" s="15" t="s">
        <v>104</v>
      </c>
      <c r="F118" s="5">
        <v>3759</v>
      </c>
      <c r="G118" s="5">
        <v>0</v>
      </c>
      <c r="H118" s="5">
        <v>0</v>
      </c>
      <c r="I118" s="5">
        <v>0</v>
      </c>
      <c r="J118" s="5">
        <f>I118-G118</f>
        <v>0</v>
      </c>
      <c r="K118" s="5">
        <v>0</v>
      </c>
      <c r="L118" s="6">
        <v>100</v>
      </c>
      <c r="M118" s="6">
        <f t="shared" si="97"/>
        <v>3759</v>
      </c>
      <c r="N118" s="5">
        <f t="shared" ref="N118:N120" si="104">M118/F118*100</f>
        <v>100</v>
      </c>
      <c r="O118" s="5">
        <f>M118-F118</f>
        <v>0</v>
      </c>
      <c r="P118" s="5">
        <f>K118-H118</f>
        <v>0</v>
      </c>
      <c r="Q118" s="5">
        <f t="shared" si="98"/>
        <v>0</v>
      </c>
      <c r="R118" s="6"/>
      <c r="S118" s="6"/>
      <c r="T118" s="6"/>
      <c r="U118" s="5"/>
      <c r="V118" s="5">
        <f>P118-Q118-U118</f>
        <v>0</v>
      </c>
      <c r="W118" s="5"/>
      <c r="X118" s="5"/>
      <c r="Y118" s="5"/>
      <c r="Z118" s="5"/>
      <c r="AA118" s="7"/>
      <c r="AB118" s="7"/>
    </row>
    <row r="119" spans="1:670" ht="36" customHeight="1" x14ac:dyDescent="0.2">
      <c r="B119" s="2"/>
      <c r="C119" s="2"/>
      <c r="D119" s="2" t="s">
        <v>97</v>
      </c>
      <c r="E119" s="15" t="s">
        <v>98</v>
      </c>
      <c r="F119" s="5">
        <v>5611</v>
      </c>
      <c r="G119" s="5">
        <v>0</v>
      </c>
      <c r="H119" s="5">
        <v>0</v>
      </c>
      <c r="I119" s="5">
        <v>0</v>
      </c>
      <c r="J119" s="5">
        <f t="shared" ref="J119" si="105">I119-G119</f>
        <v>0</v>
      </c>
      <c r="K119" s="5">
        <v>0</v>
      </c>
      <c r="L119" s="6">
        <v>100</v>
      </c>
      <c r="M119" s="6">
        <f t="shared" si="97"/>
        <v>5611</v>
      </c>
      <c r="N119" s="5">
        <f t="shared" si="104"/>
        <v>100</v>
      </c>
      <c r="O119" s="5">
        <f t="shared" ref="O119" si="106">M119-F119</f>
        <v>0</v>
      </c>
      <c r="P119" s="5">
        <f>K119-H119</f>
        <v>0</v>
      </c>
      <c r="Q119" s="5">
        <f t="shared" si="98"/>
        <v>0</v>
      </c>
      <c r="R119" s="6"/>
      <c r="S119" s="6"/>
      <c r="T119" s="5"/>
      <c r="U119" s="5"/>
      <c r="V119" s="5">
        <v>0</v>
      </c>
      <c r="W119" s="5"/>
      <c r="X119" s="5"/>
      <c r="Y119" s="5"/>
      <c r="Z119" s="5"/>
      <c r="AA119" s="7"/>
      <c r="AB119" s="7"/>
    </row>
    <row r="120" spans="1:670" ht="25.5" x14ac:dyDescent="0.2">
      <c r="B120" s="1"/>
      <c r="C120" s="2"/>
      <c r="D120" s="2" t="s">
        <v>73</v>
      </c>
      <c r="E120" s="15" t="s">
        <v>74</v>
      </c>
      <c r="F120" s="5">
        <v>388</v>
      </c>
      <c r="G120" s="5">
        <v>388</v>
      </c>
      <c r="H120" s="5">
        <v>32</v>
      </c>
      <c r="I120" s="5">
        <v>0</v>
      </c>
      <c r="J120" s="5">
        <f>I120-G120</f>
        <v>-388</v>
      </c>
      <c r="K120" s="5">
        <v>0</v>
      </c>
      <c r="L120" s="5">
        <v>100</v>
      </c>
      <c r="M120" s="6">
        <f t="shared" si="97"/>
        <v>388</v>
      </c>
      <c r="N120" s="5">
        <f t="shared" si="104"/>
        <v>100</v>
      </c>
      <c r="O120" s="5">
        <f>M120-F120</f>
        <v>0</v>
      </c>
      <c r="P120" s="5">
        <f>K120-H120</f>
        <v>-32</v>
      </c>
      <c r="Q120" s="5">
        <f t="shared" si="98"/>
        <v>-32</v>
      </c>
      <c r="R120" s="6"/>
      <c r="S120" s="6"/>
      <c r="T120" s="5">
        <v>-32</v>
      </c>
      <c r="U120" s="5"/>
      <c r="V120" s="5">
        <v>0</v>
      </c>
      <c r="W120" s="5"/>
      <c r="X120" s="5"/>
      <c r="Y120" s="5"/>
      <c r="Z120" s="5"/>
      <c r="AA120" s="7" t="s">
        <v>202</v>
      </c>
      <c r="AB120" s="7" t="s">
        <v>202</v>
      </c>
    </row>
    <row r="121" spans="1:670" ht="51" x14ac:dyDescent="0.2">
      <c r="B121" s="1"/>
      <c r="C121" s="2"/>
      <c r="D121" s="3" t="s">
        <v>75</v>
      </c>
      <c r="E121" s="4" t="s">
        <v>76</v>
      </c>
      <c r="F121" s="5">
        <v>6328</v>
      </c>
      <c r="G121" s="5">
        <v>6328</v>
      </c>
      <c r="H121" s="5">
        <v>0</v>
      </c>
      <c r="I121" s="5">
        <v>0</v>
      </c>
      <c r="J121" s="5">
        <f>I121-G121</f>
        <v>-6328</v>
      </c>
      <c r="K121" s="5">
        <v>0</v>
      </c>
      <c r="L121" s="5">
        <v>100</v>
      </c>
      <c r="M121" s="6">
        <f>F121</f>
        <v>6328</v>
      </c>
      <c r="N121" s="5">
        <f>M121/F121*100</f>
        <v>100</v>
      </c>
      <c r="O121" s="5">
        <f t="shared" ref="O121" si="107">M121-F121</f>
        <v>0</v>
      </c>
      <c r="P121" s="5">
        <f>K121-H121</f>
        <v>0</v>
      </c>
      <c r="Q121" s="5">
        <f>R121+S121+T121</f>
        <v>0</v>
      </c>
      <c r="R121" s="6"/>
      <c r="S121" s="6"/>
      <c r="T121" s="6"/>
      <c r="U121" s="6"/>
      <c r="V121" s="5">
        <v>0</v>
      </c>
      <c r="W121" s="5"/>
      <c r="X121" s="5"/>
      <c r="Y121" s="5"/>
      <c r="Z121" s="5"/>
      <c r="AA121" s="7"/>
      <c r="AB121" s="7" t="s">
        <v>202</v>
      </c>
    </row>
    <row r="122" spans="1:670" ht="25.5" x14ac:dyDescent="0.2">
      <c r="B122" s="2"/>
      <c r="C122" s="2"/>
      <c r="D122" s="3" t="s">
        <v>77</v>
      </c>
      <c r="E122" s="15" t="s">
        <v>78</v>
      </c>
      <c r="F122" s="5">
        <v>18160</v>
      </c>
      <c r="G122" s="5">
        <v>0</v>
      </c>
      <c r="H122" s="5">
        <v>0</v>
      </c>
      <c r="I122" s="5">
        <v>0</v>
      </c>
      <c r="J122" s="5">
        <f t="shared" si="96"/>
        <v>0</v>
      </c>
      <c r="K122" s="5">
        <v>0</v>
      </c>
      <c r="L122" s="6">
        <v>100</v>
      </c>
      <c r="M122" s="6">
        <f>F122</f>
        <v>18160</v>
      </c>
      <c r="N122" s="5">
        <f t="shared" si="90"/>
        <v>100</v>
      </c>
      <c r="O122" s="5">
        <f t="shared" si="103"/>
        <v>0</v>
      </c>
      <c r="P122" s="5">
        <f t="shared" si="100"/>
        <v>0</v>
      </c>
      <c r="Q122" s="5">
        <f>R122+S122+T122</f>
        <v>0</v>
      </c>
      <c r="R122" s="6"/>
      <c r="S122" s="6"/>
      <c r="T122" s="5"/>
      <c r="U122" s="5"/>
      <c r="V122" s="5">
        <f>P122-Q122-U122</f>
        <v>0</v>
      </c>
      <c r="W122" s="5"/>
      <c r="X122" s="5"/>
      <c r="Y122" s="5"/>
      <c r="Z122" s="5"/>
      <c r="AA122" s="7"/>
      <c r="AB122" s="7"/>
    </row>
    <row r="123" spans="1:670" ht="25.5" x14ac:dyDescent="0.2">
      <c r="B123" s="1"/>
      <c r="C123" s="2"/>
      <c r="D123" s="2" t="s">
        <v>83</v>
      </c>
      <c r="E123" s="15" t="s">
        <v>84</v>
      </c>
      <c r="F123" s="5">
        <v>2446</v>
      </c>
      <c r="G123" s="5">
        <v>220</v>
      </c>
      <c r="H123" s="5">
        <v>220</v>
      </c>
      <c r="I123" s="5">
        <v>220</v>
      </c>
      <c r="J123" s="5">
        <f t="shared" si="96"/>
        <v>0</v>
      </c>
      <c r="K123" s="5">
        <v>220</v>
      </c>
      <c r="L123" s="6">
        <f t="shared" si="89"/>
        <v>100</v>
      </c>
      <c r="M123" s="6">
        <f t="shared" si="97"/>
        <v>2446</v>
      </c>
      <c r="N123" s="5">
        <f t="shared" si="90"/>
        <v>100</v>
      </c>
      <c r="O123" s="5">
        <f t="shared" si="103"/>
        <v>0</v>
      </c>
      <c r="P123" s="5">
        <f>K123-H123</f>
        <v>0</v>
      </c>
      <c r="Q123" s="5">
        <f>R123+S123+T123</f>
        <v>0</v>
      </c>
      <c r="R123" s="6"/>
      <c r="S123" s="6"/>
      <c r="T123" s="5"/>
      <c r="U123" s="5"/>
      <c r="V123" s="5">
        <f>P123-Q123-U123</f>
        <v>0</v>
      </c>
      <c r="W123" s="5"/>
      <c r="X123" s="5"/>
      <c r="Y123" s="5"/>
      <c r="Z123" s="5"/>
      <c r="AA123" s="7"/>
      <c r="AB123" s="7"/>
    </row>
    <row r="124" spans="1:670" ht="68.25" customHeight="1" x14ac:dyDescent="0.2">
      <c r="B124" s="2" t="s">
        <v>87</v>
      </c>
      <c r="C124" s="2"/>
      <c r="D124" s="2"/>
      <c r="E124" s="46" t="s">
        <v>183</v>
      </c>
      <c r="F124" s="6">
        <f>F125</f>
        <v>347996</v>
      </c>
      <c r="G124" s="6">
        <f t="shared" ref="G124:J124" si="108">G125</f>
        <v>98047</v>
      </c>
      <c r="H124" s="6">
        <f t="shared" si="108"/>
        <v>26844</v>
      </c>
      <c r="I124" s="6">
        <f t="shared" si="108"/>
        <v>95807.054999999993</v>
      </c>
      <c r="J124" s="6">
        <f t="shared" si="108"/>
        <v>-2239.9449999999997</v>
      </c>
      <c r="K124" s="6">
        <f>K125</f>
        <v>25054.216</v>
      </c>
      <c r="L124" s="6">
        <v>100</v>
      </c>
      <c r="M124" s="6">
        <f>M125</f>
        <v>347996</v>
      </c>
      <c r="N124" s="5">
        <f t="shared" si="90"/>
        <v>100</v>
      </c>
      <c r="O124" s="6">
        <f t="shared" ref="O124:T124" si="109">O125</f>
        <v>0</v>
      </c>
      <c r="P124" s="6">
        <f t="shared" si="109"/>
        <v>-1789.7840000000001</v>
      </c>
      <c r="Q124" s="6">
        <f t="shared" si="109"/>
        <v>-1789.7819999999999</v>
      </c>
      <c r="R124" s="6">
        <f t="shared" si="109"/>
        <v>0</v>
      </c>
      <c r="S124" s="6">
        <f t="shared" si="109"/>
        <v>-86.191999999999993</v>
      </c>
      <c r="T124" s="6">
        <f t="shared" si="109"/>
        <v>-1703.59</v>
      </c>
      <c r="U124" s="6"/>
      <c r="V124" s="6">
        <f>V125</f>
        <v>-9.9999999999944578E-4</v>
      </c>
      <c r="W124" s="6"/>
      <c r="X124" s="6"/>
      <c r="Y124" s="6"/>
      <c r="Z124" s="6"/>
      <c r="AA124" s="62"/>
      <c r="AB124" s="48"/>
    </row>
    <row r="125" spans="1:670" ht="25.5" x14ac:dyDescent="0.2">
      <c r="B125" s="2"/>
      <c r="C125" s="2" t="s">
        <v>46</v>
      </c>
      <c r="D125" s="2"/>
      <c r="E125" s="61" t="s">
        <v>47</v>
      </c>
      <c r="F125" s="6">
        <f t="shared" ref="F125:V125" si="110">SUM(F126:F139)</f>
        <v>347996</v>
      </c>
      <c r="G125" s="6">
        <f t="shared" si="110"/>
        <v>98047</v>
      </c>
      <c r="H125" s="6">
        <f t="shared" si="110"/>
        <v>26844</v>
      </c>
      <c r="I125" s="6">
        <f t="shared" si="110"/>
        <v>95807.054999999993</v>
      </c>
      <c r="J125" s="6">
        <f t="shared" si="110"/>
        <v>-2239.9449999999997</v>
      </c>
      <c r="K125" s="6">
        <f t="shared" si="110"/>
        <v>25054.216</v>
      </c>
      <c r="L125" s="6">
        <f t="shared" si="110"/>
        <v>1300</v>
      </c>
      <c r="M125" s="6">
        <f t="shared" si="110"/>
        <v>347996</v>
      </c>
      <c r="N125" s="6">
        <f t="shared" si="110"/>
        <v>1400</v>
      </c>
      <c r="O125" s="6">
        <f t="shared" si="110"/>
        <v>0</v>
      </c>
      <c r="P125" s="6">
        <f t="shared" si="110"/>
        <v>-1789.7840000000001</v>
      </c>
      <c r="Q125" s="6">
        <f t="shared" si="110"/>
        <v>-1789.7819999999999</v>
      </c>
      <c r="R125" s="6">
        <f t="shared" si="110"/>
        <v>0</v>
      </c>
      <c r="S125" s="6">
        <f t="shared" si="110"/>
        <v>-86.191999999999993</v>
      </c>
      <c r="T125" s="6">
        <f t="shared" si="110"/>
        <v>-1703.59</v>
      </c>
      <c r="U125" s="6">
        <f t="shared" si="110"/>
        <v>0</v>
      </c>
      <c r="V125" s="6">
        <f t="shared" si="110"/>
        <v>-9.9999999999944578E-4</v>
      </c>
      <c r="W125" s="17"/>
      <c r="X125" s="17"/>
      <c r="Y125" s="17"/>
      <c r="Z125" s="5"/>
      <c r="AA125" s="7"/>
      <c r="AB125" s="7"/>
    </row>
    <row r="126" spans="1:670" x14ac:dyDescent="0.2">
      <c r="B126" s="2"/>
      <c r="C126" s="2"/>
      <c r="D126" s="2" t="s">
        <v>88</v>
      </c>
      <c r="E126" s="15" t="s">
        <v>49</v>
      </c>
      <c r="F126" s="5">
        <v>174354</v>
      </c>
      <c r="G126" s="5">
        <v>14529</v>
      </c>
      <c r="H126" s="5">
        <v>14529</v>
      </c>
      <c r="I126" s="5">
        <v>14529</v>
      </c>
      <c r="J126" s="5">
        <f>I126-G126</f>
        <v>0</v>
      </c>
      <c r="K126" s="5">
        <v>14529</v>
      </c>
      <c r="L126" s="6">
        <v>100</v>
      </c>
      <c r="M126" s="6">
        <f>F126</f>
        <v>174354</v>
      </c>
      <c r="N126" s="5">
        <f t="shared" si="90"/>
        <v>100</v>
      </c>
      <c r="O126" s="5">
        <v>0</v>
      </c>
      <c r="P126" s="5">
        <f>K126-H126</f>
        <v>0</v>
      </c>
      <c r="Q126" s="5">
        <f>R126+S126+T126</f>
        <v>0</v>
      </c>
      <c r="R126" s="6"/>
      <c r="S126" s="6"/>
      <c r="T126" s="5"/>
      <c r="U126" s="5"/>
      <c r="V126" s="5">
        <f>P126-Q126-U126</f>
        <v>0</v>
      </c>
      <c r="W126" s="17"/>
      <c r="X126" s="17"/>
      <c r="Y126" s="17"/>
      <c r="Z126" s="5"/>
      <c r="AA126" s="7"/>
      <c r="AB126" s="7"/>
    </row>
    <row r="127" spans="1:670" x14ac:dyDescent="0.2">
      <c r="B127" s="48"/>
      <c r="C127" s="48"/>
      <c r="D127" s="2" t="s">
        <v>101</v>
      </c>
      <c r="E127" s="15" t="s">
        <v>56</v>
      </c>
      <c r="F127" s="5">
        <v>7212</v>
      </c>
      <c r="G127" s="5">
        <v>0</v>
      </c>
      <c r="H127" s="5">
        <v>0</v>
      </c>
      <c r="I127" s="5">
        <v>0</v>
      </c>
      <c r="J127" s="5">
        <f>I127-G127</f>
        <v>0</v>
      </c>
      <c r="K127" s="5">
        <v>0</v>
      </c>
      <c r="L127" s="6">
        <v>0</v>
      </c>
      <c r="M127" s="6">
        <f t="shared" ref="M127:M139" si="111">F127</f>
        <v>7212</v>
      </c>
      <c r="N127" s="5">
        <f t="shared" si="90"/>
        <v>100</v>
      </c>
      <c r="O127" s="5">
        <f>M127-F127</f>
        <v>0</v>
      </c>
      <c r="P127" s="5">
        <f>K127-H127</f>
        <v>0</v>
      </c>
      <c r="Q127" s="5">
        <f>R127+S127+T127</f>
        <v>0</v>
      </c>
      <c r="R127" s="6"/>
      <c r="S127" s="6"/>
      <c r="T127" s="5"/>
      <c r="U127" s="5"/>
      <c r="V127" s="5">
        <v>0</v>
      </c>
      <c r="W127" s="5"/>
      <c r="X127" s="5"/>
      <c r="Y127" s="5"/>
      <c r="Z127" s="5"/>
      <c r="AA127" s="7"/>
      <c r="AB127" s="7"/>
    </row>
    <row r="128" spans="1:670" ht="39" customHeight="1" x14ac:dyDescent="0.2">
      <c r="B128" s="1"/>
      <c r="C128" s="2"/>
      <c r="D128" s="3" t="s">
        <v>103</v>
      </c>
      <c r="E128" s="45" t="s">
        <v>58</v>
      </c>
      <c r="F128" s="5">
        <v>5229</v>
      </c>
      <c r="G128" s="5">
        <v>430</v>
      </c>
      <c r="H128" s="5">
        <v>430</v>
      </c>
      <c r="I128" s="5">
        <v>389.47300000000001</v>
      </c>
      <c r="J128" s="5">
        <f t="shared" ref="J128:J139" si="112">I128-G128</f>
        <v>-40.526999999999987</v>
      </c>
      <c r="K128" s="5">
        <v>389.47300000000001</v>
      </c>
      <c r="L128" s="6">
        <v>100</v>
      </c>
      <c r="M128" s="6">
        <f t="shared" si="111"/>
        <v>5229</v>
      </c>
      <c r="N128" s="5">
        <f t="shared" si="90"/>
        <v>100</v>
      </c>
      <c r="O128" s="5">
        <f t="shared" ref="O128" si="113">M128-F128</f>
        <v>0</v>
      </c>
      <c r="P128" s="5">
        <f>K128-H128</f>
        <v>-40.526999999999987</v>
      </c>
      <c r="Q128" s="5">
        <f>R128+S128+T128</f>
        <v>-40.527000000000001</v>
      </c>
      <c r="R128" s="6"/>
      <c r="S128" s="6">
        <v>-40.527000000000001</v>
      </c>
      <c r="T128" s="5"/>
      <c r="U128" s="5"/>
      <c r="V128" s="5">
        <v>0</v>
      </c>
      <c r="W128" s="5"/>
      <c r="X128" s="5"/>
      <c r="Y128" s="5"/>
      <c r="Z128" s="5"/>
      <c r="AA128" s="7" t="s">
        <v>66</v>
      </c>
      <c r="AB128" s="7" t="s">
        <v>66</v>
      </c>
    </row>
    <row r="129" spans="1:670" x14ac:dyDescent="0.2">
      <c r="B129" s="2"/>
      <c r="C129" s="2"/>
      <c r="D129" s="2" t="s">
        <v>59</v>
      </c>
      <c r="E129" s="15" t="s">
        <v>60</v>
      </c>
      <c r="F129" s="5">
        <v>9190</v>
      </c>
      <c r="G129" s="5">
        <v>800</v>
      </c>
      <c r="H129" s="5">
        <v>800</v>
      </c>
      <c r="I129" s="5">
        <v>800</v>
      </c>
      <c r="J129" s="5">
        <f t="shared" si="112"/>
        <v>0</v>
      </c>
      <c r="K129" s="5">
        <v>800</v>
      </c>
      <c r="L129" s="6">
        <v>100</v>
      </c>
      <c r="M129" s="6">
        <f t="shared" si="111"/>
        <v>9190</v>
      </c>
      <c r="N129" s="5">
        <f t="shared" si="90"/>
        <v>100</v>
      </c>
      <c r="O129" s="5">
        <v>0</v>
      </c>
      <c r="P129" s="5">
        <f t="shared" ref="P129:P138" si="114">K129-H129</f>
        <v>0</v>
      </c>
      <c r="Q129" s="5">
        <f t="shared" ref="Q129:Q154" si="115">R129+S129+T129</f>
        <v>0</v>
      </c>
      <c r="R129" s="6"/>
      <c r="S129" s="6"/>
      <c r="T129" s="5"/>
      <c r="U129" s="5"/>
      <c r="V129" s="5">
        <f>P129-Q129-U129</f>
        <v>0</v>
      </c>
      <c r="W129" s="17"/>
      <c r="X129" s="17"/>
      <c r="Y129" s="17"/>
      <c r="Z129" s="5"/>
      <c r="AA129" s="7"/>
      <c r="AB129" s="7"/>
    </row>
    <row r="130" spans="1:670" ht="38.25" x14ac:dyDescent="0.2">
      <c r="B130" s="2"/>
      <c r="C130" s="2"/>
      <c r="D130" s="2" t="s">
        <v>61</v>
      </c>
      <c r="E130" s="15" t="s">
        <v>62</v>
      </c>
      <c r="F130" s="5">
        <v>7832</v>
      </c>
      <c r="G130" s="5">
        <v>600</v>
      </c>
      <c r="H130" s="5">
        <v>600</v>
      </c>
      <c r="I130" s="5">
        <v>560.69399999999996</v>
      </c>
      <c r="J130" s="5">
        <f t="shared" si="112"/>
        <v>-39.30600000000004</v>
      </c>
      <c r="K130" s="5">
        <v>560.69399999999996</v>
      </c>
      <c r="L130" s="6">
        <v>100</v>
      </c>
      <c r="M130" s="6">
        <f t="shared" si="111"/>
        <v>7832</v>
      </c>
      <c r="N130" s="5">
        <f t="shared" si="90"/>
        <v>100</v>
      </c>
      <c r="O130" s="5">
        <v>0</v>
      </c>
      <c r="P130" s="5">
        <f t="shared" si="114"/>
        <v>-39.30600000000004</v>
      </c>
      <c r="Q130" s="5">
        <f t="shared" si="115"/>
        <v>-39.305999999999997</v>
      </c>
      <c r="R130" s="6"/>
      <c r="S130" s="6">
        <v>-39.305999999999997</v>
      </c>
      <c r="T130" s="5"/>
      <c r="U130" s="5"/>
      <c r="V130" s="5">
        <f>P130-Q130-U130</f>
        <v>-4.2632564145606011E-14</v>
      </c>
      <c r="W130" s="17"/>
      <c r="X130" s="17"/>
      <c r="Y130" s="17"/>
      <c r="Z130" s="5"/>
      <c r="AA130" s="7" t="s">
        <v>66</v>
      </c>
      <c r="AB130" s="7" t="s">
        <v>66</v>
      </c>
    </row>
    <row r="131" spans="1:670" ht="25.5" x14ac:dyDescent="0.2">
      <c r="B131" s="1"/>
      <c r="C131" s="2"/>
      <c r="D131" s="3" t="s">
        <v>89</v>
      </c>
      <c r="E131" s="53" t="s">
        <v>110</v>
      </c>
      <c r="F131" s="5">
        <v>50</v>
      </c>
      <c r="G131" s="5">
        <v>0</v>
      </c>
      <c r="H131" s="5">
        <v>0</v>
      </c>
      <c r="I131" s="5">
        <v>0</v>
      </c>
      <c r="J131" s="5">
        <f t="shared" si="112"/>
        <v>0</v>
      </c>
      <c r="K131" s="5">
        <v>0</v>
      </c>
      <c r="L131" s="6">
        <v>100</v>
      </c>
      <c r="M131" s="6">
        <f t="shared" si="111"/>
        <v>50</v>
      </c>
      <c r="N131" s="5">
        <f>M131/F131*100</f>
        <v>100</v>
      </c>
      <c r="O131" s="5">
        <f t="shared" ref="O131" si="116">M131-F131</f>
        <v>0</v>
      </c>
      <c r="P131" s="5">
        <f>K131-H131</f>
        <v>0</v>
      </c>
      <c r="Q131" s="5">
        <f t="shared" si="115"/>
        <v>0</v>
      </c>
      <c r="R131" s="6"/>
      <c r="S131" s="6"/>
      <c r="T131" s="5"/>
      <c r="U131" s="5"/>
      <c r="V131" s="5">
        <f t="shared" ref="V131" si="117">P131-Q131-U131</f>
        <v>0</v>
      </c>
      <c r="W131" s="5"/>
      <c r="X131" s="5"/>
      <c r="Y131" s="5"/>
      <c r="Z131" s="5"/>
      <c r="AA131" s="7"/>
      <c r="AB131" s="7"/>
    </row>
    <row r="132" spans="1:670" ht="51" customHeight="1" x14ac:dyDescent="0.2">
      <c r="B132" s="2"/>
      <c r="C132" s="2"/>
      <c r="D132" s="2" t="s">
        <v>64</v>
      </c>
      <c r="E132" s="61" t="s">
        <v>65</v>
      </c>
      <c r="F132" s="5">
        <v>5221</v>
      </c>
      <c r="G132" s="5">
        <v>350</v>
      </c>
      <c r="H132" s="5">
        <v>350</v>
      </c>
      <c r="I132" s="5">
        <v>343.64100000000002</v>
      </c>
      <c r="J132" s="5">
        <f t="shared" si="112"/>
        <v>-6.3589999999999804</v>
      </c>
      <c r="K132" s="5">
        <v>343.64100000000002</v>
      </c>
      <c r="L132" s="6">
        <v>100</v>
      </c>
      <c r="M132" s="6">
        <f t="shared" si="111"/>
        <v>5221</v>
      </c>
      <c r="N132" s="5">
        <f t="shared" si="90"/>
        <v>100</v>
      </c>
      <c r="O132" s="5">
        <v>0</v>
      </c>
      <c r="P132" s="5">
        <f t="shared" si="114"/>
        <v>-6.3589999999999804</v>
      </c>
      <c r="Q132" s="5">
        <f t="shared" si="115"/>
        <v>-6.359</v>
      </c>
      <c r="R132" s="6"/>
      <c r="S132" s="6">
        <v>-6.359</v>
      </c>
      <c r="T132" s="5"/>
      <c r="U132" s="5"/>
      <c r="V132" s="5">
        <f>P132-Q132-U132</f>
        <v>1.9539925233402755E-14</v>
      </c>
      <c r="W132" s="17"/>
      <c r="X132" s="17"/>
      <c r="Y132" s="17"/>
      <c r="Z132" s="5"/>
      <c r="AA132" s="7" t="s">
        <v>66</v>
      </c>
      <c r="AB132" s="7" t="s">
        <v>66</v>
      </c>
    </row>
    <row r="133" spans="1:670" ht="25.5" x14ac:dyDescent="0.2">
      <c r="B133" s="2"/>
      <c r="C133" s="2"/>
      <c r="D133" s="2" t="s">
        <v>91</v>
      </c>
      <c r="E133" s="15" t="s">
        <v>92</v>
      </c>
      <c r="F133" s="5">
        <v>57182</v>
      </c>
      <c r="G133" s="5">
        <v>8216</v>
      </c>
      <c r="H133" s="5">
        <v>4108</v>
      </c>
      <c r="I133" s="5">
        <v>6862.8190000000004</v>
      </c>
      <c r="J133" s="5">
        <f>I133-G133</f>
        <v>-1353.1809999999996</v>
      </c>
      <c r="K133" s="5">
        <v>2404.623</v>
      </c>
      <c r="L133" s="6">
        <v>100</v>
      </c>
      <c r="M133" s="6">
        <f t="shared" si="111"/>
        <v>57182</v>
      </c>
      <c r="N133" s="5">
        <f t="shared" si="90"/>
        <v>100</v>
      </c>
      <c r="O133" s="5">
        <v>0</v>
      </c>
      <c r="P133" s="5">
        <f>K133-H133</f>
        <v>-1703.377</v>
      </c>
      <c r="Q133" s="5">
        <f t="shared" si="115"/>
        <v>-1703.376</v>
      </c>
      <c r="R133" s="6"/>
      <c r="S133" s="6"/>
      <c r="T133" s="5">
        <v>-1703.376</v>
      </c>
      <c r="U133" s="5"/>
      <c r="V133" s="5">
        <f>P133-Q133-U133</f>
        <v>-9.9999999997635314E-4</v>
      </c>
      <c r="W133" s="17"/>
      <c r="X133" s="17"/>
      <c r="Y133" s="17"/>
      <c r="Z133" s="5"/>
      <c r="AA133" s="7" t="s">
        <v>202</v>
      </c>
      <c r="AB133" s="7" t="s">
        <v>202</v>
      </c>
    </row>
    <row r="134" spans="1:670" ht="40.5" customHeight="1" x14ac:dyDescent="0.2">
      <c r="B134" s="2"/>
      <c r="C134" s="2"/>
      <c r="D134" s="2" t="s">
        <v>93</v>
      </c>
      <c r="E134" s="15" t="s">
        <v>94</v>
      </c>
      <c r="F134" s="5">
        <v>1764</v>
      </c>
      <c r="G134" s="5">
        <v>0</v>
      </c>
      <c r="H134" s="5">
        <v>0</v>
      </c>
      <c r="I134" s="5">
        <v>0</v>
      </c>
      <c r="J134" s="5">
        <f>I134-G134</f>
        <v>0</v>
      </c>
      <c r="K134" s="5">
        <v>0</v>
      </c>
      <c r="L134" s="6">
        <v>100</v>
      </c>
      <c r="M134" s="6">
        <f t="shared" si="111"/>
        <v>1764</v>
      </c>
      <c r="N134" s="5">
        <f t="shared" si="90"/>
        <v>100</v>
      </c>
      <c r="O134" s="5">
        <f>M134-F134</f>
        <v>0</v>
      </c>
      <c r="P134" s="5">
        <f>K134-H134</f>
        <v>0</v>
      </c>
      <c r="Q134" s="5">
        <f t="shared" si="115"/>
        <v>0</v>
      </c>
      <c r="R134" s="6"/>
      <c r="S134" s="6"/>
      <c r="T134" s="5"/>
      <c r="U134" s="5"/>
      <c r="V134" s="5">
        <f>P134-Q134-U134</f>
        <v>0</v>
      </c>
      <c r="W134" s="5"/>
      <c r="X134" s="5"/>
      <c r="Y134" s="5"/>
      <c r="Z134" s="5"/>
      <c r="AA134" s="7"/>
      <c r="AB134" s="7"/>
    </row>
    <row r="135" spans="1:670" ht="39" customHeight="1" x14ac:dyDescent="0.2">
      <c r="B135" s="1"/>
      <c r="C135" s="2"/>
      <c r="D135" s="3" t="s">
        <v>95</v>
      </c>
      <c r="E135" s="53" t="s">
        <v>96</v>
      </c>
      <c r="F135" s="5">
        <v>433</v>
      </c>
      <c r="G135" s="5">
        <v>0</v>
      </c>
      <c r="H135" s="5">
        <v>0</v>
      </c>
      <c r="I135" s="5">
        <v>0</v>
      </c>
      <c r="J135" s="5">
        <f>I135-G135</f>
        <v>0</v>
      </c>
      <c r="K135" s="5">
        <v>0</v>
      </c>
      <c r="L135" s="6">
        <v>100</v>
      </c>
      <c r="M135" s="6">
        <f t="shared" si="111"/>
        <v>433</v>
      </c>
      <c r="N135" s="5">
        <f>M135/F135*100</f>
        <v>100</v>
      </c>
      <c r="O135" s="5">
        <f t="shared" ref="O135" si="118">M135-F135</f>
        <v>0</v>
      </c>
      <c r="P135" s="5">
        <f>K135-H135</f>
        <v>0</v>
      </c>
      <c r="Q135" s="5">
        <f>R135+S135+T135</f>
        <v>0</v>
      </c>
      <c r="R135" s="5"/>
      <c r="S135" s="6"/>
      <c r="T135" s="5"/>
      <c r="U135" s="5"/>
      <c r="V135" s="5">
        <f>P135-Q135-U135</f>
        <v>0</v>
      </c>
      <c r="W135" s="5"/>
      <c r="X135" s="5"/>
      <c r="Y135" s="5"/>
      <c r="Z135" s="5"/>
      <c r="AA135" s="7"/>
      <c r="AB135" s="7"/>
    </row>
    <row r="136" spans="1:670" ht="25.5" x14ac:dyDescent="0.2">
      <c r="B136" s="2"/>
      <c r="C136" s="2"/>
      <c r="D136" s="2" t="s">
        <v>71</v>
      </c>
      <c r="E136" s="15" t="s">
        <v>104</v>
      </c>
      <c r="F136" s="5">
        <v>3107</v>
      </c>
      <c r="G136" s="5">
        <v>0</v>
      </c>
      <c r="H136" s="5">
        <v>0</v>
      </c>
      <c r="I136" s="5">
        <v>0</v>
      </c>
      <c r="J136" s="5">
        <f t="shared" si="112"/>
        <v>0</v>
      </c>
      <c r="K136" s="5">
        <v>0</v>
      </c>
      <c r="L136" s="6">
        <v>100</v>
      </c>
      <c r="M136" s="6">
        <f t="shared" si="111"/>
        <v>3107</v>
      </c>
      <c r="N136" s="5">
        <f t="shared" si="90"/>
        <v>100</v>
      </c>
      <c r="O136" s="5">
        <v>0</v>
      </c>
      <c r="P136" s="5">
        <f t="shared" si="114"/>
        <v>0</v>
      </c>
      <c r="Q136" s="5">
        <f t="shared" si="115"/>
        <v>0</v>
      </c>
      <c r="R136" s="6"/>
      <c r="S136" s="6"/>
      <c r="T136" s="5"/>
      <c r="U136" s="5"/>
      <c r="V136" s="5">
        <v>0</v>
      </c>
      <c r="W136" s="17"/>
      <c r="X136" s="17"/>
      <c r="Y136" s="17"/>
      <c r="Z136" s="5"/>
      <c r="AA136" s="7"/>
      <c r="AB136" s="7"/>
    </row>
    <row r="137" spans="1:670" ht="50.25" customHeight="1" x14ac:dyDescent="0.2">
      <c r="B137" s="1"/>
      <c r="C137" s="2"/>
      <c r="D137" s="3" t="s">
        <v>75</v>
      </c>
      <c r="E137" s="4" t="s">
        <v>76</v>
      </c>
      <c r="F137" s="5">
        <v>2122</v>
      </c>
      <c r="G137" s="5">
        <v>800</v>
      </c>
      <c r="H137" s="5">
        <v>0</v>
      </c>
      <c r="I137" s="5">
        <v>0</v>
      </c>
      <c r="J137" s="5">
        <f t="shared" si="112"/>
        <v>-800</v>
      </c>
      <c r="K137" s="5">
        <v>0</v>
      </c>
      <c r="L137" s="6">
        <v>100</v>
      </c>
      <c r="M137" s="6">
        <f>F137</f>
        <v>2122</v>
      </c>
      <c r="N137" s="5">
        <f>M137/F137*100</f>
        <v>100</v>
      </c>
      <c r="O137" s="5">
        <f t="shared" ref="O137" si="119">M137-F137</f>
        <v>0</v>
      </c>
      <c r="P137" s="5">
        <f>K137-H137</f>
        <v>0</v>
      </c>
      <c r="Q137" s="5">
        <f t="shared" si="115"/>
        <v>0</v>
      </c>
      <c r="R137" s="6"/>
      <c r="S137" s="6"/>
      <c r="T137" s="6"/>
      <c r="U137" s="6"/>
      <c r="V137" s="5">
        <v>0</v>
      </c>
      <c r="W137" s="5"/>
      <c r="X137" s="5"/>
      <c r="Y137" s="5"/>
      <c r="Z137" s="5"/>
      <c r="AA137" s="7"/>
      <c r="AB137" s="7" t="s">
        <v>202</v>
      </c>
    </row>
    <row r="138" spans="1:670" ht="38.25" x14ac:dyDescent="0.2">
      <c r="B138" s="2"/>
      <c r="C138" s="2"/>
      <c r="D138" s="2" t="s">
        <v>77</v>
      </c>
      <c r="E138" s="15" t="s">
        <v>78</v>
      </c>
      <c r="F138" s="5">
        <v>74287</v>
      </c>
      <c r="G138" s="5">
        <v>72322</v>
      </c>
      <c r="H138" s="5">
        <v>6027</v>
      </c>
      <c r="I138" s="5">
        <v>72321.428</v>
      </c>
      <c r="J138" s="5">
        <f t="shared" si="112"/>
        <v>-0.57200000000011642</v>
      </c>
      <c r="K138" s="5">
        <v>6026.7849999999999</v>
      </c>
      <c r="L138" s="6">
        <v>100</v>
      </c>
      <c r="M138" s="6">
        <f t="shared" si="111"/>
        <v>74287</v>
      </c>
      <c r="N138" s="5">
        <f t="shared" si="90"/>
        <v>100</v>
      </c>
      <c r="O138" s="5">
        <v>0</v>
      </c>
      <c r="P138" s="5">
        <f t="shared" si="114"/>
        <v>-0.21500000000014552</v>
      </c>
      <c r="Q138" s="5">
        <f t="shared" si="115"/>
        <v>-0.214</v>
      </c>
      <c r="R138" s="5"/>
      <c r="S138" s="6"/>
      <c r="T138" s="5">
        <v>-0.214</v>
      </c>
      <c r="U138" s="5"/>
      <c r="V138" s="5">
        <v>0</v>
      </c>
      <c r="W138" s="17"/>
      <c r="X138" s="17"/>
      <c r="Y138" s="17"/>
      <c r="Z138" s="5"/>
      <c r="AA138" s="7" t="s">
        <v>66</v>
      </c>
      <c r="AB138" s="7" t="s">
        <v>66</v>
      </c>
    </row>
    <row r="139" spans="1:670" ht="27.75" customHeight="1" x14ac:dyDescent="0.2">
      <c r="B139" s="1"/>
      <c r="C139" s="2"/>
      <c r="D139" s="2" t="s">
        <v>83</v>
      </c>
      <c r="E139" s="15" t="s">
        <v>84</v>
      </c>
      <c r="F139" s="5">
        <v>13</v>
      </c>
      <c r="G139" s="5">
        <v>0</v>
      </c>
      <c r="H139" s="5">
        <v>0</v>
      </c>
      <c r="I139" s="5">
        <v>0</v>
      </c>
      <c r="J139" s="5">
        <f t="shared" si="112"/>
        <v>0</v>
      </c>
      <c r="K139" s="5">
        <v>0</v>
      </c>
      <c r="L139" s="6">
        <v>100</v>
      </c>
      <c r="M139" s="6">
        <f t="shared" si="111"/>
        <v>13</v>
      </c>
      <c r="N139" s="5">
        <f t="shared" si="90"/>
        <v>100</v>
      </c>
      <c r="O139" s="5">
        <f t="shared" ref="O139" si="120">M139-F139</f>
        <v>0</v>
      </c>
      <c r="P139" s="5">
        <f>K139-H139</f>
        <v>0</v>
      </c>
      <c r="Q139" s="5">
        <f>R139+S139+T139</f>
        <v>0</v>
      </c>
      <c r="R139" s="6"/>
      <c r="S139" s="6"/>
      <c r="T139" s="5"/>
      <c r="U139" s="5"/>
      <c r="V139" s="5">
        <f>P139-Q139-U139</f>
        <v>0</v>
      </c>
      <c r="W139" s="5"/>
      <c r="X139" s="5"/>
      <c r="Y139" s="5"/>
      <c r="Z139" s="5"/>
      <c r="AA139" s="7"/>
      <c r="AB139" s="7"/>
    </row>
    <row r="140" spans="1:670" s="48" customFormat="1" ht="64.5" customHeight="1" x14ac:dyDescent="0.2">
      <c r="A140" s="55"/>
      <c r="B140" s="2" t="s">
        <v>87</v>
      </c>
      <c r="C140" s="2"/>
      <c r="D140" s="2"/>
      <c r="E140" s="15" t="s">
        <v>182</v>
      </c>
      <c r="F140" s="5">
        <f>F141</f>
        <v>740273</v>
      </c>
      <c r="G140" s="5">
        <f t="shared" ref="G140:I140" si="121">G141</f>
        <v>366546</v>
      </c>
      <c r="H140" s="5">
        <f t="shared" si="121"/>
        <v>46935</v>
      </c>
      <c r="I140" s="5">
        <f t="shared" si="121"/>
        <v>157102.49600000001</v>
      </c>
      <c r="J140" s="5">
        <f>I140-G140</f>
        <v>-209443.50399999999</v>
      </c>
      <c r="K140" s="5">
        <f>K141</f>
        <v>4744.7649999999994</v>
      </c>
      <c r="L140" s="6">
        <f t="shared" ref="L140:L147" si="122">(K140/H140)*100</f>
        <v>10.109225524661765</v>
      </c>
      <c r="M140" s="5">
        <f>M141</f>
        <v>740273</v>
      </c>
      <c r="N140" s="5">
        <f t="shared" si="90"/>
        <v>100</v>
      </c>
      <c r="O140" s="5">
        <f>O141</f>
        <v>0</v>
      </c>
      <c r="P140" s="5">
        <f>P141</f>
        <v>-42190.235000000001</v>
      </c>
      <c r="Q140" s="5">
        <f t="shared" ref="Q140:T140" si="123">Q141</f>
        <v>-42190.234000000004</v>
      </c>
      <c r="R140" s="5">
        <f t="shared" si="123"/>
        <v>0</v>
      </c>
      <c r="S140" s="5">
        <f t="shared" si="123"/>
        <v>-28546.297000000002</v>
      </c>
      <c r="T140" s="5">
        <f t="shared" si="123"/>
        <v>-13643.937</v>
      </c>
      <c r="U140" s="5">
        <v>0</v>
      </c>
      <c r="V140" s="5">
        <v>0</v>
      </c>
      <c r="W140" s="56"/>
      <c r="X140" s="56"/>
      <c r="Y140" s="56"/>
      <c r="Z140" s="56"/>
      <c r="AA140" s="57"/>
      <c r="AC140" s="8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  <c r="BG140" s="55"/>
      <c r="BH140" s="55"/>
      <c r="BI140" s="55"/>
      <c r="BJ140" s="55"/>
      <c r="BK140" s="55"/>
      <c r="BL140" s="55"/>
      <c r="BM140" s="55"/>
      <c r="BN140" s="55"/>
      <c r="BO140" s="55"/>
      <c r="BP140" s="55"/>
      <c r="BQ140" s="55"/>
      <c r="BR140" s="55"/>
      <c r="BS140" s="55"/>
      <c r="BT140" s="55"/>
      <c r="BU140" s="55"/>
      <c r="BV140" s="55"/>
      <c r="BW140" s="55"/>
      <c r="BX140" s="55"/>
      <c r="BY140" s="55"/>
      <c r="BZ140" s="55"/>
      <c r="CA140" s="55"/>
      <c r="CB140" s="55"/>
      <c r="CC140" s="55"/>
      <c r="CD140" s="55"/>
      <c r="CE140" s="55"/>
      <c r="CF140" s="55"/>
      <c r="CG140" s="55"/>
      <c r="CH140" s="55"/>
      <c r="CI140" s="55"/>
      <c r="CJ140" s="55"/>
      <c r="CK140" s="55"/>
      <c r="CL140" s="55"/>
      <c r="CM140" s="55"/>
      <c r="CN140" s="55"/>
      <c r="CO140" s="55"/>
      <c r="CP140" s="55"/>
      <c r="CQ140" s="55"/>
      <c r="CR140" s="55"/>
      <c r="CS140" s="55"/>
      <c r="CT140" s="55"/>
      <c r="CU140" s="55"/>
      <c r="CV140" s="55"/>
      <c r="CW140" s="55"/>
      <c r="CX140" s="55"/>
      <c r="CY140" s="55"/>
      <c r="CZ140" s="55"/>
      <c r="DA140" s="55"/>
      <c r="DB140" s="55"/>
      <c r="DC140" s="55"/>
      <c r="DD140" s="55"/>
      <c r="DE140" s="55"/>
      <c r="DF140" s="55"/>
      <c r="DG140" s="55"/>
      <c r="DH140" s="55"/>
      <c r="DI140" s="55"/>
      <c r="DJ140" s="55"/>
      <c r="DK140" s="55"/>
      <c r="DL140" s="55"/>
      <c r="DM140" s="55"/>
      <c r="DN140" s="55"/>
      <c r="DO140" s="55"/>
      <c r="DP140" s="55"/>
      <c r="DQ140" s="55"/>
      <c r="DR140" s="55"/>
      <c r="DS140" s="55"/>
      <c r="DT140" s="55"/>
      <c r="DU140" s="55"/>
      <c r="DV140" s="55"/>
      <c r="DW140" s="55"/>
      <c r="DX140" s="55"/>
      <c r="DY140" s="55"/>
      <c r="DZ140" s="55"/>
      <c r="EA140" s="55"/>
      <c r="EB140" s="55"/>
      <c r="EC140" s="55"/>
      <c r="ED140" s="55"/>
      <c r="EE140" s="55"/>
      <c r="EF140" s="55"/>
      <c r="EG140" s="55"/>
      <c r="EH140" s="55"/>
      <c r="EI140" s="55"/>
      <c r="EJ140" s="55"/>
      <c r="EK140" s="55"/>
      <c r="EL140" s="55"/>
      <c r="EM140" s="55"/>
      <c r="EN140" s="55"/>
      <c r="EO140" s="55"/>
      <c r="EP140" s="55"/>
      <c r="EQ140" s="55"/>
      <c r="ER140" s="55"/>
      <c r="ES140" s="55"/>
      <c r="ET140" s="55"/>
      <c r="EU140" s="55"/>
      <c r="EV140" s="55"/>
      <c r="EW140" s="55"/>
      <c r="EX140" s="55"/>
      <c r="EY140" s="55"/>
      <c r="EZ140" s="55"/>
      <c r="FA140" s="55"/>
      <c r="FB140" s="55"/>
      <c r="FC140" s="55"/>
      <c r="FD140" s="55"/>
      <c r="FE140" s="55"/>
      <c r="FF140" s="55"/>
      <c r="FG140" s="55"/>
      <c r="FH140" s="55"/>
      <c r="FI140" s="55"/>
      <c r="FJ140" s="55"/>
      <c r="FK140" s="55"/>
      <c r="FL140" s="55"/>
      <c r="FM140" s="55"/>
      <c r="FN140" s="55"/>
      <c r="FO140" s="55"/>
      <c r="FP140" s="55"/>
      <c r="FQ140" s="55"/>
      <c r="FR140" s="55"/>
      <c r="FS140" s="55"/>
      <c r="FT140" s="55"/>
      <c r="FU140" s="55"/>
      <c r="FV140" s="55"/>
      <c r="FW140" s="55"/>
      <c r="FX140" s="55"/>
      <c r="FY140" s="55"/>
      <c r="FZ140" s="55"/>
      <c r="GA140" s="55"/>
      <c r="GB140" s="55"/>
      <c r="GC140" s="55"/>
      <c r="GD140" s="55"/>
      <c r="GE140" s="55"/>
      <c r="GF140" s="55"/>
      <c r="GG140" s="55"/>
      <c r="GH140" s="55"/>
      <c r="GI140" s="55"/>
      <c r="GJ140" s="55"/>
      <c r="GK140" s="55"/>
      <c r="GL140" s="55"/>
      <c r="GM140" s="55"/>
      <c r="GN140" s="55"/>
      <c r="GO140" s="55"/>
      <c r="GP140" s="55"/>
      <c r="GQ140" s="55"/>
      <c r="GR140" s="55"/>
      <c r="GS140" s="55"/>
      <c r="GT140" s="55"/>
      <c r="GU140" s="55"/>
      <c r="GV140" s="55"/>
      <c r="GW140" s="55"/>
      <c r="GX140" s="55"/>
      <c r="GY140" s="55"/>
      <c r="GZ140" s="55"/>
      <c r="HA140" s="55"/>
      <c r="HB140" s="55"/>
      <c r="HC140" s="55"/>
      <c r="HD140" s="55"/>
      <c r="HE140" s="55"/>
      <c r="HF140" s="55"/>
      <c r="HG140" s="55"/>
      <c r="HH140" s="55"/>
      <c r="HI140" s="55"/>
      <c r="HJ140" s="55"/>
      <c r="HK140" s="55"/>
      <c r="HL140" s="55"/>
      <c r="HM140" s="55"/>
      <c r="HN140" s="55"/>
      <c r="HO140" s="55"/>
      <c r="HP140" s="55"/>
      <c r="HQ140" s="55"/>
      <c r="HR140" s="55"/>
      <c r="HS140" s="55"/>
      <c r="HT140" s="55"/>
      <c r="HU140" s="55"/>
      <c r="HV140" s="55"/>
      <c r="HW140" s="55"/>
      <c r="HX140" s="55"/>
      <c r="HY140" s="55"/>
      <c r="HZ140" s="55"/>
      <c r="IA140" s="55"/>
      <c r="IB140" s="55"/>
      <c r="IC140" s="55"/>
      <c r="ID140" s="55"/>
      <c r="IE140" s="55"/>
      <c r="IF140" s="55"/>
      <c r="IG140" s="55"/>
      <c r="IH140" s="55"/>
      <c r="II140" s="55"/>
      <c r="IJ140" s="55"/>
      <c r="IK140" s="55"/>
      <c r="IL140" s="55"/>
      <c r="IM140" s="55"/>
      <c r="IN140" s="55"/>
      <c r="IO140" s="55"/>
      <c r="IP140" s="55"/>
      <c r="IQ140" s="55"/>
      <c r="IR140" s="55"/>
      <c r="IS140" s="55"/>
      <c r="IT140" s="55"/>
      <c r="IU140" s="55"/>
      <c r="IV140" s="55"/>
      <c r="IW140" s="55"/>
      <c r="IX140" s="55"/>
      <c r="IY140" s="55"/>
      <c r="IZ140" s="55"/>
      <c r="JA140" s="55"/>
      <c r="JB140" s="55"/>
      <c r="JC140" s="55"/>
      <c r="JD140" s="55"/>
      <c r="JE140" s="55"/>
      <c r="JF140" s="55"/>
      <c r="JG140" s="55"/>
      <c r="JH140" s="55"/>
      <c r="JI140" s="55"/>
      <c r="JJ140" s="55"/>
      <c r="JK140" s="55"/>
      <c r="JL140" s="55"/>
      <c r="JM140" s="55"/>
      <c r="JN140" s="55"/>
      <c r="JO140" s="55"/>
      <c r="JP140" s="55"/>
      <c r="JQ140" s="55"/>
      <c r="JR140" s="55"/>
      <c r="JS140" s="55"/>
      <c r="JT140" s="55"/>
      <c r="JU140" s="55"/>
      <c r="JV140" s="55"/>
      <c r="JW140" s="55"/>
      <c r="JX140" s="55"/>
      <c r="JY140" s="55"/>
      <c r="JZ140" s="55"/>
      <c r="KA140" s="55"/>
      <c r="KB140" s="55"/>
      <c r="KC140" s="55"/>
      <c r="KD140" s="55"/>
      <c r="KE140" s="55"/>
      <c r="KF140" s="55"/>
      <c r="KG140" s="55"/>
      <c r="KH140" s="55"/>
      <c r="KI140" s="55"/>
      <c r="KJ140" s="55"/>
      <c r="KK140" s="55"/>
      <c r="KL140" s="55"/>
      <c r="KM140" s="55"/>
      <c r="KN140" s="55"/>
      <c r="KO140" s="55"/>
      <c r="KP140" s="55"/>
      <c r="KQ140" s="55"/>
      <c r="KR140" s="55"/>
      <c r="KS140" s="55"/>
      <c r="KT140" s="55"/>
      <c r="KU140" s="55"/>
      <c r="KV140" s="55"/>
      <c r="KW140" s="55"/>
      <c r="KX140" s="55"/>
      <c r="KY140" s="55"/>
      <c r="KZ140" s="55"/>
      <c r="LA140" s="55"/>
      <c r="LB140" s="55"/>
      <c r="LC140" s="55"/>
      <c r="LD140" s="55"/>
      <c r="LE140" s="55"/>
      <c r="LF140" s="55"/>
      <c r="LG140" s="55"/>
      <c r="LH140" s="55"/>
      <c r="LI140" s="55"/>
      <c r="LJ140" s="55"/>
      <c r="LK140" s="55"/>
      <c r="LL140" s="55"/>
      <c r="LM140" s="55"/>
      <c r="LN140" s="55"/>
      <c r="LO140" s="55"/>
      <c r="LP140" s="55"/>
      <c r="LQ140" s="55"/>
      <c r="LR140" s="55"/>
      <c r="LS140" s="55"/>
      <c r="LT140" s="55"/>
      <c r="LU140" s="55"/>
      <c r="LV140" s="55"/>
      <c r="LW140" s="55"/>
      <c r="LX140" s="55"/>
      <c r="LY140" s="55"/>
      <c r="LZ140" s="55"/>
      <c r="MA140" s="55"/>
      <c r="MB140" s="55"/>
      <c r="MC140" s="55"/>
      <c r="MD140" s="55"/>
      <c r="ME140" s="55"/>
      <c r="MF140" s="55"/>
      <c r="MG140" s="55"/>
      <c r="MH140" s="55"/>
      <c r="MI140" s="55"/>
      <c r="MJ140" s="55"/>
      <c r="MK140" s="55"/>
      <c r="ML140" s="55"/>
      <c r="MM140" s="55"/>
      <c r="MN140" s="55"/>
      <c r="MO140" s="55"/>
      <c r="MP140" s="55"/>
      <c r="MQ140" s="55"/>
      <c r="MR140" s="55"/>
      <c r="MS140" s="55"/>
      <c r="MT140" s="55"/>
      <c r="MU140" s="55"/>
      <c r="MV140" s="55"/>
      <c r="MW140" s="55"/>
      <c r="MX140" s="55"/>
      <c r="MY140" s="55"/>
      <c r="MZ140" s="55"/>
      <c r="NA140" s="55"/>
      <c r="NB140" s="55"/>
      <c r="NC140" s="55"/>
      <c r="ND140" s="55"/>
      <c r="NE140" s="55"/>
      <c r="NF140" s="55"/>
      <c r="NG140" s="55"/>
      <c r="NH140" s="55"/>
      <c r="NI140" s="55"/>
      <c r="NJ140" s="55"/>
      <c r="NK140" s="55"/>
      <c r="NL140" s="55"/>
      <c r="NM140" s="55"/>
      <c r="NN140" s="55"/>
      <c r="NO140" s="55"/>
      <c r="NP140" s="55"/>
      <c r="NQ140" s="55"/>
      <c r="NR140" s="55"/>
      <c r="NS140" s="55"/>
      <c r="NT140" s="55"/>
      <c r="NU140" s="55"/>
      <c r="NV140" s="55"/>
      <c r="NW140" s="55"/>
      <c r="NX140" s="55"/>
      <c r="NY140" s="55"/>
      <c r="NZ140" s="55"/>
      <c r="OA140" s="55"/>
      <c r="OB140" s="55"/>
      <c r="OC140" s="55"/>
      <c r="OD140" s="55"/>
      <c r="OE140" s="55"/>
      <c r="OF140" s="55"/>
      <c r="OG140" s="55"/>
      <c r="OH140" s="55"/>
      <c r="OI140" s="55"/>
      <c r="OJ140" s="55"/>
      <c r="OK140" s="55"/>
      <c r="OL140" s="55"/>
      <c r="OM140" s="55"/>
      <c r="ON140" s="55"/>
      <c r="OO140" s="55"/>
      <c r="OP140" s="55"/>
      <c r="OQ140" s="55"/>
      <c r="OR140" s="55"/>
      <c r="OS140" s="55"/>
      <c r="OT140" s="55"/>
      <c r="OU140" s="55"/>
      <c r="OV140" s="55"/>
      <c r="OW140" s="55"/>
      <c r="OX140" s="55"/>
      <c r="OY140" s="55"/>
      <c r="OZ140" s="55"/>
      <c r="PA140" s="55"/>
      <c r="PB140" s="55"/>
      <c r="PC140" s="55"/>
      <c r="PD140" s="55"/>
      <c r="PE140" s="55"/>
      <c r="PF140" s="55"/>
      <c r="PG140" s="55"/>
      <c r="PH140" s="55"/>
      <c r="PI140" s="55"/>
      <c r="PJ140" s="55"/>
      <c r="PK140" s="55"/>
      <c r="PL140" s="55"/>
      <c r="PM140" s="55"/>
      <c r="PN140" s="55"/>
      <c r="PO140" s="55"/>
      <c r="PP140" s="55"/>
      <c r="PQ140" s="55"/>
      <c r="PR140" s="55"/>
      <c r="PS140" s="55"/>
      <c r="PT140" s="55"/>
      <c r="PU140" s="55"/>
      <c r="PV140" s="55"/>
      <c r="PW140" s="55"/>
      <c r="PX140" s="55"/>
      <c r="PY140" s="55"/>
      <c r="PZ140" s="55"/>
      <c r="QA140" s="55"/>
      <c r="QB140" s="55"/>
      <c r="QC140" s="55"/>
      <c r="QD140" s="55"/>
      <c r="QE140" s="55"/>
      <c r="QF140" s="55"/>
      <c r="QG140" s="55"/>
      <c r="QH140" s="55"/>
      <c r="QI140" s="55"/>
      <c r="QJ140" s="55"/>
      <c r="QK140" s="55"/>
      <c r="QL140" s="55"/>
      <c r="QM140" s="55"/>
      <c r="QN140" s="55"/>
      <c r="QO140" s="55"/>
      <c r="QP140" s="55"/>
      <c r="QQ140" s="55"/>
      <c r="QR140" s="55"/>
      <c r="QS140" s="55"/>
      <c r="QT140" s="55"/>
      <c r="QU140" s="55"/>
      <c r="QV140" s="55"/>
      <c r="QW140" s="55"/>
      <c r="QX140" s="55"/>
      <c r="QY140" s="55"/>
      <c r="QZ140" s="55"/>
      <c r="RA140" s="55"/>
      <c r="RB140" s="55"/>
      <c r="RC140" s="55"/>
      <c r="RD140" s="55"/>
      <c r="RE140" s="55"/>
      <c r="RF140" s="55"/>
      <c r="RG140" s="55"/>
      <c r="RH140" s="55"/>
      <c r="RI140" s="55"/>
      <c r="RJ140" s="55"/>
      <c r="RK140" s="55"/>
      <c r="RL140" s="55"/>
      <c r="RM140" s="55"/>
      <c r="RN140" s="55"/>
      <c r="RO140" s="55"/>
      <c r="RP140" s="55"/>
      <c r="RQ140" s="55"/>
      <c r="RR140" s="55"/>
      <c r="RS140" s="55"/>
      <c r="RT140" s="55"/>
      <c r="RU140" s="55"/>
      <c r="RV140" s="55"/>
      <c r="RW140" s="55"/>
      <c r="RX140" s="55"/>
      <c r="RY140" s="55"/>
      <c r="RZ140" s="55"/>
      <c r="SA140" s="55"/>
      <c r="SB140" s="55"/>
      <c r="SC140" s="55"/>
      <c r="SD140" s="55"/>
      <c r="SE140" s="55"/>
      <c r="SF140" s="55"/>
      <c r="SG140" s="55"/>
      <c r="SH140" s="55"/>
      <c r="SI140" s="55"/>
      <c r="SJ140" s="55"/>
      <c r="SK140" s="55"/>
      <c r="SL140" s="55"/>
      <c r="SM140" s="55"/>
      <c r="SN140" s="55"/>
      <c r="SO140" s="55"/>
      <c r="SP140" s="55"/>
      <c r="SQ140" s="55"/>
      <c r="SR140" s="55"/>
      <c r="SS140" s="55"/>
      <c r="ST140" s="55"/>
      <c r="SU140" s="55"/>
      <c r="SV140" s="55"/>
      <c r="SW140" s="55"/>
      <c r="SX140" s="55"/>
      <c r="SY140" s="55"/>
      <c r="SZ140" s="55"/>
      <c r="TA140" s="55"/>
      <c r="TB140" s="55"/>
      <c r="TC140" s="55"/>
      <c r="TD140" s="55"/>
      <c r="TE140" s="55"/>
      <c r="TF140" s="55"/>
      <c r="TG140" s="55"/>
      <c r="TH140" s="55"/>
      <c r="TI140" s="55"/>
      <c r="TJ140" s="55"/>
      <c r="TK140" s="55"/>
      <c r="TL140" s="55"/>
      <c r="TM140" s="55"/>
      <c r="TN140" s="55"/>
      <c r="TO140" s="55"/>
      <c r="TP140" s="55"/>
      <c r="TQ140" s="55"/>
      <c r="TR140" s="55"/>
      <c r="TS140" s="55"/>
      <c r="TT140" s="55"/>
      <c r="TU140" s="55"/>
      <c r="TV140" s="55"/>
      <c r="TW140" s="55"/>
      <c r="TX140" s="55"/>
      <c r="TY140" s="55"/>
      <c r="TZ140" s="55"/>
      <c r="UA140" s="55"/>
      <c r="UB140" s="55"/>
      <c r="UC140" s="55"/>
      <c r="UD140" s="55"/>
      <c r="UE140" s="55"/>
      <c r="UF140" s="55"/>
      <c r="UG140" s="55"/>
      <c r="UH140" s="55"/>
      <c r="UI140" s="55"/>
      <c r="UJ140" s="55"/>
      <c r="UK140" s="55"/>
      <c r="UL140" s="55"/>
      <c r="UM140" s="55"/>
      <c r="UN140" s="55"/>
      <c r="UO140" s="55"/>
      <c r="UP140" s="55"/>
      <c r="UQ140" s="55"/>
      <c r="UR140" s="55"/>
      <c r="US140" s="55"/>
      <c r="UT140" s="55"/>
      <c r="UU140" s="55"/>
      <c r="UV140" s="55"/>
      <c r="UW140" s="55"/>
      <c r="UX140" s="55"/>
      <c r="UY140" s="55"/>
      <c r="UZ140" s="55"/>
      <c r="VA140" s="55"/>
      <c r="VB140" s="55"/>
      <c r="VC140" s="55"/>
      <c r="VD140" s="55"/>
      <c r="VE140" s="55"/>
      <c r="VF140" s="55"/>
      <c r="VG140" s="55"/>
      <c r="VH140" s="55"/>
      <c r="VI140" s="55"/>
      <c r="VJ140" s="55"/>
      <c r="VK140" s="55"/>
      <c r="VL140" s="55"/>
      <c r="VM140" s="55"/>
      <c r="VN140" s="55"/>
      <c r="VO140" s="55"/>
      <c r="VP140" s="55"/>
      <c r="VQ140" s="55"/>
      <c r="VR140" s="55"/>
      <c r="VS140" s="55"/>
      <c r="VT140" s="55"/>
      <c r="VU140" s="55"/>
      <c r="VV140" s="55"/>
      <c r="VW140" s="55"/>
      <c r="VX140" s="55"/>
      <c r="VY140" s="55"/>
      <c r="VZ140" s="55"/>
      <c r="WA140" s="55"/>
      <c r="WB140" s="55"/>
      <c r="WC140" s="55"/>
      <c r="WD140" s="55"/>
      <c r="WE140" s="55"/>
      <c r="WF140" s="55"/>
      <c r="WG140" s="55"/>
      <c r="WH140" s="55"/>
      <c r="WI140" s="55"/>
      <c r="WJ140" s="55"/>
      <c r="WK140" s="55"/>
      <c r="WL140" s="55"/>
      <c r="WM140" s="55"/>
      <c r="WN140" s="55"/>
      <c r="WO140" s="55"/>
      <c r="WP140" s="55"/>
      <c r="WQ140" s="55"/>
      <c r="WR140" s="55"/>
      <c r="WS140" s="55"/>
      <c r="WT140" s="55"/>
      <c r="WU140" s="55"/>
      <c r="WV140" s="55"/>
      <c r="WW140" s="55"/>
      <c r="WX140" s="55"/>
      <c r="WY140" s="55"/>
      <c r="WZ140" s="55"/>
      <c r="XA140" s="55"/>
      <c r="XB140" s="55"/>
      <c r="XC140" s="55"/>
      <c r="XD140" s="55"/>
      <c r="XE140" s="55"/>
      <c r="XF140" s="55"/>
      <c r="XG140" s="55"/>
      <c r="XH140" s="55"/>
      <c r="XI140" s="55"/>
      <c r="XJ140" s="55"/>
      <c r="XK140" s="55"/>
      <c r="XL140" s="55"/>
      <c r="XM140" s="55"/>
      <c r="XN140" s="55"/>
      <c r="XO140" s="55"/>
      <c r="XP140" s="55"/>
      <c r="XQ140" s="55"/>
      <c r="XR140" s="55"/>
      <c r="XS140" s="55"/>
      <c r="XT140" s="55"/>
      <c r="XU140" s="55"/>
      <c r="XV140" s="55"/>
      <c r="XW140" s="55"/>
      <c r="XX140" s="55"/>
      <c r="XY140" s="55"/>
      <c r="XZ140" s="55"/>
      <c r="YA140" s="55"/>
      <c r="YB140" s="55"/>
      <c r="YC140" s="55"/>
      <c r="YD140" s="55"/>
      <c r="YE140" s="55"/>
      <c r="YF140" s="55"/>
      <c r="YG140" s="55"/>
      <c r="YH140" s="55"/>
      <c r="YI140" s="55"/>
      <c r="YJ140" s="55"/>
      <c r="YK140" s="55"/>
      <c r="YL140" s="55"/>
      <c r="YM140" s="55"/>
      <c r="YN140" s="55"/>
      <c r="YO140" s="55"/>
      <c r="YP140" s="55"/>
      <c r="YQ140" s="55"/>
      <c r="YR140" s="55"/>
      <c r="YS140" s="55"/>
      <c r="YT140" s="55"/>
    </row>
    <row r="141" spans="1:670" ht="25.5" x14ac:dyDescent="0.2">
      <c r="B141" s="1"/>
      <c r="C141" s="2" t="s">
        <v>46</v>
      </c>
      <c r="D141" s="2"/>
      <c r="E141" s="15" t="s">
        <v>47</v>
      </c>
      <c r="F141" s="58">
        <f>F142+F144+F145+F146+F147+F148+F149+F150+F151+F152+F143</f>
        <v>740273</v>
      </c>
      <c r="G141" s="58">
        <f t="shared" ref="G141:I141" si="124">G142+G144+G145+G146+G147+G148+G149+G150+G151+G152+G143</f>
        <v>366546</v>
      </c>
      <c r="H141" s="58">
        <f t="shared" si="124"/>
        <v>46935</v>
      </c>
      <c r="I141" s="58">
        <f t="shared" si="124"/>
        <v>157102.49600000001</v>
      </c>
      <c r="J141" s="5">
        <f>I141-G141</f>
        <v>-209443.50399999999</v>
      </c>
      <c r="K141" s="58">
        <f>K142+K144+K145+K146+K147+K148+K149+K150+K151+K152+K143</f>
        <v>4744.7649999999994</v>
      </c>
      <c r="L141" s="6">
        <f t="shared" si="122"/>
        <v>10.109225524661765</v>
      </c>
      <c r="M141" s="58">
        <f>M142+M144+M145+M146+M147+M148+M149+M150+M151+M152+M143</f>
        <v>740273</v>
      </c>
      <c r="N141" s="5">
        <f>M141/F141*100</f>
        <v>100</v>
      </c>
      <c r="O141" s="58">
        <f>O142+O144+O145+O146+O147+O148+O149+O150+O151+O152+O143</f>
        <v>0</v>
      </c>
      <c r="P141" s="5">
        <f>K141-H141</f>
        <v>-42190.235000000001</v>
      </c>
      <c r="Q141" s="58">
        <f t="shared" ref="Q141:T141" si="125">Q142+Q144+Q145+Q146+Q147+Q148+Q149+Q150+Q151+Q152+Q143</f>
        <v>-42190.234000000004</v>
      </c>
      <c r="R141" s="58">
        <f t="shared" si="125"/>
        <v>0</v>
      </c>
      <c r="S141" s="58">
        <f t="shared" si="125"/>
        <v>-28546.297000000002</v>
      </c>
      <c r="T141" s="58">
        <f t="shared" si="125"/>
        <v>-13643.937</v>
      </c>
      <c r="U141" s="58"/>
      <c r="V141" s="5">
        <f>SUM(V142:V146)</f>
        <v>2.2737367544323206E-13</v>
      </c>
      <c r="W141" s="5"/>
      <c r="X141" s="5"/>
      <c r="Y141" s="5"/>
      <c r="Z141" s="5"/>
      <c r="AA141" s="51"/>
      <c r="AB141" s="16"/>
    </row>
    <row r="142" spans="1:670" ht="38.25" x14ac:dyDescent="0.2">
      <c r="A142" s="63" t="s">
        <v>109</v>
      </c>
      <c r="B142" s="1"/>
      <c r="C142" s="2"/>
      <c r="D142" s="2" t="s">
        <v>88</v>
      </c>
      <c r="E142" s="15" t="s">
        <v>49</v>
      </c>
      <c r="F142" s="5">
        <v>326548</v>
      </c>
      <c r="G142" s="5">
        <v>27212</v>
      </c>
      <c r="H142" s="5">
        <v>27212</v>
      </c>
      <c r="I142" s="5">
        <v>2701.085</v>
      </c>
      <c r="J142" s="5">
        <f>I142-G142</f>
        <v>-24510.915000000001</v>
      </c>
      <c r="K142" s="5">
        <v>2701.085</v>
      </c>
      <c r="L142" s="6">
        <f t="shared" si="122"/>
        <v>9.9260804057033667</v>
      </c>
      <c r="M142" s="6">
        <f t="shared" ref="M142:M144" si="126">F142</f>
        <v>326548</v>
      </c>
      <c r="N142" s="5">
        <f t="shared" ref="N142:N144" si="127">M142/F142*100</f>
        <v>100</v>
      </c>
      <c r="O142" s="5">
        <f>M142-F142</f>
        <v>0</v>
      </c>
      <c r="P142" s="5">
        <f>K142-H142</f>
        <v>-24510.915000000001</v>
      </c>
      <c r="Q142" s="5">
        <f t="shared" ref="Q142:Q149" si="128">R142+S142+T142</f>
        <v>-24510.915000000001</v>
      </c>
      <c r="R142" s="6"/>
      <c r="S142" s="6">
        <v>-24510.915000000001</v>
      </c>
      <c r="T142" s="5"/>
      <c r="U142" s="5"/>
      <c r="V142" s="5">
        <f>P142-Q142-U142</f>
        <v>0</v>
      </c>
      <c r="W142" s="5"/>
      <c r="X142" s="5"/>
      <c r="Y142" s="5"/>
      <c r="Z142" s="5"/>
      <c r="AA142" s="7" t="s">
        <v>66</v>
      </c>
      <c r="AB142" s="7" t="s">
        <v>66</v>
      </c>
    </row>
    <row r="143" spans="1:670" x14ac:dyDescent="0.2">
      <c r="B143" s="48"/>
      <c r="C143" s="48"/>
      <c r="D143" s="2" t="s">
        <v>101</v>
      </c>
      <c r="E143" s="15" t="s">
        <v>56</v>
      </c>
      <c r="F143" s="5">
        <v>14723</v>
      </c>
      <c r="G143" s="5">
        <v>0</v>
      </c>
      <c r="H143" s="5">
        <v>0</v>
      </c>
      <c r="I143" s="5">
        <v>0</v>
      </c>
      <c r="J143" s="5">
        <f>I143-G143</f>
        <v>0</v>
      </c>
      <c r="K143" s="5">
        <v>0</v>
      </c>
      <c r="L143" s="6" t="e">
        <f t="shared" si="122"/>
        <v>#DIV/0!</v>
      </c>
      <c r="M143" s="6">
        <f t="shared" si="126"/>
        <v>14723</v>
      </c>
      <c r="N143" s="5">
        <f t="shared" si="127"/>
        <v>100</v>
      </c>
      <c r="O143" s="5">
        <f>M143-F143</f>
        <v>0</v>
      </c>
      <c r="P143" s="5">
        <f>K143-H143</f>
        <v>0</v>
      </c>
      <c r="Q143" s="5">
        <f>R143+S143+T143</f>
        <v>0</v>
      </c>
      <c r="R143" s="6"/>
      <c r="S143" s="6"/>
      <c r="T143" s="5"/>
      <c r="U143" s="5"/>
      <c r="V143" s="5">
        <v>0</v>
      </c>
      <c r="W143" s="5"/>
      <c r="X143" s="5"/>
      <c r="Y143" s="5"/>
      <c r="Z143" s="5"/>
      <c r="AA143" s="7"/>
      <c r="AB143" s="7"/>
    </row>
    <row r="144" spans="1:670" ht="38.25" x14ac:dyDescent="0.2">
      <c r="B144" s="1"/>
      <c r="C144" s="2"/>
      <c r="D144" s="3" t="s">
        <v>103</v>
      </c>
      <c r="E144" s="45" t="s">
        <v>58</v>
      </c>
      <c r="F144" s="5">
        <v>11363</v>
      </c>
      <c r="G144" s="5">
        <v>947</v>
      </c>
      <c r="H144" s="5">
        <v>947</v>
      </c>
      <c r="I144" s="5">
        <v>80.296999999999997</v>
      </c>
      <c r="J144" s="5">
        <f t="shared" ref="J144:J152" si="129">I144-G144</f>
        <v>-866.70299999999997</v>
      </c>
      <c r="K144" s="5">
        <v>80.296999999999997</v>
      </c>
      <c r="L144" s="6">
        <f t="shared" si="122"/>
        <v>8.4790918690601895</v>
      </c>
      <c r="M144" s="6">
        <f t="shared" si="126"/>
        <v>11363</v>
      </c>
      <c r="N144" s="5">
        <f t="shared" si="127"/>
        <v>100</v>
      </c>
      <c r="O144" s="5">
        <f t="shared" ref="O144:O152" si="130">M144-F144</f>
        <v>0</v>
      </c>
      <c r="P144" s="5">
        <f>K144-H144</f>
        <v>-866.70299999999997</v>
      </c>
      <c r="Q144" s="5">
        <f t="shared" si="128"/>
        <v>-866.70299999999997</v>
      </c>
      <c r="R144" s="6"/>
      <c r="S144" s="6">
        <v>-866.70299999999997</v>
      </c>
      <c r="T144" s="5"/>
      <c r="U144" s="5"/>
      <c r="V144" s="5">
        <v>0</v>
      </c>
      <c r="W144" s="5"/>
      <c r="X144" s="5"/>
      <c r="Y144" s="5"/>
      <c r="Z144" s="5"/>
      <c r="AA144" s="7" t="s">
        <v>66</v>
      </c>
      <c r="AB144" s="7" t="s">
        <v>66</v>
      </c>
    </row>
    <row r="145" spans="1:28" ht="38.25" x14ac:dyDescent="0.2">
      <c r="B145" s="2"/>
      <c r="C145" s="2"/>
      <c r="D145" s="2" t="s">
        <v>59</v>
      </c>
      <c r="E145" s="15" t="s">
        <v>60</v>
      </c>
      <c r="F145" s="5">
        <v>17242</v>
      </c>
      <c r="G145" s="5">
        <v>1436</v>
      </c>
      <c r="H145" s="5">
        <v>1436</v>
      </c>
      <c r="I145" s="5">
        <v>144.06399999999999</v>
      </c>
      <c r="J145" s="5">
        <f t="shared" si="129"/>
        <v>-1291.9359999999999</v>
      </c>
      <c r="K145" s="5">
        <v>144.06399999999999</v>
      </c>
      <c r="L145" s="6">
        <f t="shared" si="122"/>
        <v>10.032311977715876</v>
      </c>
      <c r="M145" s="6">
        <f>F145</f>
        <v>17242</v>
      </c>
      <c r="N145" s="5">
        <v>100</v>
      </c>
      <c r="O145" s="5">
        <f t="shared" si="130"/>
        <v>0</v>
      </c>
      <c r="P145" s="5">
        <f t="shared" ref="P145:P152" si="131">K145-H145</f>
        <v>-1291.9359999999999</v>
      </c>
      <c r="Q145" s="5">
        <f t="shared" si="128"/>
        <v>-1291.9359999999999</v>
      </c>
      <c r="R145" s="5"/>
      <c r="S145" s="5">
        <v>-1291.9359999999999</v>
      </c>
      <c r="T145" s="5"/>
      <c r="U145" s="5"/>
      <c r="V145" s="5">
        <v>0</v>
      </c>
      <c r="W145" s="5"/>
      <c r="X145" s="5"/>
      <c r="Y145" s="5"/>
      <c r="Z145" s="5"/>
      <c r="AA145" s="7" t="s">
        <v>66</v>
      </c>
      <c r="AB145" s="7" t="s">
        <v>66</v>
      </c>
    </row>
    <row r="146" spans="1:28" ht="44.25" customHeight="1" x14ac:dyDescent="0.2">
      <c r="B146" s="1"/>
      <c r="C146" s="2"/>
      <c r="D146" s="2" t="s">
        <v>61</v>
      </c>
      <c r="E146" s="15" t="s">
        <v>102</v>
      </c>
      <c r="F146" s="5">
        <v>14694</v>
      </c>
      <c r="G146" s="5">
        <v>1224</v>
      </c>
      <c r="H146" s="5">
        <v>1224</v>
      </c>
      <c r="I146" s="5">
        <v>103.197</v>
      </c>
      <c r="J146" s="5">
        <f t="shared" si="129"/>
        <v>-1120.8029999999999</v>
      </c>
      <c r="K146" s="5">
        <v>103.197</v>
      </c>
      <c r="L146" s="6">
        <f t="shared" si="122"/>
        <v>8.4311274509803926</v>
      </c>
      <c r="M146" s="6">
        <f t="shared" ref="M146:M150" si="132">F146</f>
        <v>14694</v>
      </c>
      <c r="N146" s="5">
        <f t="shared" ref="N146:N150" si="133">M146/F146*100</f>
        <v>100</v>
      </c>
      <c r="O146" s="5">
        <f t="shared" si="130"/>
        <v>0</v>
      </c>
      <c r="P146" s="5">
        <f t="shared" si="131"/>
        <v>-1120.8029999999999</v>
      </c>
      <c r="Q146" s="5">
        <f t="shared" si="128"/>
        <v>-1120.8030000000001</v>
      </c>
      <c r="R146" s="6"/>
      <c r="S146" s="6">
        <v>-1120.8030000000001</v>
      </c>
      <c r="T146" s="5"/>
      <c r="U146" s="5"/>
      <c r="V146" s="5">
        <f>P146-Q146-U146</f>
        <v>2.2737367544323206E-13</v>
      </c>
      <c r="W146" s="5"/>
      <c r="X146" s="5"/>
      <c r="Y146" s="5"/>
      <c r="Z146" s="5"/>
      <c r="AA146" s="7" t="s">
        <v>66</v>
      </c>
      <c r="AB146" s="7" t="s">
        <v>66</v>
      </c>
    </row>
    <row r="147" spans="1:28" ht="51" x14ac:dyDescent="0.2">
      <c r="B147" s="2"/>
      <c r="C147" s="2"/>
      <c r="D147" s="2" t="s">
        <v>64</v>
      </c>
      <c r="E147" s="52" t="s">
        <v>65</v>
      </c>
      <c r="F147" s="5">
        <v>9797</v>
      </c>
      <c r="G147" s="5">
        <v>816</v>
      </c>
      <c r="H147" s="5">
        <v>816</v>
      </c>
      <c r="I147" s="5">
        <v>60.06</v>
      </c>
      <c r="J147" s="5">
        <f t="shared" si="129"/>
        <v>-755.94</v>
      </c>
      <c r="K147" s="5">
        <v>60.06</v>
      </c>
      <c r="L147" s="6">
        <f t="shared" si="122"/>
        <v>7.3602941176470598</v>
      </c>
      <c r="M147" s="6">
        <f t="shared" si="132"/>
        <v>9797</v>
      </c>
      <c r="N147" s="5">
        <f t="shared" si="133"/>
        <v>100</v>
      </c>
      <c r="O147" s="5">
        <f t="shared" si="130"/>
        <v>0</v>
      </c>
      <c r="P147" s="5">
        <f t="shared" si="131"/>
        <v>-755.94</v>
      </c>
      <c r="Q147" s="5">
        <f t="shared" si="128"/>
        <v>-755.94</v>
      </c>
      <c r="R147" s="5"/>
      <c r="S147" s="6">
        <v>-755.94</v>
      </c>
      <c r="T147" s="5"/>
      <c r="U147" s="5"/>
      <c r="V147" s="5">
        <f t="shared" ref="V147:V150" si="134">P147-Q147-U147</f>
        <v>0</v>
      </c>
      <c r="W147" s="5"/>
      <c r="X147" s="5"/>
      <c r="Y147" s="5"/>
      <c r="Z147" s="5"/>
      <c r="AA147" s="7" t="s">
        <v>66</v>
      </c>
      <c r="AB147" s="7" t="s">
        <v>66</v>
      </c>
    </row>
    <row r="148" spans="1:28" ht="25.5" x14ac:dyDescent="0.2">
      <c r="B148" s="2"/>
      <c r="C148" s="2"/>
      <c r="D148" s="2" t="s">
        <v>91</v>
      </c>
      <c r="E148" s="15" t="s">
        <v>92</v>
      </c>
      <c r="F148" s="5">
        <v>58448</v>
      </c>
      <c r="G148" s="5">
        <v>58448</v>
      </c>
      <c r="H148" s="5">
        <v>0</v>
      </c>
      <c r="I148" s="5">
        <v>0</v>
      </c>
      <c r="J148" s="5">
        <f>I148-G148</f>
        <v>-58448</v>
      </c>
      <c r="K148" s="5">
        <v>0</v>
      </c>
      <c r="L148" s="6">
        <v>100</v>
      </c>
      <c r="M148" s="6">
        <f t="shared" si="132"/>
        <v>58448</v>
      </c>
      <c r="N148" s="5">
        <f>M148/F148*100</f>
        <v>100</v>
      </c>
      <c r="O148" s="5">
        <v>0</v>
      </c>
      <c r="P148" s="5">
        <f>K148-H148</f>
        <v>0</v>
      </c>
      <c r="Q148" s="5">
        <f t="shared" si="128"/>
        <v>0</v>
      </c>
      <c r="R148" s="6"/>
      <c r="S148" s="6"/>
      <c r="T148" s="5"/>
      <c r="U148" s="5"/>
      <c r="V148" s="5">
        <f>P148-Q148-U148</f>
        <v>0</v>
      </c>
      <c r="W148" s="17"/>
      <c r="X148" s="17"/>
      <c r="Y148" s="17"/>
      <c r="Z148" s="5"/>
      <c r="AA148" s="7"/>
      <c r="AB148" s="7" t="s">
        <v>202</v>
      </c>
    </row>
    <row r="149" spans="1:28" ht="40.5" customHeight="1" x14ac:dyDescent="0.2">
      <c r="B149" s="2"/>
      <c r="C149" s="2"/>
      <c r="D149" s="2" t="s">
        <v>93</v>
      </c>
      <c r="E149" s="15" t="s">
        <v>94</v>
      </c>
      <c r="F149" s="5">
        <v>811</v>
      </c>
      <c r="G149" s="5">
        <v>0</v>
      </c>
      <c r="H149" s="5">
        <v>0</v>
      </c>
      <c r="I149" s="5">
        <v>0</v>
      </c>
      <c r="J149" s="5">
        <f>I149-G149</f>
        <v>0</v>
      </c>
      <c r="K149" s="5">
        <v>0</v>
      </c>
      <c r="L149" s="6">
        <v>100</v>
      </c>
      <c r="M149" s="6">
        <f t="shared" si="132"/>
        <v>811</v>
      </c>
      <c r="N149" s="5">
        <f t="shared" si="133"/>
        <v>100</v>
      </c>
      <c r="O149" s="5">
        <f>M149-F149</f>
        <v>0</v>
      </c>
      <c r="P149" s="5">
        <f>K149-H149</f>
        <v>0</v>
      </c>
      <c r="Q149" s="5">
        <f t="shared" si="128"/>
        <v>0</v>
      </c>
      <c r="R149" s="6"/>
      <c r="S149" s="6"/>
      <c r="T149" s="5"/>
      <c r="U149" s="5"/>
      <c r="V149" s="5">
        <f>P149-Q149-U149</f>
        <v>0</v>
      </c>
      <c r="W149" s="5"/>
      <c r="X149" s="5"/>
      <c r="Y149" s="5"/>
      <c r="Z149" s="5"/>
      <c r="AA149" s="7"/>
      <c r="AB149" s="7"/>
    </row>
    <row r="150" spans="1:28" ht="25.5" x14ac:dyDescent="0.2">
      <c r="B150" s="2"/>
      <c r="C150" s="2"/>
      <c r="D150" s="3" t="s">
        <v>71</v>
      </c>
      <c r="E150" s="15" t="s">
        <v>104</v>
      </c>
      <c r="F150" s="5">
        <v>6504</v>
      </c>
      <c r="G150" s="5">
        <v>0</v>
      </c>
      <c r="H150" s="5">
        <v>0</v>
      </c>
      <c r="I150" s="5">
        <v>0</v>
      </c>
      <c r="J150" s="5">
        <f t="shared" si="129"/>
        <v>0</v>
      </c>
      <c r="K150" s="5">
        <v>0</v>
      </c>
      <c r="L150" s="6">
        <v>100</v>
      </c>
      <c r="M150" s="6">
        <f t="shared" si="132"/>
        <v>6504</v>
      </c>
      <c r="N150" s="5">
        <f t="shared" si="133"/>
        <v>100</v>
      </c>
      <c r="O150" s="5">
        <f t="shared" si="130"/>
        <v>0</v>
      </c>
      <c r="P150" s="5">
        <f t="shared" si="131"/>
        <v>0</v>
      </c>
      <c r="Q150" s="5">
        <f>R150+S150+T150</f>
        <v>0</v>
      </c>
      <c r="R150" s="5"/>
      <c r="S150" s="6"/>
      <c r="T150" s="5"/>
      <c r="U150" s="5"/>
      <c r="V150" s="5">
        <f t="shared" si="134"/>
        <v>0</v>
      </c>
      <c r="W150" s="5"/>
      <c r="X150" s="5"/>
      <c r="Y150" s="5"/>
      <c r="Z150" s="5"/>
      <c r="AA150" s="7"/>
      <c r="AB150" s="7"/>
    </row>
    <row r="151" spans="1:28" ht="57" customHeight="1" x14ac:dyDescent="0.2">
      <c r="B151" s="1"/>
      <c r="C151" s="2"/>
      <c r="D151" s="3" t="s">
        <v>75</v>
      </c>
      <c r="E151" s="4" t="s">
        <v>76</v>
      </c>
      <c r="F151" s="5">
        <v>3680</v>
      </c>
      <c r="G151" s="5">
        <v>0</v>
      </c>
      <c r="H151" s="5">
        <v>0</v>
      </c>
      <c r="I151" s="5">
        <v>0</v>
      </c>
      <c r="J151" s="5">
        <f t="shared" si="129"/>
        <v>0</v>
      </c>
      <c r="K151" s="5">
        <v>0</v>
      </c>
      <c r="L151" s="6">
        <v>100</v>
      </c>
      <c r="M151" s="6">
        <f>F151</f>
        <v>3680</v>
      </c>
      <c r="N151" s="5">
        <f>M151/F151*100</f>
        <v>100</v>
      </c>
      <c r="O151" s="5">
        <f t="shared" si="130"/>
        <v>0</v>
      </c>
      <c r="P151" s="5">
        <f t="shared" si="131"/>
        <v>0</v>
      </c>
      <c r="Q151" s="5">
        <f>R151+S151+T151</f>
        <v>0</v>
      </c>
      <c r="R151" s="6"/>
      <c r="S151" s="6"/>
      <c r="T151" s="6"/>
      <c r="U151" s="6"/>
      <c r="V151" s="5">
        <v>0</v>
      </c>
      <c r="W151" s="5"/>
      <c r="X151" s="5"/>
      <c r="Y151" s="5"/>
      <c r="Z151" s="5"/>
      <c r="AA151" s="7"/>
      <c r="AB151" s="7"/>
    </row>
    <row r="152" spans="1:28" ht="25.5" x14ac:dyDescent="0.2">
      <c r="B152" s="2"/>
      <c r="C152" s="2"/>
      <c r="D152" s="3" t="s">
        <v>77</v>
      </c>
      <c r="E152" s="15" t="s">
        <v>78</v>
      </c>
      <c r="F152" s="5">
        <v>276463</v>
      </c>
      <c r="G152" s="5">
        <v>276463</v>
      </c>
      <c r="H152" s="5">
        <v>15300</v>
      </c>
      <c r="I152" s="5">
        <v>154013.79300000001</v>
      </c>
      <c r="J152" s="5">
        <f t="shared" si="129"/>
        <v>-122449.20699999999</v>
      </c>
      <c r="K152" s="5">
        <v>1656.0619999999999</v>
      </c>
      <c r="L152" s="6">
        <v>100</v>
      </c>
      <c r="M152" s="6">
        <f t="shared" ref="M152" si="135">F152</f>
        <v>276463</v>
      </c>
      <c r="N152" s="5">
        <f t="shared" ref="N152" si="136">M152/F152*100</f>
        <v>100</v>
      </c>
      <c r="O152" s="5">
        <f t="shared" si="130"/>
        <v>0</v>
      </c>
      <c r="P152" s="5">
        <f t="shared" si="131"/>
        <v>-13643.938</v>
      </c>
      <c r="Q152" s="5">
        <f>R152+S152+T152</f>
        <v>-13643.937</v>
      </c>
      <c r="R152" s="5"/>
      <c r="S152" s="6"/>
      <c r="T152" s="5">
        <v>-13643.937</v>
      </c>
      <c r="U152" s="5"/>
      <c r="V152" s="5">
        <f>P152-Q152-U152</f>
        <v>-1.0000000002037268E-3</v>
      </c>
      <c r="W152" s="5"/>
      <c r="X152" s="5"/>
      <c r="Y152" s="5"/>
      <c r="Z152" s="5"/>
      <c r="AA152" s="7" t="s">
        <v>202</v>
      </c>
      <c r="AB152" s="7" t="s">
        <v>202</v>
      </c>
    </row>
    <row r="153" spans="1:28" ht="28.5" customHeight="1" x14ac:dyDescent="0.2">
      <c r="B153" s="1" t="s">
        <v>112</v>
      </c>
      <c r="C153" s="2"/>
      <c r="D153" s="2"/>
      <c r="E153" s="15" t="s">
        <v>113</v>
      </c>
      <c r="F153" s="5">
        <f>F154+F155+F158</f>
        <v>7365937</v>
      </c>
      <c r="G153" s="5">
        <f>G154+G155+G158</f>
        <v>0</v>
      </c>
      <c r="H153" s="5">
        <f t="shared" ref="H153:K153" si="137">H154+H155+H158</f>
        <v>0</v>
      </c>
      <c r="I153" s="5">
        <f>I154+I155+I158</f>
        <v>0</v>
      </c>
      <c r="J153" s="5">
        <f t="shared" si="137"/>
        <v>0</v>
      </c>
      <c r="K153" s="47">
        <f t="shared" si="137"/>
        <v>0</v>
      </c>
      <c r="L153" s="6">
        <v>100</v>
      </c>
      <c r="M153" s="5">
        <f>M154+M155+M158</f>
        <v>7365937</v>
      </c>
      <c r="N153" s="5">
        <v>100</v>
      </c>
      <c r="O153" s="5">
        <f>O154</f>
        <v>0</v>
      </c>
      <c r="P153" s="5">
        <f>P154+P155+P158</f>
        <v>0</v>
      </c>
      <c r="Q153" s="5">
        <f t="shared" si="115"/>
        <v>0</v>
      </c>
      <c r="R153" s="5">
        <f>R154+R155+R158</f>
        <v>0</v>
      </c>
      <c r="S153" s="5">
        <f>S154+S155+S158</f>
        <v>0</v>
      </c>
      <c r="T153" s="5">
        <f>T154+T155+T158</f>
        <v>0</v>
      </c>
      <c r="U153" s="5">
        <v>0</v>
      </c>
      <c r="V153" s="5">
        <v>0</v>
      </c>
      <c r="W153" s="5"/>
      <c r="X153" s="5"/>
      <c r="Y153" s="5"/>
      <c r="Z153" s="5"/>
      <c r="AA153" s="51"/>
      <c r="AB153" s="7"/>
    </row>
    <row r="154" spans="1:28" ht="25.5" x14ac:dyDescent="0.2">
      <c r="B154" s="1"/>
      <c r="C154" s="2" t="s">
        <v>114</v>
      </c>
      <c r="D154" s="2" t="s">
        <v>77</v>
      </c>
      <c r="E154" s="15" t="s">
        <v>78</v>
      </c>
      <c r="F154" s="5">
        <v>1699033</v>
      </c>
      <c r="G154" s="5">
        <v>0</v>
      </c>
      <c r="H154" s="5">
        <v>0</v>
      </c>
      <c r="I154" s="5">
        <v>0</v>
      </c>
      <c r="J154" s="5">
        <f>I154-G154</f>
        <v>0</v>
      </c>
      <c r="K154" s="5">
        <v>0</v>
      </c>
      <c r="L154" s="6">
        <v>100</v>
      </c>
      <c r="M154" s="6">
        <f t="shared" si="64"/>
        <v>1699033</v>
      </c>
      <c r="N154" s="5">
        <f t="shared" ref="N154:N161" si="138">M154/F154*100</f>
        <v>100</v>
      </c>
      <c r="O154" s="5">
        <f t="shared" ref="O154" si="139">M154-F154</f>
        <v>0</v>
      </c>
      <c r="P154" s="5">
        <f>K154-H154</f>
        <v>0</v>
      </c>
      <c r="Q154" s="5">
        <f t="shared" si="115"/>
        <v>0</v>
      </c>
      <c r="R154" s="5"/>
      <c r="S154" s="5"/>
      <c r="T154" s="5"/>
      <c r="U154" s="5"/>
      <c r="V154" s="5"/>
      <c r="W154" s="5"/>
      <c r="X154" s="5"/>
      <c r="Y154" s="5"/>
      <c r="Z154" s="5"/>
      <c r="AA154" s="7"/>
      <c r="AB154" s="7"/>
    </row>
    <row r="155" spans="1:28" ht="37.5" customHeight="1" x14ac:dyDescent="0.2">
      <c r="A155" s="8" t="s">
        <v>63</v>
      </c>
      <c r="B155" s="1"/>
      <c r="C155" s="2" t="s">
        <v>115</v>
      </c>
      <c r="E155" s="15" t="s">
        <v>116</v>
      </c>
      <c r="F155" s="5">
        <f>F156+F157</f>
        <v>218398</v>
      </c>
      <c r="G155" s="5">
        <f>G156+G157</f>
        <v>0</v>
      </c>
      <c r="H155" s="5">
        <f t="shared" ref="H155:K155" si="140">H156+H157</f>
        <v>0</v>
      </c>
      <c r="I155" s="5">
        <f>I156+I157</f>
        <v>0</v>
      </c>
      <c r="J155" s="5">
        <f>J156+J157</f>
        <v>0</v>
      </c>
      <c r="K155" s="5">
        <f t="shared" si="140"/>
        <v>0</v>
      </c>
      <c r="L155" s="6">
        <v>100</v>
      </c>
      <c r="M155" s="6">
        <f t="shared" si="64"/>
        <v>218398</v>
      </c>
      <c r="N155" s="5">
        <f t="shared" si="138"/>
        <v>100</v>
      </c>
      <c r="O155" s="5">
        <f>O156+O157</f>
        <v>0</v>
      </c>
      <c r="P155" s="5">
        <f t="shared" ref="P155:P157" si="141">K155-H155</f>
        <v>0</v>
      </c>
      <c r="Q155" s="5">
        <f>Q157</f>
        <v>0</v>
      </c>
      <c r="R155" s="5">
        <f>R156+R157</f>
        <v>0</v>
      </c>
      <c r="S155" s="5">
        <f>S157</f>
        <v>0</v>
      </c>
      <c r="T155" s="5">
        <f>T156+T157</f>
        <v>0</v>
      </c>
      <c r="U155" s="5">
        <f>V155+W155+X155</f>
        <v>0</v>
      </c>
      <c r="V155" s="5">
        <f>V156+V157</f>
        <v>0</v>
      </c>
      <c r="W155" s="5"/>
      <c r="X155" s="5"/>
      <c r="Y155" s="5"/>
      <c r="Z155" s="5"/>
      <c r="AA155" s="7"/>
      <c r="AB155" s="7"/>
    </row>
    <row r="156" spans="1:28" ht="25.5" x14ac:dyDescent="0.2">
      <c r="B156" s="1"/>
      <c r="C156" s="2"/>
      <c r="D156" s="2" t="s">
        <v>77</v>
      </c>
      <c r="E156" s="15" t="s">
        <v>78</v>
      </c>
      <c r="F156" s="5">
        <v>159573</v>
      </c>
      <c r="G156" s="5">
        <v>0</v>
      </c>
      <c r="H156" s="5">
        <v>0</v>
      </c>
      <c r="I156" s="5">
        <v>0</v>
      </c>
      <c r="J156" s="5">
        <f t="shared" ref="J156:J163" si="142">I156-G156</f>
        <v>0</v>
      </c>
      <c r="K156" s="5">
        <v>0</v>
      </c>
      <c r="L156" s="6">
        <v>100</v>
      </c>
      <c r="M156" s="6">
        <f t="shared" si="64"/>
        <v>159573</v>
      </c>
      <c r="N156" s="5">
        <f>M156/F156*100</f>
        <v>100</v>
      </c>
      <c r="O156" s="5">
        <f>M156-F156</f>
        <v>0</v>
      </c>
      <c r="P156" s="5">
        <f t="shared" si="141"/>
        <v>0</v>
      </c>
      <c r="Q156" s="5">
        <f>R156+S156+T156</f>
        <v>0</v>
      </c>
      <c r="R156" s="6"/>
      <c r="S156" s="6"/>
      <c r="T156" s="5"/>
      <c r="U156" s="5"/>
      <c r="V156" s="5">
        <f>P156-Q156-U156</f>
        <v>0</v>
      </c>
      <c r="W156" s="5"/>
      <c r="X156" s="5"/>
      <c r="Y156" s="5"/>
      <c r="Z156" s="5"/>
      <c r="AA156" s="7"/>
      <c r="AB156" s="7"/>
    </row>
    <row r="157" spans="1:28" x14ac:dyDescent="0.2">
      <c r="B157" s="1"/>
      <c r="C157" s="2"/>
      <c r="D157" s="2" t="s">
        <v>117</v>
      </c>
      <c r="E157" s="15" t="s">
        <v>118</v>
      </c>
      <c r="F157" s="5">
        <v>58825</v>
      </c>
      <c r="G157" s="5">
        <v>0</v>
      </c>
      <c r="H157" s="5">
        <v>0</v>
      </c>
      <c r="I157" s="5">
        <v>0</v>
      </c>
      <c r="J157" s="5">
        <f t="shared" si="142"/>
        <v>0</v>
      </c>
      <c r="K157" s="5">
        <v>0</v>
      </c>
      <c r="L157" s="6">
        <v>100</v>
      </c>
      <c r="M157" s="6">
        <f t="shared" si="64"/>
        <v>58825</v>
      </c>
      <c r="N157" s="5">
        <f t="shared" si="138"/>
        <v>100</v>
      </c>
      <c r="O157" s="5">
        <f>M157-F157</f>
        <v>0</v>
      </c>
      <c r="P157" s="5">
        <f t="shared" si="141"/>
        <v>0</v>
      </c>
      <c r="Q157" s="5">
        <f>R157+S157+T157</f>
        <v>0</v>
      </c>
      <c r="R157" s="6"/>
      <c r="S157" s="6"/>
      <c r="T157" s="5"/>
      <c r="U157" s="5"/>
      <c r="V157" s="5">
        <f>P157-Q157-U157</f>
        <v>0</v>
      </c>
      <c r="W157" s="5"/>
      <c r="X157" s="5"/>
      <c r="Y157" s="5"/>
      <c r="Z157" s="5"/>
      <c r="AA157" s="7"/>
      <c r="AB157" s="7"/>
    </row>
    <row r="158" spans="1:28" ht="42.75" customHeight="1" x14ac:dyDescent="0.2">
      <c r="B158" s="1"/>
      <c r="C158" s="2" t="s">
        <v>119</v>
      </c>
      <c r="D158" s="2"/>
      <c r="E158" s="15" t="s">
        <v>120</v>
      </c>
      <c r="F158" s="5">
        <f>F159+F160+F161</f>
        <v>5448506</v>
      </c>
      <c r="G158" s="5">
        <f>G159+G160+G161</f>
        <v>0</v>
      </c>
      <c r="H158" s="5">
        <f>H159+H160+H161</f>
        <v>0</v>
      </c>
      <c r="I158" s="5">
        <f>I159+I160+I161</f>
        <v>0</v>
      </c>
      <c r="J158" s="5">
        <f t="shared" si="142"/>
        <v>0</v>
      </c>
      <c r="K158" s="5">
        <f>K159+K160+K161</f>
        <v>0</v>
      </c>
      <c r="L158" s="6">
        <v>100</v>
      </c>
      <c r="M158" s="6">
        <f>M159+M160+M161</f>
        <v>5448506</v>
      </c>
      <c r="N158" s="5">
        <f t="shared" si="138"/>
        <v>100</v>
      </c>
      <c r="O158" s="5">
        <f t="shared" ref="O158:V158" si="143">O159</f>
        <v>0</v>
      </c>
      <c r="P158" s="5">
        <f>P159+P160+P161</f>
        <v>0</v>
      </c>
      <c r="Q158" s="5">
        <f>Q159+Q160+Q161</f>
        <v>0</v>
      </c>
      <c r="R158" s="5">
        <f>R159</f>
        <v>0</v>
      </c>
      <c r="S158" s="5">
        <f>S161</f>
        <v>0</v>
      </c>
      <c r="T158" s="5">
        <f>T159+T160</f>
        <v>0</v>
      </c>
      <c r="U158" s="5">
        <f t="shared" si="143"/>
        <v>0</v>
      </c>
      <c r="V158" s="5">
        <f t="shared" si="143"/>
        <v>0</v>
      </c>
      <c r="W158" s="5"/>
      <c r="X158" s="5"/>
      <c r="Y158" s="5"/>
      <c r="Z158" s="5"/>
      <c r="AA158" s="7"/>
      <c r="AB158" s="7"/>
    </row>
    <row r="159" spans="1:28" ht="25.5" x14ac:dyDescent="0.2">
      <c r="B159" s="1"/>
      <c r="C159" s="2"/>
      <c r="D159" s="2" t="s">
        <v>77</v>
      </c>
      <c r="E159" s="15" t="s">
        <v>78</v>
      </c>
      <c r="F159" s="5">
        <v>2783138</v>
      </c>
      <c r="G159" s="5">
        <v>0</v>
      </c>
      <c r="H159" s="5">
        <v>0</v>
      </c>
      <c r="I159" s="5">
        <v>0</v>
      </c>
      <c r="J159" s="5">
        <f t="shared" si="142"/>
        <v>0</v>
      </c>
      <c r="K159" s="5">
        <v>0</v>
      </c>
      <c r="L159" s="6">
        <v>100</v>
      </c>
      <c r="M159" s="6">
        <f t="shared" si="64"/>
        <v>2783138</v>
      </c>
      <c r="N159" s="5">
        <f t="shared" si="138"/>
        <v>100</v>
      </c>
      <c r="O159" s="5">
        <f t="shared" ref="O159:O163" si="144">M159-F159</f>
        <v>0</v>
      </c>
      <c r="P159" s="5">
        <f t="shared" ref="P159:P163" si="145">K159-H159</f>
        <v>0</v>
      </c>
      <c r="Q159" s="5">
        <f t="shared" ref="Q159:Q163" si="146">R159+S159+T159</f>
        <v>0</v>
      </c>
      <c r="R159" s="5"/>
      <c r="S159" s="5"/>
      <c r="T159" s="5"/>
      <c r="U159" s="5"/>
      <c r="V159" s="5">
        <f>P159-Q159-U159</f>
        <v>0</v>
      </c>
      <c r="W159" s="5"/>
      <c r="X159" s="5"/>
      <c r="Y159" s="5"/>
      <c r="Z159" s="5"/>
      <c r="AB159" s="7"/>
    </row>
    <row r="160" spans="1:28" ht="25.5" x14ac:dyDescent="0.2">
      <c r="B160" s="1"/>
      <c r="C160" s="2"/>
      <c r="D160" s="2" t="s">
        <v>83</v>
      </c>
      <c r="E160" s="15" t="s">
        <v>84</v>
      </c>
      <c r="F160" s="5">
        <v>588200</v>
      </c>
      <c r="G160" s="5">
        <v>0</v>
      </c>
      <c r="H160" s="5">
        <v>0</v>
      </c>
      <c r="I160" s="5">
        <v>0</v>
      </c>
      <c r="J160" s="5">
        <f t="shared" si="142"/>
        <v>0</v>
      </c>
      <c r="K160" s="5">
        <v>0</v>
      </c>
      <c r="L160" s="6">
        <v>100</v>
      </c>
      <c r="M160" s="6">
        <f t="shared" si="64"/>
        <v>588200</v>
      </c>
      <c r="N160" s="5">
        <f t="shared" si="138"/>
        <v>100</v>
      </c>
      <c r="O160" s="5">
        <f t="shared" si="144"/>
        <v>0</v>
      </c>
      <c r="P160" s="5">
        <f t="shared" si="145"/>
        <v>0</v>
      </c>
      <c r="Q160" s="5">
        <f t="shared" si="146"/>
        <v>0</v>
      </c>
      <c r="R160" s="5"/>
      <c r="S160" s="6"/>
      <c r="T160" s="5"/>
      <c r="U160" s="5"/>
      <c r="V160" s="5">
        <f>P160-Q160-U160</f>
        <v>0</v>
      </c>
      <c r="W160" s="5"/>
      <c r="X160" s="5"/>
      <c r="Y160" s="5"/>
      <c r="Z160" s="5"/>
      <c r="AA160" s="7"/>
      <c r="AB160" s="7"/>
    </row>
    <row r="161" spans="2:28" ht="25.5" x14ac:dyDescent="0.2">
      <c r="B161" s="1"/>
      <c r="C161" s="2"/>
      <c r="D161" s="2" t="s">
        <v>121</v>
      </c>
      <c r="E161" s="15" t="s">
        <v>122</v>
      </c>
      <c r="F161" s="5">
        <v>2077168</v>
      </c>
      <c r="G161" s="5">
        <v>0</v>
      </c>
      <c r="H161" s="5">
        <v>0</v>
      </c>
      <c r="I161" s="5">
        <v>0</v>
      </c>
      <c r="J161" s="5">
        <f t="shared" si="142"/>
        <v>0</v>
      </c>
      <c r="K161" s="5">
        <v>0</v>
      </c>
      <c r="L161" s="6">
        <v>100</v>
      </c>
      <c r="M161" s="6">
        <f t="shared" si="64"/>
        <v>2077168</v>
      </c>
      <c r="N161" s="5">
        <f t="shared" si="138"/>
        <v>100</v>
      </c>
      <c r="O161" s="5">
        <f t="shared" si="144"/>
        <v>0</v>
      </c>
      <c r="P161" s="5">
        <f t="shared" si="145"/>
        <v>0</v>
      </c>
      <c r="Q161" s="5">
        <f t="shared" si="146"/>
        <v>0</v>
      </c>
      <c r="R161" s="5"/>
      <c r="S161" s="5"/>
      <c r="T161" s="5"/>
      <c r="U161" s="5"/>
      <c r="V161" s="5">
        <v>0</v>
      </c>
      <c r="W161" s="5"/>
      <c r="X161" s="5"/>
      <c r="Y161" s="5"/>
      <c r="Z161" s="5"/>
      <c r="AA161" s="7"/>
      <c r="AB161" s="7"/>
    </row>
    <row r="162" spans="2:28" ht="27.75" customHeight="1" x14ac:dyDescent="0.2">
      <c r="B162" s="1" t="s">
        <v>123</v>
      </c>
      <c r="C162" s="2"/>
      <c r="D162" s="2"/>
      <c r="E162" s="15" t="s">
        <v>124</v>
      </c>
      <c r="F162" s="5">
        <f>F163</f>
        <v>3848533</v>
      </c>
      <c r="G162" s="5">
        <f t="shared" ref="G162:I162" si="147">G163</f>
        <v>0</v>
      </c>
      <c r="H162" s="5">
        <f t="shared" si="147"/>
        <v>0</v>
      </c>
      <c r="I162" s="5">
        <f t="shared" si="147"/>
        <v>0</v>
      </c>
      <c r="J162" s="5">
        <f t="shared" si="142"/>
        <v>0</v>
      </c>
      <c r="K162" s="5">
        <f>K163</f>
        <v>0</v>
      </c>
      <c r="L162" s="6">
        <v>100</v>
      </c>
      <c r="M162" s="5">
        <f>M163</f>
        <v>3848533</v>
      </c>
      <c r="N162" s="5">
        <f>M162/F162*100</f>
        <v>100</v>
      </c>
      <c r="O162" s="40">
        <f>M162-F162</f>
        <v>0</v>
      </c>
      <c r="P162" s="5">
        <f t="shared" si="145"/>
        <v>0</v>
      </c>
      <c r="Q162" s="5">
        <f>Q163</f>
        <v>0</v>
      </c>
      <c r="R162" s="5">
        <v>0</v>
      </c>
      <c r="S162" s="5">
        <f>S163</f>
        <v>0</v>
      </c>
      <c r="T162" s="5">
        <f>T163</f>
        <v>0</v>
      </c>
      <c r="U162" s="5">
        <v>0</v>
      </c>
      <c r="V162" s="5">
        <v>0</v>
      </c>
      <c r="W162" s="5"/>
      <c r="X162" s="5"/>
      <c r="Y162" s="5"/>
      <c r="Z162" s="5"/>
      <c r="AA162" s="7"/>
      <c r="AB162" s="7"/>
    </row>
    <row r="163" spans="2:28" ht="45.75" customHeight="1" x14ac:dyDescent="0.2">
      <c r="B163" s="1"/>
      <c r="C163" s="3" t="s">
        <v>46</v>
      </c>
      <c r="D163" s="3" t="s">
        <v>125</v>
      </c>
      <c r="E163" s="4" t="s">
        <v>126</v>
      </c>
      <c r="F163" s="5">
        <v>3848533</v>
      </c>
      <c r="G163" s="5">
        <v>0</v>
      </c>
      <c r="H163" s="5">
        <v>0</v>
      </c>
      <c r="I163" s="5">
        <v>0</v>
      </c>
      <c r="J163" s="5">
        <f t="shared" si="142"/>
        <v>0</v>
      </c>
      <c r="K163" s="5">
        <v>0</v>
      </c>
      <c r="L163" s="6">
        <v>100</v>
      </c>
      <c r="M163" s="6">
        <f t="shared" si="64"/>
        <v>3848533</v>
      </c>
      <c r="N163" s="5">
        <f>M163/F163*100</f>
        <v>100</v>
      </c>
      <c r="O163" s="5">
        <f t="shared" si="144"/>
        <v>0</v>
      </c>
      <c r="P163" s="5">
        <f t="shared" si="145"/>
        <v>0</v>
      </c>
      <c r="Q163" s="5">
        <f t="shared" si="146"/>
        <v>0</v>
      </c>
      <c r="R163" s="6"/>
      <c r="S163" s="6"/>
      <c r="T163" s="5"/>
      <c r="U163" s="5"/>
      <c r="V163" s="5">
        <f>P163-Q163-U163</f>
        <v>0</v>
      </c>
      <c r="W163" s="5"/>
      <c r="X163" s="5"/>
      <c r="Y163" s="5"/>
      <c r="Z163" s="5"/>
      <c r="AA163" s="7"/>
      <c r="AB163" s="7"/>
    </row>
    <row r="164" spans="2:28" ht="67.5" customHeight="1" x14ac:dyDescent="0.2">
      <c r="B164" s="2" t="s">
        <v>127</v>
      </c>
      <c r="C164" s="2"/>
      <c r="D164" s="2"/>
      <c r="E164" s="15" t="s">
        <v>128</v>
      </c>
      <c r="F164" s="64">
        <f>F165</f>
        <v>133632</v>
      </c>
      <c r="G164" s="5">
        <f>G165</f>
        <v>38240</v>
      </c>
      <c r="H164" s="5">
        <f t="shared" ref="H164:J164" si="148">H165</f>
        <v>13094</v>
      </c>
      <c r="I164" s="60">
        <f>+I165</f>
        <v>37065.817999999999</v>
      </c>
      <c r="J164" s="5">
        <f t="shared" si="148"/>
        <v>-1174.1819999999987</v>
      </c>
      <c r="K164" s="5">
        <f>K165</f>
        <v>13054.933000000001</v>
      </c>
      <c r="L164" s="5">
        <v>100</v>
      </c>
      <c r="M164" s="5">
        <f>M165</f>
        <v>133632</v>
      </c>
      <c r="N164" s="5">
        <v>100</v>
      </c>
      <c r="O164" s="5">
        <f t="shared" ref="O164" si="149">O165</f>
        <v>0</v>
      </c>
      <c r="P164" s="5">
        <f>P165</f>
        <v>-39.067000000000064</v>
      </c>
      <c r="Q164" s="5">
        <f>+R164+S164+T164</f>
        <v>-39.065999999999995</v>
      </c>
      <c r="R164" s="5">
        <f>R165</f>
        <v>0</v>
      </c>
      <c r="S164" s="5">
        <f>S165</f>
        <v>-0.20499999999999999</v>
      </c>
      <c r="T164" s="5">
        <f>+T165</f>
        <v>-38.860999999999997</v>
      </c>
      <c r="U164" s="5">
        <f>U165+U169</f>
        <v>0</v>
      </c>
      <c r="V164" s="5">
        <f>V165+V169</f>
        <v>-1.000000000064144E-3</v>
      </c>
      <c r="W164" s="5"/>
      <c r="X164" s="5"/>
      <c r="Y164" s="5"/>
      <c r="Z164" s="5"/>
      <c r="AA164" s="41" t="s">
        <v>63</v>
      </c>
      <c r="AB164" s="7"/>
    </row>
    <row r="165" spans="2:28" ht="25.5" x14ac:dyDescent="0.2">
      <c r="B165" s="48"/>
      <c r="C165" s="2" t="s">
        <v>46</v>
      </c>
      <c r="D165" s="2"/>
      <c r="E165" s="61" t="s">
        <v>47</v>
      </c>
      <c r="F165" s="6">
        <f>F166+F167+F168+F169+F170+F171+F172+F173+F174+F175+F176</f>
        <v>133632</v>
      </c>
      <c r="G165" s="6">
        <f t="shared" ref="G165:J165" si="150">G166+G167+G168+G169+G170+G171+G172+G173+G174+G175+G176</f>
        <v>38240</v>
      </c>
      <c r="H165" s="6">
        <f t="shared" si="150"/>
        <v>13094</v>
      </c>
      <c r="I165" s="6">
        <f t="shared" si="150"/>
        <v>37065.817999999999</v>
      </c>
      <c r="J165" s="6">
        <f t="shared" si="150"/>
        <v>-1174.1819999999987</v>
      </c>
      <c r="K165" s="6">
        <f>SUM(K166:K176)</f>
        <v>13054.933000000001</v>
      </c>
      <c r="L165" s="6">
        <v>100</v>
      </c>
      <c r="M165" s="6">
        <f>M166+M167+M168+M169+M170+M171+M172+M173+M174+M175+M176</f>
        <v>133632</v>
      </c>
      <c r="N165" s="5">
        <f t="shared" ref="N165:N176" si="151">M165/F165*100</f>
        <v>100</v>
      </c>
      <c r="O165" s="6">
        <f>SUM(O166:O176)</f>
        <v>0</v>
      </c>
      <c r="P165" s="6">
        <f t="shared" ref="P165:T165" si="152">P166+P167+P168+P169+P170+P171+P172+P173+P174+P175+P176</f>
        <v>-39.067000000000064</v>
      </c>
      <c r="Q165" s="6">
        <f t="shared" si="152"/>
        <v>-39.065999999999995</v>
      </c>
      <c r="R165" s="6">
        <f t="shared" si="152"/>
        <v>0</v>
      </c>
      <c r="S165" s="6">
        <f t="shared" si="152"/>
        <v>-0.20499999999999999</v>
      </c>
      <c r="T165" s="6">
        <f t="shared" si="152"/>
        <v>-38.860999999999997</v>
      </c>
      <c r="U165" s="6">
        <f>SUM(U166:U176)</f>
        <v>0</v>
      </c>
      <c r="V165" s="6">
        <f>SUM(V166:V176)</f>
        <v>-1.000000000064144E-3</v>
      </c>
      <c r="W165" s="5"/>
      <c r="X165" s="5"/>
      <c r="Y165" s="5"/>
      <c r="Z165" s="5"/>
      <c r="AA165" s="7"/>
      <c r="AB165" s="7"/>
    </row>
    <row r="166" spans="2:28" x14ac:dyDescent="0.2">
      <c r="B166" s="48"/>
      <c r="C166" s="48"/>
      <c r="D166" s="2" t="s">
        <v>88</v>
      </c>
      <c r="E166" s="15" t="s">
        <v>49</v>
      </c>
      <c r="F166" s="5">
        <v>81398</v>
      </c>
      <c r="G166" s="5">
        <v>6300</v>
      </c>
      <c r="H166" s="5">
        <v>6300</v>
      </c>
      <c r="I166" s="5">
        <v>6300</v>
      </c>
      <c r="J166" s="5">
        <f>I166-G166</f>
        <v>0</v>
      </c>
      <c r="K166" s="5">
        <v>6300</v>
      </c>
      <c r="L166" s="6">
        <v>100</v>
      </c>
      <c r="M166" s="6">
        <f t="shared" ref="M166:M176" si="153">F166</f>
        <v>81398</v>
      </c>
      <c r="N166" s="5">
        <f t="shared" si="151"/>
        <v>100</v>
      </c>
      <c r="O166" s="5">
        <v>0</v>
      </c>
      <c r="P166" s="5">
        <f>K166-H166</f>
        <v>0</v>
      </c>
      <c r="Q166" s="5">
        <f>R166+S166+T166</f>
        <v>0</v>
      </c>
      <c r="R166" s="6"/>
      <c r="S166" s="6"/>
      <c r="T166" s="5"/>
      <c r="U166" s="5"/>
      <c r="V166" s="5">
        <f>P166-Q166-U166</f>
        <v>0</v>
      </c>
      <c r="W166" s="5"/>
      <c r="X166" s="5"/>
      <c r="Y166" s="5"/>
      <c r="Z166" s="5"/>
      <c r="AA166" s="7"/>
      <c r="AB166" s="7"/>
    </row>
    <row r="167" spans="2:28" x14ac:dyDescent="0.2">
      <c r="B167" s="48"/>
      <c r="C167" s="48"/>
      <c r="D167" s="2" t="s">
        <v>101</v>
      </c>
      <c r="E167" s="15" t="s">
        <v>56</v>
      </c>
      <c r="F167" s="5">
        <v>4944</v>
      </c>
      <c r="G167" s="5">
        <v>0</v>
      </c>
      <c r="H167" s="5">
        <v>0</v>
      </c>
      <c r="I167" s="5">
        <v>0</v>
      </c>
      <c r="J167" s="5">
        <f>I167-G167</f>
        <v>0</v>
      </c>
      <c r="K167" s="5">
        <v>0</v>
      </c>
      <c r="L167" s="6">
        <v>100</v>
      </c>
      <c r="M167" s="6">
        <f t="shared" si="153"/>
        <v>4944</v>
      </c>
      <c r="N167" s="5">
        <f t="shared" si="151"/>
        <v>100</v>
      </c>
      <c r="O167" s="5">
        <f>M167-F167</f>
        <v>0</v>
      </c>
      <c r="P167" s="5">
        <f>K167-H167</f>
        <v>0</v>
      </c>
      <c r="Q167" s="5">
        <f>+S167+T167</f>
        <v>0</v>
      </c>
      <c r="R167" s="6"/>
      <c r="S167" s="6"/>
      <c r="T167" s="5"/>
      <c r="U167" s="5"/>
      <c r="V167" s="5">
        <v>0</v>
      </c>
      <c r="W167" s="5"/>
      <c r="X167" s="5"/>
      <c r="Y167" s="5"/>
      <c r="Z167" s="5"/>
      <c r="AA167" s="7"/>
      <c r="AB167" s="7"/>
    </row>
    <row r="168" spans="2:28" ht="38.25" x14ac:dyDescent="0.2">
      <c r="B168" s="1"/>
      <c r="C168" s="2"/>
      <c r="D168" s="3" t="s">
        <v>103</v>
      </c>
      <c r="E168" s="45" t="s">
        <v>58</v>
      </c>
      <c r="F168" s="5">
        <v>2717</v>
      </c>
      <c r="G168" s="5">
        <v>140</v>
      </c>
      <c r="H168" s="5">
        <v>140</v>
      </c>
      <c r="I168" s="5">
        <v>140</v>
      </c>
      <c r="J168" s="5">
        <f t="shared" ref="J168:J171" si="154">I168-G168</f>
        <v>0</v>
      </c>
      <c r="K168" s="5">
        <v>140</v>
      </c>
      <c r="L168" s="6">
        <v>100</v>
      </c>
      <c r="M168" s="6">
        <f t="shared" si="153"/>
        <v>2717</v>
      </c>
      <c r="N168" s="5">
        <f t="shared" si="151"/>
        <v>100</v>
      </c>
      <c r="O168" s="5">
        <f t="shared" ref="O168" si="155">M168-F168</f>
        <v>0</v>
      </c>
      <c r="P168" s="5">
        <f>K168-H168</f>
        <v>0</v>
      </c>
      <c r="Q168" s="5">
        <f>R168+S168+T168</f>
        <v>0</v>
      </c>
      <c r="R168" s="6"/>
      <c r="S168" s="6"/>
      <c r="T168" s="5"/>
      <c r="U168" s="5"/>
      <c r="V168" s="5">
        <v>0</v>
      </c>
      <c r="W168" s="5"/>
      <c r="X168" s="5"/>
      <c r="Y168" s="5"/>
      <c r="Z168" s="5"/>
      <c r="AA168" s="7"/>
      <c r="AB168" s="7"/>
    </row>
    <row r="169" spans="2:28" x14ac:dyDescent="0.2">
      <c r="B169" s="48"/>
      <c r="C169" s="48"/>
      <c r="D169" s="2" t="s">
        <v>59</v>
      </c>
      <c r="E169" s="15" t="s">
        <v>60</v>
      </c>
      <c r="F169" s="5">
        <v>4298</v>
      </c>
      <c r="G169" s="5">
        <v>326</v>
      </c>
      <c r="H169" s="5">
        <v>326</v>
      </c>
      <c r="I169" s="5">
        <v>326</v>
      </c>
      <c r="J169" s="5">
        <f t="shared" si="154"/>
        <v>0</v>
      </c>
      <c r="K169" s="5">
        <v>326</v>
      </c>
      <c r="L169" s="6">
        <v>100</v>
      </c>
      <c r="M169" s="6">
        <f t="shared" si="153"/>
        <v>4298</v>
      </c>
      <c r="N169" s="5">
        <f t="shared" si="151"/>
        <v>100</v>
      </c>
      <c r="O169" s="5">
        <v>0</v>
      </c>
      <c r="P169" s="5">
        <f t="shared" ref="P169:P171" si="156">K169-H169</f>
        <v>0</v>
      </c>
      <c r="Q169" s="5">
        <f t="shared" ref="Q169:Q176" si="157">R169+S169+T169</f>
        <v>0</v>
      </c>
      <c r="R169" s="6"/>
      <c r="S169" s="6"/>
      <c r="T169" s="5"/>
      <c r="U169" s="5"/>
      <c r="V169" s="5">
        <f>P169-Q169-U169</f>
        <v>0</v>
      </c>
      <c r="W169" s="5"/>
      <c r="X169" s="5"/>
      <c r="Y169" s="5"/>
      <c r="Z169" s="5"/>
      <c r="AA169" s="7"/>
      <c r="AB169" s="7"/>
    </row>
    <row r="170" spans="2:28" ht="38.25" x14ac:dyDescent="0.2">
      <c r="B170" s="48"/>
      <c r="C170" s="48"/>
      <c r="D170" s="2" t="s">
        <v>61</v>
      </c>
      <c r="E170" s="15" t="s">
        <v>62</v>
      </c>
      <c r="F170" s="5">
        <v>3663</v>
      </c>
      <c r="G170" s="5">
        <v>264</v>
      </c>
      <c r="H170" s="5">
        <v>264</v>
      </c>
      <c r="I170" s="5">
        <v>263.79500000000002</v>
      </c>
      <c r="J170" s="5">
        <f>I170-G170</f>
        <v>-0.20499999999998408</v>
      </c>
      <c r="K170" s="5">
        <v>263.79500000000002</v>
      </c>
      <c r="L170" s="6">
        <v>100</v>
      </c>
      <c r="M170" s="6">
        <f t="shared" si="153"/>
        <v>3663</v>
      </c>
      <c r="N170" s="5">
        <f t="shared" si="151"/>
        <v>100</v>
      </c>
      <c r="O170" s="5">
        <v>0</v>
      </c>
      <c r="P170" s="5">
        <f>K170-H170</f>
        <v>-0.20499999999998408</v>
      </c>
      <c r="Q170" s="5">
        <f t="shared" si="157"/>
        <v>-0.20499999999999999</v>
      </c>
      <c r="R170" s="6"/>
      <c r="S170" s="6">
        <v>-0.20499999999999999</v>
      </c>
      <c r="T170" s="5"/>
      <c r="U170" s="5"/>
      <c r="V170" s="5">
        <f>P170-Q170-U170</f>
        <v>1.5903944827755367E-14</v>
      </c>
      <c r="W170" s="5"/>
      <c r="X170" s="5"/>
      <c r="Y170" s="5"/>
      <c r="Z170" s="5"/>
      <c r="AA170" s="7" t="s">
        <v>199</v>
      </c>
      <c r="AB170" s="7" t="s">
        <v>199</v>
      </c>
    </row>
    <row r="171" spans="2:28" ht="51" x14ac:dyDescent="0.2">
      <c r="B171" s="48"/>
      <c r="C171" s="48"/>
      <c r="D171" s="2" t="s">
        <v>64</v>
      </c>
      <c r="E171" s="65" t="s">
        <v>65</v>
      </c>
      <c r="F171" s="5">
        <v>2442</v>
      </c>
      <c r="G171" s="5">
        <v>138</v>
      </c>
      <c r="H171" s="5">
        <v>138</v>
      </c>
      <c r="I171" s="5">
        <v>138</v>
      </c>
      <c r="J171" s="5">
        <f t="shared" si="154"/>
        <v>0</v>
      </c>
      <c r="K171" s="5">
        <v>138</v>
      </c>
      <c r="L171" s="6">
        <v>100</v>
      </c>
      <c r="M171" s="6">
        <f t="shared" si="153"/>
        <v>2442</v>
      </c>
      <c r="N171" s="5">
        <f t="shared" si="151"/>
        <v>100</v>
      </c>
      <c r="O171" s="5">
        <v>0</v>
      </c>
      <c r="P171" s="5">
        <f t="shared" si="156"/>
        <v>0</v>
      </c>
      <c r="Q171" s="5">
        <f>R171+S171+T171</f>
        <v>0</v>
      </c>
      <c r="R171" s="6"/>
      <c r="S171" s="6"/>
      <c r="T171" s="5"/>
      <c r="U171" s="5"/>
      <c r="V171" s="5">
        <v>0</v>
      </c>
      <c r="W171" s="5"/>
      <c r="X171" s="5"/>
      <c r="Y171" s="5"/>
      <c r="Z171" s="5"/>
      <c r="AA171" s="7"/>
      <c r="AB171" s="7"/>
    </row>
    <row r="172" spans="2:28" ht="25.5" x14ac:dyDescent="0.2">
      <c r="B172" s="48"/>
      <c r="C172" s="48"/>
      <c r="D172" s="2" t="s">
        <v>71</v>
      </c>
      <c r="E172" s="15" t="s">
        <v>104</v>
      </c>
      <c r="F172" s="5">
        <v>687</v>
      </c>
      <c r="G172" s="5">
        <v>0</v>
      </c>
      <c r="H172" s="5">
        <v>0</v>
      </c>
      <c r="I172" s="5">
        <v>0</v>
      </c>
      <c r="J172" s="5">
        <f>I172-G172</f>
        <v>0</v>
      </c>
      <c r="K172" s="5">
        <v>0</v>
      </c>
      <c r="L172" s="6">
        <v>100</v>
      </c>
      <c r="M172" s="6">
        <f t="shared" si="153"/>
        <v>687</v>
      </c>
      <c r="N172" s="5">
        <f t="shared" si="151"/>
        <v>100</v>
      </c>
      <c r="O172" s="5">
        <f>M172-F172</f>
        <v>0</v>
      </c>
      <c r="P172" s="5">
        <f>K172-H172</f>
        <v>0</v>
      </c>
      <c r="Q172" s="5">
        <f>R172+S172+T172</f>
        <v>0</v>
      </c>
      <c r="R172" s="6"/>
      <c r="S172" s="6"/>
      <c r="T172" s="6"/>
      <c r="U172" s="5"/>
      <c r="V172" s="5">
        <f>P172-Q172-U172</f>
        <v>0</v>
      </c>
      <c r="W172" s="5"/>
      <c r="X172" s="5"/>
      <c r="Y172" s="5"/>
      <c r="Z172" s="5"/>
      <c r="AA172" s="7"/>
      <c r="AB172" s="7"/>
    </row>
    <row r="173" spans="2:28" ht="25.5" x14ac:dyDescent="0.2">
      <c r="B173" s="2"/>
      <c r="C173" s="2"/>
      <c r="D173" s="2" t="s">
        <v>97</v>
      </c>
      <c r="E173" s="15" t="s">
        <v>98</v>
      </c>
      <c r="F173" s="5">
        <v>3511</v>
      </c>
      <c r="G173" s="5">
        <v>1100</v>
      </c>
      <c r="H173" s="5">
        <v>1100</v>
      </c>
      <c r="I173" s="5">
        <v>1100</v>
      </c>
      <c r="J173" s="5">
        <f t="shared" ref="J173:J175" si="158">I173-G173</f>
        <v>0</v>
      </c>
      <c r="K173" s="5">
        <v>1100</v>
      </c>
      <c r="L173" s="6">
        <v>100</v>
      </c>
      <c r="M173" s="6">
        <f t="shared" si="153"/>
        <v>3511</v>
      </c>
      <c r="N173" s="5">
        <f t="shared" si="151"/>
        <v>100</v>
      </c>
      <c r="O173" s="5">
        <f t="shared" ref="O173:O175" si="159">M173-F173</f>
        <v>0</v>
      </c>
      <c r="P173" s="5">
        <f t="shared" ref="P173:P177" si="160">K173-H173</f>
        <v>0</v>
      </c>
      <c r="Q173" s="5">
        <f>R173+S173+T173</f>
        <v>0</v>
      </c>
      <c r="R173" s="6"/>
      <c r="S173" s="6"/>
      <c r="T173" s="5"/>
      <c r="U173" s="5"/>
      <c r="V173" s="5">
        <f>P173-Q173-U173</f>
        <v>0</v>
      </c>
      <c r="W173" s="5"/>
      <c r="X173" s="5"/>
      <c r="Y173" s="5"/>
      <c r="Z173" s="5"/>
      <c r="AA173" s="7"/>
      <c r="AB173" s="7"/>
    </row>
    <row r="174" spans="2:28" ht="38.25" x14ac:dyDescent="0.2">
      <c r="B174" s="2"/>
      <c r="C174" s="2"/>
      <c r="D174" s="2" t="s">
        <v>73</v>
      </c>
      <c r="E174" s="15" t="s">
        <v>74</v>
      </c>
      <c r="F174" s="5">
        <v>449</v>
      </c>
      <c r="G174" s="5">
        <v>449</v>
      </c>
      <c r="H174" s="5">
        <v>38</v>
      </c>
      <c r="I174" s="5">
        <v>75.194999999999993</v>
      </c>
      <c r="J174" s="5">
        <f t="shared" si="158"/>
        <v>-373.80500000000001</v>
      </c>
      <c r="K174" s="5">
        <v>0</v>
      </c>
      <c r="L174" s="6">
        <v>100</v>
      </c>
      <c r="M174" s="6">
        <f t="shared" si="153"/>
        <v>449</v>
      </c>
      <c r="N174" s="5">
        <f t="shared" si="151"/>
        <v>100</v>
      </c>
      <c r="O174" s="5">
        <f t="shared" si="159"/>
        <v>0</v>
      </c>
      <c r="P174" s="5">
        <f t="shared" si="160"/>
        <v>-38</v>
      </c>
      <c r="Q174" s="5">
        <f t="shared" ref="Q174:Q175" si="161">R174+S174+T174</f>
        <v>-38</v>
      </c>
      <c r="R174" s="6"/>
      <c r="S174" s="6"/>
      <c r="T174" s="5">
        <v>-38</v>
      </c>
      <c r="U174" s="5"/>
      <c r="V174" s="5">
        <f>P174-Q174-U174</f>
        <v>0</v>
      </c>
      <c r="W174" s="5"/>
      <c r="X174" s="5"/>
      <c r="Y174" s="5"/>
      <c r="Z174" s="5"/>
      <c r="AA174" s="7" t="s">
        <v>66</v>
      </c>
      <c r="AB174" s="7" t="s">
        <v>200</v>
      </c>
    </row>
    <row r="175" spans="2:28" ht="56.25" customHeight="1" x14ac:dyDescent="0.2">
      <c r="B175" s="1"/>
      <c r="C175" s="2"/>
      <c r="D175" s="3" t="s">
        <v>75</v>
      </c>
      <c r="E175" s="4" t="s">
        <v>76</v>
      </c>
      <c r="F175" s="5">
        <v>800</v>
      </c>
      <c r="G175" s="5">
        <v>800</v>
      </c>
      <c r="H175" s="5">
        <v>0</v>
      </c>
      <c r="I175" s="5">
        <v>0</v>
      </c>
      <c r="J175" s="5">
        <f t="shared" si="158"/>
        <v>-800</v>
      </c>
      <c r="K175" s="5">
        <v>0</v>
      </c>
      <c r="L175" s="6">
        <v>1</v>
      </c>
      <c r="M175" s="6">
        <f>F175</f>
        <v>800</v>
      </c>
      <c r="N175" s="5">
        <f>M175/F175*100</f>
        <v>100</v>
      </c>
      <c r="O175" s="5">
        <f t="shared" si="159"/>
        <v>0</v>
      </c>
      <c r="P175" s="5">
        <f t="shared" si="160"/>
        <v>0</v>
      </c>
      <c r="Q175" s="5">
        <f t="shared" si="161"/>
        <v>0</v>
      </c>
      <c r="R175" s="6"/>
      <c r="S175" s="6"/>
      <c r="T175" s="6"/>
      <c r="U175" s="6"/>
      <c r="V175" s="5">
        <v>0</v>
      </c>
      <c r="W175" s="5"/>
      <c r="X175" s="5"/>
      <c r="Y175" s="5"/>
      <c r="Z175" s="5"/>
      <c r="AA175" s="7"/>
      <c r="AB175" s="7" t="s">
        <v>200</v>
      </c>
    </row>
    <row r="176" spans="2:28" ht="38.25" x14ac:dyDescent="0.2">
      <c r="B176" s="48"/>
      <c r="C176" s="48"/>
      <c r="D176" s="2" t="s">
        <v>77</v>
      </c>
      <c r="E176" s="15" t="s">
        <v>129</v>
      </c>
      <c r="F176" s="5">
        <v>28723</v>
      </c>
      <c r="G176" s="5">
        <v>28723</v>
      </c>
      <c r="H176" s="5">
        <v>4788</v>
      </c>
      <c r="I176" s="5">
        <v>28722.828000000001</v>
      </c>
      <c r="J176" s="5">
        <f>I176-G176</f>
        <v>-0.17199999999866122</v>
      </c>
      <c r="K176" s="5">
        <v>4787.1379999999999</v>
      </c>
      <c r="L176" s="6">
        <v>100</v>
      </c>
      <c r="M176" s="6">
        <f t="shared" si="153"/>
        <v>28723</v>
      </c>
      <c r="N176" s="5">
        <f t="shared" si="151"/>
        <v>100</v>
      </c>
      <c r="O176" s="5">
        <v>0</v>
      </c>
      <c r="P176" s="5">
        <f t="shared" si="160"/>
        <v>-0.86200000000008004</v>
      </c>
      <c r="Q176" s="5">
        <f t="shared" si="157"/>
        <v>-0.86099999999999999</v>
      </c>
      <c r="R176" s="6"/>
      <c r="S176" s="6"/>
      <c r="T176" s="6">
        <v>-0.86099999999999999</v>
      </c>
      <c r="U176" s="5"/>
      <c r="V176" s="5">
        <f>P176-Q176-U176</f>
        <v>-1.000000000080048E-3</v>
      </c>
      <c r="W176" s="5"/>
      <c r="X176" s="5"/>
      <c r="Y176" s="5"/>
      <c r="Z176" s="5"/>
      <c r="AA176" s="7" t="s">
        <v>66</v>
      </c>
      <c r="AB176" s="7" t="s">
        <v>66</v>
      </c>
    </row>
    <row r="177" spans="2:28" s="66" customFormat="1" x14ac:dyDescent="0.25">
      <c r="B177" s="39" t="s">
        <v>130</v>
      </c>
      <c r="C177" s="3" t="s">
        <v>46</v>
      </c>
      <c r="D177" s="3" t="s">
        <v>125</v>
      </c>
      <c r="E177" s="4" t="s">
        <v>131</v>
      </c>
      <c r="F177" s="5">
        <v>11111</v>
      </c>
      <c r="G177" s="5">
        <v>0</v>
      </c>
      <c r="H177" s="5">
        <v>0</v>
      </c>
      <c r="I177" s="5">
        <v>0</v>
      </c>
      <c r="J177" s="5">
        <f t="shared" ref="J177" si="162">I177-G177</f>
        <v>0</v>
      </c>
      <c r="K177" s="5">
        <v>0</v>
      </c>
      <c r="L177" s="6">
        <v>100</v>
      </c>
      <c r="M177" s="6">
        <f t="shared" si="64"/>
        <v>11111</v>
      </c>
      <c r="N177" s="5">
        <f>M177/F177*100</f>
        <v>100</v>
      </c>
      <c r="O177" s="5">
        <f t="shared" ref="O177" si="163">M177-F177</f>
        <v>0</v>
      </c>
      <c r="P177" s="5">
        <f t="shared" si="160"/>
        <v>0</v>
      </c>
      <c r="Q177" s="5">
        <f>R177+S177+T177</f>
        <v>0</v>
      </c>
      <c r="R177" s="6">
        <v>0</v>
      </c>
      <c r="S177" s="6">
        <v>0</v>
      </c>
      <c r="T177" s="6">
        <v>0</v>
      </c>
      <c r="U177" s="5"/>
      <c r="V177" s="5">
        <v>0</v>
      </c>
      <c r="W177" s="5"/>
      <c r="X177" s="5"/>
      <c r="Y177" s="5"/>
      <c r="Z177" s="5"/>
      <c r="AA177" s="7"/>
      <c r="AB177" s="7"/>
    </row>
    <row r="178" spans="2:28" ht="54.75" customHeight="1" x14ac:dyDescent="0.2">
      <c r="B178" s="1" t="s">
        <v>132</v>
      </c>
      <c r="C178" s="2"/>
      <c r="D178" s="2"/>
      <c r="E178" s="15" t="s">
        <v>133</v>
      </c>
      <c r="F178" s="5">
        <f>F179</f>
        <v>3982909</v>
      </c>
      <c r="G178" s="5">
        <f t="shared" ref="G178:U178" si="164">G179</f>
        <v>86012</v>
      </c>
      <c r="H178" s="5">
        <f t="shared" si="164"/>
        <v>86012</v>
      </c>
      <c r="I178" s="5">
        <f>I179</f>
        <v>85292.784</v>
      </c>
      <c r="J178" s="5">
        <f t="shared" si="164"/>
        <v>-719.21600000000035</v>
      </c>
      <c r="K178" s="5">
        <f>K179</f>
        <v>85292.784</v>
      </c>
      <c r="L178" s="6">
        <v>100</v>
      </c>
      <c r="M178" s="6">
        <f t="shared" si="64"/>
        <v>3982909</v>
      </c>
      <c r="N178" s="5">
        <v>100</v>
      </c>
      <c r="O178" s="5">
        <f t="shared" si="164"/>
        <v>0</v>
      </c>
      <c r="P178" s="5">
        <f>P179</f>
        <v>-719.21600000000035</v>
      </c>
      <c r="Q178" s="5">
        <f>+R178+T178+S178</f>
        <v>-719.21600000000001</v>
      </c>
      <c r="R178" s="5">
        <f>R179</f>
        <v>0</v>
      </c>
      <c r="S178" s="5">
        <f t="shared" si="164"/>
        <v>0</v>
      </c>
      <c r="T178" s="5">
        <f>T179</f>
        <v>-719.21600000000001</v>
      </c>
      <c r="U178" s="5">
        <f t="shared" si="164"/>
        <v>0</v>
      </c>
      <c r="V178" s="5">
        <f>V179</f>
        <v>0</v>
      </c>
      <c r="W178" s="5"/>
      <c r="X178" s="5"/>
      <c r="Y178" s="5"/>
      <c r="Z178" s="5"/>
      <c r="AA178" s="7"/>
      <c r="AB178" s="7"/>
    </row>
    <row r="179" spans="2:28" ht="55.5" customHeight="1" x14ac:dyDescent="0.2">
      <c r="B179" s="1"/>
      <c r="C179" s="2" t="s">
        <v>46</v>
      </c>
      <c r="D179" s="2"/>
      <c r="E179" s="15" t="s">
        <v>133</v>
      </c>
      <c r="F179" s="5">
        <f>SUM(F180:F182)</f>
        <v>3982909</v>
      </c>
      <c r="G179" s="5">
        <f>SUM(G180:G182)</f>
        <v>86012</v>
      </c>
      <c r="H179" s="5">
        <f>SUM(H180:H182)</f>
        <v>86012</v>
      </c>
      <c r="I179" s="5">
        <f>SUM(I180:I182)</f>
        <v>85292.784</v>
      </c>
      <c r="J179" s="5">
        <f t="shared" ref="J179" si="165">SUM(J180:J182)</f>
        <v>-719.21600000000035</v>
      </c>
      <c r="K179" s="5">
        <f>SUM(K180:K182)</f>
        <v>85292.784</v>
      </c>
      <c r="L179" s="6">
        <v>100</v>
      </c>
      <c r="M179" s="6">
        <f t="shared" si="64"/>
        <v>3982909</v>
      </c>
      <c r="N179" s="5">
        <v>100</v>
      </c>
      <c r="O179" s="5">
        <f>SUM(O180:O182)</f>
        <v>0</v>
      </c>
      <c r="P179" s="5">
        <f>SUM(P180:P182)</f>
        <v>-719.21600000000035</v>
      </c>
      <c r="Q179" s="5">
        <f>+Q180+Q181+Q182</f>
        <v>-719.21600000000001</v>
      </c>
      <c r="R179" s="5">
        <f>R181+R180</f>
        <v>0</v>
      </c>
      <c r="S179" s="5">
        <f>S182</f>
        <v>0</v>
      </c>
      <c r="T179" s="5">
        <f>SUM(T180:T182)</f>
        <v>-719.21600000000001</v>
      </c>
      <c r="U179" s="5">
        <v>0</v>
      </c>
      <c r="V179" s="5">
        <v>0</v>
      </c>
      <c r="W179" s="5"/>
      <c r="X179" s="5"/>
      <c r="Y179" s="5"/>
      <c r="Z179" s="5"/>
      <c r="AA179" s="7"/>
      <c r="AB179" s="7"/>
    </row>
    <row r="180" spans="2:28" ht="25.5" x14ac:dyDescent="0.2">
      <c r="B180" s="1"/>
      <c r="C180" s="2"/>
      <c r="D180" s="2" t="s">
        <v>77</v>
      </c>
      <c r="E180" s="15" t="s">
        <v>134</v>
      </c>
      <c r="F180" s="5">
        <v>951500</v>
      </c>
      <c r="G180" s="5">
        <v>0</v>
      </c>
      <c r="H180" s="5">
        <v>0</v>
      </c>
      <c r="I180" s="5">
        <v>0</v>
      </c>
      <c r="J180" s="5">
        <f>I180-G180</f>
        <v>0</v>
      </c>
      <c r="K180" s="5">
        <v>0</v>
      </c>
      <c r="L180" s="6">
        <v>100</v>
      </c>
      <c r="M180" s="6">
        <f t="shared" si="64"/>
        <v>951500</v>
      </c>
      <c r="N180" s="5">
        <f t="shared" ref="N180:N195" si="166">M180/F180*100</f>
        <v>100</v>
      </c>
      <c r="O180" s="5">
        <f>M180-F180</f>
        <v>0</v>
      </c>
      <c r="P180" s="5">
        <f>K180-H180</f>
        <v>0</v>
      </c>
      <c r="Q180" s="5">
        <f>R180+S180+T180</f>
        <v>0</v>
      </c>
      <c r="R180" s="6"/>
      <c r="S180" s="6"/>
      <c r="T180" s="5"/>
      <c r="U180" s="5"/>
      <c r="V180" s="5">
        <f>P180-Q180-U180</f>
        <v>0</v>
      </c>
      <c r="W180" s="5"/>
      <c r="X180" s="5"/>
      <c r="Y180" s="5"/>
      <c r="Z180" s="5"/>
      <c r="AA180" s="7"/>
      <c r="AB180" s="7"/>
    </row>
    <row r="181" spans="2:28" ht="25.5" x14ac:dyDescent="0.2">
      <c r="B181" s="1"/>
      <c r="C181" s="2"/>
      <c r="D181" s="2" t="s">
        <v>83</v>
      </c>
      <c r="E181" s="15" t="s">
        <v>84</v>
      </c>
      <c r="F181" s="5">
        <v>28350</v>
      </c>
      <c r="G181" s="5">
        <v>0</v>
      </c>
      <c r="H181" s="5">
        <v>0</v>
      </c>
      <c r="I181" s="5">
        <v>0</v>
      </c>
      <c r="J181" s="5">
        <f>I181-G181</f>
        <v>0</v>
      </c>
      <c r="K181" s="5">
        <v>0</v>
      </c>
      <c r="L181" s="6">
        <v>100</v>
      </c>
      <c r="M181" s="6">
        <f t="shared" si="64"/>
        <v>28350</v>
      </c>
      <c r="N181" s="5">
        <f t="shared" si="166"/>
        <v>100</v>
      </c>
      <c r="O181" s="5">
        <f>M181-F181</f>
        <v>0</v>
      </c>
      <c r="P181" s="5">
        <f>K181-H181</f>
        <v>0</v>
      </c>
      <c r="Q181" s="5">
        <f>R181+S181+T181</f>
        <v>0</v>
      </c>
      <c r="R181" s="5"/>
      <c r="S181" s="6"/>
      <c r="T181" s="5"/>
      <c r="U181" s="5"/>
      <c r="V181" s="5">
        <f>P181-Q181-U181</f>
        <v>0</v>
      </c>
      <c r="W181" s="5"/>
      <c r="X181" s="5"/>
      <c r="Y181" s="5"/>
      <c r="Z181" s="5"/>
      <c r="AA181" s="7"/>
      <c r="AB181" s="7"/>
    </row>
    <row r="182" spans="2:28" ht="38.25" x14ac:dyDescent="0.2">
      <c r="B182" s="1"/>
      <c r="C182" s="2"/>
      <c r="D182" s="2" t="s">
        <v>125</v>
      </c>
      <c r="E182" s="15" t="s">
        <v>126</v>
      </c>
      <c r="F182" s="5">
        <v>3003059</v>
      </c>
      <c r="G182" s="5">
        <v>86012</v>
      </c>
      <c r="H182" s="5">
        <v>86012</v>
      </c>
      <c r="I182" s="5">
        <v>85292.784</v>
      </c>
      <c r="J182" s="5">
        <f>I182-G182</f>
        <v>-719.21600000000035</v>
      </c>
      <c r="K182" s="5">
        <v>85292.784</v>
      </c>
      <c r="L182" s="6">
        <v>100</v>
      </c>
      <c r="M182" s="6">
        <f t="shared" si="64"/>
        <v>3003059</v>
      </c>
      <c r="N182" s="5">
        <f t="shared" si="166"/>
        <v>100</v>
      </c>
      <c r="O182" s="5">
        <f>M182-F182</f>
        <v>0</v>
      </c>
      <c r="P182" s="5">
        <f>K182-H182</f>
        <v>-719.21600000000035</v>
      </c>
      <c r="Q182" s="5">
        <f>R182+S182+T182</f>
        <v>-719.21600000000001</v>
      </c>
      <c r="R182" s="6"/>
      <c r="S182" s="6"/>
      <c r="T182" s="6">
        <v>-719.21600000000001</v>
      </c>
      <c r="U182" s="5"/>
      <c r="V182" s="5">
        <f>W182+X182+Y182+Z182</f>
        <v>0</v>
      </c>
      <c r="W182" s="5"/>
      <c r="X182" s="5"/>
      <c r="Y182" s="5"/>
      <c r="Z182" s="5"/>
      <c r="AA182" s="7" t="s">
        <v>186</v>
      </c>
      <c r="AB182" s="7" t="s">
        <v>186</v>
      </c>
    </row>
    <row r="183" spans="2:28" ht="28.5" customHeight="1" x14ac:dyDescent="0.2">
      <c r="B183" s="1" t="s">
        <v>135</v>
      </c>
      <c r="C183" s="2"/>
      <c r="D183" s="2"/>
      <c r="E183" s="15" t="s">
        <v>136</v>
      </c>
      <c r="F183" s="5">
        <f t="shared" ref="F183:K183" si="167">F184+F186+F188+F190+F192</f>
        <v>6055719</v>
      </c>
      <c r="G183" s="5">
        <f t="shared" si="167"/>
        <v>294742</v>
      </c>
      <c r="H183" s="5">
        <f t="shared" si="167"/>
        <v>0</v>
      </c>
      <c r="I183" s="64">
        <f t="shared" si="167"/>
        <v>254087.93100000001</v>
      </c>
      <c r="J183" s="5">
        <f t="shared" si="167"/>
        <v>-40654.068999999989</v>
      </c>
      <c r="K183" s="5">
        <f t="shared" si="167"/>
        <v>0</v>
      </c>
      <c r="L183" s="5">
        <v>100</v>
      </c>
      <c r="M183" s="5">
        <f>M184+M186+M188+M190+M192</f>
        <v>6055719</v>
      </c>
      <c r="N183" s="5">
        <f t="shared" si="166"/>
        <v>100</v>
      </c>
      <c r="O183" s="5">
        <v>0</v>
      </c>
      <c r="P183" s="5">
        <f>P184+P186+P188+P190+P192</f>
        <v>0</v>
      </c>
      <c r="Q183" s="5">
        <f>R183+S183+T183</f>
        <v>0</v>
      </c>
      <c r="R183" s="5">
        <f>R184+R186+R188+R190+R192</f>
        <v>0</v>
      </c>
      <c r="S183" s="5">
        <f>S184+S186+S188+S190+S192</f>
        <v>0</v>
      </c>
      <c r="T183" s="5">
        <f>T184+T186+T188+T190+T192</f>
        <v>0</v>
      </c>
      <c r="U183" s="5">
        <v>0</v>
      </c>
      <c r="V183" s="5">
        <v>0</v>
      </c>
      <c r="W183" s="5"/>
      <c r="X183" s="5"/>
      <c r="Y183" s="5"/>
      <c r="Z183" s="5"/>
      <c r="AA183" s="67"/>
      <c r="AB183" s="7"/>
    </row>
    <row r="184" spans="2:28" ht="27" customHeight="1" x14ac:dyDescent="0.2">
      <c r="B184" s="1"/>
      <c r="C184" s="2" t="s">
        <v>115</v>
      </c>
      <c r="D184" s="2"/>
      <c r="E184" s="15" t="s">
        <v>116</v>
      </c>
      <c r="F184" s="5">
        <f>+F185</f>
        <v>294742</v>
      </c>
      <c r="G184" s="5">
        <f>+G185</f>
        <v>294742</v>
      </c>
      <c r="H184" s="5">
        <f>H185</f>
        <v>0</v>
      </c>
      <c r="I184" s="5">
        <f>+I185</f>
        <v>254087.93100000001</v>
      </c>
      <c r="J184" s="5">
        <f>+J185</f>
        <v>-40654.068999999989</v>
      </c>
      <c r="K184" s="5">
        <f>+K185</f>
        <v>0</v>
      </c>
      <c r="L184" s="5">
        <f t="shared" ref="L184" si="168">L185</f>
        <v>100</v>
      </c>
      <c r="M184" s="6">
        <f t="shared" si="64"/>
        <v>294742</v>
      </c>
      <c r="N184" s="5">
        <f t="shared" si="166"/>
        <v>100</v>
      </c>
      <c r="O184" s="5">
        <f t="shared" ref="O184:O195" si="169">M184-F184</f>
        <v>0</v>
      </c>
      <c r="P184" s="5">
        <f>K184-H184</f>
        <v>0</v>
      </c>
      <c r="Q184" s="5">
        <f>Q185</f>
        <v>0</v>
      </c>
      <c r="R184" s="5">
        <f>R185</f>
        <v>0</v>
      </c>
      <c r="S184" s="5">
        <f>S185</f>
        <v>0</v>
      </c>
      <c r="T184" s="5">
        <f>T185</f>
        <v>0</v>
      </c>
      <c r="U184" s="5"/>
      <c r="V184" s="5">
        <v>0</v>
      </c>
      <c r="W184" s="5"/>
      <c r="X184" s="5"/>
      <c r="Y184" s="5"/>
      <c r="Z184" s="5"/>
      <c r="AA184" s="7"/>
      <c r="AB184" s="7"/>
    </row>
    <row r="185" spans="2:28" ht="38.25" x14ac:dyDescent="0.2">
      <c r="B185" s="1"/>
      <c r="C185" s="2"/>
      <c r="D185" s="2" t="s">
        <v>137</v>
      </c>
      <c r="E185" s="68" t="s">
        <v>138</v>
      </c>
      <c r="F185" s="5">
        <v>294742</v>
      </c>
      <c r="G185" s="5">
        <v>294742</v>
      </c>
      <c r="H185" s="5">
        <v>0</v>
      </c>
      <c r="I185" s="5">
        <v>254087.93100000001</v>
      </c>
      <c r="J185" s="5">
        <f>I185-G185</f>
        <v>-40654.068999999989</v>
      </c>
      <c r="K185" s="5">
        <v>0</v>
      </c>
      <c r="L185" s="6">
        <v>100</v>
      </c>
      <c r="M185" s="6">
        <f t="shared" si="64"/>
        <v>294742</v>
      </c>
      <c r="N185" s="5">
        <f t="shared" si="166"/>
        <v>100</v>
      </c>
      <c r="O185" s="5">
        <f t="shared" si="169"/>
        <v>0</v>
      </c>
      <c r="P185" s="5">
        <f>K185-H185</f>
        <v>0</v>
      </c>
      <c r="Q185" s="5">
        <f>R185+S185+T185</f>
        <v>0</v>
      </c>
      <c r="R185" s="5"/>
      <c r="S185" s="6"/>
      <c r="T185" s="5"/>
      <c r="U185" s="5"/>
      <c r="V185" s="5">
        <v>0</v>
      </c>
      <c r="W185" s="5"/>
      <c r="X185" s="5"/>
      <c r="Y185" s="5"/>
      <c r="Z185" s="5"/>
      <c r="AA185" s="7"/>
      <c r="AB185" s="7" t="s">
        <v>186</v>
      </c>
    </row>
    <row r="186" spans="2:28" ht="83.25" customHeight="1" x14ac:dyDescent="0.2">
      <c r="B186" s="1"/>
      <c r="C186" s="2" t="s">
        <v>119</v>
      </c>
      <c r="D186" s="2"/>
      <c r="E186" s="15" t="s">
        <v>139</v>
      </c>
      <c r="F186" s="5">
        <f>+F187</f>
        <v>4290514</v>
      </c>
      <c r="G186" s="5">
        <f t="shared" ref="G186:K186" si="170">+G187</f>
        <v>0</v>
      </c>
      <c r="H186" s="5">
        <f t="shared" si="170"/>
        <v>0</v>
      </c>
      <c r="I186" s="5">
        <f>+I187</f>
        <v>0</v>
      </c>
      <c r="J186" s="5">
        <f t="shared" si="170"/>
        <v>0</v>
      </c>
      <c r="K186" s="5">
        <f t="shared" si="170"/>
        <v>0</v>
      </c>
      <c r="L186" s="5">
        <f t="shared" ref="L186" si="171">L187</f>
        <v>100</v>
      </c>
      <c r="M186" s="6">
        <f>M187</f>
        <v>4290514</v>
      </c>
      <c r="N186" s="5">
        <f t="shared" si="166"/>
        <v>100</v>
      </c>
      <c r="O186" s="5">
        <f t="shared" si="169"/>
        <v>0</v>
      </c>
      <c r="P186" s="5">
        <f>K186-H186</f>
        <v>0</v>
      </c>
      <c r="Q186" s="5">
        <f>Q187</f>
        <v>0</v>
      </c>
      <c r="R186" s="5"/>
      <c r="S186" s="5"/>
      <c r="T186" s="5"/>
      <c r="U186" s="5"/>
      <c r="V186" s="5">
        <v>0</v>
      </c>
      <c r="W186" s="5"/>
      <c r="X186" s="5"/>
      <c r="Y186" s="5"/>
      <c r="Z186" s="5"/>
      <c r="AA186" s="7"/>
      <c r="AB186" s="7"/>
    </row>
    <row r="187" spans="2:28" ht="25.5" x14ac:dyDescent="0.2">
      <c r="B187" s="1"/>
      <c r="C187" s="2"/>
      <c r="D187" s="2" t="s">
        <v>125</v>
      </c>
      <c r="E187" s="15" t="s">
        <v>126</v>
      </c>
      <c r="F187" s="5">
        <v>4290514</v>
      </c>
      <c r="G187" s="5">
        <v>0</v>
      </c>
      <c r="H187" s="5">
        <v>0</v>
      </c>
      <c r="I187" s="5">
        <v>0</v>
      </c>
      <c r="J187" s="5">
        <f>I187-G187</f>
        <v>0</v>
      </c>
      <c r="K187" s="5">
        <v>0</v>
      </c>
      <c r="L187" s="6">
        <v>100</v>
      </c>
      <c r="M187" s="6">
        <f t="shared" ref="M187:M235" si="172">F187</f>
        <v>4290514</v>
      </c>
      <c r="N187" s="5">
        <f t="shared" si="166"/>
        <v>100</v>
      </c>
      <c r="O187" s="5">
        <f t="shared" si="169"/>
        <v>0</v>
      </c>
      <c r="P187" s="5">
        <f>K187-H187</f>
        <v>0</v>
      </c>
      <c r="Q187" s="5">
        <f>R187+S187+T187</f>
        <v>0</v>
      </c>
      <c r="R187" s="6"/>
      <c r="S187" s="6"/>
      <c r="T187" s="5"/>
      <c r="U187" s="5"/>
      <c r="V187" s="5">
        <v>0</v>
      </c>
      <c r="W187" s="5"/>
      <c r="X187" s="5"/>
      <c r="Y187" s="5"/>
      <c r="Z187" s="5"/>
      <c r="AA187" s="7"/>
      <c r="AB187" s="7"/>
    </row>
    <row r="188" spans="2:28" ht="31.5" customHeight="1" x14ac:dyDescent="0.2">
      <c r="B188" s="1"/>
      <c r="C188" s="2" t="s">
        <v>140</v>
      </c>
      <c r="D188" s="2"/>
      <c r="E188" s="15" t="s">
        <v>141</v>
      </c>
      <c r="F188" s="5">
        <f>F189</f>
        <v>851317</v>
      </c>
      <c r="G188" s="5">
        <f t="shared" ref="G188:K188" si="173">G189</f>
        <v>0</v>
      </c>
      <c r="H188" s="5">
        <f t="shared" si="173"/>
        <v>0</v>
      </c>
      <c r="I188" s="5">
        <f t="shared" si="173"/>
        <v>0</v>
      </c>
      <c r="J188" s="5">
        <f t="shared" si="173"/>
        <v>0</v>
      </c>
      <c r="K188" s="5">
        <f t="shared" si="173"/>
        <v>0</v>
      </c>
      <c r="L188" s="5">
        <v>100</v>
      </c>
      <c r="M188" s="5">
        <f>M189</f>
        <v>851317</v>
      </c>
      <c r="N188" s="5">
        <f t="shared" si="166"/>
        <v>100</v>
      </c>
      <c r="O188" s="5">
        <f t="shared" si="169"/>
        <v>0</v>
      </c>
      <c r="P188" s="5">
        <f t="shared" ref="P188:P190" si="174">K188-H188</f>
        <v>0</v>
      </c>
      <c r="Q188" s="5">
        <f>R188+S188+T188</f>
        <v>0</v>
      </c>
      <c r="R188" s="6"/>
      <c r="S188" s="6"/>
      <c r="T188" s="5"/>
      <c r="U188" s="5"/>
      <c r="V188" s="5">
        <v>0</v>
      </c>
      <c r="W188" s="5"/>
      <c r="X188" s="5"/>
      <c r="Y188" s="5"/>
      <c r="Z188" s="5"/>
      <c r="AA188" s="7"/>
      <c r="AB188" s="7"/>
    </row>
    <row r="189" spans="2:28" ht="25.5" x14ac:dyDescent="0.2">
      <c r="B189" s="1"/>
      <c r="C189" s="2"/>
      <c r="D189" s="2" t="s">
        <v>125</v>
      </c>
      <c r="E189" s="15" t="s">
        <v>126</v>
      </c>
      <c r="F189" s="5">
        <v>851317</v>
      </c>
      <c r="G189" s="5">
        <v>0</v>
      </c>
      <c r="H189" s="5">
        <v>0</v>
      </c>
      <c r="I189" s="5">
        <v>0</v>
      </c>
      <c r="J189" s="5">
        <f t="shared" ref="J189:J194" si="175">I189-G189</f>
        <v>0</v>
      </c>
      <c r="K189" s="5">
        <v>0</v>
      </c>
      <c r="L189" s="6">
        <v>100</v>
      </c>
      <c r="M189" s="6">
        <f t="shared" si="172"/>
        <v>851317</v>
      </c>
      <c r="N189" s="5">
        <f t="shared" si="166"/>
        <v>100</v>
      </c>
      <c r="O189" s="5">
        <f t="shared" si="169"/>
        <v>0</v>
      </c>
      <c r="P189" s="5">
        <f>K189-H189</f>
        <v>0</v>
      </c>
      <c r="Q189" s="5">
        <f>R189+S189+T189</f>
        <v>0</v>
      </c>
      <c r="R189" s="6"/>
      <c r="S189" s="6"/>
      <c r="T189" s="5"/>
      <c r="U189" s="5"/>
      <c r="V189" s="5">
        <v>0</v>
      </c>
      <c r="W189" s="5"/>
      <c r="X189" s="5"/>
      <c r="Y189" s="5"/>
      <c r="Z189" s="5"/>
      <c r="AA189" s="7"/>
      <c r="AB189" s="7"/>
    </row>
    <row r="190" spans="2:28" ht="40.5" customHeight="1" x14ac:dyDescent="0.2">
      <c r="B190" s="1"/>
      <c r="C190" s="2" t="s">
        <v>142</v>
      </c>
      <c r="D190" s="2"/>
      <c r="E190" s="15" t="s">
        <v>143</v>
      </c>
      <c r="F190" s="5">
        <f>+F191</f>
        <v>110936</v>
      </c>
      <c r="G190" s="5">
        <f t="shared" ref="G190:K190" si="176">+G191</f>
        <v>0</v>
      </c>
      <c r="H190" s="5">
        <f t="shared" si="176"/>
        <v>0</v>
      </c>
      <c r="I190" s="5">
        <f>+I191</f>
        <v>0</v>
      </c>
      <c r="J190" s="5">
        <f t="shared" si="176"/>
        <v>0</v>
      </c>
      <c r="K190" s="5">
        <f t="shared" si="176"/>
        <v>0</v>
      </c>
      <c r="L190" s="6">
        <v>100</v>
      </c>
      <c r="M190" s="6">
        <f>M191</f>
        <v>110936</v>
      </c>
      <c r="N190" s="5">
        <f t="shared" si="166"/>
        <v>100</v>
      </c>
      <c r="O190" s="5">
        <f t="shared" si="169"/>
        <v>0</v>
      </c>
      <c r="P190" s="5">
        <f t="shared" si="174"/>
        <v>0</v>
      </c>
      <c r="Q190" s="5">
        <f>Q191</f>
        <v>0</v>
      </c>
      <c r="R190" s="5"/>
      <c r="S190" s="5"/>
      <c r="T190" s="5"/>
      <c r="U190" s="5"/>
      <c r="V190" s="5">
        <f>P190-Q190-U190</f>
        <v>0</v>
      </c>
      <c r="W190" s="5"/>
      <c r="X190" s="5"/>
      <c r="Y190" s="5"/>
      <c r="Z190" s="5"/>
      <c r="AA190" s="7" t="s">
        <v>144</v>
      </c>
      <c r="AB190" s="7"/>
    </row>
    <row r="191" spans="2:28" ht="25.5" x14ac:dyDescent="0.2">
      <c r="B191" s="1"/>
      <c r="C191" s="2"/>
      <c r="D191" s="2" t="s">
        <v>125</v>
      </c>
      <c r="E191" s="15" t="s">
        <v>126</v>
      </c>
      <c r="F191" s="5">
        <v>110936</v>
      </c>
      <c r="G191" s="5">
        <v>0</v>
      </c>
      <c r="H191" s="5">
        <v>0</v>
      </c>
      <c r="I191" s="5">
        <v>0</v>
      </c>
      <c r="J191" s="5">
        <f t="shared" si="175"/>
        <v>0</v>
      </c>
      <c r="K191" s="5">
        <v>0</v>
      </c>
      <c r="L191" s="6">
        <v>100</v>
      </c>
      <c r="M191" s="6">
        <f>F191</f>
        <v>110936</v>
      </c>
      <c r="N191" s="5">
        <f t="shared" si="166"/>
        <v>100</v>
      </c>
      <c r="O191" s="5">
        <f t="shared" si="169"/>
        <v>0</v>
      </c>
      <c r="P191" s="5">
        <f>K191-H191</f>
        <v>0</v>
      </c>
      <c r="Q191" s="5">
        <f>R191+S191+T191</f>
        <v>0</v>
      </c>
      <c r="R191" s="6"/>
      <c r="S191" s="6"/>
      <c r="T191" s="5"/>
      <c r="U191" s="5"/>
      <c r="V191" s="5">
        <f>P191-Q191-U191</f>
        <v>0</v>
      </c>
      <c r="W191" s="5"/>
      <c r="X191" s="5"/>
      <c r="Y191" s="5"/>
      <c r="Z191" s="5"/>
      <c r="AA191" s="7"/>
      <c r="AB191" s="7"/>
    </row>
    <row r="192" spans="2:28" ht="54.75" customHeight="1" x14ac:dyDescent="0.2">
      <c r="B192" s="1"/>
      <c r="C192" s="2" t="s">
        <v>145</v>
      </c>
      <c r="D192" s="2"/>
      <c r="E192" s="15" t="s">
        <v>146</v>
      </c>
      <c r="F192" s="5">
        <f>+F193+F194</f>
        <v>508210</v>
      </c>
      <c r="G192" s="5">
        <f t="shared" ref="G192:K192" si="177">+G193+G194</f>
        <v>0</v>
      </c>
      <c r="H192" s="5">
        <f t="shared" si="177"/>
        <v>0</v>
      </c>
      <c r="I192" s="5">
        <f>+I193+I194</f>
        <v>0</v>
      </c>
      <c r="J192" s="5">
        <f t="shared" si="177"/>
        <v>0</v>
      </c>
      <c r="K192" s="5">
        <f t="shared" si="177"/>
        <v>0</v>
      </c>
      <c r="L192" s="6">
        <v>100</v>
      </c>
      <c r="M192" s="6">
        <f>M194+M193</f>
        <v>508210</v>
      </c>
      <c r="N192" s="5">
        <f t="shared" si="166"/>
        <v>100</v>
      </c>
      <c r="O192" s="5">
        <f t="shared" si="169"/>
        <v>0</v>
      </c>
      <c r="P192" s="5">
        <f>P194+P193</f>
        <v>0</v>
      </c>
      <c r="Q192" s="5">
        <f>Q194+Q193</f>
        <v>0</v>
      </c>
      <c r="R192" s="6"/>
      <c r="S192" s="6"/>
      <c r="T192" s="5"/>
      <c r="U192" s="5"/>
      <c r="V192" s="5">
        <v>0</v>
      </c>
      <c r="W192" s="5"/>
      <c r="X192" s="5"/>
      <c r="Y192" s="5"/>
      <c r="Z192" s="5"/>
      <c r="AA192" s="7"/>
      <c r="AB192" s="7"/>
    </row>
    <row r="193" spans="2:28" ht="25.5" x14ac:dyDescent="0.2">
      <c r="B193" s="2"/>
      <c r="C193" s="2"/>
      <c r="D193" s="2" t="s">
        <v>77</v>
      </c>
      <c r="E193" s="15" t="s">
        <v>129</v>
      </c>
      <c r="F193" s="5">
        <v>21933</v>
      </c>
      <c r="G193" s="5">
        <v>0</v>
      </c>
      <c r="H193" s="5">
        <v>0</v>
      </c>
      <c r="I193" s="5">
        <v>0</v>
      </c>
      <c r="J193" s="5">
        <f t="shared" ref="J193" si="178">I193-G193</f>
        <v>0</v>
      </c>
      <c r="K193" s="5">
        <v>0</v>
      </c>
      <c r="L193" s="6">
        <v>100</v>
      </c>
      <c r="M193" s="6">
        <f>F193</f>
        <v>21933</v>
      </c>
      <c r="N193" s="5">
        <f t="shared" si="166"/>
        <v>100</v>
      </c>
      <c r="O193" s="5">
        <v>0</v>
      </c>
      <c r="P193" s="5">
        <f t="shared" ref="P193" si="179">K193-H193</f>
        <v>0</v>
      </c>
      <c r="Q193" s="5">
        <f>R193+S193+T193</f>
        <v>0</v>
      </c>
      <c r="R193" s="5"/>
      <c r="S193" s="6"/>
      <c r="T193" s="5"/>
      <c r="U193" s="5"/>
      <c r="V193" s="5">
        <f>P193-Q193-U193</f>
        <v>0</v>
      </c>
      <c r="W193" s="5"/>
      <c r="X193" s="5"/>
      <c r="Y193" s="5"/>
      <c r="Z193" s="5"/>
      <c r="AA193" s="7"/>
      <c r="AB193" s="7"/>
    </row>
    <row r="194" spans="2:28" ht="25.5" x14ac:dyDescent="0.2">
      <c r="B194" s="1"/>
      <c r="C194" s="2"/>
      <c r="D194" s="2" t="s">
        <v>125</v>
      </c>
      <c r="E194" s="15" t="s">
        <v>126</v>
      </c>
      <c r="F194" s="5">
        <v>486277</v>
      </c>
      <c r="G194" s="5">
        <v>0</v>
      </c>
      <c r="H194" s="5">
        <v>0</v>
      </c>
      <c r="I194" s="5">
        <v>0</v>
      </c>
      <c r="J194" s="5">
        <f t="shared" si="175"/>
        <v>0</v>
      </c>
      <c r="K194" s="5">
        <v>0</v>
      </c>
      <c r="L194" s="6">
        <v>100</v>
      </c>
      <c r="M194" s="6">
        <f>F194</f>
        <v>486277</v>
      </c>
      <c r="N194" s="5">
        <f t="shared" si="166"/>
        <v>100</v>
      </c>
      <c r="O194" s="5">
        <f t="shared" si="169"/>
        <v>0</v>
      </c>
      <c r="P194" s="5">
        <f>K194-H194</f>
        <v>0</v>
      </c>
      <c r="Q194" s="5">
        <f>R194+S194+T194</f>
        <v>0</v>
      </c>
      <c r="R194" s="6"/>
      <c r="S194" s="6"/>
      <c r="T194" s="5"/>
      <c r="U194" s="5"/>
      <c r="V194" s="5">
        <f>P194-Q194-U194</f>
        <v>0</v>
      </c>
      <c r="W194" s="5"/>
      <c r="X194" s="5"/>
      <c r="Y194" s="5"/>
      <c r="Z194" s="5"/>
      <c r="AA194" s="7"/>
      <c r="AB194" s="7"/>
    </row>
    <row r="195" spans="2:28" s="69" customFormat="1" ht="54" customHeight="1" x14ac:dyDescent="0.2">
      <c r="B195" s="1" t="s">
        <v>147</v>
      </c>
      <c r="C195" s="2" t="s">
        <v>46</v>
      </c>
      <c r="D195" s="2" t="s">
        <v>77</v>
      </c>
      <c r="E195" s="15" t="s">
        <v>148</v>
      </c>
      <c r="F195" s="5">
        <v>11029</v>
      </c>
      <c r="G195" s="5">
        <v>11029</v>
      </c>
      <c r="H195" s="5">
        <v>0</v>
      </c>
      <c r="I195" s="5">
        <v>0</v>
      </c>
      <c r="J195" s="5">
        <f>I195-G195</f>
        <v>-11029</v>
      </c>
      <c r="K195" s="5">
        <v>0</v>
      </c>
      <c r="L195" s="6">
        <v>0</v>
      </c>
      <c r="M195" s="6">
        <f t="shared" si="172"/>
        <v>11029</v>
      </c>
      <c r="N195" s="5">
        <f t="shared" si="166"/>
        <v>100</v>
      </c>
      <c r="O195" s="5">
        <f t="shared" si="169"/>
        <v>0</v>
      </c>
      <c r="P195" s="5">
        <f>K195-H195</f>
        <v>0</v>
      </c>
      <c r="Q195" s="5">
        <f>R195+S195+T195</f>
        <v>0</v>
      </c>
      <c r="R195" s="5"/>
      <c r="S195" s="6"/>
      <c r="T195" s="5"/>
      <c r="U195" s="5"/>
      <c r="V195" s="5">
        <f>P195-Q195-U195</f>
        <v>0</v>
      </c>
      <c r="W195" s="5"/>
      <c r="X195" s="5"/>
      <c r="Y195" s="5"/>
      <c r="Z195" s="5"/>
      <c r="AA195" s="7"/>
      <c r="AB195" s="7" t="s">
        <v>50</v>
      </c>
    </row>
    <row r="196" spans="2:28" s="69" customFormat="1" ht="93.75" customHeight="1" x14ac:dyDescent="0.2">
      <c r="B196" s="1" t="s">
        <v>149</v>
      </c>
      <c r="C196" s="2"/>
      <c r="D196" s="2"/>
      <c r="E196" s="15" t="s">
        <v>150</v>
      </c>
      <c r="F196" s="5">
        <f>F197</f>
        <v>8879213</v>
      </c>
      <c r="G196" s="5">
        <f t="shared" ref="G196:P196" si="180">G197</f>
        <v>60000</v>
      </c>
      <c r="H196" s="5">
        <f>H197</f>
        <v>60000</v>
      </c>
      <c r="I196" s="5">
        <f>I197</f>
        <v>60000</v>
      </c>
      <c r="J196" s="5">
        <f t="shared" si="180"/>
        <v>0</v>
      </c>
      <c r="K196" s="5">
        <f t="shared" si="180"/>
        <v>60000</v>
      </c>
      <c r="L196" s="5">
        <f t="shared" si="180"/>
        <v>100</v>
      </c>
      <c r="M196" s="5">
        <f>M197</f>
        <v>8879213</v>
      </c>
      <c r="N196" s="5">
        <f t="shared" si="180"/>
        <v>100</v>
      </c>
      <c r="O196" s="5">
        <f t="shared" si="180"/>
        <v>0</v>
      </c>
      <c r="P196" s="5">
        <f t="shared" si="180"/>
        <v>0</v>
      </c>
      <c r="Q196" s="5">
        <f>R196+S196+T196</f>
        <v>0</v>
      </c>
      <c r="R196" s="5">
        <f>R197</f>
        <v>0</v>
      </c>
      <c r="S196" s="5">
        <f>S197</f>
        <v>0</v>
      </c>
      <c r="T196" s="5">
        <f>T197</f>
        <v>0</v>
      </c>
      <c r="U196" s="5">
        <v>0</v>
      </c>
      <c r="V196" s="5">
        <f>V197</f>
        <v>0</v>
      </c>
      <c r="W196" s="5"/>
      <c r="X196" s="5"/>
      <c r="Y196" s="5"/>
      <c r="Z196" s="5"/>
      <c r="AA196" s="44"/>
      <c r="AB196" s="7"/>
    </row>
    <row r="197" spans="2:28" ht="25.5" x14ac:dyDescent="0.2">
      <c r="B197" s="1"/>
      <c r="C197" s="2" t="s">
        <v>46</v>
      </c>
      <c r="D197" s="2"/>
      <c r="E197" s="15" t="s">
        <v>47</v>
      </c>
      <c r="F197" s="5">
        <f>F199+F198</f>
        <v>8879213</v>
      </c>
      <c r="G197" s="5">
        <f t="shared" ref="G197:J197" si="181">G199+G198</f>
        <v>60000</v>
      </c>
      <c r="H197" s="5">
        <f t="shared" si="181"/>
        <v>60000</v>
      </c>
      <c r="I197" s="5">
        <f>I199+I198</f>
        <v>60000</v>
      </c>
      <c r="J197" s="5">
        <f t="shared" si="181"/>
        <v>0</v>
      </c>
      <c r="K197" s="5">
        <f>K199+K198</f>
        <v>60000</v>
      </c>
      <c r="L197" s="5">
        <f>L199</f>
        <v>100</v>
      </c>
      <c r="M197" s="6">
        <f>F197</f>
        <v>8879213</v>
      </c>
      <c r="N197" s="5">
        <f>N199</f>
        <v>100</v>
      </c>
      <c r="O197" s="5">
        <f>O199</f>
        <v>0</v>
      </c>
      <c r="P197" s="5">
        <f>P199+P198</f>
        <v>0</v>
      </c>
      <c r="Q197" s="5">
        <f>Q199+Q198</f>
        <v>0</v>
      </c>
      <c r="R197" s="5">
        <f>R198+R199</f>
        <v>0</v>
      </c>
      <c r="S197" s="5">
        <f t="shared" ref="S197:V197" si="182">S199</f>
        <v>0</v>
      </c>
      <c r="T197" s="5">
        <f>T199+T198</f>
        <v>0</v>
      </c>
      <c r="U197" s="5">
        <f t="shared" si="182"/>
        <v>0</v>
      </c>
      <c r="V197" s="5">
        <f t="shared" si="182"/>
        <v>0</v>
      </c>
      <c r="W197" s="5"/>
      <c r="X197" s="5"/>
      <c r="Y197" s="5"/>
      <c r="Z197" s="5"/>
      <c r="AA197" s="7"/>
      <c r="AB197" s="70"/>
    </row>
    <row r="198" spans="2:28" ht="25.5" x14ac:dyDescent="0.2">
      <c r="B198" s="2"/>
      <c r="C198" s="2"/>
      <c r="D198" s="2" t="s">
        <v>77</v>
      </c>
      <c r="E198" s="15" t="s">
        <v>129</v>
      </c>
      <c r="F198" s="5">
        <v>3999867</v>
      </c>
      <c r="G198" s="5">
        <v>0</v>
      </c>
      <c r="H198" s="5">
        <v>0</v>
      </c>
      <c r="I198" s="5">
        <v>0</v>
      </c>
      <c r="J198" s="5">
        <f>I198-G198</f>
        <v>0</v>
      </c>
      <c r="K198" s="5">
        <v>0</v>
      </c>
      <c r="L198" s="6">
        <v>0</v>
      </c>
      <c r="M198" s="6">
        <f t="shared" si="172"/>
        <v>3999867</v>
      </c>
      <c r="N198" s="5">
        <f t="shared" ref="N198:N253" si="183">M198/F198*100</f>
        <v>100</v>
      </c>
      <c r="O198" s="5">
        <f t="shared" ref="O198" si="184">M198-F198</f>
        <v>0</v>
      </c>
      <c r="P198" s="5">
        <f>K198-H198</f>
        <v>0</v>
      </c>
      <c r="Q198" s="5">
        <f>R198+S198+T198</f>
        <v>0</v>
      </c>
      <c r="R198" s="5"/>
      <c r="S198" s="6"/>
      <c r="T198" s="5"/>
      <c r="U198" s="5"/>
      <c r="V198" s="5">
        <f>P198-Q198-U198</f>
        <v>0</v>
      </c>
      <c r="W198" s="5"/>
      <c r="X198" s="5"/>
      <c r="Y198" s="5"/>
      <c r="Z198" s="5"/>
      <c r="AA198" s="7"/>
      <c r="AB198" s="7"/>
    </row>
    <row r="199" spans="2:28" ht="54" customHeight="1" x14ac:dyDescent="0.2">
      <c r="B199" s="1"/>
      <c r="C199" s="2"/>
      <c r="D199" s="2" t="s">
        <v>125</v>
      </c>
      <c r="E199" s="15" t="s">
        <v>126</v>
      </c>
      <c r="F199" s="5">
        <v>4879346</v>
      </c>
      <c r="G199" s="5">
        <v>60000</v>
      </c>
      <c r="H199" s="5">
        <v>60000</v>
      </c>
      <c r="I199" s="64">
        <v>60000</v>
      </c>
      <c r="J199" s="5">
        <f>I199-G199</f>
        <v>0</v>
      </c>
      <c r="K199" s="5">
        <v>60000</v>
      </c>
      <c r="L199" s="6">
        <v>100</v>
      </c>
      <c r="M199" s="6">
        <f t="shared" si="172"/>
        <v>4879346</v>
      </c>
      <c r="N199" s="5">
        <f t="shared" si="183"/>
        <v>100</v>
      </c>
      <c r="O199" s="5">
        <f>M199-F199</f>
        <v>0</v>
      </c>
      <c r="P199" s="5">
        <f>K199-H199</f>
        <v>0</v>
      </c>
      <c r="Q199" s="5">
        <f>R199+S199+T199</f>
        <v>0</v>
      </c>
      <c r="R199" s="6"/>
      <c r="S199" s="6"/>
      <c r="T199" s="5"/>
      <c r="U199" s="5"/>
      <c r="V199" s="5">
        <v>0</v>
      </c>
      <c r="W199" s="5"/>
      <c r="X199" s="5"/>
      <c r="Y199" s="5"/>
      <c r="Z199" s="5"/>
      <c r="AA199" s="7"/>
      <c r="AB199" s="7"/>
    </row>
    <row r="200" spans="2:28" ht="72" customHeight="1" x14ac:dyDescent="0.2">
      <c r="B200" s="2" t="s">
        <v>151</v>
      </c>
      <c r="C200" s="2"/>
      <c r="D200" s="2"/>
      <c r="E200" s="50" t="s">
        <v>152</v>
      </c>
      <c r="F200" s="5">
        <f>F201</f>
        <v>340613</v>
      </c>
      <c r="G200" s="5">
        <f t="shared" ref="G200:J200" si="185">G201</f>
        <v>121263</v>
      </c>
      <c r="H200" s="5">
        <f t="shared" si="185"/>
        <v>20516</v>
      </c>
      <c r="I200" s="5">
        <f t="shared" si="185"/>
        <v>25395.665000000005</v>
      </c>
      <c r="J200" s="5">
        <f t="shared" si="185"/>
        <v>-95867.335000000006</v>
      </c>
      <c r="K200" s="5">
        <f>K201</f>
        <v>19449.013000000003</v>
      </c>
      <c r="L200" s="6">
        <f>(K200/H200)*100</f>
        <v>94.799244492103739</v>
      </c>
      <c r="M200" s="5">
        <f>M201</f>
        <v>340613</v>
      </c>
      <c r="N200" s="5">
        <f t="shared" si="183"/>
        <v>100</v>
      </c>
      <c r="O200" s="5">
        <f t="shared" ref="O200:S200" si="186">O201</f>
        <v>0</v>
      </c>
      <c r="P200" s="5">
        <f t="shared" si="186"/>
        <v>-1066.9870000000001</v>
      </c>
      <c r="Q200" s="5">
        <f t="shared" si="186"/>
        <v>-1066.9870000000001</v>
      </c>
      <c r="R200" s="5">
        <f t="shared" si="186"/>
        <v>0</v>
      </c>
      <c r="S200" s="5">
        <f t="shared" si="186"/>
        <v>-12.773999999999999</v>
      </c>
      <c r="T200" s="5">
        <f>T201</f>
        <v>-1054.213</v>
      </c>
      <c r="U200" s="5">
        <v>0</v>
      </c>
      <c r="V200" s="5">
        <v>0</v>
      </c>
      <c r="W200" s="5"/>
      <c r="X200" s="5"/>
      <c r="Y200" s="5"/>
      <c r="Z200" s="5"/>
      <c r="AA200" s="41"/>
      <c r="AB200" s="42"/>
    </row>
    <row r="201" spans="2:28" ht="25.5" x14ac:dyDescent="0.2">
      <c r="B201" s="2"/>
      <c r="C201" s="2" t="s">
        <v>46</v>
      </c>
      <c r="D201" s="2"/>
      <c r="E201" s="15" t="s">
        <v>47</v>
      </c>
      <c r="F201" s="5">
        <f t="shared" ref="F201:K201" si="187">SUM(F202:F218)</f>
        <v>340613</v>
      </c>
      <c r="G201" s="5">
        <f t="shared" si="187"/>
        <v>121263</v>
      </c>
      <c r="H201" s="5">
        <f t="shared" si="187"/>
        <v>20516</v>
      </c>
      <c r="I201" s="5">
        <f t="shared" si="187"/>
        <v>25395.665000000005</v>
      </c>
      <c r="J201" s="5">
        <f t="shared" si="187"/>
        <v>-95867.335000000006</v>
      </c>
      <c r="K201" s="5">
        <f t="shared" si="187"/>
        <v>19449.013000000003</v>
      </c>
      <c r="L201" s="6">
        <f>(K201/H201)*100</f>
        <v>94.799244492103739</v>
      </c>
      <c r="M201" s="5">
        <f>SUM(M202:M218)</f>
        <v>340613</v>
      </c>
      <c r="N201" s="5">
        <f t="shared" si="183"/>
        <v>100</v>
      </c>
      <c r="O201" s="5">
        <f>SUM(O207:O218)</f>
        <v>0</v>
      </c>
      <c r="P201" s="5">
        <f>SUM(P202:P218)</f>
        <v>-1066.9870000000001</v>
      </c>
      <c r="Q201" s="5">
        <f>SUM(Q202:Q218)</f>
        <v>-1066.9870000000001</v>
      </c>
      <c r="R201" s="5">
        <f>SUM(R202:R218)</f>
        <v>0</v>
      </c>
      <c r="S201" s="5">
        <f>SUM(S202:S218)</f>
        <v>-12.773999999999999</v>
      </c>
      <c r="T201" s="5">
        <f>SUM(T202:T218)</f>
        <v>-1054.213</v>
      </c>
      <c r="U201" s="5">
        <f>U207+U209+U210+U211+U212+U216+U217+U218</f>
        <v>0</v>
      </c>
      <c r="V201" s="5">
        <f>V207+V209+V210+V211+V212+V216+V217+V218</f>
        <v>0</v>
      </c>
      <c r="W201" s="5"/>
      <c r="X201" s="5"/>
      <c r="Y201" s="5"/>
      <c r="Z201" s="5"/>
      <c r="AA201" s="7"/>
      <c r="AB201" s="42"/>
    </row>
    <row r="202" spans="2:28" x14ac:dyDescent="0.2">
      <c r="B202" s="2"/>
      <c r="C202" s="2"/>
      <c r="D202" s="2" t="s">
        <v>88</v>
      </c>
      <c r="E202" s="15" t="s">
        <v>49</v>
      </c>
      <c r="F202" s="5">
        <v>189428</v>
      </c>
      <c r="G202" s="5">
        <v>15300</v>
      </c>
      <c r="H202" s="5">
        <v>15300</v>
      </c>
      <c r="I202" s="5">
        <v>15300</v>
      </c>
      <c r="J202" s="5">
        <f t="shared" ref="J202:J206" si="188">I202-G202</f>
        <v>0</v>
      </c>
      <c r="K202" s="5">
        <v>15300</v>
      </c>
      <c r="L202" s="6">
        <v>100</v>
      </c>
      <c r="M202" s="6">
        <f t="shared" ref="M202:M206" si="189">F202</f>
        <v>189428</v>
      </c>
      <c r="N202" s="5">
        <f t="shared" si="183"/>
        <v>100</v>
      </c>
      <c r="O202" s="5">
        <f t="shared" ref="O202:O206" si="190">M202-F202</f>
        <v>0</v>
      </c>
      <c r="P202" s="5">
        <f t="shared" ref="P202:P218" si="191">K202-H202</f>
        <v>0</v>
      </c>
      <c r="Q202" s="5">
        <f t="shared" ref="Q202:Q218" si="192">R202+S202+T202</f>
        <v>0</v>
      </c>
      <c r="R202" s="5"/>
      <c r="S202" s="6"/>
      <c r="T202" s="5"/>
      <c r="U202" s="5"/>
      <c r="V202" s="5">
        <f>P202-Q202-U202</f>
        <v>0</v>
      </c>
      <c r="W202" s="5"/>
      <c r="X202" s="5"/>
      <c r="Y202" s="5"/>
      <c r="Z202" s="5"/>
      <c r="AA202" s="7"/>
      <c r="AB202" s="7"/>
    </row>
    <row r="203" spans="2:28" ht="38.25" x14ac:dyDescent="0.2">
      <c r="B203" s="1"/>
      <c r="C203" s="2"/>
      <c r="D203" s="2" t="s">
        <v>101</v>
      </c>
      <c r="E203" s="15" t="s">
        <v>56</v>
      </c>
      <c r="F203" s="5">
        <v>8015</v>
      </c>
      <c r="G203" s="5">
        <v>271</v>
      </c>
      <c r="H203" s="5">
        <v>271</v>
      </c>
      <c r="I203" s="5">
        <v>270.05700000000002</v>
      </c>
      <c r="J203" s="5">
        <f>I203-G203</f>
        <v>-0.94299999999998363</v>
      </c>
      <c r="K203" s="5">
        <v>270.05700000000002</v>
      </c>
      <c r="L203" s="6">
        <v>0</v>
      </c>
      <c r="M203" s="6">
        <f>F203</f>
        <v>8015</v>
      </c>
      <c r="N203" s="5">
        <v>100</v>
      </c>
      <c r="O203" s="5">
        <f t="shared" si="190"/>
        <v>0</v>
      </c>
      <c r="P203" s="5">
        <f>K203-H203</f>
        <v>-0.94299999999998363</v>
      </c>
      <c r="Q203" s="5">
        <f>T203+S203</f>
        <v>-0.94299999999999995</v>
      </c>
      <c r="R203" s="6" t="s">
        <v>53</v>
      </c>
      <c r="S203" s="6">
        <v>-0.94299999999999995</v>
      </c>
      <c r="T203" s="5"/>
      <c r="U203" s="5"/>
      <c r="V203" s="5">
        <f>P203-Q203-U203</f>
        <v>1.6320278461989801E-14</v>
      </c>
      <c r="W203" s="5"/>
      <c r="X203" s="5"/>
      <c r="Y203" s="5"/>
      <c r="Z203" s="5"/>
      <c r="AA203" s="7" t="s">
        <v>66</v>
      </c>
      <c r="AB203" s="7" t="s">
        <v>66</v>
      </c>
    </row>
    <row r="204" spans="2:28" ht="38.25" x14ac:dyDescent="0.2">
      <c r="B204" s="1"/>
      <c r="C204" s="2"/>
      <c r="D204" s="3" t="s">
        <v>103</v>
      </c>
      <c r="E204" s="45" t="s">
        <v>58</v>
      </c>
      <c r="F204" s="5">
        <v>2684</v>
      </c>
      <c r="G204" s="5">
        <v>220</v>
      </c>
      <c r="H204" s="5">
        <v>220</v>
      </c>
      <c r="I204" s="5">
        <v>220</v>
      </c>
      <c r="J204" s="5">
        <f t="shared" ref="J204" si="193">I204-G204</f>
        <v>0</v>
      </c>
      <c r="K204" s="5">
        <v>220</v>
      </c>
      <c r="L204" s="6">
        <v>100</v>
      </c>
      <c r="M204" s="6">
        <f t="shared" si="189"/>
        <v>2684</v>
      </c>
      <c r="N204" s="5">
        <f t="shared" si="183"/>
        <v>100</v>
      </c>
      <c r="O204" s="5">
        <f t="shared" si="190"/>
        <v>0</v>
      </c>
      <c r="P204" s="5">
        <f>K204-H204</f>
        <v>0</v>
      </c>
      <c r="Q204" s="5">
        <f>R204+S204+T204</f>
        <v>0</v>
      </c>
      <c r="R204" s="6"/>
      <c r="S204" s="6"/>
      <c r="T204" s="5"/>
      <c r="U204" s="5"/>
      <c r="V204" s="5">
        <v>0</v>
      </c>
      <c r="W204" s="5"/>
      <c r="X204" s="5"/>
      <c r="Y204" s="5"/>
      <c r="Z204" s="5"/>
      <c r="AA204" s="7"/>
      <c r="AB204" s="7"/>
    </row>
    <row r="205" spans="2:28" x14ac:dyDescent="0.2">
      <c r="B205" s="2"/>
      <c r="C205" s="2"/>
      <c r="D205" s="2" t="s">
        <v>59</v>
      </c>
      <c r="E205" s="15" t="s">
        <v>60</v>
      </c>
      <c r="F205" s="5">
        <v>10002</v>
      </c>
      <c r="G205" s="5">
        <v>833</v>
      </c>
      <c r="H205" s="5">
        <v>833</v>
      </c>
      <c r="I205" s="5">
        <v>833</v>
      </c>
      <c r="J205" s="5">
        <f>I205-G205</f>
        <v>0</v>
      </c>
      <c r="K205" s="5">
        <v>833</v>
      </c>
      <c r="L205" s="6">
        <v>100</v>
      </c>
      <c r="M205" s="6">
        <f t="shared" si="189"/>
        <v>10002</v>
      </c>
      <c r="N205" s="5">
        <f t="shared" si="183"/>
        <v>100</v>
      </c>
      <c r="O205" s="5">
        <f t="shared" si="190"/>
        <v>0</v>
      </c>
      <c r="P205" s="5">
        <f t="shared" si="191"/>
        <v>0</v>
      </c>
      <c r="Q205" s="5">
        <f t="shared" si="192"/>
        <v>0</v>
      </c>
      <c r="R205" s="5"/>
      <c r="S205" s="6"/>
      <c r="T205" s="5"/>
      <c r="U205" s="5"/>
      <c r="V205" s="5">
        <f t="shared" ref="V205:V210" si="194">P205-Q205-U205</f>
        <v>0</v>
      </c>
      <c r="W205" s="5"/>
      <c r="X205" s="5"/>
      <c r="Y205" s="5"/>
      <c r="Z205" s="5"/>
      <c r="AA205" s="7"/>
      <c r="AB205" s="7"/>
    </row>
    <row r="206" spans="2:28" ht="38.25" x14ac:dyDescent="0.2">
      <c r="B206" s="2"/>
      <c r="C206" s="2"/>
      <c r="D206" s="2" t="s">
        <v>61</v>
      </c>
      <c r="E206" s="15" t="s">
        <v>102</v>
      </c>
      <c r="F206" s="5">
        <v>8524</v>
      </c>
      <c r="G206" s="5">
        <v>686</v>
      </c>
      <c r="H206" s="5">
        <v>686</v>
      </c>
      <c r="I206" s="5">
        <v>686</v>
      </c>
      <c r="J206" s="5">
        <f t="shared" si="188"/>
        <v>0</v>
      </c>
      <c r="K206" s="5">
        <v>686</v>
      </c>
      <c r="L206" s="6">
        <v>100</v>
      </c>
      <c r="M206" s="6">
        <f t="shared" si="189"/>
        <v>8524</v>
      </c>
      <c r="N206" s="5">
        <f t="shared" si="183"/>
        <v>100</v>
      </c>
      <c r="O206" s="5">
        <f t="shared" si="190"/>
        <v>0</v>
      </c>
      <c r="P206" s="5">
        <f t="shared" si="191"/>
        <v>0</v>
      </c>
      <c r="Q206" s="5">
        <f t="shared" si="192"/>
        <v>0</v>
      </c>
      <c r="R206" s="5"/>
      <c r="S206" s="6"/>
      <c r="T206" s="5"/>
      <c r="U206" s="5"/>
      <c r="V206" s="5">
        <f t="shared" si="194"/>
        <v>0</v>
      </c>
      <c r="W206" s="5"/>
      <c r="X206" s="5"/>
      <c r="Y206" s="5"/>
      <c r="Z206" s="5"/>
      <c r="AA206" s="7"/>
      <c r="AB206" s="7"/>
    </row>
    <row r="207" spans="2:28" ht="25.5" x14ac:dyDescent="0.2">
      <c r="B207" s="2"/>
      <c r="C207" s="2"/>
      <c r="D207" s="2" t="s">
        <v>89</v>
      </c>
      <c r="E207" s="15" t="s">
        <v>110</v>
      </c>
      <c r="F207" s="5">
        <v>85</v>
      </c>
      <c r="G207" s="5">
        <v>0</v>
      </c>
      <c r="H207" s="5">
        <v>0</v>
      </c>
      <c r="I207" s="5">
        <v>0</v>
      </c>
      <c r="J207" s="5">
        <f>I207-G207</f>
        <v>0</v>
      </c>
      <c r="K207" s="5">
        <v>0</v>
      </c>
      <c r="L207" s="6">
        <v>0</v>
      </c>
      <c r="M207" s="6">
        <f t="shared" si="172"/>
        <v>85</v>
      </c>
      <c r="N207" s="5">
        <f t="shared" si="183"/>
        <v>100</v>
      </c>
      <c r="O207" s="5">
        <v>0</v>
      </c>
      <c r="P207" s="5">
        <f t="shared" si="191"/>
        <v>0</v>
      </c>
      <c r="Q207" s="5">
        <f>R207+S207+T207</f>
        <v>0</v>
      </c>
      <c r="R207" s="6"/>
      <c r="S207" s="6"/>
      <c r="T207" s="5"/>
      <c r="U207" s="5"/>
      <c r="V207" s="5">
        <f t="shared" si="194"/>
        <v>0</v>
      </c>
      <c r="W207" s="5"/>
      <c r="X207" s="5"/>
      <c r="Y207" s="5"/>
      <c r="Z207" s="5"/>
      <c r="AA207" s="7"/>
      <c r="AB207" s="7"/>
    </row>
    <row r="208" spans="2:28" ht="51" x14ac:dyDescent="0.2">
      <c r="B208" s="2"/>
      <c r="C208" s="2"/>
      <c r="D208" s="2" t="s">
        <v>64</v>
      </c>
      <c r="E208" s="46" t="s">
        <v>65</v>
      </c>
      <c r="F208" s="5">
        <v>5682</v>
      </c>
      <c r="G208" s="5">
        <v>450</v>
      </c>
      <c r="H208" s="5">
        <v>450</v>
      </c>
      <c r="I208" s="5">
        <v>438.16899999999998</v>
      </c>
      <c r="J208" s="5">
        <f t="shared" ref="J208" si="195">I208-G208</f>
        <v>-11.831000000000017</v>
      </c>
      <c r="K208" s="5">
        <v>438.16899999999998</v>
      </c>
      <c r="L208" s="6">
        <f t="shared" ref="L208:L218" si="196">(K208/H208)*100</f>
        <v>97.370888888888885</v>
      </c>
      <c r="M208" s="6">
        <f t="shared" si="172"/>
        <v>5682</v>
      </c>
      <c r="N208" s="5">
        <f t="shared" si="183"/>
        <v>100</v>
      </c>
      <c r="O208" s="5">
        <f t="shared" ref="O208" si="197">M208-F208</f>
        <v>0</v>
      </c>
      <c r="P208" s="5">
        <f>K208-H208</f>
        <v>-11.831000000000017</v>
      </c>
      <c r="Q208" s="5">
        <f t="shared" si="192"/>
        <v>-11.831</v>
      </c>
      <c r="R208" s="5"/>
      <c r="S208" s="6">
        <v>-11.831</v>
      </c>
      <c r="T208" s="5"/>
      <c r="U208" s="5"/>
      <c r="V208" s="5">
        <f t="shared" si="194"/>
        <v>-1.7763568394002505E-14</v>
      </c>
      <c r="W208" s="5"/>
      <c r="X208" s="5"/>
      <c r="Y208" s="5"/>
      <c r="Z208" s="5"/>
      <c r="AA208" s="7" t="s">
        <v>66</v>
      </c>
      <c r="AB208" s="7" t="s">
        <v>66</v>
      </c>
    </row>
    <row r="209" spans="2:28" ht="38.25" x14ac:dyDescent="0.2">
      <c r="B209" s="2"/>
      <c r="C209" s="2"/>
      <c r="D209" s="2" t="s">
        <v>91</v>
      </c>
      <c r="E209" s="15" t="s">
        <v>92</v>
      </c>
      <c r="F209" s="5">
        <v>91080</v>
      </c>
      <c r="G209" s="5">
        <v>91080</v>
      </c>
      <c r="H209" s="5">
        <v>2500</v>
      </c>
      <c r="I209" s="5">
        <v>7364.8109999999997</v>
      </c>
      <c r="J209" s="5">
        <f>I209-G209</f>
        <v>-83715.188999999998</v>
      </c>
      <c r="K209" s="5">
        <v>1500.787</v>
      </c>
      <c r="L209" s="6">
        <f t="shared" si="196"/>
        <v>60.031480000000002</v>
      </c>
      <c r="M209" s="6">
        <f t="shared" si="172"/>
        <v>91080</v>
      </c>
      <c r="N209" s="5">
        <f t="shared" si="183"/>
        <v>100</v>
      </c>
      <c r="O209" s="5">
        <f>M209-F209</f>
        <v>0</v>
      </c>
      <c r="P209" s="5">
        <f>K209-H209</f>
        <v>-999.21299999999997</v>
      </c>
      <c r="Q209" s="5">
        <f>R209+T209</f>
        <v>-999.21299999999997</v>
      </c>
      <c r="R209" s="6"/>
      <c r="S209" s="6"/>
      <c r="T209" s="5">
        <v>-999.21299999999997</v>
      </c>
      <c r="U209" s="5"/>
      <c r="V209" s="5">
        <f t="shared" si="194"/>
        <v>0</v>
      </c>
      <c r="W209" s="5"/>
      <c r="X209" s="5"/>
      <c r="Y209" s="5"/>
      <c r="Z209" s="5"/>
      <c r="AA209" s="7" t="s">
        <v>66</v>
      </c>
      <c r="AB209" s="7" t="s">
        <v>66</v>
      </c>
    </row>
    <row r="210" spans="2:28" ht="40.5" customHeight="1" x14ac:dyDescent="0.2">
      <c r="B210" s="2"/>
      <c r="C210" s="2"/>
      <c r="D210" s="2" t="s">
        <v>93</v>
      </c>
      <c r="E210" s="15" t="s">
        <v>94</v>
      </c>
      <c r="F210" s="5">
        <v>1700</v>
      </c>
      <c r="G210" s="5">
        <v>1700</v>
      </c>
      <c r="H210" s="5">
        <v>0</v>
      </c>
      <c r="I210" s="5">
        <v>0</v>
      </c>
      <c r="J210" s="5">
        <f>I210-G210</f>
        <v>-1700</v>
      </c>
      <c r="K210" s="5">
        <v>0</v>
      </c>
      <c r="L210" s="6">
        <v>100</v>
      </c>
      <c r="M210" s="6">
        <f t="shared" si="172"/>
        <v>1700</v>
      </c>
      <c r="N210" s="5">
        <f t="shared" si="183"/>
        <v>100</v>
      </c>
      <c r="O210" s="5">
        <f>M210-F210</f>
        <v>0</v>
      </c>
      <c r="P210" s="5">
        <f>K210-H210</f>
        <v>0</v>
      </c>
      <c r="Q210" s="5">
        <f>R210+S210+T210</f>
        <v>0</v>
      </c>
      <c r="R210" s="6"/>
      <c r="S210" s="6"/>
      <c r="T210" s="5"/>
      <c r="U210" s="5"/>
      <c r="V210" s="5">
        <f t="shared" si="194"/>
        <v>0</v>
      </c>
      <c r="W210" s="5"/>
      <c r="X210" s="5"/>
      <c r="Y210" s="5"/>
      <c r="Z210" s="5"/>
      <c r="AA210" s="7"/>
      <c r="AB210" s="7" t="s">
        <v>200</v>
      </c>
    </row>
    <row r="211" spans="2:28" ht="27" customHeight="1" x14ac:dyDescent="0.2">
      <c r="B211" s="2"/>
      <c r="C211" s="2"/>
      <c r="D211" s="2" t="s">
        <v>95</v>
      </c>
      <c r="E211" s="53" t="s">
        <v>96</v>
      </c>
      <c r="F211" s="5">
        <v>1618</v>
      </c>
      <c r="G211" s="5">
        <v>1618</v>
      </c>
      <c r="H211" s="5">
        <v>0</v>
      </c>
      <c r="I211" s="5">
        <v>0</v>
      </c>
      <c r="J211" s="5">
        <f>I211-G211</f>
        <v>-1618</v>
      </c>
      <c r="K211" s="5">
        <v>0</v>
      </c>
      <c r="L211" s="6">
        <v>100</v>
      </c>
      <c r="M211" s="6">
        <f t="shared" si="172"/>
        <v>1618</v>
      </c>
      <c r="N211" s="5">
        <f t="shared" si="183"/>
        <v>100</v>
      </c>
      <c r="O211" s="5">
        <f>M211-F211</f>
        <v>0</v>
      </c>
      <c r="P211" s="5">
        <f t="shared" si="191"/>
        <v>0</v>
      </c>
      <c r="Q211" s="5">
        <f>R211+S211+T211</f>
        <v>0</v>
      </c>
      <c r="R211" s="6"/>
      <c r="S211" s="6"/>
      <c r="T211" s="5"/>
      <c r="U211" s="5"/>
      <c r="V211" s="5">
        <v>0</v>
      </c>
      <c r="W211" s="5"/>
      <c r="X211" s="5"/>
      <c r="Y211" s="5"/>
      <c r="Z211" s="5"/>
      <c r="AA211" s="7"/>
      <c r="AB211" s="7" t="s">
        <v>200</v>
      </c>
    </row>
    <row r="212" spans="2:28" ht="25.5" x14ac:dyDescent="0.2">
      <c r="B212" s="2"/>
      <c r="C212" s="2"/>
      <c r="D212" s="2" t="s">
        <v>71</v>
      </c>
      <c r="E212" s="15" t="s">
        <v>104</v>
      </c>
      <c r="F212" s="5">
        <v>5469</v>
      </c>
      <c r="G212" s="5">
        <v>5469</v>
      </c>
      <c r="H212" s="5">
        <v>0</v>
      </c>
      <c r="I212" s="5">
        <v>0</v>
      </c>
      <c r="J212" s="5">
        <f>I212-G212</f>
        <v>-5469</v>
      </c>
      <c r="K212" s="5">
        <v>0</v>
      </c>
      <c r="L212" s="6">
        <v>100</v>
      </c>
      <c r="M212" s="6">
        <f t="shared" si="172"/>
        <v>5469</v>
      </c>
      <c r="N212" s="5">
        <f t="shared" si="183"/>
        <v>100</v>
      </c>
      <c r="O212" s="5">
        <f>M212-F212</f>
        <v>0</v>
      </c>
      <c r="P212" s="5">
        <f>K212-H212</f>
        <v>0</v>
      </c>
      <c r="Q212" s="5">
        <f>R212+S212+T212</f>
        <v>0</v>
      </c>
      <c r="R212" s="6"/>
      <c r="S212" s="6"/>
      <c r="T212" s="5"/>
      <c r="U212" s="5"/>
      <c r="V212" s="5">
        <f>P212-Q212-U212</f>
        <v>0</v>
      </c>
      <c r="W212" s="5"/>
      <c r="X212" s="5"/>
      <c r="Y212" s="5"/>
      <c r="Z212" s="5"/>
      <c r="AA212" s="7"/>
      <c r="AB212" s="7" t="s">
        <v>200</v>
      </c>
    </row>
    <row r="213" spans="2:28" ht="25.5" x14ac:dyDescent="0.2">
      <c r="B213" s="2"/>
      <c r="C213" s="2"/>
      <c r="D213" s="2" t="s">
        <v>97</v>
      </c>
      <c r="E213" s="15" t="s">
        <v>98</v>
      </c>
      <c r="F213" s="5">
        <v>10348</v>
      </c>
      <c r="G213" s="5">
        <v>0</v>
      </c>
      <c r="H213" s="5">
        <v>0</v>
      </c>
      <c r="I213" s="5">
        <v>0</v>
      </c>
      <c r="J213" s="5">
        <f t="shared" ref="J213:J248" si="198">I213-G213</f>
        <v>0</v>
      </c>
      <c r="K213" s="5">
        <v>0</v>
      </c>
      <c r="L213" s="6">
        <v>100</v>
      </c>
      <c r="M213" s="6">
        <f t="shared" si="172"/>
        <v>10348</v>
      </c>
      <c r="N213" s="5">
        <f t="shared" si="183"/>
        <v>100</v>
      </c>
      <c r="O213" s="5">
        <f t="shared" ref="O213:O249" si="199">M213-F213</f>
        <v>0</v>
      </c>
      <c r="P213" s="5">
        <f t="shared" ref="P213:P214" si="200">K213-H213</f>
        <v>0</v>
      </c>
      <c r="Q213" s="5">
        <f>R213+S213+T213</f>
        <v>0</v>
      </c>
      <c r="R213" s="6"/>
      <c r="S213" s="6"/>
      <c r="T213" s="5"/>
      <c r="U213" s="5"/>
      <c r="V213" s="5">
        <f>P213-Q213-U213</f>
        <v>0</v>
      </c>
      <c r="W213" s="5"/>
      <c r="X213" s="5"/>
      <c r="Y213" s="5"/>
      <c r="Z213" s="5"/>
      <c r="AA213" s="7"/>
      <c r="AB213" s="7"/>
    </row>
    <row r="214" spans="2:28" ht="25.5" x14ac:dyDescent="0.2">
      <c r="B214" s="2"/>
      <c r="C214" s="2"/>
      <c r="D214" s="2" t="s">
        <v>73</v>
      </c>
      <c r="E214" s="15" t="s">
        <v>74</v>
      </c>
      <c r="F214" s="5">
        <v>399</v>
      </c>
      <c r="G214" s="5">
        <v>399</v>
      </c>
      <c r="H214" s="5">
        <v>0</v>
      </c>
      <c r="I214" s="5">
        <v>82.628</v>
      </c>
      <c r="J214" s="5">
        <f t="shared" si="198"/>
        <v>-316.37200000000001</v>
      </c>
      <c r="K214" s="5">
        <v>0</v>
      </c>
      <c r="L214" s="6">
        <v>100</v>
      </c>
      <c r="M214" s="6">
        <f t="shared" si="172"/>
        <v>399</v>
      </c>
      <c r="N214" s="5">
        <f t="shared" si="183"/>
        <v>100</v>
      </c>
      <c r="O214" s="5">
        <f t="shared" si="199"/>
        <v>0</v>
      </c>
      <c r="P214" s="5">
        <f t="shared" si="200"/>
        <v>0</v>
      </c>
      <c r="Q214" s="5">
        <f t="shared" ref="Q214:Q215" si="201">R214+S214+T214</f>
        <v>0</v>
      </c>
      <c r="R214" s="6"/>
      <c r="S214" s="6"/>
      <c r="T214" s="5"/>
      <c r="U214" s="5"/>
      <c r="V214" s="5">
        <f>P214-Q214-U214</f>
        <v>0</v>
      </c>
      <c r="W214" s="5"/>
      <c r="X214" s="5"/>
      <c r="Y214" s="5"/>
      <c r="Z214" s="5"/>
      <c r="AA214" s="7"/>
      <c r="AB214" s="7" t="s">
        <v>200</v>
      </c>
    </row>
    <row r="215" spans="2:28" ht="51" x14ac:dyDescent="0.2">
      <c r="B215" s="1"/>
      <c r="C215" s="2"/>
      <c r="D215" s="3" t="s">
        <v>75</v>
      </c>
      <c r="E215" s="4" t="s">
        <v>76</v>
      </c>
      <c r="F215" s="5">
        <v>1948</v>
      </c>
      <c r="G215" s="5">
        <v>1948</v>
      </c>
      <c r="H215" s="5">
        <v>55</v>
      </c>
      <c r="I215" s="5">
        <v>0</v>
      </c>
      <c r="J215" s="5">
        <f t="shared" si="198"/>
        <v>-1948</v>
      </c>
      <c r="K215" s="5">
        <v>0</v>
      </c>
      <c r="L215" s="6">
        <f t="shared" ref="L215" si="202">(K215/H215)*100</f>
        <v>0</v>
      </c>
      <c r="M215" s="6">
        <f>F215</f>
        <v>1948</v>
      </c>
      <c r="N215" s="5">
        <f>M215/F215*100</f>
        <v>100</v>
      </c>
      <c r="O215" s="5">
        <f t="shared" si="199"/>
        <v>0</v>
      </c>
      <c r="P215" s="5">
        <f>K215-H215</f>
        <v>-55</v>
      </c>
      <c r="Q215" s="5">
        <f t="shared" si="201"/>
        <v>-55</v>
      </c>
      <c r="R215" s="6"/>
      <c r="S215" s="6"/>
      <c r="T215" s="6">
        <v>-55</v>
      </c>
      <c r="U215" s="6"/>
      <c r="V215" s="5">
        <v>0</v>
      </c>
      <c r="W215" s="5"/>
      <c r="X215" s="5"/>
      <c r="Y215" s="5"/>
      <c r="Z215" s="5"/>
      <c r="AA215" s="7" t="s">
        <v>66</v>
      </c>
      <c r="AB215" s="7" t="s">
        <v>200</v>
      </c>
    </row>
    <row r="216" spans="2:28" ht="29.25" customHeight="1" x14ac:dyDescent="0.2">
      <c r="B216" s="2"/>
      <c r="C216" s="2"/>
      <c r="D216" s="2" t="s">
        <v>77</v>
      </c>
      <c r="E216" s="15" t="s">
        <v>129</v>
      </c>
      <c r="F216" s="5">
        <v>1088</v>
      </c>
      <c r="G216" s="5">
        <v>1088</v>
      </c>
      <c r="H216" s="5">
        <v>0</v>
      </c>
      <c r="I216" s="5">
        <v>0</v>
      </c>
      <c r="J216" s="5">
        <f t="shared" si="198"/>
        <v>-1088</v>
      </c>
      <c r="K216" s="5">
        <v>0</v>
      </c>
      <c r="L216" s="6">
        <v>100</v>
      </c>
      <c r="M216" s="6">
        <f t="shared" si="172"/>
        <v>1088</v>
      </c>
      <c r="N216" s="5">
        <f t="shared" si="183"/>
        <v>100</v>
      </c>
      <c r="O216" s="5">
        <f t="shared" si="199"/>
        <v>0</v>
      </c>
      <c r="P216" s="5">
        <f t="shared" si="191"/>
        <v>0</v>
      </c>
      <c r="Q216" s="5">
        <f t="shared" si="192"/>
        <v>0</v>
      </c>
      <c r="R216" s="6"/>
      <c r="S216" s="6"/>
      <c r="T216" s="5"/>
      <c r="U216" s="5"/>
      <c r="V216" s="5">
        <f>P216-Q216-U216</f>
        <v>0</v>
      </c>
      <c r="W216" s="5"/>
      <c r="X216" s="5"/>
      <c r="Y216" s="5"/>
      <c r="Z216" s="5"/>
      <c r="AA216" s="7"/>
      <c r="AB216" s="7" t="s">
        <v>200</v>
      </c>
    </row>
    <row r="217" spans="2:28" ht="25.5" x14ac:dyDescent="0.2">
      <c r="B217" s="2"/>
      <c r="C217" s="2"/>
      <c r="D217" s="2" t="s">
        <v>83</v>
      </c>
      <c r="E217" s="15" t="s">
        <v>153</v>
      </c>
      <c r="F217" s="5">
        <v>33</v>
      </c>
      <c r="G217" s="5">
        <v>0</v>
      </c>
      <c r="H217" s="5">
        <v>0</v>
      </c>
      <c r="I217" s="5">
        <v>0</v>
      </c>
      <c r="J217" s="5">
        <f t="shared" si="198"/>
        <v>0</v>
      </c>
      <c r="K217" s="5">
        <v>0</v>
      </c>
      <c r="L217" s="6">
        <v>100</v>
      </c>
      <c r="M217" s="6">
        <f t="shared" si="172"/>
        <v>33</v>
      </c>
      <c r="N217" s="5">
        <f t="shared" si="183"/>
        <v>100</v>
      </c>
      <c r="O217" s="5">
        <f t="shared" si="199"/>
        <v>0</v>
      </c>
      <c r="P217" s="5">
        <f t="shared" si="191"/>
        <v>0</v>
      </c>
      <c r="Q217" s="5">
        <f t="shared" si="192"/>
        <v>0</v>
      </c>
      <c r="R217" s="6"/>
      <c r="S217" s="6"/>
      <c r="T217" s="5"/>
      <c r="U217" s="5"/>
      <c r="V217" s="5">
        <f>P217-Q217-U217</f>
        <v>0</v>
      </c>
      <c r="W217" s="5"/>
      <c r="X217" s="5"/>
      <c r="Y217" s="5"/>
      <c r="Z217" s="5"/>
      <c r="AA217" s="7"/>
      <c r="AB217" s="7"/>
    </row>
    <row r="218" spans="2:28" ht="35.25" customHeight="1" x14ac:dyDescent="0.2">
      <c r="B218" s="2"/>
      <c r="C218" s="2"/>
      <c r="D218" s="2" t="s">
        <v>125</v>
      </c>
      <c r="E218" s="15" t="s">
        <v>126</v>
      </c>
      <c r="F218" s="5">
        <v>2510</v>
      </c>
      <c r="G218" s="5">
        <v>201</v>
      </c>
      <c r="H218" s="5">
        <v>201</v>
      </c>
      <c r="I218" s="5">
        <v>201</v>
      </c>
      <c r="J218" s="5">
        <f t="shared" si="198"/>
        <v>0</v>
      </c>
      <c r="K218" s="5">
        <v>201</v>
      </c>
      <c r="L218" s="6">
        <f t="shared" si="196"/>
        <v>100</v>
      </c>
      <c r="M218" s="6">
        <f t="shared" si="172"/>
        <v>2510</v>
      </c>
      <c r="N218" s="5">
        <f t="shared" si="183"/>
        <v>100</v>
      </c>
      <c r="O218" s="5">
        <f t="shared" si="199"/>
        <v>0</v>
      </c>
      <c r="P218" s="5">
        <f t="shared" si="191"/>
        <v>0</v>
      </c>
      <c r="Q218" s="5">
        <f t="shared" si="192"/>
        <v>0</v>
      </c>
      <c r="R218" s="6"/>
      <c r="S218" s="6"/>
      <c r="T218" s="5"/>
      <c r="U218" s="5"/>
      <c r="V218" s="5">
        <f>P218-Q218-U218</f>
        <v>0</v>
      </c>
      <c r="W218" s="5"/>
      <c r="X218" s="5"/>
      <c r="Y218" s="5"/>
      <c r="Z218" s="5"/>
      <c r="AA218" s="7"/>
      <c r="AB218" s="7"/>
    </row>
    <row r="219" spans="2:28" ht="66.75" customHeight="1" x14ac:dyDescent="0.2">
      <c r="B219" s="2" t="s">
        <v>154</v>
      </c>
      <c r="C219" s="2"/>
      <c r="D219" s="2"/>
      <c r="E219" s="49" t="s">
        <v>155</v>
      </c>
      <c r="F219" s="5">
        <f>F220</f>
        <v>835491</v>
      </c>
      <c r="G219" s="5">
        <f t="shared" ref="G219:J219" si="203">G220</f>
        <v>78905</v>
      </c>
      <c r="H219" s="5">
        <f t="shared" si="203"/>
        <v>40397</v>
      </c>
      <c r="I219" s="5">
        <f t="shared" si="203"/>
        <v>59198.367000000006</v>
      </c>
      <c r="J219" s="5">
        <f t="shared" si="203"/>
        <v>-19706.633000000002</v>
      </c>
      <c r="K219" s="5">
        <f>K220</f>
        <v>34595.694000000003</v>
      </c>
      <c r="L219" s="6">
        <f>L220</f>
        <v>1247.2636298683124</v>
      </c>
      <c r="M219" s="5">
        <f>M220</f>
        <v>835491</v>
      </c>
      <c r="N219" s="5">
        <f t="shared" ref="N219:V219" si="204">N220</f>
        <v>1500</v>
      </c>
      <c r="O219" s="5">
        <f t="shared" si="204"/>
        <v>0</v>
      </c>
      <c r="P219" s="5">
        <f t="shared" si="204"/>
        <v>-5801.3059999999987</v>
      </c>
      <c r="Q219" s="5">
        <f t="shared" si="204"/>
        <v>-5801.3060000000005</v>
      </c>
      <c r="R219" s="5">
        <f t="shared" si="204"/>
        <v>0</v>
      </c>
      <c r="S219" s="5">
        <f t="shared" si="204"/>
        <v>-4345.3060000000005</v>
      </c>
      <c r="T219" s="5">
        <f t="shared" si="204"/>
        <v>-1456</v>
      </c>
      <c r="U219" s="5">
        <f t="shared" si="204"/>
        <v>0</v>
      </c>
      <c r="V219" s="5">
        <f t="shared" si="204"/>
        <v>0</v>
      </c>
      <c r="W219" s="5"/>
      <c r="X219" s="5"/>
      <c r="Y219" s="5"/>
      <c r="Z219" s="5"/>
      <c r="AA219" s="71"/>
      <c r="AB219" s="70"/>
    </row>
    <row r="220" spans="2:28" ht="25.5" x14ac:dyDescent="0.2">
      <c r="B220" s="2"/>
      <c r="C220" s="2" t="s">
        <v>46</v>
      </c>
      <c r="D220" s="3"/>
      <c r="E220" s="72" t="s">
        <v>47</v>
      </c>
      <c r="F220" s="5">
        <f t="shared" ref="F220:T220" si="205">SUM(F221:F235)</f>
        <v>835491</v>
      </c>
      <c r="G220" s="5">
        <f t="shared" si="205"/>
        <v>78905</v>
      </c>
      <c r="H220" s="5">
        <f t="shared" si="205"/>
        <v>40397</v>
      </c>
      <c r="I220" s="5">
        <f t="shared" si="205"/>
        <v>59198.367000000006</v>
      </c>
      <c r="J220" s="5">
        <f t="shared" si="205"/>
        <v>-19706.633000000002</v>
      </c>
      <c r="K220" s="5">
        <f t="shared" si="205"/>
        <v>34595.694000000003</v>
      </c>
      <c r="L220" s="5">
        <f t="shared" si="205"/>
        <v>1247.2636298683124</v>
      </c>
      <c r="M220" s="5">
        <f t="shared" si="205"/>
        <v>835491</v>
      </c>
      <c r="N220" s="5">
        <f t="shared" si="205"/>
        <v>1500</v>
      </c>
      <c r="O220" s="5">
        <f t="shared" si="205"/>
        <v>0</v>
      </c>
      <c r="P220" s="5">
        <f t="shared" si="205"/>
        <v>-5801.3059999999987</v>
      </c>
      <c r="Q220" s="5">
        <f t="shared" si="205"/>
        <v>-5801.3060000000005</v>
      </c>
      <c r="R220" s="5">
        <f t="shared" si="205"/>
        <v>0</v>
      </c>
      <c r="S220" s="5">
        <f t="shared" si="205"/>
        <v>-4345.3060000000005</v>
      </c>
      <c r="T220" s="5">
        <f t="shared" si="205"/>
        <v>-1456</v>
      </c>
      <c r="U220" s="5"/>
      <c r="V220" s="5">
        <v>0</v>
      </c>
      <c r="W220" s="5"/>
      <c r="X220" s="5"/>
      <c r="Y220" s="5"/>
      <c r="Z220" s="5"/>
      <c r="AA220" s="7"/>
      <c r="AB220" s="7"/>
    </row>
    <row r="221" spans="2:28" ht="38.25" x14ac:dyDescent="0.2">
      <c r="B221" s="2"/>
      <c r="C221" s="2"/>
      <c r="D221" s="2" t="s">
        <v>88</v>
      </c>
      <c r="E221" s="15" t="s">
        <v>49</v>
      </c>
      <c r="F221" s="5">
        <v>409717</v>
      </c>
      <c r="G221" s="5">
        <v>34000</v>
      </c>
      <c r="H221" s="5">
        <v>34000</v>
      </c>
      <c r="I221" s="5">
        <v>30188.973000000002</v>
      </c>
      <c r="J221" s="5">
        <f t="shared" ref="J221:J225" si="206">I221-G221</f>
        <v>-3811.0269999999982</v>
      </c>
      <c r="K221" s="5">
        <v>30188.973000000002</v>
      </c>
      <c r="L221" s="6">
        <f t="shared" ref="L221:L222" si="207">(K221/H221)*100</f>
        <v>88.791097058823539</v>
      </c>
      <c r="M221" s="6">
        <f t="shared" ref="M221:M225" si="208">F221</f>
        <v>409717</v>
      </c>
      <c r="N221" s="5">
        <f>M221/F221*100</f>
        <v>100</v>
      </c>
      <c r="O221" s="5">
        <f t="shared" ref="O221:O225" si="209">M221-F221</f>
        <v>0</v>
      </c>
      <c r="P221" s="5">
        <f t="shared" ref="P221:P235" si="210">K221-H221</f>
        <v>-3811.0269999999982</v>
      </c>
      <c r="Q221" s="5">
        <f t="shared" ref="Q221:Q233" si="211">R221+S221+T221</f>
        <v>-3811.027</v>
      </c>
      <c r="R221" s="6"/>
      <c r="S221" s="6">
        <v>-3811.027</v>
      </c>
      <c r="T221" s="5"/>
      <c r="U221" s="5"/>
      <c r="V221" s="5">
        <f>P221-Q221-U221</f>
        <v>1.8189894035458565E-12</v>
      </c>
      <c r="W221" s="5"/>
      <c r="X221" s="5"/>
      <c r="Y221" s="5"/>
      <c r="Z221" s="5"/>
      <c r="AA221" s="7" t="s">
        <v>66</v>
      </c>
      <c r="AB221" s="7" t="s">
        <v>66</v>
      </c>
    </row>
    <row r="222" spans="2:28" ht="38.25" x14ac:dyDescent="0.2">
      <c r="B222" s="2"/>
      <c r="C222" s="2"/>
      <c r="D222" s="2" t="s">
        <v>101</v>
      </c>
      <c r="E222" s="15" t="s">
        <v>56</v>
      </c>
      <c r="F222" s="5">
        <v>11391</v>
      </c>
      <c r="G222" s="5">
        <v>66</v>
      </c>
      <c r="H222" s="5">
        <v>66</v>
      </c>
      <c r="I222" s="5">
        <v>65.83</v>
      </c>
      <c r="J222" s="5">
        <f>I222-G222</f>
        <v>-0.17000000000000171</v>
      </c>
      <c r="K222" s="5">
        <v>65.83</v>
      </c>
      <c r="L222" s="6">
        <f t="shared" si="207"/>
        <v>99.742424242424249</v>
      </c>
      <c r="M222" s="6">
        <f t="shared" si="208"/>
        <v>11391</v>
      </c>
      <c r="N222" s="5">
        <f t="shared" si="183"/>
        <v>100</v>
      </c>
      <c r="O222" s="5">
        <f t="shared" si="209"/>
        <v>0</v>
      </c>
      <c r="P222" s="5">
        <f t="shared" si="210"/>
        <v>-0.17000000000000171</v>
      </c>
      <c r="Q222" s="5">
        <f>R222+S222+T222</f>
        <v>-0.17</v>
      </c>
      <c r="R222" s="5"/>
      <c r="S222" s="6">
        <v>-0.17</v>
      </c>
      <c r="T222" s="5"/>
      <c r="U222" s="5"/>
      <c r="V222" s="5">
        <f>P222-Q222-U222</f>
        <v>-1.6930901125533637E-15</v>
      </c>
      <c r="W222" s="5"/>
      <c r="X222" s="5"/>
      <c r="Y222" s="5"/>
      <c r="Z222" s="5"/>
      <c r="AA222" s="7" t="s">
        <v>66</v>
      </c>
      <c r="AB222" s="7" t="s">
        <v>66</v>
      </c>
    </row>
    <row r="223" spans="2:28" ht="38.25" x14ac:dyDescent="0.2">
      <c r="B223" s="1"/>
      <c r="C223" s="2"/>
      <c r="D223" s="3" t="s">
        <v>57</v>
      </c>
      <c r="E223" s="45" t="s">
        <v>58</v>
      </c>
      <c r="F223" s="5">
        <v>7227</v>
      </c>
      <c r="G223" s="5">
        <v>600</v>
      </c>
      <c r="H223" s="5">
        <v>600</v>
      </c>
      <c r="I223" s="5">
        <v>600</v>
      </c>
      <c r="J223" s="5">
        <f t="shared" si="206"/>
        <v>0</v>
      </c>
      <c r="K223" s="5">
        <v>600</v>
      </c>
      <c r="L223" s="6">
        <v>100</v>
      </c>
      <c r="M223" s="6">
        <f t="shared" si="208"/>
        <v>7227</v>
      </c>
      <c r="N223" s="5">
        <f t="shared" si="183"/>
        <v>100</v>
      </c>
      <c r="O223" s="5">
        <f t="shared" si="209"/>
        <v>0</v>
      </c>
      <c r="P223" s="5">
        <f t="shared" si="210"/>
        <v>0</v>
      </c>
      <c r="Q223" s="5">
        <f>R223+S223+T223</f>
        <v>0</v>
      </c>
      <c r="R223" s="6"/>
      <c r="S223" s="6"/>
      <c r="T223" s="5"/>
      <c r="U223" s="5"/>
      <c r="V223" s="5">
        <v>0</v>
      </c>
      <c r="W223" s="5"/>
      <c r="X223" s="5"/>
      <c r="Y223" s="5"/>
      <c r="Z223" s="5"/>
      <c r="AA223" s="7"/>
      <c r="AB223" s="7"/>
    </row>
    <row r="224" spans="2:28" ht="38.25" x14ac:dyDescent="0.2">
      <c r="B224" s="2"/>
      <c r="C224" s="2"/>
      <c r="D224" s="2" t="s">
        <v>59</v>
      </c>
      <c r="E224" s="15" t="s">
        <v>60</v>
      </c>
      <c r="F224" s="5">
        <v>21634</v>
      </c>
      <c r="G224" s="5">
        <v>1795</v>
      </c>
      <c r="H224" s="5">
        <v>1795</v>
      </c>
      <c r="I224" s="5">
        <v>1619.4169999999999</v>
      </c>
      <c r="J224" s="5">
        <f t="shared" si="206"/>
        <v>-175.58300000000008</v>
      </c>
      <c r="K224" s="5">
        <v>1619.4169999999999</v>
      </c>
      <c r="L224" s="6">
        <f t="shared" ref="L224:L236" si="212">(K224/H224)*100</f>
        <v>90.218217270194984</v>
      </c>
      <c r="M224" s="6">
        <f t="shared" si="208"/>
        <v>21634</v>
      </c>
      <c r="N224" s="5">
        <f t="shared" si="183"/>
        <v>100</v>
      </c>
      <c r="O224" s="5">
        <f t="shared" si="209"/>
        <v>0</v>
      </c>
      <c r="P224" s="5">
        <f t="shared" si="210"/>
        <v>-175.58300000000008</v>
      </c>
      <c r="Q224" s="5">
        <f t="shared" si="211"/>
        <v>-175.583</v>
      </c>
      <c r="R224" s="6"/>
      <c r="S224" s="6">
        <v>-175.583</v>
      </c>
      <c r="T224" s="5"/>
      <c r="U224" s="5"/>
      <c r="V224" s="5">
        <f>P224-Q224-U224</f>
        <v>-8.5265128291212022E-14</v>
      </c>
      <c r="W224" s="5"/>
      <c r="X224" s="5"/>
      <c r="Y224" s="5"/>
      <c r="Z224" s="5"/>
      <c r="AA224" s="7" t="s">
        <v>66</v>
      </c>
      <c r="AB224" s="7" t="s">
        <v>66</v>
      </c>
    </row>
    <row r="225" spans="2:28" ht="39" customHeight="1" x14ac:dyDescent="0.2">
      <c r="B225" s="2"/>
      <c r="C225" s="2"/>
      <c r="D225" s="2" t="s">
        <v>61</v>
      </c>
      <c r="E225" s="15" t="s">
        <v>102</v>
      </c>
      <c r="F225" s="5">
        <v>18438</v>
      </c>
      <c r="G225" s="5">
        <v>1530</v>
      </c>
      <c r="H225" s="5">
        <v>1530</v>
      </c>
      <c r="I225" s="5">
        <v>1373.336</v>
      </c>
      <c r="J225" s="5">
        <f t="shared" si="206"/>
        <v>-156.66399999999999</v>
      </c>
      <c r="K225" s="5">
        <v>1373.336</v>
      </c>
      <c r="L225" s="6">
        <f t="shared" si="212"/>
        <v>89.760522875816989</v>
      </c>
      <c r="M225" s="6">
        <f t="shared" si="208"/>
        <v>18438</v>
      </c>
      <c r="N225" s="5">
        <f t="shared" si="183"/>
        <v>100</v>
      </c>
      <c r="O225" s="5">
        <f t="shared" si="209"/>
        <v>0</v>
      </c>
      <c r="P225" s="5">
        <f t="shared" si="210"/>
        <v>-156.66399999999999</v>
      </c>
      <c r="Q225" s="5">
        <f t="shared" si="211"/>
        <v>-156.66399999999999</v>
      </c>
      <c r="R225" s="6"/>
      <c r="S225" s="6">
        <v>-156.66399999999999</v>
      </c>
      <c r="T225" s="5"/>
      <c r="U225" s="5"/>
      <c r="V225" s="5">
        <f>P225-Q225-U225</f>
        <v>0</v>
      </c>
      <c r="W225" s="5"/>
      <c r="X225" s="5"/>
      <c r="Y225" s="5"/>
      <c r="Z225" s="5"/>
      <c r="AA225" s="7" t="s">
        <v>66</v>
      </c>
      <c r="AB225" s="7" t="s">
        <v>66</v>
      </c>
    </row>
    <row r="226" spans="2:28" ht="25.5" x14ac:dyDescent="0.2">
      <c r="B226" s="2"/>
      <c r="C226" s="2"/>
      <c r="D226" s="3" t="s">
        <v>89</v>
      </c>
      <c r="E226" s="15" t="s">
        <v>110</v>
      </c>
      <c r="F226" s="5">
        <v>63</v>
      </c>
      <c r="G226" s="5">
        <v>0</v>
      </c>
      <c r="H226" s="5">
        <v>0</v>
      </c>
      <c r="I226" s="5">
        <v>0</v>
      </c>
      <c r="J226" s="5">
        <f>I226-G226</f>
        <v>0</v>
      </c>
      <c r="K226" s="5">
        <v>0</v>
      </c>
      <c r="L226" s="6">
        <v>100</v>
      </c>
      <c r="M226" s="6">
        <f t="shared" si="172"/>
        <v>63</v>
      </c>
      <c r="N226" s="5">
        <f t="shared" si="183"/>
        <v>100</v>
      </c>
      <c r="O226" s="5">
        <f t="shared" si="199"/>
        <v>0</v>
      </c>
      <c r="P226" s="5">
        <f t="shared" si="210"/>
        <v>0</v>
      </c>
      <c r="Q226" s="5">
        <f>R226+S226+T226</f>
        <v>0</v>
      </c>
      <c r="R226" s="5"/>
      <c r="S226" s="6"/>
      <c r="T226" s="5"/>
      <c r="U226" s="5"/>
      <c r="V226" s="5">
        <f>P226-Q226-U226</f>
        <v>0</v>
      </c>
      <c r="W226" s="5"/>
      <c r="X226" s="5"/>
      <c r="Y226" s="5"/>
      <c r="Z226" s="5"/>
      <c r="AA226" s="7"/>
      <c r="AB226" s="7"/>
    </row>
    <row r="227" spans="2:28" ht="39" customHeight="1" x14ac:dyDescent="0.2">
      <c r="B227" s="2"/>
      <c r="C227" s="2"/>
      <c r="D227" s="2" t="s">
        <v>64</v>
      </c>
      <c r="E227" s="52" t="s">
        <v>65</v>
      </c>
      <c r="F227" s="5">
        <v>12292</v>
      </c>
      <c r="G227" s="5">
        <v>950</v>
      </c>
      <c r="H227" s="5">
        <v>950</v>
      </c>
      <c r="I227" s="5">
        <v>748.13800000000003</v>
      </c>
      <c r="J227" s="5">
        <f t="shared" si="198"/>
        <v>-201.86199999999997</v>
      </c>
      <c r="K227" s="5">
        <v>748.13800000000003</v>
      </c>
      <c r="L227" s="6">
        <f>(K227/H227)*100</f>
        <v>78.751368421052632</v>
      </c>
      <c r="M227" s="6">
        <f t="shared" si="172"/>
        <v>12292</v>
      </c>
      <c r="N227" s="5">
        <v>100</v>
      </c>
      <c r="O227" s="5">
        <v>0</v>
      </c>
      <c r="P227" s="5">
        <f t="shared" si="210"/>
        <v>-201.86199999999997</v>
      </c>
      <c r="Q227" s="5">
        <f t="shared" si="211"/>
        <v>-201.86199999999999</v>
      </c>
      <c r="R227" s="5"/>
      <c r="S227" s="5">
        <v>-201.86199999999999</v>
      </c>
      <c r="T227" s="5"/>
      <c r="U227" s="5"/>
      <c r="V227" s="5">
        <f>P227-Q227-U227</f>
        <v>2.8421709430404007E-14</v>
      </c>
      <c r="W227" s="5"/>
      <c r="X227" s="5"/>
      <c r="Y227" s="5"/>
      <c r="Z227" s="5"/>
      <c r="AA227" s="7" t="s">
        <v>66</v>
      </c>
      <c r="AB227" s="7" t="s">
        <v>66</v>
      </c>
    </row>
    <row r="228" spans="2:28" ht="38.25" x14ac:dyDescent="0.2">
      <c r="B228" s="2"/>
      <c r="C228" s="2"/>
      <c r="D228" s="2" t="s">
        <v>91</v>
      </c>
      <c r="E228" s="15" t="s">
        <v>92</v>
      </c>
      <c r="F228" s="5">
        <v>199690</v>
      </c>
      <c r="G228" s="5">
        <v>33000</v>
      </c>
      <c r="H228" s="5">
        <v>0</v>
      </c>
      <c r="I228" s="5">
        <v>23732.190999999999</v>
      </c>
      <c r="J228" s="5">
        <f t="shared" si="198"/>
        <v>-9267.8090000000011</v>
      </c>
      <c r="K228" s="5">
        <v>0</v>
      </c>
      <c r="L228" s="6">
        <v>100</v>
      </c>
      <c r="M228" s="6">
        <f t="shared" si="172"/>
        <v>199690</v>
      </c>
      <c r="N228" s="5">
        <f t="shared" si="183"/>
        <v>100</v>
      </c>
      <c r="O228" s="5">
        <f t="shared" si="199"/>
        <v>0</v>
      </c>
      <c r="P228" s="5">
        <f t="shared" si="210"/>
        <v>0</v>
      </c>
      <c r="Q228" s="5">
        <f>R228+S228+T228</f>
        <v>0</v>
      </c>
      <c r="R228" s="6"/>
      <c r="S228" s="6"/>
      <c r="T228" s="5"/>
      <c r="U228" s="5"/>
      <c r="V228" s="5">
        <v>0</v>
      </c>
      <c r="W228" s="5"/>
      <c r="X228" s="5"/>
      <c r="Y228" s="5"/>
      <c r="Z228" s="5"/>
      <c r="AA228" s="7"/>
      <c r="AB228" s="7" t="s">
        <v>66</v>
      </c>
    </row>
    <row r="229" spans="2:28" ht="39" customHeight="1" x14ac:dyDescent="0.2">
      <c r="B229" s="2"/>
      <c r="C229" s="2"/>
      <c r="D229" s="2" t="s">
        <v>93</v>
      </c>
      <c r="E229" s="15" t="s">
        <v>94</v>
      </c>
      <c r="F229" s="5">
        <v>12600</v>
      </c>
      <c r="G229" s="5">
        <v>0</v>
      </c>
      <c r="H229" s="5">
        <v>0</v>
      </c>
      <c r="I229" s="5">
        <v>0</v>
      </c>
      <c r="J229" s="5">
        <f>I229-G229</f>
        <v>0</v>
      </c>
      <c r="K229" s="5">
        <v>0</v>
      </c>
      <c r="L229" s="6">
        <v>100</v>
      </c>
      <c r="M229" s="6">
        <f t="shared" si="172"/>
        <v>12600</v>
      </c>
      <c r="N229" s="5">
        <f t="shared" si="183"/>
        <v>100</v>
      </c>
      <c r="O229" s="5">
        <f t="shared" si="199"/>
        <v>0</v>
      </c>
      <c r="P229" s="5">
        <f t="shared" si="210"/>
        <v>0</v>
      </c>
      <c r="Q229" s="5">
        <f>R229+S229+T229</f>
        <v>0</v>
      </c>
      <c r="R229" s="6"/>
      <c r="S229" s="6"/>
      <c r="T229" s="5"/>
      <c r="U229" s="5"/>
      <c r="V229" s="5">
        <v>0</v>
      </c>
      <c r="W229" s="5"/>
      <c r="X229" s="5"/>
      <c r="Y229" s="5"/>
      <c r="Z229" s="5"/>
      <c r="AA229" s="7"/>
      <c r="AB229" s="7"/>
    </row>
    <row r="230" spans="2:28" ht="38.25" x14ac:dyDescent="0.2">
      <c r="B230" s="2"/>
      <c r="C230" s="2"/>
      <c r="D230" s="2" t="s">
        <v>95</v>
      </c>
      <c r="E230" s="53" t="s">
        <v>96</v>
      </c>
      <c r="F230" s="5">
        <v>1029</v>
      </c>
      <c r="G230" s="5">
        <v>1029</v>
      </c>
      <c r="H230" s="5">
        <v>1029</v>
      </c>
      <c r="I230" s="5">
        <v>0</v>
      </c>
      <c r="J230" s="5">
        <f>I230-G230</f>
        <v>-1029</v>
      </c>
      <c r="K230" s="5">
        <v>0</v>
      </c>
      <c r="L230" s="6">
        <f t="shared" ref="L230" si="213">(K230/H230)*100</f>
        <v>0</v>
      </c>
      <c r="M230" s="6">
        <f t="shared" si="172"/>
        <v>1029</v>
      </c>
      <c r="N230" s="5">
        <f t="shared" si="183"/>
        <v>100</v>
      </c>
      <c r="O230" s="5">
        <f t="shared" si="199"/>
        <v>0</v>
      </c>
      <c r="P230" s="5">
        <f t="shared" si="210"/>
        <v>-1029</v>
      </c>
      <c r="Q230" s="5">
        <f>R230+S230+T230</f>
        <v>-1029</v>
      </c>
      <c r="R230" s="6"/>
      <c r="S230" s="6"/>
      <c r="T230" s="5">
        <v>-1029</v>
      </c>
      <c r="U230" s="5"/>
      <c r="V230" s="5">
        <f>P230-Q230-U230</f>
        <v>0</v>
      </c>
      <c r="W230" s="5"/>
      <c r="X230" s="5"/>
      <c r="Y230" s="5"/>
      <c r="Z230" s="5"/>
      <c r="AA230" s="7" t="s">
        <v>66</v>
      </c>
      <c r="AB230" s="7" t="s">
        <v>200</v>
      </c>
    </row>
    <row r="231" spans="2:28" ht="25.5" x14ac:dyDescent="0.2">
      <c r="B231" s="2"/>
      <c r="C231" s="2"/>
      <c r="D231" s="2" t="s">
        <v>71</v>
      </c>
      <c r="E231" s="15" t="s">
        <v>104</v>
      </c>
      <c r="F231" s="5">
        <v>6199</v>
      </c>
      <c r="G231" s="5">
        <v>0</v>
      </c>
      <c r="H231" s="5">
        <v>0</v>
      </c>
      <c r="I231" s="5">
        <v>0</v>
      </c>
      <c r="J231" s="5">
        <f t="shared" si="198"/>
        <v>0</v>
      </c>
      <c r="K231" s="5">
        <v>0</v>
      </c>
      <c r="L231" s="6">
        <v>100</v>
      </c>
      <c r="M231" s="6">
        <f t="shared" si="172"/>
        <v>6199</v>
      </c>
      <c r="N231" s="5">
        <f t="shared" si="183"/>
        <v>100</v>
      </c>
      <c r="O231" s="5">
        <f t="shared" si="199"/>
        <v>0</v>
      </c>
      <c r="P231" s="5">
        <f>K231-H231</f>
        <v>0</v>
      </c>
      <c r="Q231" s="5">
        <f>R231+S231+T231</f>
        <v>0</v>
      </c>
      <c r="R231" s="5"/>
      <c r="S231" s="6"/>
      <c r="T231" s="5"/>
      <c r="U231" s="5"/>
      <c r="V231" s="5">
        <f>P231-Q231-U231</f>
        <v>0</v>
      </c>
      <c r="W231" s="5"/>
      <c r="X231" s="5"/>
      <c r="Y231" s="5"/>
      <c r="Z231" s="5"/>
      <c r="AA231" s="7"/>
      <c r="AB231" s="7"/>
    </row>
    <row r="232" spans="2:28" ht="25.5" x14ac:dyDescent="0.2">
      <c r="B232" s="2"/>
      <c r="C232" s="2"/>
      <c r="D232" s="2" t="s">
        <v>97</v>
      </c>
      <c r="E232" s="15" t="s">
        <v>98</v>
      </c>
      <c r="F232" s="5">
        <v>57395</v>
      </c>
      <c r="G232" s="5">
        <v>0</v>
      </c>
      <c r="H232" s="5">
        <v>0</v>
      </c>
      <c r="I232" s="5">
        <v>0</v>
      </c>
      <c r="J232" s="5">
        <f>I232-G232</f>
        <v>0</v>
      </c>
      <c r="K232" s="5">
        <v>0</v>
      </c>
      <c r="L232" s="6">
        <v>100</v>
      </c>
      <c r="M232" s="6">
        <f t="shared" si="172"/>
        <v>57395</v>
      </c>
      <c r="N232" s="5">
        <f>M232/F232*100</f>
        <v>100</v>
      </c>
      <c r="O232" s="5">
        <f>M232-F232</f>
        <v>0</v>
      </c>
      <c r="P232" s="5">
        <f>K232-H232</f>
        <v>0</v>
      </c>
      <c r="Q232" s="5">
        <f>R232+S232+T232</f>
        <v>0</v>
      </c>
      <c r="R232" s="6"/>
      <c r="S232" s="6"/>
      <c r="T232" s="5"/>
      <c r="U232" s="5"/>
      <c r="V232" s="5">
        <f>P232-Q232-U232</f>
        <v>0</v>
      </c>
      <c r="W232" s="5"/>
      <c r="X232" s="5"/>
      <c r="Y232" s="5"/>
      <c r="Z232" s="5"/>
      <c r="AA232" s="7"/>
      <c r="AB232" s="7"/>
    </row>
    <row r="233" spans="2:28" ht="25.5" x14ac:dyDescent="0.2">
      <c r="B233" s="2"/>
      <c r="C233" s="2"/>
      <c r="D233" s="2" t="s">
        <v>73</v>
      </c>
      <c r="E233" s="15" t="s">
        <v>74</v>
      </c>
      <c r="F233" s="5">
        <v>403</v>
      </c>
      <c r="G233" s="5">
        <v>403</v>
      </c>
      <c r="H233" s="5">
        <v>0</v>
      </c>
      <c r="I233" s="5">
        <v>70.481999999999999</v>
      </c>
      <c r="J233" s="5">
        <f t="shared" si="198"/>
        <v>-332.51800000000003</v>
      </c>
      <c r="K233" s="5">
        <v>0</v>
      </c>
      <c r="L233" s="6">
        <v>100</v>
      </c>
      <c r="M233" s="6">
        <f t="shared" si="172"/>
        <v>403</v>
      </c>
      <c r="N233" s="5">
        <f>M233/F233*100</f>
        <v>100</v>
      </c>
      <c r="O233" s="5">
        <f>M233-F233</f>
        <v>0</v>
      </c>
      <c r="P233" s="5">
        <f t="shared" ref="P233" si="214">K233-H233</f>
        <v>0</v>
      </c>
      <c r="Q233" s="5">
        <f t="shared" si="211"/>
        <v>0</v>
      </c>
      <c r="R233" s="6"/>
      <c r="S233" s="6"/>
      <c r="T233" s="5"/>
      <c r="U233" s="5"/>
      <c r="V233" s="5">
        <f>P233-Q233-U233</f>
        <v>0</v>
      </c>
      <c r="W233" s="5"/>
      <c r="X233" s="5"/>
      <c r="Y233" s="5"/>
      <c r="Z233" s="5"/>
      <c r="AA233" s="7"/>
      <c r="AB233" s="7" t="s">
        <v>200</v>
      </c>
    </row>
    <row r="234" spans="2:28" ht="39" customHeight="1" x14ac:dyDescent="0.2">
      <c r="B234" s="1"/>
      <c r="C234" s="2"/>
      <c r="D234" s="3" t="s">
        <v>75</v>
      </c>
      <c r="E234" s="4" t="s">
        <v>76</v>
      </c>
      <c r="F234" s="5">
        <v>5105</v>
      </c>
      <c r="G234" s="5">
        <v>5105</v>
      </c>
      <c r="H234" s="5">
        <v>0</v>
      </c>
      <c r="I234" s="5">
        <v>800</v>
      </c>
      <c r="J234" s="5">
        <f t="shared" si="198"/>
        <v>-4305</v>
      </c>
      <c r="K234" s="5">
        <v>0</v>
      </c>
      <c r="L234" s="6">
        <v>100</v>
      </c>
      <c r="M234" s="6">
        <f>F234</f>
        <v>5105</v>
      </c>
      <c r="N234" s="5">
        <f>M234/F234*100</f>
        <v>100</v>
      </c>
      <c r="O234" s="5">
        <f t="shared" ref="O234" si="215">M234-F234</f>
        <v>0</v>
      </c>
      <c r="P234" s="5">
        <f>K234-H234</f>
        <v>0</v>
      </c>
      <c r="Q234" s="5">
        <f>R234+S234+T234</f>
        <v>0</v>
      </c>
      <c r="R234" s="6"/>
      <c r="S234" s="6"/>
      <c r="T234" s="6"/>
      <c r="U234" s="6"/>
      <c r="V234" s="5">
        <v>0</v>
      </c>
      <c r="W234" s="5"/>
      <c r="X234" s="5"/>
      <c r="Y234" s="5"/>
      <c r="Z234" s="5"/>
      <c r="AA234" s="7"/>
      <c r="AB234" s="7" t="s">
        <v>200</v>
      </c>
    </row>
    <row r="235" spans="2:28" ht="38.25" x14ac:dyDescent="0.2">
      <c r="B235" s="2"/>
      <c r="C235" s="2"/>
      <c r="D235" s="2" t="s">
        <v>77</v>
      </c>
      <c r="E235" s="15" t="s">
        <v>129</v>
      </c>
      <c r="F235" s="5">
        <v>72308</v>
      </c>
      <c r="G235" s="5">
        <v>427</v>
      </c>
      <c r="H235" s="5">
        <v>427</v>
      </c>
      <c r="I235" s="5">
        <v>0</v>
      </c>
      <c r="J235" s="5">
        <f>I235-G235</f>
        <v>-427</v>
      </c>
      <c r="K235" s="5">
        <v>0</v>
      </c>
      <c r="L235" s="6">
        <f t="shared" si="212"/>
        <v>0</v>
      </c>
      <c r="M235" s="6">
        <f t="shared" si="172"/>
        <v>72308</v>
      </c>
      <c r="N235" s="5">
        <f t="shared" si="183"/>
        <v>100</v>
      </c>
      <c r="O235" s="5">
        <f t="shared" si="199"/>
        <v>0</v>
      </c>
      <c r="P235" s="5">
        <f t="shared" si="210"/>
        <v>-427</v>
      </c>
      <c r="Q235" s="5">
        <f>R235+S235+T235</f>
        <v>-427</v>
      </c>
      <c r="R235" s="6"/>
      <c r="S235" s="6"/>
      <c r="T235" s="5">
        <v>-427</v>
      </c>
      <c r="U235" s="5"/>
      <c r="V235" s="5">
        <v>0</v>
      </c>
      <c r="W235" s="5"/>
      <c r="X235" s="5"/>
      <c r="Y235" s="5"/>
      <c r="Z235" s="5"/>
      <c r="AA235" s="7" t="s">
        <v>66</v>
      </c>
      <c r="AB235" s="7" t="s">
        <v>200</v>
      </c>
    </row>
    <row r="236" spans="2:28" ht="66" customHeight="1" x14ac:dyDescent="0.2">
      <c r="B236" s="2" t="s">
        <v>154</v>
      </c>
      <c r="C236" s="2"/>
      <c r="D236" s="2"/>
      <c r="E236" s="49" t="s">
        <v>156</v>
      </c>
      <c r="F236" s="5">
        <f>F237</f>
        <v>891190</v>
      </c>
      <c r="G236" s="5">
        <f t="shared" ref="G236:J236" si="216">G237</f>
        <v>84646</v>
      </c>
      <c r="H236" s="5">
        <f t="shared" si="216"/>
        <v>62277</v>
      </c>
      <c r="I236" s="5">
        <f t="shared" si="216"/>
        <v>68882.034999999989</v>
      </c>
      <c r="J236" s="5">
        <f t="shared" si="216"/>
        <v>-15763.964999999998</v>
      </c>
      <c r="K236" s="5">
        <f>K237</f>
        <v>57271.644</v>
      </c>
      <c r="L236" s="6">
        <f t="shared" si="212"/>
        <v>91.962753504504064</v>
      </c>
      <c r="M236" s="5">
        <f>M237</f>
        <v>891190</v>
      </c>
      <c r="N236" s="5">
        <f>M236/F236*100</f>
        <v>100</v>
      </c>
      <c r="O236" s="5">
        <f t="shared" ref="O236:T236" si="217">O237</f>
        <v>0</v>
      </c>
      <c r="P236" s="5">
        <f t="shared" si="217"/>
        <v>-5005.3559999999998</v>
      </c>
      <c r="Q236" s="5">
        <f t="shared" si="217"/>
        <v>-5005.3549999999996</v>
      </c>
      <c r="R236" s="5">
        <f t="shared" si="217"/>
        <v>0</v>
      </c>
      <c r="S236" s="5">
        <f t="shared" si="217"/>
        <v>-47.116</v>
      </c>
      <c r="T236" s="5">
        <f t="shared" si="217"/>
        <v>-4958.2389999999996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73"/>
      <c r="AB236" s="7"/>
    </row>
    <row r="237" spans="2:28" ht="25.5" x14ac:dyDescent="0.2">
      <c r="B237" s="2"/>
      <c r="C237" s="2" t="s">
        <v>46</v>
      </c>
      <c r="D237" s="2"/>
      <c r="E237" s="65" t="s">
        <v>47</v>
      </c>
      <c r="F237" s="5">
        <f>F238+F239+F240+F241+F242+F243+F244+F245+F246+F247+F248+F249+F250+F251+F252+F253</f>
        <v>891190</v>
      </c>
      <c r="G237" s="5">
        <f t="shared" ref="G237:J237" si="218">G238+G239+G240+G241+G242+G243+G244+G245+G246+G247+G248+G249+G250+G251+G252+G253</f>
        <v>84646</v>
      </c>
      <c r="H237" s="5">
        <f t="shared" si="218"/>
        <v>62277</v>
      </c>
      <c r="I237" s="5">
        <f t="shared" si="218"/>
        <v>68882.034999999989</v>
      </c>
      <c r="J237" s="5">
        <f t="shared" si="218"/>
        <v>-15763.964999999998</v>
      </c>
      <c r="K237" s="5">
        <f>K238+K239+K240+K241+K242+K243+K244+K245+K246+K247+K248+K249+K250+K251+K252+K253</f>
        <v>57271.644</v>
      </c>
      <c r="L237" s="6">
        <f t="shared" ref="L237:L238" si="219">(K237/H237)*100</f>
        <v>91.962753504504064</v>
      </c>
      <c r="M237" s="5">
        <f>M238+M239+M240+M241+M242+M243+M244+M245+M246+M247+M248+M249+M250+M251+M252+M253</f>
        <v>891190</v>
      </c>
      <c r="N237" s="5">
        <f>M237/F237*100</f>
        <v>100</v>
      </c>
      <c r="O237" s="5">
        <f>O238+O239+O240+O241+O242+O243+O244+O245+O246+O247+O248+O249+O250+O251+O252+O253</f>
        <v>0</v>
      </c>
      <c r="P237" s="5">
        <f t="shared" ref="P237:P242" si="220">K237-H237</f>
        <v>-5005.3559999999998</v>
      </c>
      <c r="Q237" s="5">
        <f t="shared" ref="Q237:U237" si="221">Q238+Q239+Q240+Q241+Q242+Q243+Q244+Q245+Q246+Q247+Q248+Q249+Q250+Q251+Q252+Q253</f>
        <v>-5005.3549999999996</v>
      </c>
      <c r="R237" s="5">
        <f t="shared" si="221"/>
        <v>0</v>
      </c>
      <c r="S237" s="5">
        <f t="shared" si="221"/>
        <v>-47.116</v>
      </c>
      <c r="T237" s="5">
        <f t="shared" si="221"/>
        <v>-4958.2389999999996</v>
      </c>
      <c r="U237" s="5">
        <f t="shared" si="221"/>
        <v>0</v>
      </c>
      <c r="V237" s="5">
        <f t="shared" ref="V237:Z237" si="222">+V243+V245+V246+V247+V248+V252</f>
        <v>-1.0000000002037268E-3</v>
      </c>
      <c r="W237" s="5">
        <f t="shared" si="222"/>
        <v>0</v>
      </c>
      <c r="X237" s="5">
        <f t="shared" si="222"/>
        <v>0</v>
      </c>
      <c r="Y237" s="5">
        <f t="shared" si="222"/>
        <v>0</v>
      </c>
      <c r="Z237" s="5">
        <f t="shared" si="222"/>
        <v>0</v>
      </c>
      <c r="AA237" s="7"/>
      <c r="AB237" s="7"/>
    </row>
    <row r="238" spans="2:28" ht="38.25" x14ac:dyDescent="0.2">
      <c r="B238" s="2"/>
      <c r="C238" s="2"/>
      <c r="D238" s="2" t="s">
        <v>88</v>
      </c>
      <c r="E238" s="15" t="s">
        <v>49</v>
      </c>
      <c r="F238" s="5">
        <v>447429</v>
      </c>
      <c r="G238" s="5">
        <v>38000</v>
      </c>
      <c r="H238" s="5">
        <v>38000</v>
      </c>
      <c r="I238" s="5">
        <v>37981.266000000003</v>
      </c>
      <c r="J238" s="5">
        <f>I238-G238</f>
        <v>-18.73399999999674</v>
      </c>
      <c r="K238" s="5">
        <v>37981.266000000003</v>
      </c>
      <c r="L238" s="6">
        <f t="shared" si="219"/>
        <v>99.950699999999998</v>
      </c>
      <c r="M238" s="6">
        <f t="shared" ref="M238:M299" si="223">F238</f>
        <v>447429</v>
      </c>
      <c r="N238" s="5">
        <v>100</v>
      </c>
      <c r="O238" s="5">
        <f t="shared" ref="O238:O242" si="224">M238-F238</f>
        <v>0</v>
      </c>
      <c r="P238" s="5">
        <f t="shared" si="220"/>
        <v>-18.73399999999674</v>
      </c>
      <c r="Q238" s="5">
        <f>R238+S238+T238</f>
        <v>-18.734000000000002</v>
      </c>
      <c r="R238" s="5"/>
      <c r="S238" s="6">
        <v>-18.734000000000002</v>
      </c>
      <c r="T238" s="6"/>
      <c r="U238" s="5"/>
      <c r="V238" s="5">
        <f>P238-Q238-U238</f>
        <v>3.2613911571388599E-12</v>
      </c>
      <c r="W238" s="5"/>
      <c r="X238" s="5"/>
      <c r="Y238" s="5"/>
      <c r="Z238" s="5"/>
      <c r="AA238" s="7" t="s">
        <v>66</v>
      </c>
      <c r="AB238" s="7" t="s">
        <v>66</v>
      </c>
    </row>
    <row r="239" spans="2:28" x14ac:dyDescent="0.2">
      <c r="B239" s="2"/>
      <c r="C239" s="2"/>
      <c r="D239" s="2" t="s">
        <v>101</v>
      </c>
      <c r="E239" s="15" t="s">
        <v>56</v>
      </c>
      <c r="F239" s="5">
        <v>14340</v>
      </c>
      <c r="G239" s="5">
        <v>400</v>
      </c>
      <c r="H239" s="5">
        <v>400</v>
      </c>
      <c r="I239" s="5">
        <v>400</v>
      </c>
      <c r="J239" s="5">
        <f t="shared" ref="J239:J240" si="225">I239-G239</f>
        <v>0</v>
      </c>
      <c r="K239" s="5">
        <v>400</v>
      </c>
      <c r="L239" s="6">
        <v>100</v>
      </c>
      <c r="M239" s="6">
        <f t="shared" si="223"/>
        <v>14340</v>
      </c>
      <c r="N239" s="5">
        <f>M239/F239*100</f>
        <v>100</v>
      </c>
      <c r="O239" s="5">
        <f t="shared" si="224"/>
        <v>0</v>
      </c>
      <c r="P239" s="5">
        <f t="shared" si="220"/>
        <v>0</v>
      </c>
      <c r="Q239" s="5">
        <f t="shared" ref="Q239:Q250" si="226">R239+S239+T239</f>
        <v>0</v>
      </c>
      <c r="R239" s="5"/>
      <c r="S239" s="6"/>
      <c r="T239" s="5"/>
      <c r="U239" s="5"/>
      <c r="V239" s="5">
        <f>P239-Q239-U239</f>
        <v>0</v>
      </c>
      <c r="W239" s="5"/>
      <c r="X239" s="5"/>
      <c r="Y239" s="5"/>
      <c r="Z239" s="5"/>
      <c r="AA239" s="7"/>
      <c r="AB239" s="7"/>
    </row>
    <row r="240" spans="2:28" ht="38.25" x14ac:dyDescent="0.2">
      <c r="B240" s="1"/>
      <c r="C240" s="2"/>
      <c r="D240" s="3" t="s">
        <v>57</v>
      </c>
      <c r="E240" s="45" t="s">
        <v>58</v>
      </c>
      <c r="F240" s="5">
        <v>8715</v>
      </c>
      <c r="G240" s="5">
        <v>730</v>
      </c>
      <c r="H240" s="5">
        <v>730</v>
      </c>
      <c r="I240" s="5">
        <v>730</v>
      </c>
      <c r="J240" s="5">
        <f t="shared" si="225"/>
        <v>0</v>
      </c>
      <c r="K240" s="5">
        <v>730</v>
      </c>
      <c r="L240" s="6">
        <v>100</v>
      </c>
      <c r="M240" s="6">
        <f t="shared" si="223"/>
        <v>8715</v>
      </c>
      <c r="N240" s="5">
        <f t="shared" ref="N240" si="227">M240/F240*100</f>
        <v>100</v>
      </c>
      <c r="O240" s="5">
        <f t="shared" si="224"/>
        <v>0</v>
      </c>
      <c r="P240" s="5">
        <f>K240-H240</f>
        <v>0</v>
      </c>
      <c r="Q240" s="5">
        <f>R240+S240+T240</f>
        <v>0</v>
      </c>
      <c r="R240" s="6"/>
      <c r="S240" s="6"/>
      <c r="T240" s="5"/>
      <c r="U240" s="5"/>
      <c r="V240" s="5">
        <v>0</v>
      </c>
      <c r="W240" s="5"/>
      <c r="X240" s="5"/>
      <c r="Y240" s="5"/>
      <c r="Z240" s="5"/>
      <c r="AA240" s="7"/>
      <c r="AB240" s="7"/>
    </row>
    <row r="241" spans="2:28" x14ac:dyDescent="0.2">
      <c r="B241" s="2"/>
      <c r="C241" s="2"/>
      <c r="D241" s="2" t="s">
        <v>59</v>
      </c>
      <c r="E241" s="15" t="s">
        <v>60</v>
      </c>
      <c r="F241" s="5">
        <v>23625</v>
      </c>
      <c r="G241" s="5">
        <v>2006</v>
      </c>
      <c r="H241" s="5">
        <v>2006</v>
      </c>
      <c r="I241" s="5">
        <v>2006</v>
      </c>
      <c r="J241" s="5">
        <f>I241-G241</f>
        <v>0</v>
      </c>
      <c r="K241" s="5">
        <v>2006</v>
      </c>
      <c r="L241" s="6">
        <f t="shared" ref="L241:L242" si="228">(K241/H241)*100</f>
        <v>100</v>
      </c>
      <c r="M241" s="6">
        <f t="shared" si="223"/>
        <v>23625</v>
      </c>
      <c r="N241" s="5">
        <v>100</v>
      </c>
      <c r="O241" s="5">
        <f t="shared" si="224"/>
        <v>0</v>
      </c>
      <c r="P241" s="5">
        <f t="shared" si="220"/>
        <v>0</v>
      </c>
      <c r="Q241" s="5">
        <f t="shared" si="226"/>
        <v>0</v>
      </c>
      <c r="R241" s="5"/>
      <c r="S241" s="5"/>
      <c r="T241" s="5"/>
      <c r="U241" s="5"/>
      <c r="V241" s="5">
        <f>P241-Q241-U241</f>
        <v>0</v>
      </c>
      <c r="W241" s="5"/>
      <c r="X241" s="5"/>
      <c r="Y241" s="5"/>
      <c r="Z241" s="5"/>
      <c r="AA241" s="7"/>
      <c r="AB241" s="7"/>
    </row>
    <row r="242" spans="2:28" ht="38.25" x14ac:dyDescent="0.2">
      <c r="B242" s="2"/>
      <c r="C242" s="2"/>
      <c r="D242" s="2" t="s">
        <v>61</v>
      </c>
      <c r="E242" s="15" t="s">
        <v>102</v>
      </c>
      <c r="F242" s="5">
        <v>20134</v>
      </c>
      <c r="G242" s="5">
        <v>1710</v>
      </c>
      <c r="H242" s="5">
        <v>1710</v>
      </c>
      <c r="I242" s="5">
        <v>1709.6980000000001</v>
      </c>
      <c r="J242" s="5">
        <f>I242-G242</f>
        <v>-0.30199999999990723</v>
      </c>
      <c r="K242" s="5">
        <v>1709.6980000000001</v>
      </c>
      <c r="L242" s="6">
        <f t="shared" si="228"/>
        <v>99.982339181286548</v>
      </c>
      <c r="M242" s="6">
        <f t="shared" si="223"/>
        <v>20134</v>
      </c>
      <c r="N242" s="5">
        <f t="shared" ref="N242" si="229">M242/F242*100</f>
        <v>100</v>
      </c>
      <c r="O242" s="5">
        <f t="shared" si="224"/>
        <v>0</v>
      </c>
      <c r="P242" s="5">
        <f t="shared" si="220"/>
        <v>-0.30199999999990723</v>
      </c>
      <c r="Q242" s="5">
        <f>R242+S242+T242</f>
        <v>-0.30199999999999999</v>
      </c>
      <c r="R242" s="6"/>
      <c r="S242" s="6">
        <v>-0.30199999999999999</v>
      </c>
      <c r="T242" s="5"/>
      <c r="U242" s="5"/>
      <c r="V242" s="5">
        <f>P242-Q242-U242</f>
        <v>9.2759133707431829E-14</v>
      </c>
      <c r="W242" s="5"/>
      <c r="X242" s="5"/>
      <c r="Y242" s="5"/>
      <c r="Z242" s="5"/>
      <c r="AA242" s="7" t="s">
        <v>66</v>
      </c>
      <c r="AB242" s="7" t="s">
        <v>66</v>
      </c>
    </row>
    <row r="243" spans="2:28" ht="25.5" x14ac:dyDescent="0.2">
      <c r="B243" s="2"/>
      <c r="C243" s="2"/>
      <c r="D243" s="2" t="s">
        <v>89</v>
      </c>
      <c r="E243" s="15" t="s">
        <v>110</v>
      </c>
      <c r="F243" s="5">
        <v>113</v>
      </c>
      <c r="G243" s="5">
        <v>0</v>
      </c>
      <c r="H243" s="5">
        <v>0</v>
      </c>
      <c r="I243" s="5">
        <v>0</v>
      </c>
      <c r="J243" s="5">
        <f>I243-G243</f>
        <v>0</v>
      </c>
      <c r="K243" s="5">
        <v>0</v>
      </c>
      <c r="L243" s="6">
        <v>100</v>
      </c>
      <c r="M243" s="6">
        <f t="shared" si="223"/>
        <v>113</v>
      </c>
      <c r="N243" s="5">
        <f t="shared" si="183"/>
        <v>100</v>
      </c>
      <c r="O243" s="5">
        <v>0</v>
      </c>
      <c r="P243" s="5">
        <f>K243-H243</f>
        <v>0</v>
      </c>
      <c r="Q243" s="5">
        <f>R243+S243+T243</f>
        <v>0</v>
      </c>
      <c r="R243" s="5"/>
      <c r="S243" s="5"/>
      <c r="T243" s="5"/>
      <c r="U243" s="5"/>
      <c r="V243" s="5">
        <v>0</v>
      </c>
      <c r="W243" s="5"/>
      <c r="X243" s="5"/>
      <c r="Y243" s="5"/>
      <c r="Z243" s="5"/>
      <c r="AA243" s="7"/>
      <c r="AB243" s="7"/>
    </row>
    <row r="244" spans="2:28" ht="51" x14ac:dyDescent="0.2">
      <c r="B244" s="2"/>
      <c r="C244" s="2"/>
      <c r="D244" s="2" t="s">
        <v>64</v>
      </c>
      <c r="E244" s="74" t="s">
        <v>65</v>
      </c>
      <c r="F244" s="5">
        <v>13422</v>
      </c>
      <c r="G244" s="5">
        <v>1140</v>
      </c>
      <c r="H244" s="5">
        <v>1140</v>
      </c>
      <c r="I244" s="5">
        <v>1111.92</v>
      </c>
      <c r="J244" s="5">
        <f t="shared" si="198"/>
        <v>-28.079999999999927</v>
      </c>
      <c r="K244" s="5">
        <v>1111.92</v>
      </c>
      <c r="L244" s="6">
        <f t="shared" ref="L244" si="230">(K244/H244)*100</f>
        <v>97.536842105263162</v>
      </c>
      <c r="M244" s="6">
        <f t="shared" si="223"/>
        <v>13422</v>
      </c>
      <c r="N244" s="5">
        <f t="shared" si="183"/>
        <v>100</v>
      </c>
      <c r="O244" s="5">
        <f t="shared" ref="O244" si="231">M244-F244</f>
        <v>0</v>
      </c>
      <c r="P244" s="5">
        <f t="shared" ref="P244:P250" si="232">K244-H244</f>
        <v>-28.079999999999927</v>
      </c>
      <c r="Q244" s="5">
        <f t="shared" si="226"/>
        <v>-28.08</v>
      </c>
      <c r="R244" s="6"/>
      <c r="S244" s="6">
        <v>-28.08</v>
      </c>
      <c r="T244" s="5"/>
      <c r="U244" s="5"/>
      <c r="V244" s="5">
        <f>P244-Q244-U244</f>
        <v>7.1054273576010019E-14</v>
      </c>
      <c r="W244" s="5"/>
      <c r="X244" s="5"/>
      <c r="Y244" s="5"/>
      <c r="Z244" s="5"/>
      <c r="AA244" s="7" t="s">
        <v>66</v>
      </c>
      <c r="AB244" s="7" t="s">
        <v>66</v>
      </c>
    </row>
    <row r="245" spans="2:28" ht="38.25" x14ac:dyDescent="0.2">
      <c r="B245" s="2"/>
      <c r="C245" s="2"/>
      <c r="D245" s="2" t="s">
        <v>91</v>
      </c>
      <c r="E245" s="15" t="s">
        <v>92</v>
      </c>
      <c r="F245" s="5">
        <v>219496</v>
      </c>
      <c r="G245" s="5">
        <v>36582</v>
      </c>
      <c r="H245" s="5">
        <v>18291</v>
      </c>
      <c r="I245" s="5">
        <v>24524.151999999998</v>
      </c>
      <c r="J245" s="5">
        <f>I245-G245</f>
        <v>-12057.848000000002</v>
      </c>
      <c r="K245" s="5">
        <v>13332.76</v>
      </c>
      <c r="L245" s="6">
        <v>0</v>
      </c>
      <c r="M245" s="6">
        <f t="shared" si="223"/>
        <v>219496</v>
      </c>
      <c r="N245" s="5">
        <f t="shared" si="183"/>
        <v>100</v>
      </c>
      <c r="O245" s="5">
        <f t="shared" si="199"/>
        <v>0</v>
      </c>
      <c r="P245" s="5">
        <f t="shared" si="232"/>
        <v>-4958.24</v>
      </c>
      <c r="Q245" s="5">
        <f>R245+S245+T245</f>
        <v>-4958.2389999999996</v>
      </c>
      <c r="R245" s="6"/>
      <c r="S245" s="6"/>
      <c r="T245" s="5">
        <v>-4958.2389999999996</v>
      </c>
      <c r="U245" s="5"/>
      <c r="V245" s="5">
        <f>P245-Q245-U245</f>
        <v>-1.0000000002037268E-3</v>
      </c>
      <c r="W245" s="5"/>
      <c r="X245" s="5"/>
      <c r="Y245" s="5"/>
      <c r="Z245" s="5"/>
      <c r="AA245" s="7" t="s">
        <v>66</v>
      </c>
      <c r="AB245" s="7" t="s">
        <v>200</v>
      </c>
    </row>
    <row r="246" spans="2:28" ht="42" customHeight="1" x14ac:dyDescent="0.2">
      <c r="B246" s="2"/>
      <c r="C246" s="2"/>
      <c r="D246" s="2" t="s">
        <v>93</v>
      </c>
      <c r="E246" s="15" t="s">
        <v>94</v>
      </c>
      <c r="F246" s="5">
        <v>13235</v>
      </c>
      <c r="G246" s="5">
        <v>0</v>
      </c>
      <c r="H246" s="5">
        <v>0</v>
      </c>
      <c r="I246" s="5">
        <v>0</v>
      </c>
      <c r="J246" s="5">
        <f t="shared" si="198"/>
        <v>0</v>
      </c>
      <c r="K246" s="5">
        <v>0</v>
      </c>
      <c r="L246" s="6">
        <v>100</v>
      </c>
      <c r="M246" s="6">
        <f t="shared" si="223"/>
        <v>13235</v>
      </c>
      <c r="N246" s="5">
        <f t="shared" si="183"/>
        <v>100</v>
      </c>
      <c r="O246" s="5">
        <f t="shared" si="199"/>
        <v>0</v>
      </c>
      <c r="P246" s="5">
        <f>K246-H246</f>
        <v>0</v>
      </c>
      <c r="Q246" s="5">
        <f>R246+S246+T246</f>
        <v>0</v>
      </c>
      <c r="R246" s="6"/>
      <c r="S246" s="6"/>
      <c r="T246" s="5"/>
      <c r="U246" s="5"/>
      <c r="V246" s="5">
        <f>P246-Q246-U246</f>
        <v>0</v>
      </c>
      <c r="W246" s="5"/>
      <c r="X246" s="5"/>
      <c r="Y246" s="5"/>
      <c r="Z246" s="5"/>
      <c r="AA246" s="7"/>
      <c r="AB246" s="7"/>
    </row>
    <row r="247" spans="2:28" ht="38.25" x14ac:dyDescent="0.2">
      <c r="B247" s="2"/>
      <c r="C247" s="2"/>
      <c r="D247" s="2" t="s">
        <v>95</v>
      </c>
      <c r="E247" s="75" t="s">
        <v>96</v>
      </c>
      <c r="F247" s="5">
        <v>1659</v>
      </c>
      <c r="G247" s="5">
        <v>1659</v>
      </c>
      <c r="H247" s="5">
        <v>0</v>
      </c>
      <c r="I247" s="5">
        <v>0</v>
      </c>
      <c r="J247" s="5">
        <f t="shared" si="198"/>
        <v>-1659</v>
      </c>
      <c r="K247" s="5">
        <v>0</v>
      </c>
      <c r="L247" s="6">
        <v>100</v>
      </c>
      <c r="M247" s="6">
        <f t="shared" si="223"/>
        <v>1659</v>
      </c>
      <c r="N247" s="5">
        <f t="shared" si="183"/>
        <v>100</v>
      </c>
      <c r="O247" s="5">
        <f t="shared" si="199"/>
        <v>0</v>
      </c>
      <c r="P247" s="5">
        <f t="shared" si="232"/>
        <v>0</v>
      </c>
      <c r="Q247" s="5">
        <f>R247+S247+T247</f>
        <v>0</v>
      </c>
      <c r="R247" s="6"/>
      <c r="S247" s="6"/>
      <c r="T247" s="5"/>
      <c r="U247" s="5"/>
      <c r="V247" s="5">
        <f>P247-Q247-U247</f>
        <v>0</v>
      </c>
      <c r="W247" s="5"/>
      <c r="X247" s="5"/>
      <c r="Y247" s="5"/>
      <c r="Z247" s="5"/>
      <c r="AA247" s="7"/>
      <c r="AB247" s="7" t="s">
        <v>200</v>
      </c>
    </row>
    <row r="248" spans="2:28" ht="25.5" x14ac:dyDescent="0.2">
      <c r="B248" s="2"/>
      <c r="C248" s="2"/>
      <c r="D248" s="2" t="s">
        <v>71</v>
      </c>
      <c r="E248" s="15" t="s">
        <v>104</v>
      </c>
      <c r="F248" s="5">
        <v>5508</v>
      </c>
      <c r="G248" s="5">
        <v>2000</v>
      </c>
      <c r="H248" s="5">
        <v>0</v>
      </c>
      <c r="I248" s="5">
        <v>0</v>
      </c>
      <c r="J248" s="5">
        <f t="shared" si="198"/>
        <v>-2000</v>
      </c>
      <c r="K248" s="5">
        <v>0</v>
      </c>
      <c r="L248" s="6">
        <v>100</v>
      </c>
      <c r="M248" s="6">
        <f t="shared" si="223"/>
        <v>5508</v>
      </c>
      <c r="N248" s="5">
        <f t="shared" si="183"/>
        <v>100</v>
      </c>
      <c r="O248" s="5">
        <f t="shared" si="199"/>
        <v>0</v>
      </c>
      <c r="P248" s="5">
        <f>K248-H248</f>
        <v>0</v>
      </c>
      <c r="Q248" s="5">
        <f>R248+S248+T248</f>
        <v>0</v>
      </c>
      <c r="R248" s="6"/>
      <c r="S248" s="6"/>
      <c r="T248" s="5"/>
      <c r="U248" s="5"/>
      <c r="V248" s="5">
        <v>0</v>
      </c>
      <c r="W248" s="5"/>
      <c r="X248" s="5"/>
      <c r="Y248" s="5"/>
      <c r="Z248" s="5"/>
      <c r="AA248" s="7"/>
      <c r="AB248" s="7" t="s">
        <v>200</v>
      </c>
    </row>
    <row r="249" spans="2:28" ht="25.5" x14ac:dyDescent="0.2">
      <c r="B249" s="2"/>
      <c r="C249" s="2"/>
      <c r="D249" s="2" t="s">
        <v>97</v>
      </c>
      <c r="E249" s="15" t="s">
        <v>98</v>
      </c>
      <c r="F249" s="5">
        <v>77151</v>
      </c>
      <c r="G249" s="5">
        <v>0</v>
      </c>
      <c r="H249" s="5">
        <v>0</v>
      </c>
      <c r="I249" s="5">
        <v>0</v>
      </c>
      <c r="J249" s="5">
        <f>I249-G249</f>
        <v>0</v>
      </c>
      <c r="K249" s="5">
        <v>0</v>
      </c>
      <c r="L249" s="6">
        <v>100</v>
      </c>
      <c r="M249" s="6">
        <f t="shared" si="223"/>
        <v>77151</v>
      </c>
      <c r="N249" s="5">
        <f t="shared" si="183"/>
        <v>100</v>
      </c>
      <c r="O249" s="5">
        <f t="shared" si="199"/>
        <v>0</v>
      </c>
      <c r="P249" s="5">
        <f>K249-H249</f>
        <v>0</v>
      </c>
      <c r="Q249" s="5">
        <f t="shared" si="226"/>
        <v>0</v>
      </c>
      <c r="R249" s="6"/>
      <c r="S249" s="6"/>
      <c r="T249" s="5"/>
      <c r="U249" s="5"/>
      <c r="V249" s="5">
        <v>0</v>
      </c>
      <c r="W249" s="5"/>
      <c r="X249" s="5"/>
      <c r="Y249" s="5"/>
      <c r="Z249" s="5"/>
      <c r="AA249" s="7"/>
      <c r="AB249" s="7"/>
    </row>
    <row r="250" spans="2:28" ht="25.5" x14ac:dyDescent="0.2">
      <c r="B250" s="1"/>
      <c r="C250" s="2"/>
      <c r="D250" s="2" t="s">
        <v>73</v>
      </c>
      <c r="E250" s="15" t="s">
        <v>74</v>
      </c>
      <c r="F250" s="5">
        <v>419</v>
      </c>
      <c r="G250" s="5">
        <v>419</v>
      </c>
      <c r="H250" s="5">
        <v>0</v>
      </c>
      <c r="I250" s="5">
        <v>418.99900000000002</v>
      </c>
      <c r="J250" s="5">
        <f>I250-G250</f>
        <v>-9.9999999997635314E-4</v>
      </c>
      <c r="K250" s="5">
        <v>0</v>
      </c>
      <c r="L250" s="5">
        <v>100</v>
      </c>
      <c r="M250" s="6">
        <f t="shared" si="223"/>
        <v>419</v>
      </c>
      <c r="N250" s="5">
        <f t="shared" si="183"/>
        <v>100</v>
      </c>
      <c r="O250" s="5">
        <f>M250-F250</f>
        <v>0</v>
      </c>
      <c r="P250" s="5">
        <f t="shared" si="232"/>
        <v>0</v>
      </c>
      <c r="Q250" s="5">
        <f t="shared" si="226"/>
        <v>0</v>
      </c>
      <c r="R250" s="6"/>
      <c r="S250" s="6"/>
      <c r="T250" s="5"/>
      <c r="U250" s="5"/>
      <c r="V250" s="5">
        <v>0</v>
      </c>
      <c r="W250" s="5"/>
      <c r="X250" s="5"/>
      <c r="Y250" s="5"/>
      <c r="Z250" s="5"/>
      <c r="AA250" s="7"/>
      <c r="AB250" s="7"/>
    </row>
    <row r="251" spans="2:28" ht="53.25" customHeight="1" x14ac:dyDescent="0.2">
      <c r="B251" s="1"/>
      <c r="C251" s="2"/>
      <c r="D251" s="3" t="s">
        <v>75</v>
      </c>
      <c r="E251" s="4" t="s">
        <v>76</v>
      </c>
      <c r="F251" s="5">
        <v>5393</v>
      </c>
      <c r="G251" s="5">
        <v>0</v>
      </c>
      <c r="H251" s="5">
        <v>0</v>
      </c>
      <c r="I251" s="5">
        <v>0</v>
      </c>
      <c r="J251" s="5">
        <f t="shared" ref="J251:J297" si="233">I251-G251</f>
        <v>0</v>
      </c>
      <c r="K251" s="5">
        <v>0</v>
      </c>
      <c r="L251" s="6">
        <v>100</v>
      </c>
      <c r="M251" s="6">
        <f>F251</f>
        <v>5393</v>
      </c>
      <c r="N251" s="5">
        <f>M251/F251*100</f>
        <v>100</v>
      </c>
      <c r="O251" s="5">
        <f t="shared" ref="O251:O298" si="234">M251-F251</f>
        <v>0</v>
      </c>
      <c r="P251" s="5">
        <f>K251-H251</f>
        <v>0</v>
      </c>
      <c r="Q251" s="5">
        <f>R251+S251+T251</f>
        <v>0</v>
      </c>
      <c r="R251" s="6"/>
      <c r="S251" s="6"/>
      <c r="T251" s="6"/>
      <c r="U251" s="6"/>
      <c r="V251" s="5">
        <v>0</v>
      </c>
      <c r="W251" s="5"/>
      <c r="X251" s="5"/>
      <c r="Y251" s="5"/>
      <c r="Z251" s="5"/>
      <c r="AA251" s="7"/>
      <c r="AB251" s="7"/>
    </row>
    <row r="252" spans="2:28" ht="25.5" x14ac:dyDescent="0.2">
      <c r="B252" s="2"/>
      <c r="C252" s="2"/>
      <c r="D252" s="2" t="s">
        <v>77</v>
      </c>
      <c r="E252" s="15" t="s">
        <v>78</v>
      </c>
      <c r="F252" s="5">
        <v>40537</v>
      </c>
      <c r="G252" s="5">
        <v>0</v>
      </c>
      <c r="H252" s="5">
        <v>0</v>
      </c>
      <c r="I252" s="5">
        <v>0</v>
      </c>
      <c r="J252" s="5">
        <f t="shared" si="233"/>
        <v>0</v>
      </c>
      <c r="K252" s="5">
        <v>0</v>
      </c>
      <c r="L252" s="6">
        <v>100</v>
      </c>
      <c r="M252" s="6">
        <f t="shared" si="223"/>
        <v>40537</v>
      </c>
      <c r="N252" s="5">
        <f t="shared" si="183"/>
        <v>100</v>
      </c>
      <c r="O252" s="5">
        <f t="shared" si="234"/>
        <v>0</v>
      </c>
      <c r="P252" s="6">
        <f>K252-H252</f>
        <v>0</v>
      </c>
      <c r="Q252" s="5">
        <f>R252+S252+T252</f>
        <v>0</v>
      </c>
      <c r="R252" s="6"/>
      <c r="S252" s="6"/>
      <c r="T252" s="5"/>
      <c r="U252" s="5"/>
      <c r="V252" s="5">
        <f>P252-Q252-U252</f>
        <v>0</v>
      </c>
      <c r="W252" s="5"/>
      <c r="X252" s="5"/>
      <c r="Y252" s="5"/>
      <c r="Z252" s="5"/>
      <c r="AA252" s="7"/>
      <c r="AB252" s="7"/>
    </row>
    <row r="253" spans="2:28" ht="25.5" x14ac:dyDescent="0.2">
      <c r="B253" s="2"/>
      <c r="C253" s="2"/>
      <c r="D253" s="2" t="s">
        <v>83</v>
      </c>
      <c r="E253" s="15" t="s">
        <v>153</v>
      </c>
      <c r="F253" s="5">
        <v>14</v>
      </c>
      <c r="G253" s="5">
        <v>0</v>
      </c>
      <c r="H253" s="5">
        <v>0</v>
      </c>
      <c r="I253" s="5">
        <v>0</v>
      </c>
      <c r="J253" s="5">
        <f t="shared" si="233"/>
        <v>0</v>
      </c>
      <c r="K253" s="5">
        <v>0</v>
      </c>
      <c r="L253" s="6">
        <v>100</v>
      </c>
      <c r="M253" s="6">
        <f t="shared" si="223"/>
        <v>14</v>
      </c>
      <c r="N253" s="5">
        <f t="shared" si="183"/>
        <v>100</v>
      </c>
      <c r="O253" s="5">
        <f t="shared" si="234"/>
        <v>0</v>
      </c>
      <c r="P253" s="6">
        <f>K253-H253</f>
        <v>0</v>
      </c>
      <c r="Q253" s="5">
        <v>0</v>
      </c>
      <c r="R253" s="6"/>
      <c r="S253" s="6"/>
      <c r="T253" s="5"/>
      <c r="U253" s="5"/>
      <c r="V253" s="5">
        <v>0</v>
      </c>
      <c r="W253" s="5"/>
      <c r="X253" s="5"/>
      <c r="Y253" s="5"/>
      <c r="Z253" s="5"/>
      <c r="AA253" s="7"/>
      <c r="AB253" s="7"/>
    </row>
    <row r="254" spans="2:28" ht="54.75" customHeight="1" x14ac:dyDescent="0.2">
      <c r="B254" s="2" t="s">
        <v>154</v>
      </c>
      <c r="C254" s="2"/>
      <c r="D254" s="2"/>
      <c r="E254" s="49" t="s">
        <v>157</v>
      </c>
      <c r="F254" s="5">
        <f>F255</f>
        <v>483186</v>
      </c>
      <c r="G254" s="5">
        <f t="shared" ref="G254:J254" si="235">G255</f>
        <v>226884</v>
      </c>
      <c r="H254" s="5">
        <f t="shared" si="235"/>
        <v>35860</v>
      </c>
      <c r="I254" s="5">
        <f t="shared" si="235"/>
        <v>144014.389</v>
      </c>
      <c r="J254" s="5">
        <f t="shared" si="235"/>
        <v>-82869.611000000004</v>
      </c>
      <c r="K254" s="5">
        <f>K255</f>
        <v>35860</v>
      </c>
      <c r="L254" s="6">
        <f>(K254/H254)*100</f>
        <v>100</v>
      </c>
      <c r="M254" s="5">
        <f>M255</f>
        <v>483186</v>
      </c>
      <c r="N254" s="5">
        <f>M254/F254*100</f>
        <v>100</v>
      </c>
      <c r="O254" s="5">
        <f>O255</f>
        <v>0</v>
      </c>
      <c r="P254" s="5">
        <f t="shared" ref="P254:R254" si="236">P255</f>
        <v>0</v>
      </c>
      <c r="Q254" s="5">
        <f t="shared" si="236"/>
        <v>0</v>
      </c>
      <c r="R254" s="5">
        <f t="shared" si="236"/>
        <v>0</v>
      </c>
      <c r="S254" s="5">
        <f>S255</f>
        <v>0</v>
      </c>
      <c r="T254" s="5">
        <f>T255</f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67"/>
      <c r="AB254" s="7"/>
    </row>
    <row r="255" spans="2:28" ht="25.5" x14ac:dyDescent="0.2">
      <c r="B255" s="2"/>
      <c r="C255" s="2" t="s">
        <v>46</v>
      </c>
      <c r="D255" s="2"/>
      <c r="E255" s="61" t="s">
        <v>47</v>
      </c>
      <c r="F255" s="5">
        <f>F256+F257+F258+F259+F260+F262+F263+F264+F266+F267+F268+F261+F265</f>
        <v>483186</v>
      </c>
      <c r="G255" s="5">
        <f t="shared" ref="G255:J255" si="237">G256+G257+G258+G259+G260+G262+G263+G264+G266+G267+G268+G261+G265</f>
        <v>226884</v>
      </c>
      <c r="H255" s="5">
        <f t="shared" si="237"/>
        <v>35860</v>
      </c>
      <c r="I255" s="5">
        <f t="shared" si="237"/>
        <v>144014.389</v>
      </c>
      <c r="J255" s="5">
        <f t="shared" si="237"/>
        <v>-82869.611000000004</v>
      </c>
      <c r="K255" s="5">
        <f>K256+K257+K258+K259+K260+K262+K263+K264+K266+K267+K268+K261+K265</f>
        <v>35860</v>
      </c>
      <c r="L255" s="5">
        <v>100</v>
      </c>
      <c r="M255" s="5">
        <f>M256+M257+M258+M259+M260+M262+M263+M264+M266+M267+M268+M261+M265</f>
        <v>483186</v>
      </c>
      <c r="N255" s="5">
        <v>100</v>
      </c>
      <c r="O255" s="5">
        <f>O256+O257+O258+O259+O260+O262+O263+O264+O266+O267+O268+O261+O265</f>
        <v>0</v>
      </c>
      <c r="P255" s="5">
        <f t="shared" ref="P255:R255" si="238">P256+P257+P258+P259+P260+P262+P263+P264+P266+P267+P268+P261+P265</f>
        <v>0</v>
      </c>
      <c r="Q255" s="5">
        <f t="shared" si="238"/>
        <v>0</v>
      </c>
      <c r="R255" s="5">
        <f t="shared" si="238"/>
        <v>0</v>
      </c>
      <c r="S255" s="5">
        <f t="shared" ref="S255:Z255" si="239">SUM(S256:S268)</f>
        <v>0</v>
      </c>
      <c r="T255" s="5">
        <f t="shared" si="239"/>
        <v>0</v>
      </c>
      <c r="U255" s="5">
        <f t="shared" si="239"/>
        <v>0</v>
      </c>
      <c r="V255" s="5">
        <f t="shared" si="239"/>
        <v>0</v>
      </c>
      <c r="W255" s="5">
        <f t="shared" si="239"/>
        <v>0</v>
      </c>
      <c r="X255" s="5">
        <f t="shared" si="239"/>
        <v>0</v>
      </c>
      <c r="Y255" s="5">
        <f t="shared" si="239"/>
        <v>0</v>
      </c>
      <c r="Z255" s="5">
        <f t="shared" si="239"/>
        <v>0</v>
      </c>
      <c r="AA255" s="7"/>
      <c r="AB255" s="7"/>
    </row>
    <row r="256" spans="2:28" x14ac:dyDescent="0.2">
      <c r="B256" s="2"/>
      <c r="C256" s="2"/>
      <c r="D256" s="2" t="s">
        <v>88</v>
      </c>
      <c r="E256" s="15" t="s">
        <v>49</v>
      </c>
      <c r="F256" s="5">
        <v>225770</v>
      </c>
      <c r="G256" s="5">
        <v>19780</v>
      </c>
      <c r="H256" s="5">
        <v>19780</v>
      </c>
      <c r="I256" s="76">
        <v>19780</v>
      </c>
      <c r="J256" s="5">
        <f>I256-G256</f>
        <v>0</v>
      </c>
      <c r="K256" s="5">
        <v>19780</v>
      </c>
      <c r="L256" s="6">
        <f t="shared" ref="L256" si="240">(K256/H256)*100</f>
        <v>100</v>
      </c>
      <c r="M256" s="6">
        <f t="shared" ref="M256:M269" si="241">F256</f>
        <v>225770</v>
      </c>
      <c r="N256" s="5">
        <v>100</v>
      </c>
      <c r="O256" s="5">
        <f t="shared" ref="O256:O262" si="242">M256-F256</f>
        <v>0</v>
      </c>
      <c r="P256" s="5">
        <f>K256-H256</f>
        <v>0</v>
      </c>
      <c r="Q256" s="5">
        <f t="shared" ref="Q256:Q266" si="243">R256+S256+T256</f>
        <v>0</v>
      </c>
      <c r="R256" s="5"/>
      <c r="S256" s="6"/>
      <c r="T256" s="6"/>
      <c r="U256" s="5"/>
      <c r="V256" s="5">
        <f>P256-Q256-U256</f>
        <v>0</v>
      </c>
      <c r="W256" s="5"/>
      <c r="X256" s="5"/>
      <c r="Y256" s="5"/>
      <c r="Z256" s="5"/>
      <c r="AA256" s="7"/>
      <c r="AB256" s="7"/>
    </row>
    <row r="257" spans="2:28" x14ac:dyDescent="0.2">
      <c r="B257" s="2"/>
      <c r="C257" s="2"/>
      <c r="D257" s="2" t="s">
        <v>101</v>
      </c>
      <c r="E257" s="15" t="s">
        <v>56</v>
      </c>
      <c r="F257" s="5">
        <v>8004</v>
      </c>
      <c r="G257" s="5">
        <v>350</v>
      </c>
      <c r="H257" s="5">
        <v>350</v>
      </c>
      <c r="I257" s="5">
        <v>350</v>
      </c>
      <c r="J257" s="5">
        <f t="shared" ref="J257:J265" si="244">I257-G257</f>
        <v>0</v>
      </c>
      <c r="K257" s="5">
        <v>350</v>
      </c>
      <c r="L257" s="6">
        <v>100</v>
      </c>
      <c r="M257" s="6">
        <f t="shared" si="241"/>
        <v>8004</v>
      </c>
      <c r="N257" s="5">
        <f>M257/F257*100</f>
        <v>100</v>
      </c>
      <c r="O257" s="5">
        <f t="shared" si="242"/>
        <v>0</v>
      </c>
      <c r="P257" s="5">
        <f t="shared" ref="P257:P262" si="245">K257-H257</f>
        <v>0</v>
      </c>
      <c r="Q257" s="5">
        <f t="shared" si="243"/>
        <v>0</v>
      </c>
      <c r="R257" s="5"/>
      <c r="S257" s="6"/>
      <c r="T257" s="5"/>
      <c r="U257" s="5"/>
      <c r="V257" s="5">
        <f>P257-Q257-U257</f>
        <v>0</v>
      </c>
      <c r="W257" s="5"/>
      <c r="X257" s="5"/>
      <c r="Y257" s="5"/>
      <c r="Z257" s="5"/>
      <c r="AA257" s="7"/>
      <c r="AB257" s="7"/>
    </row>
    <row r="258" spans="2:28" ht="38.25" x14ac:dyDescent="0.2">
      <c r="B258" s="1"/>
      <c r="C258" s="2"/>
      <c r="D258" s="3" t="s">
        <v>57</v>
      </c>
      <c r="E258" s="45" t="s">
        <v>58</v>
      </c>
      <c r="F258" s="5">
        <v>5910</v>
      </c>
      <c r="G258" s="5">
        <v>492</v>
      </c>
      <c r="H258" s="5">
        <v>492</v>
      </c>
      <c r="I258" s="5">
        <v>492</v>
      </c>
      <c r="J258" s="5">
        <f>I258-G258</f>
        <v>0</v>
      </c>
      <c r="K258" s="5">
        <v>492</v>
      </c>
      <c r="L258" s="6">
        <v>100</v>
      </c>
      <c r="M258" s="6">
        <f t="shared" si="241"/>
        <v>5910</v>
      </c>
      <c r="N258" s="5">
        <f t="shared" ref="N258" si="246">M258/F258*100</f>
        <v>100</v>
      </c>
      <c r="O258" s="5">
        <f t="shared" si="242"/>
        <v>0</v>
      </c>
      <c r="P258" s="5">
        <f>K258-H258</f>
        <v>0</v>
      </c>
      <c r="Q258" s="5">
        <f>R258+S258+T258</f>
        <v>0</v>
      </c>
      <c r="R258" s="6"/>
      <c r="S258" s="6"/>
      <c r="T258" s="5"/>
      <c r="U258" s="5"/>
      <c r="V258" s="5">
        <v>0</v>
      </c>
      <c r="W258" s="5"/>
      <c r="X258" s="5"/>
      <c r="Y258" s="5"/>
      <c r="Z258" s="5"/>
      <c r="AA258" s="7"/>
      <c r="AB258" s="7"/>
    </row>
    <row r="259" spans="2:28" x14ac:dyDescent="0.2">
      <c r="B259" s="2"/>
      <c r="C259" s="2"/>
      <c r="D259" s="2" t="s">
        <v>59</v>
      </c>
      <c r="E259" s="15" t="s">
        <v>60</v>
      </c>
      <c r="F259" s="5">
        <v>11969</v>
      </c>
      <c r="G259" s="5">
        <v>1000</v>
      </c>
      <c r="H259" s="5">
        <v>1000</v>
      </c>
      <c r="I259" s="5">
        <v>1000</v>
      </c>
      <c r="J259" s="5">
        <f t="shared" si="244"/>
        <v>0</v>
      </c>
      <c r="K259" s="5">
        <v>1000</v>
      </c>
      <c r="L259" s="6">
        <v>100</v>
      </c>
      <c r="M259" s="6">
        <f t="shared" si="241"/>
        <v>11969</v>
      </c>
      <c r="N259" s="5">
        <f>M259/F259*100</f>
        <v>100</v>
      </c>
      <c r="O259" s="5">
        <f t="shared" si="242"/>
        <v>0</v>
      </c>
      <c r="P259" s="5">
        <f t="shared" si="245"/>
        <v>0</v>
      </c>
      <c r="Q259" s="5">
        <f t="shared" si="243"/>
        <v>0</v>
      </c>
      <c r="R259" s="5"/>
      <c r="S259" s="6"/>
      <c r="T259" s="5"/>
      <c r="U259" s="5"/>
      <c r="V259" s="5">
        <f>P259-Q259-U259</f>
        <v>0</v>
      </c>
      <c r="W259" s="5"/>
      <c r="X259" s="5"/>
      <c r="Y259" s="5"/>
      <c r="Z259" s="5"/>
      <c r="AA259" s="7"/>
      <c r="AB259" s="7"/>
    </row>
    <row r="260" spans="2:28" ht="38.25" x14ac:dyDescent="0.2">
      <c r="B260" s="2"/>
      <c r="C260" s="2"/>
      <c r="D260" s="2" t="s">
        <v>61</v>
      </c>
      <c r="E260" s="15" t="s">
        <v>102</v>
      </c>
      <c r="F260" s="5">
        <v>10201</v>
      </c>
      <c r="G260" s="5">
        <v>850</v>
      </c>
      <c r="H260" s="5">
        <v>850</v>
      </c>
      <c r="I260" s="5">
        <v>850</v>
      </c>
      <c r="J260" s="5">
        <f t="shared" si="244"/>
        <v>0</v>
      </c>
      <c r="K260" s="5">
        <v>850</v>
      </c>
      <c r="L260" s="6">
        <f t="shared" ref="L260:L262" si="247">(K260/H260)*100</f>
        <v>100</v>
      </c>
      <c r="M260" s="6">
        <f t="shared" si="241"/>
        <v>10201</v>
      </c>
      <c r="N260" s="5">
        <v>100</v>
      </c>
      <c r="O260" s="5">
        <f t="shared" si="242"/>
        <v>0</v>
      </c>
      <c r="P260" s="5">
        <f>K260-H260</f>
        <v>0</v>
      </c>
      <c r="Q260" s="5">
        <f t="shared" si="243"/>
        <v>0</v>
      </c>
      <c r="R260" s="5"/>
      <c r="S260" s="5"/>
      <c r="T260" s="5"/>
      <c r="U260" s="5"/>
      <c r="V260" s="5">
        <f>P260-Q260-U260</f>
        <v>0</v>
      </c>
      <c r="W260" s="5"/>
      <c r="X260" s="5"/>
      <c r="Y260" s="5"/>
      <c r="Z260" s="5"/>
      <c r="AA260" s="7"/>
      <c r="AB260" s="7"/>
    </row>
    <row r="261" spans="2:28" ht="25.5" x14ac:dyDescent="0.2">
      <c r="B261" s="2"/>
      <c r="C261" s="2"/>
      <c r="D261" s="2" t="s">
        <v>89</v>
      </c>
      <c r="E261" s="15" t="s">
        <v>110</v>
      </c>
      <c r="F261" s="5">
        <v>28</v>
      </c>
      <c r="G261" s="5">
        <v>0</v>
      </c>
      <c r="H261" s="5">
        <v>0</v>
      </c>
      <c r="I261" s="5">
        <v>0</v>
      </c>
      <c r="J261" s="5">
        <f>I261-G261</f>
        <v>0</v>
      </c>
      <c r="K261" s="5">
        <v>0</v>
      </c>
      <c r="L261" s="6">
        <v>100</v>
      </c>
      <c r="M261" s="6">
        <f t="shared" si="241"/>
        <v>28</v>
      </c>
      <c r="N261" s="5">
        <f t="shared" ref="N261:N298" si="248">M261/F261*100</f>
        <v>100</v>
      </c>
      <c r="O261" s="5">
        <v>0</v>
      </c>
      <c r="P261" s="5">
        <f>K261-H261</f>
        <v>0</v>
      </c>
      <c r="Q261" s="5">
        <f t="shared" si="243"/>
        <v>0</v>
      </c>
      <c r="R261" s="5"/>
      <c r="S261" s="5"/>
      <c r="T261" s="5"/>
      <c r="U261" s="5"/>
      <c r="V261" s="5">
        <v>0</v>
      </c>
      <c r="W261" s="5"/>
      <c r="X261" s="5"/>
      <c r="Y261" s="5"/>
      <c r="Z261" s="5"/>
      <c r="AA261" s="7"/>
      <c r="AB261" s="7"/>
    </row>
    <row r="262" spans="2:28" ht="51" x14ac:dyDescent="0.2">
      <c r="B262" s="2"/>
      <c r="C262" s="2"/>
      <c r="D262" s="2" t="s">
        <v>64</v>
      </c>
      <c r="E262" s="74" t="s">
        <v>65</v>
      </c>
      <c r="F262" s="5">
        <v>6801</v>
      </c>
      <c r="G262" s="5">
        <v>567</v>
      </c>
      <c r="H262" s="5">
        <v>567</v>
      </c>
      <c r="I262" s="5">
        <v>567</v>
      </c>
      <c r="J262" s="5">
        <f t="shared" si="244"/>
        <v>0</v>
      </c>
      <c r="K262" s="5">
        <v>567</v>
      </c>
      <c r="L262" s="6">
        <f t="shared" si="247"/>
        <v>100</v>
      </c>
      <c r="M262" s="6">
        <f t="shared" si="241"/>
        <v>6801</v>
      </c>
      <c r="N262" s="5">
        <f t="shared" si="248"/>
        <v>100</v>
      </c>
      <c r="O262" s="5">
        <f t="shared" si="242"/>
        <v>0</v>
      </c>
      <c r="P262" s="5">
        <f t="shared" si="245"/>
        <v>0</v>
      </c>
      <c r="Q262" s="5">
        <f t="shared" si="243"/>
        <v>0</v>
      </c>
      <c r="R262" s="6"/>
      <c r="S262" s="6"/>
      <c r="T262" s="5"/>
      <c r="U262" s="5"/>
      <c r="V262" s="5">
        <f>P262-Q262-U262</f>
        <v>0</v>
      </c>
      <c r="W262" s="5"/>
      <c r="X262" s="5"/>
      <c r="Y262" s="5"/>
      <c r="Z262" s="5"/>
      <c r="AA262" s="7"/>
      <c r="AB262" s="7"/>
    </row>
    <row r="263" spans="2:28" ht="25.5" x14ac:dyDescent="0.2">
      <c r="B263" s="2"/>
      <c r="C263" s="2"/>
      <c r="D263" s="2" t="s">
        <v>91</v>
      </c>
      <c r="E263" s="15" t="s">
        <v>92</v>
      </c>
      <c r="F263" s="5">
        <v>91988</v>
      </c>
      <c r="G263" s="5">
        <v>91988</v>
      </c>
      <c r="H263" s="5">
        <v>3500</v>
      </c>
      <c r="I263" s="5">
        <v>9118.39</v>
      </c>
      <c r="J263" s="5">
        <f>I263-G263</f>
        <v>-82869.61</v>
      </c>
      <c r="K263" s="5">
        <v>3500</v>
      </c>
      <c r="L263" s="6">
        <v>100</v>
      </c>
      <c r="M263" s="6">
        <f t="shared" si="241"/>
        <v>91988</v>
      </c>
      <c r="N263" s="5">
        <f t="shared" si="248"/>
        <v>100</v>
      </c>
      <c r="O263" s="5">
        <v>0</v>
      </c>
      <c r="P263" s="5">
        <f>K263-H263</f>
        <v>0</v>
      </c>
      <c r="Q263" s="5">
        <f t="shared" si="243"/>
        <v>0</v>
      </c>
      <c r="R263" s="5"/>
      <c r="S263" s="5"/>
      <c r="T263" s="5"/>
      <c r="U263" s="5"/>
      <c r="V263" s="5">
        <v>0</v>
      </c>
      <c r="W263" s="5"/>
      <c r="X263" s="5"/>
      <c r="Y263" s="5"/>
      <c r="Z263" s="5"/>
      <c r="AA263" s="7"/>
      <c r="AB263" s="7" t="s">
        <v>200</v>
      </c>
    </row>
    <row r="264" spans="2:28" ht="51" x14ac:dyDescent="0.2">
      <c r="B264" s="2"/>
      <c r="C264" s="2"/>
      <c r="D264" s="2" t="s">
        <v>93</v>
      </c>
      <c r="E264" s="15" t="s">
        <v>94</v>
      </c>
      <c r="F264" s="5">
        <v>5510</v>
      </c>
      <c r="G264" s="5">
        <v>0</v>
      </c>
      <c r="H264" s="5">
        <v>0</v>
      </c>
      <c r="I264" s="5">
        <v>0</v>
      </c>
      <c r="J264" s="5">
        <f t="shared" si="244"/>
        <v>0</v>
      </c>
      <c r="K264" s="5">
        <v>0</v>
      </c>
      <c r="L264" s="6">
        <v>100</v>
      </c>
      <c r="M264" s="6">
        <f t="shared" si="241"/>
        <v>5510</v>
      </c>
      <c r="N264" s="5">
        <f t="shared" si="248"/>
        <v>100</v>
      </c>
      <c r="O264" s="5">
        <f t="shared" ref="O264:O268" si="249">M264-F264</f>
        <v>0</v>
      </c>
      <c r="P264" s="5">
        <f t="shared" ref="P264:P266" si="250">K264-H264</f>
        <v>0</v>
      </c>
      <c r="Q264" s="5">
        <f t="shared" si="243"/>
        <v>0</v>
      </c>
      <c r="R264" s="6"/>
      <c r="S264" s="6"/>
      <c r="T264" s="5"/>
      <c r="U264" s="5"/>
      <c r="V264" s="5">
        <f>P264-Q264-U264</f>
        <v>0</v>
      </c>
      <c r="W264" s="5"/>
      <c r="X264" s="5"/>
      <c r="Y264" s="5"/>
      <c r="Z264" s="5"/>
      <c r="AA264" s="7"/>
      <c r="AB264" s="7"/>
    </row>
    <row r="265" spans="2:28" ht="38.25" x14ac:dyDescent="0.2">
      <c r="B265" s="2"/>
      <c r="C265" s="2"/>
      <c r="D265" s="2" t="s">
        <v>95</v>
      </c>
      <c r="E265" s="75" t="s">
        <v>96</v>
      </c>
      <c r="F265" s="5">
        <v>406</v>
      </c>
      <c r="G265" s="5">
        <v>0</v>
      </c>
      <c r="H265" s="5">
        <v>0</v>
      </c>
      <c r="I265" s="5">
        <v>0</v>
      </c>
      <c r="J265" s="5">
        <f t="shared" si="244"/>
        <v>0</v>
      </c>
      <c r="K265" s="5">
        <v>0</v>
      </c>
      <c r="L265" s="6">
        <v>100</v>
      </c>
      <c r="M265" s="6">
        <f t="shared" si="241"/>
        <v>406</v>
      </c>
      <c r="N265" s="5">
        <f t="shared" si="248"/>
        <v>100</v>
      </c>
      <c r="O265" s="5">
        <f t="shared" si="249"/>
        <v>0</v>
      </c>
      <c r="P265" s="5">
        <f t="shared" si="250"/>
        <v>0</v>
      </c>
      <c r="Q265" s="5">
        <f t="shared" si="243"/>
        <v>0</v>
      </c>
      <c r="R265" s="6"/>
      <c r="S265" s="6"/>
      <c r="T265" s="5"/>
      <c r="U265" s="5"/>
      <c r="V265" s="5">
        <f>P265-Q265-U265</f>
        <v>0</v>
      </c>
      <c r="W265" s="5"/>
      <c r="X265" s="5"/>
      <c r="Y265" s="5"/>
      <c r="Z265" s="5"/>
      <c r="AA265" s="7"/>
      <c r="AB265" s="7"/>
    </row>
    <row r="266" spans="2:28" ht="25.5" x14ac:dyDescent="0.2">
      <c r="B266" s="2"/>
      <c r="C266" s="2"/>
      <c r="D266" s="2" t="s">
        <v>71</v>
      </c>
      <c r="E266" s="15" t="s">
        <v>104</v>
      </c>
      <c r="F266" s="5">
        <v>2719</v>
      </c>
      <c r="G266" s="5">
        <v>0</v>
      </c>
      <c r="H266" s="5">
        <v>0</v>
      </c>
      <c r="I266" s="5">
        <v>0</v>
      </c>
      <c r="J266" s="5">
        <f>I266-G266</f>
        <v>0</v>
      </c>
      <c r="K266" s="5">
        <v>0</v>
      </c>
      <c r="L266" s="6">
        <v>100</v>
      </c>
      <c r="M266" s="6">
        <f t="shared" si="241"/>
        <v>2719</v>
      </c>
      <c r="N266" s="5">
        <f t="shared" si="248"/>
        <v>100</v>
      </c>
      <c r="O266" s="5">
        <f t="shared" si="249"/>
        <v>0</v>
      </c>
      <c r="P266" s="5">
        <f t="shared" si="250"/>
        <v>0</v>
      </c>
      <c r="Q266" s="5">
        <f t="shared" si="243"/>
        <v>0</v>
      </c>
      <c r="R266" s="6"/>
      <c r="S266" s="6"/>
      <c r="T266" s="5"/>
      <c r="U266" s="5"/>
      <c r="V266" s="5">
        <f>P266-Q266-U266</f>
        <v>0</v>
      </c>
      <c r="W266" s="5"/>
      <c r="X266" s="5"/>
      <c r="Y266" s="5"/>
      <c r="Z266" s="5"/>
      <c r="AA266" s="7"/>
      <c r="AB266" s="7"/>
    </row>
    <row r="267" spans="2:28" ht="52.5" customHeight="1" x14ac:dyDescent="0.2">
      <c r="B267" s="1"/>
      <c r="C267" s="2"/>
      <c r="D267" s="3" t="s">
        <v>75</v>
      </c>
      <c r="E267" s="4" t="s">
        <v>76</v>
      </c>
      <c r="F267" s="5">
        <v>1730</v>
      </c>
      <c r="G267" s="5">
        <v>0</v>
      </c>
      <c r="H267" s="5">
        <v>0</v>
      </c>
      <c r="I267" s="5">
        <v>0</v>
      </c>
      <c r="J267" s="5">
        <f t="shared" ref="J267" si="251">I267-G267</f>
        <v>0</v>
      </c>
      <c r="K267" s="5">
        <v>0</v>
      </c>
      <c r="L267" s="6">
        <v>100</v>
      </c>
      <c r="M267" s="6">
        <f>F267</f>
        <v>1730</v>
      </c>
      <c r="N267" s="5">
        <f>M267/F267*100</f>
        <v>100</v>
      </c>
      <c r="O267" s="5">
        <f t="shared" si="249"/>
        <v>0</v>
      </c>
      <c r="P267" s="5">
        <f>K267-H267</f>
        <v>0</v>
      </c>
      <c r="Q267" s="5">
        <f>R267+S267+T267</f>
        <v>0</v>
      </c>
      <c r="R267" s="6"/>
      <c r="S267" s="6"/>
      <c r="T267" s="6"/>
      <c r="U267" s="6"/>
      <c r="V267" s="5">
        <v>0</v>
      </c>
      <c r="W267" s="5"/>
      <c r="X267" s="5"/>
      <c r="Y267" s="5"/>
      <c r="Z267" s="5"/>
      <c r="AA267" s="7"/>
      <c r="AB267" s="7"/>
    </row>
    <row r="268" spans="2:28" ht="25.5" x14ac:dyDescent="0.2">
      <c r="B268" s="2"/>
      <c r="C268" s="2"/>
      <c r="D268" s="2" t="s">
        <v>77</v>
      </c>
      <c r="E268" s="15" t="s">
        <v>78</v>
      </c>
      <c r="F268" s="5">
        <v>112150</v>
      </c>
      <c r="G268" s="5">
        <v>111857</v>
      </c>
      <c r="H268" s="5">
        <v>9321</v>
      </c>
      <c r="I268" s="5">
        <v>111856.999</v>
      </c>
      <c r="J268" s="5">
        <f>I268-G268</f>
        <v>-1.0000000038417056E-3</v>
      </c>
      <c r="K268" s="5">
        <v>9321</v>
      </c>
      <c r="L268" s="6">
        <v>100</v>
      </c>
      <c r="M268" s="6">
        <f t="shared" si="241"/>
        <v>112150</v>
      </c>
      <c r="N268" s="5">
        <f t="shared" si="248"/>
        <v>100</v>
      </c>
      <c r="O268" s="5">
        <f t="shared" si="249"/>
        <v>0</v>
      </c>
      <c r="P268" s="5">
        <f t="shared" ref="P268" si="252">K268-H268</f>
        <v>0</v>
      </c>
      <c r="Q268" s="5">
        <f>R268+S268+T268</f>
        <v>0</v>
      </c>
      <c r="R268" s="5"/>
      <c r="S268" s="6"/>
      <c r="T268" s="5"/>
      <c r="U268" s="5"/>
      <c r="V268" s="5">
        <f>P268-Q268-U268</f>
        <v>0</v>
      </c>
      <c r="W268" s="5"/>
      <c r="X268" s="5"/>
      <c r="Y268" s="5"/>
      <c r="Z268" s="5"/>
      <c r="AA268" s="7"/>
      <c r="AB268" s="7"/>
    </row>
    <row r="269" spans="2:28" ht="63.75" customHeight="1" x14ac:dyDescent="0.2">
      <c r="B269" s="2" t="s">
        <v>154</v>
      </c>
      <c r="C269" s="2"/>
      <c r="D269" s="2"/>
      <c r="E269" s="49" t="s">
        <v>181</v>
      </c>
      <c r="F269" s="5">
        <f>F270</f>
        <v>224160</v>
      </c>
      <c r="G269" s="5">
        <f t="shared" ref="G269:I269" si="253">G270</f>
        <v>80332</v>
      </c>
      <c r="H269" s="5">
        <f t="shared" si="253"/>
        <v>14659</v>
      </c>
      <c r="I269" s="5">
        <f t="shared" si="253"/>
        <v>75182.720000000001</v>
      </c>
      <c r="J269" s="5">
        <f>J270</f>
        <v>-5149.2799999999988</v>
      </c>
      <c r="K269" s="5">
        <f>K270</f>
        <v>9509.7199999999993</v>
      </c>
      <c r="L269" s="6">
        <f>(K269/H269)*100</f>
        <v>64.872910839757139</v>
      </c>
      <c r="M269" s="6">
        <f t="shared" si="241"/>
        <v>224160</v>
      </c>
      <c r="N269" s="5">
        <f>M269/F269*100</f>
        <v>100</v>
      </c>
      <c r="O269" s="5">
        <v>0</v>
      </c>
      <c r="P269" s="5">
        <f t="shared" ref="P269:T269" si="254">P270</f>
        <v>-5149.28</v>
      </c>
      <c r="Q269" s="5">
        <f t="shared" si="254"/>
        <v>-5149.28</v>
      </c>
      <c r="R269" s="5">
        <f t="shared" si="254"/>
        <v>0</v>
      </c>
      <c r="S269" s="5">
        <f t="shared" si="254"/>
        <v>-5149.28</v>
      </c>
      <c r="T269" s="5">
        <f t="shared" si="254"/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67"/>
      <c r="AB269" s="7"/>
    </row>
    <row r="270" spans="2:28" ht="25.5" x14ac:dyDescent="0.2">
      <c r="B270" s="2"/>
      <c r="C270" s="2" t="s">
        <v>46</v>
      </c>
      <c r="D270" s="2"/>
      <c r="E270" s="61" t="s">
        <v>47</v>
      </c>
      <c r="F270" s="5">
        <f>F271+F273+F274+F275+F276+F277+F278+F279+F280+F2816+F272+F281</f>
        <v>224160</v>
      </c>
      <c r="G270" s="5">
        <f t="shared" ref="G270:I270" si="255">G271+G273+G274+G275+G276+G277+G278+G279+G280+G2816+G272+G281</f>
        <v>80332</v>
      </c>
      <c r="H270" s="5">
        <f t="shared" si="255"/>
        <v>14659</v>
      </c>
      <c r="I270" s="5">
        <f t="shared" si="255"/>
        <v>75182.720000000001</v>
      </c>
      <c r="J270" s="5">
        <f>I270-G270</f>
        <v>-5149.2799999999988</v>
      </c>
      <c r="K270" s="5">
        <f>K271+K273+K274+K275+K276+K277+K278+K279+K280+K2816+K272+K281</f>
        <v>9509.7199999999993</v>
      </c>
      <c r="L270" s="5">
        <v>100</v>
      </c>
      <c r="M270" s="5">
        <f>M271+M273+M274+M275+M276+M277+M278+M279+M280+M2816+M272+M281</f>
        <v>224160</v>
      </c>
      <c r="N270" s="5">
        <v>100</v>
      </c>
      <c r="O270" s="5">
        <f>O271+O273+O274+O275+O276+O277+O278+O279+O280+O2816+O272+O281</f>
        <v>0</v>
      </c>
      <c r="P270" s="5">
        <f>P271+P273+P274+P275+P276+P277+P278+P279+P280+P2816+P272+P281</f>
        <v>-5149.28</v>
      </c>
      <c r="Q270" s="5">
        <f t="shared" ref="Q270:T270" si="256">Q271+Q273+Q274+Q275+Q276+Q277+Q278+Q279+Q280+Q2816+Q272+Q281</f>
        <v>-5149.28</v>
      </c>
      <c r="R270" s="5">
        <f t="shared" si="256"/>
        <v>0</v>
      </c>
      <c r="S270" s="5">
        <f t="shared" si="256"/>
        <v>-5149.28</v>
      </c>
      <c r="T270" s="5">
        <f t="shared" si="256"/>
        <v>0</v>
      </c>
      <c r="U270" s="5">
        <f t="shared" ref="U270:Z270" si="257">SUM(U271:U281)</f>
        <v>0</v>
      </c>
      <c r="V270" s="5">
        <f t="shared" si="257"/>
        <v>0</v>
      </c>
      <c r="W270" s="5">
        <f t="shared" si="257"/>
        <v>0</v>
      </c>
      <c r="X270" s="5">
        <f t="shared" si="257"/>
        <v>0</v>
      </c>
      <c r="Y270" s="5">
        <f t="shared" si="257"/>
        <v>0</v>
      </c>
      <c r="Z270" s="5">
        <f t="shared" si="257"/>
        <v>0</v>
      </c>
      <c r="AA270" s="7"/>
      <c r="AB270" s="7"/>
    </row>
    <row r="271" spans="2:28" ht="38.25" x14ac:dyDescent="0.2">
      <c r="B271" s="2"/>
      <c r="C271" s="2"/>
      <c r="D271" s="2" t="s">
        <v>88</v>
      </c>
      <c r="E271" s="15" t="s">
        <v>49</v>
      </c>
      <c r="F271" s="5">
        <v>99949</v>
      </c>
      <c r="G271" s="5">
        <v>7500</v>
      </c>
      <c r="H271" s="5">
        <v>7500</v>
      </c>
      <c r="I271" s="76">
        <v>3041.732</v>
      </c>
      <c r="J271" s="5">
        <f>I271-G271</f>
        <v>-4458.268</v>
      </c>
      <c r="K271" s="5">
        <v>3041.732</v>
      </c>
      <c r="L271" s="6">
        <f t="shared" ref="L271" si="258">(K271/H271)*100</f>
        <v>40.556426666666667</v>
      </c>
      <c r="M271" s="6">
        <f t="shared" ref="M271:M279" si="259">F271</f>
        <v>99949</v>
      </c>
      <c r="N271" s="5">
        <v>100</v>
      </c>
      <c r="O271" s="5">
        <f t="shared" ref="O271:O276" si="260">M271-F271</f>
        <v>0</v>
      </c>
      <c r="P271" s="5">
        <f>K271-H271</f>
        <v>-4458.268</v>
      </c>
      <c r="Q271" s="5">
        <f t="shared" ref="Q271:Q272" si="261">R271+S271+T271</f>
        <v>-4458.268</v>
      </c>
      <c r="R271" s="5"/>
      <c r="S271" s="6">
        <v>-4458.268</v>
      </c>
      <c r="T271" s="6"/>
      <c r="U271" s="5"/>
      <c r="V271" s="5">
        <f>P271-Q271-U271</f>
        <v>0</v>
      </c>
      <c r="W271" s="5"/>
      <c r="X271" s="5"/>
      <c r="Y271" s="5"/>
      <c r="Z271" s="5"/>
      <c r="AA271" s="7" t="s">
        <v>66</v>
      </c>
      <c r="AB271" s="7" t="s">
        <v>66</v>
      </c>
    </row>
    <row r="272" spans="2:28" x14ac:dyDescent="0.2">
      <c r="B272" s="2"/>
      <c r="C272" s="2"/>
      <c r="D272" s="2" t="s">
        <v>101</v>
      </c>
      <c r="E272" s="15" t="s">
        <v>56</v>
      </c>
      <c r="F272" s="5">
        <v>4489</v>
      </c>
      <c r="G272" s="5">
        <v>0</v>
      </c>
      <c r="H272" s="5">
        <v>0</v>
      </c>
      <c r="I272" s="5">
        <v>0</v>
      </c>
      <c r="J272" s="5">
        <f t="shared" ref="J272" si="262">I272-G272</f>
        <v>0</v>
      </c>
      <c r="K272" s="5">
        <v>0</v>
      </c>
      <c r="L272" s="6">
        <v>100</v>
      </c>
      <c r="M272" s="6">
        <f t="shared" si="259"/>
        <v>4489</v>
      </c>
      <c r="N272" s="5">
        <f>M272/F272*100</f>
        <v>100</v>
      </c>
      <c r="O272" s="5">
        <f t="shared" si="260"/>
        <v>0</v>
      </c>
      <c r="P272" s="5">
        <f t="shared" ref="P272" si="263">K272-H272</f>
        <v>0</v>
      </c>
      <c r="Q272" s="5">
        <f t="shared" si="261"/>
        <v>0</v>
      </c>
      <c r="R272" s="5"/>
      <c r="S272" s="6"/>
      <c r="T272" s="5"/>
      <c r="U272" s="5"/>
      <c r="V272" s="5">
        <f>P272-Q272-U272</f>
        <v>0</v>
      </c>
      <c r="W272" s="5"/>
      <c r="X272" s="5"/>
      <c r="Y272" s="5"/>
      <c r="Z272" s="5"/>
      <c r="AA272" s="7"/>
      <c r="AB272" s="7"/>
    </row>
    <row r="273" spans="2:28" ht="38.25" x14ac:dyDescent="0.2">
      <c r="B273" s="1"/>
      <c r="C273" s="2"/>
      <c r="D273" s="3" t="s">
        <v>57</v>
      </c>
      <c r="E273" s="45" t="s">
        <v>58</v>
      </c>
      <c r="F273" s="5">
        <v>3682</v>
      </c>
      <c r="G273" s="5">
        <v>262</v>
      </c>
      <c r="H273" s="5">
        <v>262</v>
      </c>
      <c r="I273" s="5">
        <v>78.941000000000003</v>
      </c>
      <c r="J273" s="5">
        <f>I273-G273</f>
        <v>-183.059</v>
      </c>
      <c r="K273" s="5">
        <v>78.941000000000003</v>
      </c>
      <c r="L273" s="6">
        <v>100</v>
      </c>
      <c r="M273" s="6">
        <f t="shared" si="259"/>
        <v>3682</v>
      </c>
      <c r="N273" s="5">
        <f t="shared" ref="N273" si="264">M273/F273*100</f>
        <v>100</v>
      </c>
      <c r="O273" s="5">
        <f t="shared" si="260"/>
        <v>0</v>
      </c>
      <c r="P273" s="5">
        <f>K273-H273</f>
        <v>-183.059</v>
      </c>
      <c r="Q273" s="5">
        <f>R273+S273+T273</f>
        <v>-183.059</v>
      </c>
      <c r="R273" s="6"/>
      <c r="S273" s="6">
        <v>-183.059</v>
      </c>
      <c r="T273" s="5"/>
      <c r="U273" s="5"/>
      <c r="V273" s="5">
        <v>0</v>
      </c>
      <c r="W273" s="5"/>
      <c r="X273" s="5"/>
      <c r="Y273" s="5"/>
      <c r="Z273" s="5"/>
      <c r="AA273" s="7" t="s">
        <v>66</v>
      </c>
      <c r="AB273" s="7" t="s">
        <v>66</v>
      </c>
    </row>
    <row r="274" spans="2:28" ht="38.25" x14ac:dyDescent="0.2">
      <c r="B274" s="2"/>
      <c r="C274" s="2"/>
      <c r="D274" s="2" t="s">
        <v>59</v>
      </c>
      <c r="E274" s="15" t="s">
        <v>60</v>
      </c>
      <c r="F274" s="5">
        <v>5312</v>
      </c>
      <c r="G274" s="5">
        <v>350</v>
      </c>
      <c r="H274" s="5">
        <v>350</v>
      </c>
      <c r="I274" s="5">
        <v>173.08199999999999</v>
      </c>
      <c r="J274" s="5">
        <f t="shared" ref="J274:J276" si="265">I274-G274</f>
        <v>-176.91800000000001</v>
      </c>
      <c r="K274" s="5">
        <v>173.08199999999999</v>
      </c>
      <c r="L274" s="6">
        <v>100</v>
      </c>
      <c r="M274" s="6">
        <f t="shared" si="259"/>
        <v>5312</v>
      </c>
      <c r="N274" s="5">
        <f>M274/F274*100</f>
        <v>100</v>
      </c>
      <c r="O274" s="5">
        <f t="shared" si="260"/>
        <v>0</v>
      </c>
      <c r="P274" s="5">
        <f t="shared" ref="P274" si="266">K274-H274</f>
        <v>-176.91800000000001</v>
      </c>
      <c r="Q274" s="5">
        <f t="shared" ref="Q274:Q279" si="267">R274+S274+T274</f>
        <v>-176.91800000000001</v>
      </c>
      <c r="R274" s="5"/>
      <c r="S274" s="6">
        <v>-176.91800000000001</v>
      </c>
      <c r="T274" s="5"/>
      <c r="U274" s="5"/>
      <c r="V274" s="5">
        <v>0</v>
      </c>
      <c r="W274" s="5"/>
      <c r="X274" s="5"/>
      <c r="Y274" s="5"/>
      <c r="Z274" s="5"/>
      <c r="AA274" s="7" t="s">
        <v>66</v>
      </c>
      <c r="AB274" s="7" t="s">
        <v>66</v>
      </c>
    </row>
    <row r="275" spans="2:28" ht="38.25" x14ac:dyDescent="0.2">
      <c r="B275" s="2"/>
      <c r="C275" s="2"/>
      <c r="D275" s="2" t="s">
        <v>61</v>
      </c>
      <c r="E275" s="15" t="s">
        <v>102</v>
      </c>
      <c r="F275" s="5">
        <v>4527</v>
      </c>
      <c r="G275" s="5">
        <v>377</v>
      </c>
      <c r="H275" s="5">
        <v>377</v>
      </c>
      <c r="I275" s="5">
        <v>148.863</v>
      </c>
      <c r="J275" s="5">
        <f t="shared" si="265"/>
        <v>-228.137</v>
      </c>
      <c r="K275" s="5">
        <v>148.863</v>
      </c>
      <c r="L275" s="6">
        <f t="shared" ref="L275:L281" si="268">(K275/H275)*100</f>
        <v>39.486206896551721</v>
      </c>
      <c r="M275" s="6">
        <f t="shared" si="259"/>
        <v>4527</v>
      </c>
      <c r="N275" s="5">
        <v>100</v>
      </c>
      <c r="O275" s="5">
        <f t="shared" si="260"/>
        <v>0</v>
      </c>
      <c r="P275" s="5">
        <f>K275-H275</f>
        <v>-228.137</v>
      </c>
      <c r="Q275" s="5">
        <f t="shared" si="267"/>
        <v>-228.137</v>
      </c>
      <c r="R275" s="5"/>
      <c r="S275" s="5">
        <v>-228.137</v>
      </c>
      <c r="T275" s="5"/>
      <c r="U275" s="5"/>
      <c r="V275" s="5">
        <f>P275-Q275-U275</f>
        <v>0</v>
      </c>
      <c r="W275" s="5"/>
      <c r="X275" s="5"/>
      <c r="Y275" s="5"/>
      <c r="Z275" s="5"/>
      <c r="AA275" s="7" t="s">
        <v>66</v>
      </c>
      <c r="AB275" s="7" t="s">
        <v>66</v>
      </c>
    </row>
    <row r="276" spans="2:28" ht="51" x14ac:dyDescent="0.2">
      <c r="B276" s="2"/>
      <c r="C276" s="2"/>
      <c r="D276" s="2" t="s">
        <v>64</v>
      </c>
      <c r="E276" s="74" t="s">
        <v>65</v>
      </c>
      <c r="F276" s="5">
        <v>3018</v>
      </c>
      <c r="G276" s="5">
        <v>200</v>
      </c>
      <c r="H276" s="5">
        <v>200</v>
      </c>
      <c r="I276" s="5">
        <v>97.102000000000004</v>
      </c>
      <c r="J276" s="5">
        <f t="shared" si="265"/>
        <v>-102.898</v>
      </c>
      <c r="K276" s="5">
        <v>97.102000000000004</v>
      </c>
      <c r="L276" s="6">
        <f t="shared" si="268"/>
        <v>48.551000000000002</v>
      </c>
      <c r="M276" s="6">
        <f t="shared" si="259"/>
        <v>3018</v>
      </c>
      <c r="N276" s="5">
        <f t="shared" ref="N276:N279" si="269">M276/F276*100</f>
        <v>100</v>
      </c>
      <c r="O276" s="5">
        <f t="shared" si="260"/>
        <v>0</v>
      </c>
      <c r="P276" s="5">
        <f t="shared" ref="P276" si="270">K276-H276</f>
        <v>-102.898</v>
      </c>
      <c r="Q276" s="5">
        <f t="shared" si="267"/>
        <v>-102.898</v>
      </c>
      <c r="R276" s="6"/>
      <c r="S276" s="6">
        <v>-102.898</v>
      </c>
      <c r="T276" s="5"/>
      <c r="U276" s="5"/>
      <c r="V276" s="5">
        <f>P276-Q276-U276</f>
        <v>0</v>
      </c>
      <c r="W276" s="5"/>
      <c r="X276" s="5"/>
      <c r="Y276" s="5"/>
      <c r="Z276" s="5"/>
      <c r="AA276" s="7" t="s">
        <v>66</v>
      </c>
      <c r="AB276" s="7" t="s">
        <v>66</v>
      </c>
    </row>
    <row r="277" spans="2:28" ht="25.5" x14ac:dyDescent="0.2">
      <c r="B277" s="2"/>
      <c r="C277" s="2"/>
      <c r="D277" s="2" t="s">
        <v>91</v>
      </c>
      <c r="E277" s="15" t="s">
        <v>92</v>
      </c>
      <c r="F277" s="5">
        <v>28375</v>
      </c>
      <c r="G277" s="5">
        <v>0</v>
      </c>
      <c r="H277" s="5">
        <v>0</v>
      </c>
      <c r="I277" s="5">
        <v>0</v>
      </c>
      <c r="J277" s="5">
        <f>I277-G277</f>
        <v>0</v>
      </c>
      <c r="K277" s="5">
        <v>0</v>
      </c>
      <c r="L277" s="6">
        <v>100</v>
      </c>
      <c r="M277" s="6">
        <f t="shared" si="259"/>
        <v>28375</v>
      </c>
      <c r="N277" s="5">
        <f t="shared" si="269"/>
        <v>100</v>
      </c>
      <c r="O277" s="5">
        <v>0</v>
      </c>
      <c r="P277" s="5">
        <f>K277-H277</f>
        <v>0</v>
      </c>
      <c r="Q277" s="5">
        <f t="shared" si="267"/>
        <v>0</v>
      </c>
      <c r="R277" s="5"/>
      <c r="S277" s="5"/>
      <c r="T277" s="5"/>
      <c r="U277" s="5"/>
      <c r="V277" s="5">
        <v>0</v>
      </c>
      <c r="W277" s="5"/>
      <c r="X277" s="5"/>
      <c r="Y277" s="5"/>
      <c r="Z277" s="5"/>
      <c r="AA277" s="7"/>
      <c r="AB277" s="7"/>
    </row>
    <row r="278" spans="2:28" ht="51" x14ac:dyDescent="0.2">
      <c r="B278" s="2"/>
      <c r="C278" s="2"/>
      <c r="D278" s="2" t="s">
        <v>93</v>
      </c>
      <c r="E278" s="15" t="s">
        <v>94</v>
      </c>
      <c r="F278" s="5">
        <v>189</v>
      </c>
      <c r="G278" s="5">
        <v>0</v>
      </c>
      <c r="H278" s="5">
        <v>0</v>
      </c>
      <c r="I278" s="5">
        <v>0</v>
      </c>
      <c r="J278" s="5">
        <f t="shared" ref="J278" si="271">I278-G278</f>
        <v>0</v>
      </c>
      <c r="K278" s="5">
        <v>0</v>
      </c>
      <c r="L278" s="6">
        <v>100</v>
      </c>
      <c r="M278" s="6">
        <f t="shared" si="259"/>
        <v>189</v>
      </c>
      <c r="N278" s="5">
        <f t="shared" si="269"/>
        <v>100</v>
      </c>
      <c r="O278" s="5">
        <f t="shared" ref="O278:O281" si="272">M278-F278</f>
        <v>0</v>
      </c>
      <c r="P278" s="5">
        <f t="shared" ref="P278:P279" si="273">K278-H278</f>
        <v>0</v>
      </c>
      <c r="Q278" s="5">
        <f t="shared" si="267"/>
        <v>0</v>
      </c>
      <c r="R278" s="6"/>
      <c r="S278" s="6"/>
      <c r="T278" s="5"/>
      <c r="U278" s="5"/>
      <c r="V278" s="5">
        <f>P278-Q278-U278</f>
        <v>0</v>
      </c>
      <c r="W278" s="5"/>
      <c r="X278" s="5"/>
      <c r="Y278" s="5"/>
      <c r="Z278" s="5"/>
      <c r="AA278" s="7"/>
      <c r="AB278" s="7"/>
    </row>
    <row r="279" spans="2:28" ht="25.5" x14ac:dyDescent="0.2">
      <c r="B279" s="2"/>
      <c r="C279" s="2"/>
      <c r="D279" s="2" t="s">
        <v>71</v>
      </c>
      <c r="E279" s="15" t="s">
        <v>104</v>
      </c>
      <c r="F279" s="5">
        <v>2976</v>
      </c>
      <c r="G279" s="5">
        <v>0</v>
      </c>
      <c r="H279" s="5">
        <v>0</v>
      </c>
      <c r="I279" s="5">
        <v>0</v>
      </c>
      <c r="J279" s="5">
        <f>I279-G279</f>
        <v>0</v>
      </c>
      <c r="K279" s="5">
        <v>0</v>
      </c>
      <c r="L279" s="6">
        <v>100</v>
      </c>
      <c r="M279" s="6">
        <f t="shared" si="259"/>
        <v>2976</v>
      </c>
      <c r="N279" s="5">
        <f t="shared" si="269"/>
        <v>100</v>
      </c>
      <c r="O279" s="5">
        <f t="shared" si="272"/>
        <v>0</v>
      </c>
      <c r="P279" s="5">
        <f t="shared" si="273"/>
        <v>0</v>
      </c>
      <c r="Q279" s="5">
        <f t="shared" si="267"/>
        <v>0</v>
      </c>
      <c r="R279" s="6"/>
      <c r="S279" s="6"/>
      <c r="T279" s="5"/>
      <c r="U279" s="5"/>
      <c r="V279" s="5">
        <f>P279-Q279-U279</f>
        <v>0</v>
      </c>
      <c r="W279" s="5"/>
      <c r="X279" s="5"/>
      <c r="Y279" s="5"/>
      <c r="Z279" s="5"/>
      <c r="AA279" s="7"/>
      <c r="AB279" s="7"/>
    </row>
    <row r="280" spans="2:28" ht="51" x14ac:dyDescent="0.2">
      <c r="B280" s="1"/>
      <c r="C280" s="2"/>
      <c r="D280" s="3" t="s">
        <v>75</v>
      </c>
      <c r="E280" s="4" t="s">
        <v>76</v>
      </c>
      <c r="F280" s="5">
        <v>1443</v>
      </c>
      <c r="G280" s="5">
        <v>1443</v>
      </c>
      <c r="H280" s="5">
        <v>120</v>
      </c>
      <c r="I280" s="5">
        <v>1443</v>
      </c>
      <c r="J280" s="5">
        <f t="shared" ref="J280" si="274">I280-G280</f>
        <v>0</v>
      </c>
      <c r="K280" s="5">
        <v>120</v>
      </c>
      <c r="L280" s="6">
        <f t="shared" si="268"/>
        <v>100</v>
      </c>
      <c r="M280" s="6">
        <f>F280</f>
        <v>1443</v>
      </c>
      <c r="N280" s="5">
        <f>M280/F280*100</f>
        <v>100</v>
      </c>
      <c r="O280" s="5">
        <f t="shared" si="272"/>
        <v>0</v>
      </c>
      <c r="P280" s="5">
        <f>K280-H280</f>
        <v>0</v>
      </c>
      <c r="Q280" s="5">
        <v>0</v>
      </c>
      <c r="R280" s="6"/>
      <c r="S280" s="6"/>
      <c r="T280" s="6"/>
      <c r="U280" s="6"/>
      <c r="V280" s="5">
        <v>0</v>
      </c>
      <c r="W280" s="5"/>
      <c r="X280" s="5"/>
      <c r="Y280" s="5"/>
      <c r="Z280" s="5"/>
      <c r="AA280" s="7"/>
      <c r="AB280" s="7"/>
    </row>
    <row r="281" spans="2:28" ht="25.5" x14ac:dyDescent="0.2">
      <c r="B281" s="2"/>
      <c r="C281" s="2"/>
      <c r="D281" s="2" t="s">
        <v>77</v>
      </c>
      <c r="E281" s="15" t="s">
        <v>78</v>
      </c>
      <c r="F281" s="5">
        <v>70200</v>
      </c>
      <c r="G281" s="5">
        <v>70200</v>
      </c>
      <c r="H281" s="5">
        <v>5850</v>
      </c>
      <c r="I281" s="5">
        <v>70200</v>
      </c>
      <c r="J281" s="5">
        <f>I281-G281</f>
        <v>0</v>
      </c>
      <c r="K281" s="5">
        <v>5850</v>
      </c>
      <c r="L281" s="6">
        <f t="shared" si="268"/>
        <v>100</v>
      </c>
      <c r="M281" s="6">
        <f t="shared" ref="M281" si="275">F281</f>
        <v>70200</v>
      </c>
      <c r="N281" s="5">
        <f t="shared" ref="N281" si="276">M281/F281*100</f>
        <v>100</v>
      </c>
      <c r="O281" s="5">
        <f t="shared" si="272"/>
        <v>0</v>
      </c>
      <c r="P281" s="5">
        <f t="shared" ref="P281" si="277">K281-H281</f>
        <v>0</v>
      </c>
      <c r="Q281" s="5">
        <f>R281+S281+T281</f>
        <v>0</v>
      </c>
      <c r="R281" s="5"/>
      <c r="S281" s="6"/>
      <c r="T281" s="5"/>
      <c r="U281" s="5"/>
      <c r="V281" s="5">
        <f>P281-Q281-U281</f>
        <v>0</v>
      </c>
      <c r="W281" s="5"/>
      <c r="X281" s="5"/>
      <c r="Y281" s="5"/>
      <c r="Z281" s="5"/>
      <c r="AA281" s="7"/>
      <c r="AB281" s="7"/>
    </row>
    <row r="282" spans="2:28" ht="63.75" x14ac:dyDescent="0.2">
      <c r="B282" s="2" t="s">
        <v>158</v>
      </c>
      <c r="C282" s="2"/>
      <c r="D282" s="2"/>
      <c r="E282" s="77" t="s">
        <v>159</v>
      </c>
      <c r="F282" s="5">
        <f>F283</f>
        <v>1197482</v>
      </c>
      <c r="G282" s="5">
        <f t="shared" ref="G282:J282" si="278">G283</f>
        <v>250168</v>
      </c>
      <c r="H282" s="5">
        <f t="shared" si="278"/>
        <v>85900</v>
      </c>
      <c r="I282" s="5">
        <f t="shared" si="278"/>
        <v>94296.85</v>
      </c>
      <c r="J282" s="5">
        <f t="shared" si="278"/>
        <v>-155871.15000000002</v>
      </c>
      <c r="K282" s="5">
        <f>K283</f>
        <v>75840</v>
      </c>
      <c r="L282" s="6">
        <f>(K282/H282)*100</f>
        <v>88.288707799767181</v>
      </c>
      <c r="M282" s="5">
        <f>M283</f>
        <v>1197482</v>
      </c>
      <c r="N282" s="5">
        <f t="shared" si="248"/>
        <v>100</v>
      </c>
      <c r="O282" s="5">
        <f t="shared" ref="O282:T282" si="279">O283</f>
        <v>0</v>
      </c>
      <c r="P282" s="5">
        <f t="shared" si="279"/>
        <v>-10060</v>
      </c>
      <c r="Q282" s="5">
        <f t="shared" si="279"/>
        <v>-10060</v>
      </c>
      <c r="R282" s="5">
        <f t="shared" si="279"/>
        <v>0</v>
      </c>
      <c r="S282" s="5">
        <f t="shared" si="279"/>
        <v>0</v>
      </c>
      <c r="T282" s="5">
        <f t="shared" si="279"/>
        <v>-10060</v>
      </c>
      <c r="U282" s="5">
        <v>0</v>
      </c>
      <c r="V282" s="5">
        <v>0</v>
      </c>
      <c r="W282" s="5"/>
      <c r="X282" s="5"/>
      <c r="Y282" s="5"/>
      <c r="Z282" s="5"/>
      <c r="AA282" s="51"/>
      <c r="AB282" s="7"/>
    </row>
    <row r="283" spans="2:28" ht="27" customHeight="1" x14ac:dyDescent="0.2">
      <c r="B283" s="2"/>
      <c r="C283" s="2" t="s">
        <v>46</v>
      </c>
      <c r="D283" s="2"/>
      <c r="E283" s="61" t="s">
        <v>47</v>
      </c>
      <c r="F283" s="5">
        <f t="shared" ref="F283:T283" si="280">SUM(F284:F299)</f>
        <v>1197482</v>
      </c>
      <c r="G283" s="5">
        <f t="shared" si="280"/>
        <v>250168</v>
      </c>
      <c r="H283" s="5">
        <f t="shared" si="280"/>
        <v>85900</v>
      </c>
      <c r="I283" s="5">
        <f t="shared" si="280"/>
        <v>94296.85</v>
      </c>
      <c r="J283" s="5">
        <f t="shared" si="280"/>
        <v>-155871.15000000002</v>
      </c>
      <c r="K283" s="5">
        <f t="shared" si="280"/>
        <v>75840</v>
      </c>
      <c r="L283" s="5">
        <f t="shared" si="280"/>
        <v>1600</v>
      </c>
      <c r="M283" s="5">
        <f t="shared" si="280"/>
        <v>1197482</v>
      </c>
      <c r="N283" s="5">
        <f t="shared" si="280"/>
        <v>1600</v>
      </c>
      <c r="O283" s="5">
        <f t="shared" si="280"/>
        <v>0</v>
      </c>
      <c r="P283" s="5">
        <f t="shared" si="280"/>
        <v>-10060</v>
      </c>
      <c r="Q283" s="5">
        <f t="shared" si="280"/>
        <v>-10060</v>
      </c>
      <c r="R283" s="5">
        <f t="shared" si="280"/>
        <v>0</v>
      </c>
      <c r="S283" s="5">
        <f t="shared" si="280"/>
        <v>0</v>
      </c>
      <c r="T283" s="5">
        <f t="shared" si="280"/>
        <v>-10060</v>
      </c>
      <c r="U283" s="5">
        <f>SUM(U289:U299)</f>
        <v>0</v>
      </c>
      <c r="V283" s="5">
        <v>0</v>
      </c>
      <c r="W283" s="5"/>
      <c r="X283" s="5"/>
      <c r="Y283" s="5"/>
      <c r="Z283" s="5"/>
      <c r="AA283" s="7"/>
      <c r="AB283" s="65"/>
    </row>
    <row r="284" spans="2:28" x14ac:dyDescent="0.2">
      <c r="B284" s="2"/>
      <c r="C284" s="2"/>
      <c r="D284" s="2" t="s">
        <v>48</v>
      </c>
      <c r="E284" s="15" t="s">
        <v>49</v>
      </c>
      <c r="F284" s="5">
        <v>798062</v>
      </c>
      <c r="G284" s="5">
        <v>66000</v>
      </c>
      <c r="H284" s="5">
        <v>66000</v>
      </c>
      <c r="I284" s="5">
        <v>66000</v>
      </c>
      <c r="J284" s="5">
        <f t="shared" ref="J284:J288" si="281">I284-G284</f>
        <v>0</v>
      </c>
      <c r="K284" s="5">
        <v>66000</v>
      </c>
      <c r="L284" s="6">
        <f>(K284/H284)*100</f>
        <v>100</v>
      </c>
      <c r="M284" s="6">
        <f t="shared" ref="M284:M288" si="282">F284</f>
        <v>798062</v>
      </c>
      <c r="N284" s="5">
        <f t="shared" si="248"/>
        <v>100</v>
      </c>
      <c r="O284" s="5">
        <f t="shared" ref="O284:O288" si="283">M284-F284</f>
        <v>0</v>
      </c>
      <c r="P284" s="5">
        <f t="shared" ref="P284:P299" si="284">K284-H284</f>
        <v>0</v>
      </c>
      <c r="Q284" s="5">
        <f>R284+S284+T284</f>
        <v>0</v>
      </c>
      <c r="R284" s="6"/>
      <c r="S284" s="6"/>
      <c r="T284" s="5"/>
      <c r="U284" s="5"/>
      <c r="V284" s="5">
        <f>P284-Q284-U284</f>
        <v>0</v>
      </c>
      <c r="W284" s="5"/>
      <c r="X284" s="5"/>
      <c r="Y284" s="5"/>
      <c r="Z284" s="5"/>
      <c r="AA284" s="7"/>
      <c r="AB284" s="7"/>
    </row>
    <row r="285" spans="2:28" x14ac:dyDescent="0.2">
      <c r="B285" s="2"/>
      <c r="C285" s="2"/>
      <c r="D285" s="2" t="s">
        <v>101</v>
      </c>
      <c r="E285" s="15" t="s">
        <v>56</v>
      </c>
      <c r="F285" s="5">
        <v>26349</v>
      </c>
      <c r="G285" s="5">
        <v>740</v>
      </c>
      <c r="H285" s="5">
        <v>740</v>
      </c>
      <c r="I285" s="5">
        <v>740</v>
      </c>
      <c r="J285" s="5">
        <f t="shared" si="281"/>
        <v>0</v>
      </c>
      <c r="K285" s="5">
        <v>740</v>
      </c>
      <c r="L285" s="6">
        <v>100</v>
      </c>
      <c r="M285" s="6">
        <f t="shared" si="282"/>
        <v>26349</v>
      </c>
      <c r="N285" s="5">
        <f t="shared" si="248"/>
        <v>100</v>
      </c>
      <c r="O285" s="5">
        <f t="shared" si="283"/>
        <v>0</v>
      </c>
      <c r="P285" s="5">
        <f t="shared" si="284"/>
        <v>0</v>
      </c>
      <c r="Q285" s="5">
        <f t="shared" ref="Q285:Q299" si="285">R285+S285+T285</f>
        <v>0</v>
      </c>
      <c r="R285" s="5"/>
      <c r="S285" s="6"/>
      <c r="T285" s="5"/>
      <c r="U285" s="5"/>
      <c r="V285" s="5">
        <f>P285-Q285-U285</f>
        <v>0</v>
      </c>
      <c r="W285" s="5"/>
      <c r="X285" s="5"/>
      <c r="Y285" s="5"/>
      <c r="Z285" s="5"/>
      <c r="AA285" s="7"/>
      <c r="AB285" s="7"/>
    </row>
    <row r="286" spans="2:28" ht="39" customHeight="1" x14ac:dyDescent="0.2">
      <c r="B286" s="1"/>
      <c r="C286" s="2"/>
      <c r="D286" s="3" t="s">
        <v>57</v>
      </c>
      <c r="E286" s="45" t="s">
        <v>58</v>
      </c>
      <c r="F286" s="5">
        <v>18351</v>
      </c>
      <c r="G286" s="5">
        <v>900</v>
      </c>
      <c r="H286" s="5">
        <v>900</v>
      </c>
      <c r="I286" s="5">
        <v>900</v>
      </c>
      <c r="J286" s="5">
        <f t="shared" si="281"/>
        <v>0</v>
      </c>
      <c r="K286" s="5">
        <v>900</v>
      </c>
      <c r="L286" s="6">
        <v>100</v>
      </c>
      <c r="M286" s="6">
        <f t="shared" si="282"/>
        <v>18351</v>
      </c>
      <c r="N286" s="5">
        <f t="shared" si="248"/>
        <v>100</v>
      </c>
      <c r="O286" s="5">
        <f t="shared" si="283"/>
        <v>0</v>
      </c>
      <c r="P286" s="5">
        <f t="shared" si="284"/>
        <v>0</v>
      </c>
      <c r="Q286" s="5">
        <f>R286+S286+T286</f>
        <v>0</v>
      </c>
      <c r="R286" s="6"/>
      <c r="S286" s="6"/>
      <c r="T286" s="5"/>
      <c r="U286" s="5"/>
      <c r="V286" s="5">
        <v>0</v>
      </c>
      <c r="W286" s="5"/>
      <c r="X286" s="5"/>
      <c r="Y286" s="5"/>
      <c r="Z286" s="5"/>
      <c r="AA286" s="7"/>
      <c r="AB286" s="7"/>
    </row>
    <row r="287" spans="2:28" x14ac:dyDescent="0.2">
      <c r="B287" s="2"/>
      <c r="C287" s="2"/>
      <c r="D287" s="2" t="s">
        <v>59</v>
      </c>
      <c r="E287" s="15" t="s">
        <v>60</v>
      </c>
      <c r="F287" s="5">
        <v>42138</v>
      </c>
      <c r="G287" s="5">
        <v>3800</v>
      </c>
      <c r="H287" s="5">
        <v>3800</v>
      </c>
      <c r="I287" s="5">
        <v>3800</v>
      </c>
      <c r="J287" s="5">
        <f t="shared" si="281"/>
        <v>0</v>
      </c>
      <c r="K287" s="5">
        <v>3800</v>
      </c>
      <c r="L287" s="6">
        <f>(K287/H287)*100</f>
        <v>100</v>
      </c>
      <c r="M287" s="6">
        <f t="shared" si="282"/>
        <v>42138</v>
      </c>
      <c r="N287" s="5">
        <f t="shared" si="248"/>
        <v>100</v>
      </c>
      <c r="O287" s="5">
        <f t="shared" si="283"/>
        <v>0</v>
      </c>
      <c r="P287" s="5">
        <f t="shared" si="284"/>
        <v>0</v>
      </c>
      <c r="Q287" s="5">
        <f t="shared" si="285"/>
        <v>0</v>
      </c>
      <c r="R287" s="6"/>
      <c r="S287" s="6"/>
      <c r="T287" s="5"/>
      <c r="U287" s="5"/>
      <c r="V287" s="5">
        <f>P287-Q287-U287</f>
        <v>0</v>
      </c>
      <c r="W287" s="5"/>
      <c r="X287" s="5"/>
      <c r="Y287" s="5"/>
      <c r="Z287" s="5"/>
      <c r="AA287" s="7"/>
      <c r="AB287" s="7"/>
    </row>
    <row r="288" spans="2:28" ht="38.25" x14ac:dyDescent="0.2">
      <c r="B288" s="2"/>
      <c r="C288" s="2"/>
      <c r="D288" s="2" t="s">
        <v>61</v>
      </c>
      <c r="E288" s="15" t="s">
        <v>102</v>
      </c>
      <c r="F288" s="5">
        <v>35912</v>
      </c>
      <c r="G288" s="5">
        <v>2700</v>
      </c>
      <c r="H288" s="5">
        <v>2700</v>
      </c>
      <c r="I288" s="5">
        <v>2700</v>
      </c>
      <c r="J288" s="5">
        <f t="shared" si="281"/>
        <v>0</v>
      </c>
      <c r="K288" s="5">
        <v>2700</v>
      </c>
      <c r="L288" s="6">
        <f>(K288/H288)*100</f>
        <v>100</v>
      </c>
      <c r="M288" s="6">
        <f t="shared" si="282"/>
        <v>35912</v>
      </c>
      <c r="N288" s="5">
        <f t="shared" si="248"/>
        <v>100</v>
      </c>
      <c r="O288" s="5">
        <f t="shared" si="283"/>
        <v>0</v>
      </c>
      <c r="P288" s="5">
        <f t="shared" si="284"/>
        <v>0</v>
      </c>
      <c r="Q288" s="5">
        <f t="shared" si="285"/>
        <v>0</v>
      </c>
      <c r="R288" s="6"/>
      <c r="S288" s="6"/>
      <c r="T288" s="5"/>
      <c r="U288" s="5"/>
      <c r="V288" s="5">
        <f>P288-Q288-U288</f>
        <v>0</v>
      </c>
      <c r="W288" s="5"/>
      <c r="X288" s="5"/>
      <c r="Y288" s="5"/>
      <c r="Z288" s="5"/>
      <c r="AA288" s="7"/>
      <c r="AB288" s="7"/>
    </row>
    <row r="289" spans="2:28" ht="25.5" x14ac:dyDescent="0.2">
      <c r="B289" s="2"/>
      <c r="C289" s="2"/>
      <c r="D289" s="2" t="s">
        <v>89</v>
      </c>
      <c r="E289" s="15" t="s">
        <v>110</v>
      </c>
      <c r="F289" s="5">
        <v>50</v>
      </c>
      <c r="G289" s="5">
        <v>0</v>
      </c>
      <c r="H289" s="5">
        <v>0</v>
      </c>
      <c r="I289" s="5">
        <v>0</v>
      </c>
      <c r="J289" s="5">
        <f t="shared" si="233"/>
        <v>0</v>
      </c>
      <c r="K289" s="5">
        <v>0</v>
      </c>
      <c r="L289" s="6">
        <v>100</v>
      </c>
      <c r="M289" s="6">
        <f t="shared" si="223"/>
        <v>50</v>
      </c>
      <c r="N289" s="5">
        <f t="shared" si="248"/>
        <v>100</v>
      </c>
      <c r="O289" s="5">
        <f t="shared" si="234"/>
        <v>0</v>
      </c>
      <c r="P289" s="5">
        <f t="shared" si="284"/>
        <v>0</v>
      </c>
      <c r="Q289" s="5">
        <f t="shared" si="285"/>
        <v>0</v>
      </c>
      <c r="R289" s="6"/>
      <c r="S289" s="6"/>
      <c r="T289" s="5"/>
      <c r="U289" s="5"/>
      <c r="V289" s="5">
        <f>P289-Q289-U289</f>
        <v>0</v>
      </c>
      <c r="W289" s="5"/>
      <c r="X289" s="5"/>
      <c r="Y289" s="5"/>
      <c r="Z289" s="5"/>
      <c r="AA289" s="7"/>
      <c r="AB289" s="7"/>
    </row>
    <row r="290" spans="2:28" ht="51" x14ac:dyDescent="0.2">
      <c r="B290" s="2"/>
      <c r="C290" s="2"/>
      <c r="D290" s="2" t="s">
        <v>64</v>
      </c>
      <c r="E290" s="74" t="s">
        <v>65</v>
      </c>
      <c r="F290" s="5">
        <v>23943</v>
      </c>
      <c r="G290" s="5">
        <v>1700</v>
      </c>
      <c r="H290" s="5">
        <v>1700</v>
      </c>
      <c r="I290" s="5">
        <v>1700</v>
      </c>
      <c r="J290" s="5">
        <f t="shared" si="233"/>
        <v>0</v>
      </c>
      <c r="K290" s="5">
        <v>1700</v>
      </c>
      <c r="L290" s="6">
        <f>(K290/H290)*100</f>
        <v>100</v>
      </c>
      <c r="M290" s="6">
        <f t="shared" si="223"/>
        <v>23943</v>
      </c>
      <c r="N290" s="5">
        <f t="shared" si="248"/>
        <v>100</v>
      </c>
      <c r="O290" s="5">
        <f t="shared" si="234"/>
        <v>0</v>
      </c>
      <c r="P290" s="5">
        <f>K290-H290</f>
        <v>0</v>
      </c>
      <c r="Q290" s="5">
        <f t="shared" si="285"/>
        <v>0</v>
      </c>
      <c r="R290" s="6"/>
      <c r="S290" s="6"/>
      <c r="T290" s="5"/>
      <c r="U290" s="5"/>
      <c r="V290" s="5">
        <f>P290-Q290-U290</f>
        <v>0</v>
      </c>
      <c r="W290" s="5"/>
      <c r="X290" s="5"/>
      <c r="Y290" s="5"/>
      <c r="Z290" s="5"/>
      <c r="AA290" s="7"/>
      <c r="AB290" s="7"/>
    </row>
    <row r="291" spans="2:28" ht="25.5" x14ac:dyDescent="0.2">
      <c r="B291" s="2"/>
      <c r="C291" s="2"/>
      <c r="D291" s="3" t="s">
        <v>91</v>
      </c>
      <c r="E291" s="4" t="s">
        <v>92</v>
      </c>
      <c r="F291" s="5">
        <v>133399</v>
      </c>
      <c r="G291" s="5">
        <v>133399</v>
      </c>
      <c r="H291" s="5">
        <v>0</v>
      </c>
      <c r="I291" s="5">
        <v>17340.240000000002</v>
      </c>
      <c r="J291" s="5">
        <f t="shared" si="233"/>
        <v>-116058.76</v>
      </c>
      <c r="K291" s="5">
        <v>0</v>
      </c>
      <c r="L291" s="6">
        <v>100</v>
      </c>
      <c r="M291" s="6">
        <f t="shared" si="223"/>
        <v>133399</v>
      </c>
      <c r="N291" s="5">
        <f t="shared" si="248"/>
        <v>100</v>
      </c>
      <c r="O291" s="5">
        <f t="shared" si="234"/>
        <v>0</v>
      </c>
      <c r="P291" s="5">
        <f>K291-H291</f>
        <v>0</v>
      </c>
      <c r="Q291" s="5">
        <f>R291+S291+T291</f>
        <v>0</v>
      </c>
      <c r="R291" s="6"/>
      <c r="S291" s="6"/>
      <c r="T291" s="5"/>
      <c r="U291" s="5"/>
      <c r="V291" s="5">
        <f>P291-Q291-U291</f>
        <v>0</v>
      </c>
      <c r="W291" s="5"/>
      <c r="X291" s="5"/>
      <c r="Y291" s="5"/>
      <c r="Z291" s="5"/>
      <c r="AA291" s="7"/>
      <c r="AB291" s="7" t="s">
        <v>201</v>
      </c>
    </row>
    <row r="292" spans="2:28" ht="51" x14ac:dyDescent="0.2">
      <c r="B292" s="2"/>
      <c r="C292" s="2"/>
      <c r="D292" s="2" t="s">
        <v>93</v>
      </c>
      <c r="E292" s="15" t="s">
        <v>94</v>
      </c>
      <c r="F292" s="5">
        <v>18146</v>
      </c>
      <c r="G292" s="5">
        <v>18146</v>
      </c>
      <c r="H292" s="5">
        <v>0</v>
      </c>
      <c r="I292" s="5">
        <v>0</v>
      </c>
      <c r="J292" s="5">
        <f t="shared" si="233"/>
        <v>-18146</v>
      </c>
      <c r="K292" s="5">
        <v>0</v>
      </c>
      <c r="L292" s="6">
        <v>100</v>
      </c>
      <c r="M292" s="6">
        <f t="shared" si="223"/>
        <v>18146</v>
      </c>
      <c r="N292" s="5">
        <f t="shared" si="248"/>
        <v>100</v>
      </c>
      <c r="O292" s="5">
        <f t="shared" si="234"/>
        <v>0</v>
      </c>
      <c r="P292" s="5">
        <f t="shared" si="284"/>
        <v>0</v>
      </c>
      <c r="Q292" s="5">
        <f>R292+S292+T292</f>
        <v>0</v>
      </c>
      <c r="R292" s="6"/>
      <c r="S292" s="6"/>
      <c r="T292" s="5"/>
      <c r="U292" s="5"/>
      <c r="V292" s="5">
        <v>0</v>
      </c>
      <c r="W292" s="5"/>
      <c r="X292" s="5"/>
      <c r="Y292" s="5"/>
      <c r="Z292" s="5"/>
      <c r="AA292" s="7"/>
      <c r="AB292" s="7" t="s">
        <v>201</v>
      </c>
    </row>
    <row r="293" spans="2:28" ht="27.75" customHeight="1" x14ac:dyDescent="0.2">
      <c r="B293" s="2"/>
      <c r="C293" s="2"/>
      <c r="D293" s="2" t="s">
        <v>95</v>
      </c>
      <c r="E293" s="78" t="s">
        <v>96</v>
      </c>
      <c r="F293" s="5">
        <v>624</v>
      </c>
      <c r="G293" s="5">
        <v>624</v>
      </c>
      <c r="H293" s="5">
        <v>0</v>
      </c>
      <c r="I293" s="5">
        <v>0</v>
      </c>
      <c r="J293" s="5">
        <f>I293-G293</f>
        <v>-624</v>
      </c>
      <c r="K293" s="5">
        <v>0</v>
      </c>
      <c r="L293" s="6">
        <v>100</v>
      </c>
      <c r="M293" s="6">
        <f t="shared" si="223"/>
        <v>624</v>
      </c>
      <c r="N293" s="5">
        <f t="shared" si="248"/>
        <v>100</v>
      </c>
      <c r="O293" s="5">
        <f t="shared" si="234"/>
        <v>0</v>
      </c>
      <c r="P293" s="5">
        <f>K293-H293</f>
        <v>0</v>
      </c>
      <c r="Q293" s="5">
        <f>R293+S293+T293</f>
        <v>0</v>
      </c>
      <c r="R293" s="6"/>
      <c r="S293" s="6"/>
      <c r="T293" s="5"/>
      <c r="U293" s="5"/>
      <c r="V293" s="5">
        <f>P293-Q293-U293</f>
        <v>0</v>
      </c>
      <c r="W293" s="5"/>
      <c r="X293" s="5"/>
      <c r="Y293" s="5"/>
      <c r="Z293" s="5"/>
      <c r="AA293" s="7"/>
      <c r="AB293" s="7" t="s">
        <v>201</v>
      </c>
    </row>
    <row r="294" spans="2:28" ht="25.5" x14ac:dyDescent="0.2">
      <c r="B294" s="2"/>
      <c r="C294" s="2"/>
      <c r="D294" s="2" t="s">
        <v>71</v>
      </c>
      <c r="E294" s="15" t="s">
        <v>104</v>
      </c>
      <c r="F294" s="5">
        <v>9791</v>
      </c>
      <c r="G294" s="5">
        <v>0</v>
      </c>
      <c r="H294" s="5">
        <v>0</v>
      </c>
      <c r="I294" s="5">
        <v>0</v>
      </c>
      <c r="J294" s="5">
        <f t="shared" si="233"/>
        <v>0</v>
      </c>
      <c r="K294" s="5">
        <v>0</v>
      </c>
      <c r="L294" s="6">
        <v>100</v>
      </c>
      <c r="M294" s="6">
        <f t="shared" si="223"/>
        <v>9791</v>
      </c>
      <c r="N294" s="5">
        <f t="shared" si="248"/>
        <v>100</v>
      </c>
      <c r="O294" s="5">
        <f t="shared" si="234"/>
        <v>0</v>
      </c>
      <c r="P294" s="5">
        <f t="shared" si="284"/>
        <v>0</v>
      </c>
      <c r="Q294" s="5">
        <f>R294+S294+T294</f>
        <v>0</v>
      </c>
      <c r="R294" s="6"/>
      <c r="S294" s="5"/>
      <c r="T294" s="5"/>
      <c r="U294" s="5"/>
      <c r="V294" s="5">
        <f>P294-Q294-U294</f>
        <v>0</v>
      </c>
      <c r="W294" s="5"/>
      <c r="X294" s="5"/>
      <c r="Y294" s="5"/>
      <c r="Z294" s="5"/>
      <c r="AA294" s="7"/>
      <c r="AB294" s="7"/>
    </row>
    <row r="295" spans="2:28" ht="34.5" customHeight="1" x14ac:dyDescent="0.2">
      <c r="B295" s="2"/>
      <c r="C295" s="2"/>
      <c r="D295" s="2" t="s">
        <v>97</v>
      </c>
      <c r="E295" s="15" t="s">
        <v>98</v>
      </c>
      <c r="F295" s="5">
        <v>60313</v>
      </c>
      <c r="G295" s="5">
        <v>10000</v>
      </c>
      <c r="H295" s="5">
        <v>10000</v>
      </c>
      <c r="I295" s="5">
        <v>0</v>
      </c>
      <c r="J295" s="5">
        <f t="shared" si="233"/>
        <v>-10000</v>
      </c>
      <c r="K295" s="5">
        <v>0</v>
      </c>
      <c r="L295" s="6">
        <v>100</v>
      </c>
      <c r="M295" s="6">
        <f t="shared" si="223"/>
        <v>60313</v>
      </c>
      <c r="N295" s="5">
        <f>M295/F295*100</f>
        <v>100</v>
      </c>
      <c r="O295" s="5">
        <f>M295-F295</f>
        <v>0</v>
      </c>
      <c r="P295" s="5">
        <f t="shared" si="284"/>
        <v>-10000</v>
      </c>
      <c r="Q295" s="5">
        <f t="shared" si="285"/>
        <v>-10000</v>
      </c>
      <c r="R295" s="6"/>
      <c r="S295" s="6"/>
      <c r="T295" s="5">
        <v>-10000</v>
      </c>
      <c r="U295" s="5"/>
      <c r="V295" s="5">
        <v>0</v>
      </c>
      <c r="W295" s="5"/>
      <c r="X295" s="5"/>
      <c r="Y295" s="5"/>
      <c r="Z295" s="5"/>
      <c r="AA295" s="7" t="s">
        <v>201</v>
      </c>
      <c r="AB295" s="7" t="s">
        <v>201</v>
      </c>
    </row>
    <row r="296" spans="2:28" ht="25.5" x14ac:dyDescent="0.2">
      <c r="B296" s="1"/>
      <c r="C296" s="2"/>
      <c r="D296" s="2" t="s">
        <v>73</v>
      </c>
      <c r="E296" s="15" t="s">
        <v>74</v>
      </c>
      <c r="F296" s="5">
        <v>1171</v>
      </c>
      <c r="G296" s="5">
        <v>1171</v>
      </c>
      <c r="H296" s="5">
        <v>60</v>
      </c>
      <c r="I296" s="5">
        <v>146.61000000000001</v>
      </c>
      <c r="J296" s="5">
        <f t="shared" si="233"/>
        <v>-1024.3899999999999</v>
      </c>
      <c r="K296" s="5">
        <v>0</v>
      </c>
      <c r="L296" s="5">
        <v>100</v>
      </c>
      <c r="M296" s="6">
        <f t="shared" si="223"/>
        <v>1171</v>
      </c>
      <c r="N296" s="5">
        <f>M296/F296*100</f>
        <v>100</v>
      </c>
      <c r="O296" s="5">
        <f>M296-F296</f>
        <v>0</v>
      </c>
      <c r="P296" s="5">
        <f t="shared" si="284"/>
        <v>-60</v>
      </c>
      <c r="Q296" s="5">
        <f t="shared" si="285"/>
        <v>-60</v>
      </c>
      <c r="R296" s="6"/>
      <c r="S296" s="6"/>
      <c r="T296" s="5">
        <v>-60</v>
      </c>
      <c r="U296" s="5"/>
      <c r="V296" s="5">
        <v>0</v>
      </c>
      <c r="W296" s="5"/>
      <c r="X296" s="5"/>
      <c r="Y296" s="5"/>
      <c r="Z296" s="5"/>
      <c r="AA296" s="7" t="s">
        <v>201</v>
      </c>
      <c r="AB296" s="7" t="s">
        <v>201</v>
      </c>
    </row>
    <row r="297" spans="2:28" ht="51" x14ac:dyDescent="0.2">
      <c r="B297" s="1"/>
      <c r="C297" s="2"/>
      <c r="D297" s="3" t="s">
        <v>75</v>
      </c>
      <c r="E297" s="4" t="s">
        <v>76</v>
      </c>
      <c r="F297" s="5">
        <v>25592</v>
      </c>
      <c r="G297" s="5">
        <v>8852</v>
      </c>
      <c r="H297" s="5">
        <v>0</v>
      </c>
      <c r="I297" s="5">
        <v>0</v>
      </c>
      <c r="J297" s="5">
        <f t="shared" si="233"/>
        <v>-8852</v>
      </c>
      <c r="K297" s="5">
        <v>0</v>
      </c>
      <c r="L297" s="5">
        <v>100</v>
      </c>
      <c r="M297" s="6">
        <f>F297</f>
        <v>25592</v>
      </c>
      <c r="N297" s="5">
        <f>M297/F297*100</f>
        <v>100</v>
      </c>
      <c r="O297" s="5">
        <f t="shared" ref="O297" si="286">M297-F297</f>
        <v>0</v>
      </c>
      <c r="P297" s="5">
        <f>K297-H297</f>
        <v>0</v>
      </c>
      <c r="Q297" s="5">
        <f t="shared" si="285"/>
        <v>0</v>
      </c>
      <c r="R297" s="6"/>
      <c r="S297" s="6"/>
      <c r="T297" s="6"/>
      <c r="U297" s="6"/>
      <c r="V297" s="5">
        <v>0</v>
      </c>
      <c r="W297" s="5"/>
      <c r="X297" s="5"/>
      <c r="Y297" s="5"/>
      <c r="Z297" s="5"/>
      <c r="AA297" s="7"/>
      <c r="AB297" s="7" t="s">
        <v>201</v>
      </c>
    </row>
    <row r="298" spans="2:28" ht="25.5" x14ac:dyDescent="0.2">
      <c r="B298" s="2"/>
      <c r="C298" s="2"/>
      <c r="D298" s="2" t="s">
        <v>77</v>
      </c>
      <c r="E298" s="15" t="s">
        <v>78</v>
      </c>
      <c r="F298" s="5">
        <v>3630</v>
      </c>
      <c r="G298" s="5">
        <v>2136</v>
      </c>
      <c r="H298" s="5">
        <v>0</v>
      </c>
      <c r="I298" s="5">
        <v>970</v>
      </c>
      <c r="J298" s="5">
        <f>I298-G298</f>
        <v>-1166</v>
      </c>
      <c r="K298" s="5">
        <v>0</v>
      </c>
      <c r="L298" s="6">
        <v>100</v>
      </c>
      <c r="M298" s="6">
        <f t="shared" si="223"/>
        <v>3630</v>
      </c>
      <c r="N298" s="5">
        <f t="shared" si="248"/>
        <v>100</v>
      </c>
      <c r="O298" s="5">
        <f t="shared" si="234"/>
        <v>0</v>
      </c>
      <c r="P298" s="5">
        <f>K298-H298</f>
        <v>0</v>
      </c>
      <c r="Q298" s="5">
        <f>R298+S298+T298</f>
        <v>0</v>
      </c>
      <c r="R298" s="6"/>
      <c r="S298" s="6"/>
      <c r="T298" s="5"/>
      <c r="U298" s="5"/>
      <c r="V298" s="5">
        <f>P298-Q298-U298</f>
        <v>0</v>
      </c>
      <c r="W298" s="5"/>
      <c r="X298" s="5"/>
      <c r="Y298" s="5"/>
      <c r="Z298" s="5"/>
      <c r="AA298" s="7"/>
      <c r="AB298" s="7" t="s">
        <v>201</v>
      </c>
    </row>
    <row r="299" spans="2:28" ht="15.75" customHeight="1" x14ac:dyDescent="0.2">
      <c r="B299" s="2"/>
      <c r="C299" s="2"/>
      <c r="D299" s="2" t="s">
        <v>83</v>
      </c>
      <c r="E299" s="15" t="s">
        <v>153</v>
      </c>
      <c r="F299" s="5">
        <v>11</v>
      </c>
      <c r="G299" s="5">
        <v>0</v>
      </c>
      <c r="H299" s="5">
        <v>0</v>
      </c>
      <c r="I299" s="5">
        <v>0</v>
      </c>
      <c r="J299" s="5">
        <f>I299-G299</f>
        <v>0</v>
      </c>
      <c r="K299" s="5">
        <v>0</v>
      </c>
      <c r="L299" s="6">
        <v>100</v>
      </c>
      <c r="M299" s="6">
        <f t="shared" si="223"/>
        <v>11</v>
      </c>
      <c r="N299" s="5">
        <f>M299/F299*100</f>
        <v>100</v>
      </c>
      <c r="O299" s="5">
        <f>M299-F299</f>
        <v>0</v>
      </c>
      <c r="P299" s="5">
        <f t="shared" si="284"/>
        <v>0</v>
      </c>
      <c r="Q299" s="5">
        <f t="shared" si="285"/>
        <v>0</v>
      </c>
      <c r="R299" s="6"/>
      <c r="S299" s="6"/>
      <c r="T299" s="5"/>
      <c r="U299" s="5"/>
      <c r="V299" s="5">
        <f>P299-Q299-U299</f>
        <v>0</v>
      </c>
      <c r="W299" s="5"/>
      <c r="X299" s="5"/>
      <c r="Y299" s="5"/>
      <c r="Z299" s="5"/>
      <c r="AA299" s="7"/>
      <c r="AB299" s="7"/>
    </row>
    <row r="300" spans="2:28" ht="38.25" x14ac:dyDescent="0.2">
      <c r="B300" s="2" t="s">
        <v>160</v>
      </c>
      <c r="C300" s="2"/>
      <c r="D300" s="2"/>
      <c r="E300" s="77" t="s">
        <v>161</v>
      </c>
      <c r="F300" s="5">
        <f>F301</f>
        <v>1298</v>
      </c>
      <c r="G300" s="5">
        <f>G301</f>
        <v>0</v>
      </c>
      <c r="H300" s="5">
        <f>+H301</f>
        <v>0</v>
      </c>
      <c r="I300" s="5">
        <f>+I301</f>
        <v>0</v>
      </c>
      <c r="J300" s="5">
        <f t="shared" ref="J300:O302" si="287">J301</f>
        <v>0</v>
      </c>
      <c r="K300" s="5">
        <f>+K301</f>
        <v>0</v>
      </c>
      <c r="L300" s="5">
        <v>100</v>
      </c>
      <c r="M300" s="5">
        <f>M301</f>
        <v>1298</v>
      </c>
      <c r="N300" s="5">
        <v>100</v>
      </c>
      <c r="O300" s="5">
        <f t="shared" si="287"/>
        <v>0</v>
      </c>
      <c r="P300" s="5">
        <f>P301</f>
        <v>0</v>
      </c>
      <c r="Q300" s="5">
        <f>+R300+S300+T300</f>
        <v>0</v>
      </c>
      <c r="R300" s="5">
        <f>R301</f>
        <v>0</v>
      </c>
      <c r="S300" s="5">
        <v>0</v>
      </c>
      <c r="T300" s="5">
        <v>0</v>
      </c>
      <c r="U300" s="5">
        <v>0</v>
      </c>
      <c r="V300" s="5">
        <v>0</v>
      </c>
      <c r="W300" s="5"/>
      <c r="X300" s="5"/>
      <c r="Y300" s="5"/>
      <c r="Z300" s="5"/>
      <c r="AA300" s="7"/>
      <c r="AB300" s="7"/>
    </row>
    <row r="301" spans="2:28" ht="25.5" x14ac:dyDescent="0.2">
      <c r="B301" s="1"/>
      <c r="C301" s="2" t="s">
        <v>46</v>
      </c>
      <c r="D301" s="2" t="s">
        <v>121</v>
      </c>
      <c r="E301" s="15" t="s">
        <v>47</v>
      </c>
      <c r="F301" s="5">
        <v>1298</v>
      </c>
      <c r="G301" s="5">
        <v>0</v>
      </c>
      <c r="H301" s="5">
        <v>0</v>
      </c>
      <c r="I301" s="5">
        <v>0</v>
      </c>
      <c r="J301" s="5">
        <f>I301-G301</f>
        <v>0</v>
      </c>
      <c r="K301" s="5">
        <v>0</v>
      </c>
      <c r="L301" s="6">
        <v>100</v>
      </c>
      <c r="M301" s="5">
        <f>F301</f>
        <v>1298</v>
      </c>
      <c r="N301" s="5">
        <v>100</v>
      </c>
      <c r="O301" s="5">
        <f>SUM(O305:O311)</f>
        <v>0</v>
      </c>
      <c r="P301" s="5">
        <f>K301-H301</f>
        <v>0</v>
      </c>
      <c r="Q301" s="5">
        <f>+R301+S301+T301</f>
        <v>0</v>
      </c>
      <c r="R301" s="5"/>
      <c r="S301" s="5"/>
      <c r="T301" s="5"/>
      <c r="U301" s="5"/>
      <c r="V301" s="5">
        <v>0</v>
      </c>
      <c r="W301" s="5"/>
      <c r="X301" s="5"/>
      <c r="Y301" s="5"/>
      <c r="Z301" s="5"/>
      <c r="AA301" s="7"/>
      <c r="AB301" s="7"/>
    </row>
    <row r="302" spans="2:28" ht="30.75" customHeight="1" x14ac:dyDescent="0.2">
      <c r="B302" s="2" t="s">
        <v>195</v>
      </c>
      <c r="C302" s="2"/>
      <c r="D302" s="2"/>
      <c r="E302" s="79" t="s">
        <v>196</v>
      </c>
      <c r="F302" s="5">
        <f>F303</f>
        <v>25200</v>
      </c>
      <c r="G302" s="5">
        <f>G303</f>
        <v>0</v>
      </c>
      <c r="H302" s="5">
        <f>+H303</f>
        <v>0</v>
      </c>
      <c r="I302" s="5">
        <f>+I303</f>
        <v>0</v>
      </c>
      <c r="J302" s="5">
        <f t="shared" si="287"/>
        <v>0</v>
      </c>
      <c r="K302" s="5">
        <f>+K303</f>
        <v>0</v>
      </c>
      <c r="L302" s="5">
        <v>100</v>
      </c>
      <c r="M302" s="5">
        <f>M303</f>
        <v>25200</v>
      </c>
      <c r="N302" s="5">
        <v>100</v>
      </c>
      <c r="O302" s="5">
        <f t="shared" si="287"/>
        <v>0</v>
      </c>
      <c r="P302" s="5">
        <f>P303</f>
        <v>0</v>
      </c>
      <c r="Q302" s="5">
        <f>+R302+S302+T302</f>
        <v>0</v>
      </c>
      <c r="R302" s="5">
        <f>R303</f>
        <v>0</v>
      </c>
      <c r="S302" s="5">
        <v>0</v>
      </c>
      <c r="T302" s="5">
        <v>0</v>
      </c>
      <c r="U302" s="5">
        <v>0</v>
      </c>
      <c r="V302" s="5">
        <v>0</v>
      </c>
      <c r="W302" s="5"/>
      <c r="X302" s="5"/>
      <c r="Y302" s="5"/>
      <c r="Z302" s="5"/>
      <c r="AA302" s="7"/>
      <c r="AB302" s="7"/>
    </row>
    <row r="303" spans="2:28" ht="51" x14ac:dyDescent="0.2">
      <c r="B303" s="1"/>
      <c r="C303" s="2" t="s">
        <v>46</v>
      </c>
      <c r="D303" s="2" t="s">
        <v>85</v>
      </c>
      <c r="E303" s="4" t="s">
        <v>86</v>
      </c>
      <c r="F303" s="5">
        <v>25200</v>
      </c>
      <c r="G303" s="5">
        <v>0</v>
      </c>
      <c r="H303" s="5">
        <v>0</v>
      </c>
      <c r="I303" s="5">
        <v>0</v>
      </c>
      <c r="J303" s="5">
        <f>I303-G303</f>
        <v>0</v>
      </c>
      <c r="K303" s="5">
        <v>0</v>
      </c>
      <c r="L303" s="6">
        <v>100</v>
      </c>
      <c r="M303" s="5">
        <f>F303</f>
        <v>25200</v>
      </c>
      <c r="N303" s="5">
        <v>100</v>
      </c>
      <c r="O303" s="5">
        <f>SUM(O307:O312)</f>
        <v>0</v>
      </c>
      <c r="P303" s="5">
        <f>K303-H303</f>
        <v>0</v>
      </c>
      <c r="Q303" s="5">
        <f>+R303+S303+T303</f>
        <v>0</v>
      </c>
      <c r="R303" s="5"/>
      <c r="S303" s="5"/>
      <c r="T303" s="5"/>
      <c r="U303" s="5"/>
      <c r="V303" s="5">
        <v>0</v>
      </c>
      <c r="W303" s="5"/>
      <c r="X303" s="5"/>
      <c r="Y303" s="5"/>
      <c r="Z303" s="5"/>
      <c r="AA303" s="7"/>
      <c r="AB303" s="7"/>
    </row>
    <row r="304" spans="2:28" ht="63.75" x14ac:dyDescent="0.2">
      <c r="B304" s="1" t="s">
        <v>162</v>
      </c>
      <c r="C304" s="2"/>
      <c r="D304" s="2"/>
      <c r="E304" s="46" t="s">
        <v>184</v>
      </c>
      <c r="F304" s="5">
        <f>F305</f>
        <v>166766</v>
      </c>
      <c r="G304" s="5">
        <f t="shared" ref="G304:I304" si="288">G305</f>
        <v>71856</v>
      </c>
      <c r="H304" s="5">
        <f t="shared" si="288"/>
        <v>13556</v>
      </c>
      <c r="I304" s="5">
        <f t="shared" si="288"/>
        <v>57058.375</v>
      </c>
      <c r="J304" s="5">
        <f>J305</f>
        <v>-14797.625000000004</v>
      </c>
      <c r="K304" s="5">
        <f>K305</f>
        <v>13555.999</v>
      </c>
      <c r="L304" s="6">
        <f>(K304/H304)*100</f>
        <v>99.999992623192682</v>
      </c>
      <c r="M304" s="5">
        <f>M305</f>
        <v>166766</v>
      </c>
      <c r="N304" s="5">
        <f t="shared" ref="N304:N314" si="289">M304/F304*100</f>
        <v>100</v>
      </c>
      <c r="O304" s="5">
        <f t="shared" ref="O304:U304" si="290">O305</f>
        <v>0</v>
      </c>
      <c r="P304" s="5">
        <f t="shared" si="290"/>
        <v>-1.0000000002037268E-3</v>
      </c>
      <c r="Q304" s="5">
        <f t="shared" si="290"/>
        <v>0</v>
      </c>
      <c r="R304" s="5">
        <f t="shared" si="290"/>
        <v>0</v>
      </c>
      <c r="S304" s="5">
        <f t="shared" si="290"/>
        <v>0</v>
      </c>
      <c r="T304" s="5">
        <f t="shared" si="290"/>
        <v>0</v>
      </c>
      <c r="U304" s="5">
        <f t="shared" si="290"/>
        <v>0</v>
      </c>
      <c r="V304" s="5">
        <f>V305</f>
        <v>0</v>
      </c>
      <c r="W304" s="5"/>
      <c r="X304" s="5"/>
      <c r="Y304" s="5"/>
      <c r="Z304" s="5"/>
      <c r="AA304" s="51"/>
      <c r="AB304" s="7"/>
    </row>
    <row r="305" spans="2:28" ht="29.25" customHeight="1" x14ac:dyDescent="0.2">
      <c r="B305" s="1"/>
      <c r="C305" s="2" t="s">
        <v>46</v>
      </c>
      <c r="D305" s="2"/>
      <c r="E305" s="15" t="s">
        <v>47</v>
      </c>
      <c r="F305" s="5">
        <f t="shared" ref="F305:K305" si="291">SUM(F306:F314)</f>
        <v>166766</v>
      </c>
      <c r="G305" s="5">
        <f t="shared" si="291"/>
        <v>71856</v>
      </c>
      <c r="H305" s="5">
        <f t="shared" si="291"/>
        <v>13556</v>
      </c>
      <c r="I305" s="5">
        <f t="shared" si="291"/>
        <v>57058.375</v>
      </c>
      <c r="J305" s="5">
        <f t="shared" si="291"/>
        <v>-14797.625000000004</v>
      </c>
      <c r="K305" s="5">
        <f t="shared" si="291"/>
        <v>13555.999</v>
      </c>
      <c r="L305" s="5">
        <v>100</v>
      </c>
      <c r="M305" s="5">
        <f t="shared" ref="M305:U305" si="292">SUM(M306:M314)</f>
        <v>166766</v>
      </c>
      <c r="N305" s="5">
        <f t="shared" si="292"/>
        <v>900</v>
      </c>
      <c r="O305" s="5">
        <f t="shared" si="292"/>
        <v>0</v>
      </c>
      <c r="P305" s="5">
        <f t="shared" si="292"/>
        <v>-1.0000000002037268E-3</v>
      </c>
      <c r="Q305" s="5">
        <f t="shared" si="292"/>
        <v>0</v>
      </c>
      <c r="R305" s="5">
        <f t="shared" si="292"/>
        <v>0</v>
      </c>
      <c r="S305" s="6">
        <f t="shared" si="292"/>
        <v>0</v>
      </c>
      <c r="T305" s="6">
        <f t="shared" si="292"/>
        <v>0</v>
      </c>
      <c r="U305" s="6">
        <f t="shared" si="292"/>
        <v>0</v>
      </c>
      <c r="V305" s="5">
        <f>V312+V314</f>
        <v>0</v>
      </c>
      <c r="W305" s="5"/>
      <c r="X305" s="5"/>
      <c r="Y305" s="5"/>
      <c r="Z305" s="5"/>
      <c r="AA305" s="7"/>
      <c r="AB305" s="7"/>
    </row>
    <row r="306" spans="2:28" x14ac:dyDescent="0.2">
      <c r="B306" s="1"/>
      <c r="C306" s="2"/>
      <c r="D306" s="2" t="s">
        <v>88</v>
      </c>
      <c r="E306" s="15" t="s">
        <v>49</v>
      </c>
      <c r="F306" s="5">
        <v>81804</v>
      </c>
      <c r="G306" s="5">
        <v>7500</v>
      </c>
      <c r="H306" s="5">
        <v>7500</v>
      </c>
      <c r="I306" s="5">
        <v>7499.9989999999998</v>
      </c>
      <c r="J306" s="5">
        <f>I306-G306</f>
        <v>-1.0000000002037268E-3</v>
      </c>
      <c r="K306" s="5">
        <v>7499.9989999999998</v>
      </c>
      <c r="L306" s="6">
        <f>(K306/H306)*100</f>
        <v>99.999986666666658</v>
      </c>
      <c r="M306" s="6">
        <f t="shared" ref="M306:M308" si="293">F306</f>
        <v>81804</v>
      </c>
      <c r="N306" s="5">
        <f t="shared" ref="N306:N308" si="294">M306/F306*100</f>
        <v>100</v>
      </c>
      <c r="O306" s="5">
        <f>M306-F306</f>
        <v>0</v>
      </c>
      <c r="P306" s="5">
        <f>K306-H306</f>
        <v>-1.0000000002037268E-3</v>
      </c>
      <c r="Q306" s="5">
        <f>R306+S306+T306</f>
        <v>0</v>
      </c>
      <c r="R306" s="6"/>
      <c r="S306" s="6"/>
      <c r="T306" s="5"/>
      <c r="U306" s="5"/>
      <c r="V306" s="5">
        <f>P306-Q306-U306</f>
        <v>-1.0000000002037268E-3</v>
      </c>
      <c r="W306" s="5"/>
      <c r="X306" s="5"/>
      <c r="Y306" s="5"/>
      <c r="Z306" s="5"/>
      <c r="AA306" s="7"/>
      <c r="AB306" s="7"/>
    </row>
    <row r="307" spans="2:28" x14ac:dyDescent="0.2">
      <c r="B307" s="2"/>
      <c r="C307" s="2"/>
      <c r="D307" s="2" t="s">
        <v>101</v>
      </c>
      <c r="E307" s="15" t="s">
        <v>56</v>
      </c>
      <c r="F307" s="5">
        <v>3869</v>
      </c>
      <c r="G307" s="5">
        <v>0</v>
      </c>
      <c r="H307" s="5">
        <v>0</v>
      </c>
      <c r="I307" s="5">
        <v>0</v>
      </c>
      <c r="J307" s="5">
        <f t="shared" ref="J307:J314" si="295">I307-G307</f>
        <v>0</v>
      </c>
      <c r="K307" s="5">
        <v>0</v>
      </c>
      <c r="L307" s="5">
        <v>100</v>
      </c>
      <c r="M307" s="6">
        <f t="shared" si="293"/>
        <v>3869</v>
      </c>
      <c r="N307" s="5">
        <f t="shared" si="294"/>
        <v>100</v>
      </c>
      <c r="O307" s="5">
        <f t="shared" ref="O307:O314" si="296">M307-F307</f>
        <v>0</v>
      </c>
      <c r="P307" s="5">
        <f t="shared" ref="P307:P312" si="297">K307-H307</f>
        <v>0</v>
      </c>
      <c r="Q307" s="5">
        <f>R307+S307+T307</f>
        <v>0</v>
      </c>
      <c r="R307" s="5"/>
      <c r="S307" s="6"/>
      <c r="T307" s="5"/>
      <c r="U307" s="5"/>
      <c r="V307" s="5">
        <f>P307-Q307-U307</f>
        <v>0</v>
      </c>
      <c r="W307" s="5"/>
      <c r="X307" s="5"/>
      <c r="Y307" s="5"/>
      <c r="Z307" s="5"/>
      <c r="AA307" s="7"/>
      <c r="AB307" s="7"/>
    </row>
    <row r="308" spans="2:28" ht="38.25" x14ac:dyDescent="0.2">
      <c r="B308" s="1"/>
      <c r="C308" s="2"/>
      <c r="D308" s="3" t="s">
        <v>57</v>
      </c>
      <c r="E308" s="45" t="s">
        <v>58</v>
      </c>
      <c r="F308" s="5">
        <v>2303</v>
      </c>
      <c r="G308" s="5">
        <v>0</v>
      </c>
      <c r="H308" s="5">
        <v>0</v>
      </c>
      <c r="I308" s="5">
        <v>0</v>
      </c>
      <c r="J308" s="5">
        <f t="shared" si="295"/>
        <v>0</v>
      </c>
      <c r="K308" s="5">
        <v>0</v>
      </c>
      <c r="L308" s="6">
        <v>100</v>
      </c>
      <c r="M308" s="6">
        <f t="shared" si="293"/>
        <v>2303</v>
      </c>
      <c r="N308" s="5">
        <f t="shared" si="294"/>
        <v>100</v>
      </c>
      <c r="O308" s="5">
        <f t="shared" si="296"/>
        <v>0</v>
      </c>
      <c r="P308" s="5">
        <f>K308-H308</f>
        <v>0</v>
      </c>
      <c r="Q308" s="5">
        <f>R308+S308+T308</f>
        <v>0</v>
      </c>
      <c r="R308" s="6"/>
      <c r="S308" s="6"/>
      <c r="T308" s="5"/>
      <c r="U308" s="5"/>
      <c r="V308" s="5">
        <v>0</v>
      </c>
      <c r="W308" s="5"/>
      <c r="X308" s="5"/>
      <c r="Y308" s="5"/>
      <c r="Z308" s="5"/>
      <c r="AA308" s="7"/>
      <c r="AB308" s="7"/>
    </row>
    <row r="309" spans="2:28" x14ac:dyDescent="0.2">
      <c r="B309" s="2"/>
      <c r="C309" s="2"/>
      <c r="D309" s="2" t="s">
        <v>59</v>
      </c>
      <c r="E309" s="15" t="s">
        <v>60</v>
      </c>
      <c r="F309" s="5">
        <v>4319</v>
      </c>
      <c r="G309" s="5">
        <v>150</v>
      </c>
      <c r="H309" s="5">
        <v>150</v>
      </c>
      <c r="I309" s="5">
        <v>150</v>
      </c>
      <c r="J309" s="5">
        <f t="shared" si="295"/>
        <v>0</v>
      </c>
      <c r="K309" s="5">
        <v>150</v>
      </c>
      <c r="L309" s="6">
        <f t="shared" ref="L309:L314" si="298">(K309/H309)*100</f>
        <v>100</v>
      </c>
      <c r="M309" s="6">
        <f>F309</f>
        <v>4319</v>
      </c>
      <c r="N309" s="5">
        <v>100</v>
      </c>
      <c r="O309" s="5">
        <f t="shared" si="296"/>
        <v>0</v>
      </c>
      <c r="P309" s="5">
        <f t="shared" si="297"/>
        <v>0</v>
      </c>
      <c r="Q309" s="5">
        <f t="shared" ref="Q309:Q314" si="299">R309+S309+T309</f>
        <v>0</v>
      </c>
      <c r="R309" s="5"/>
      <c r="S309" s="5"/>
      <c r="T309" s="5"/>
      <c r="U309" s="5"/>
      <c r="V309" s="5">
        <v>0</v>
      </c>
      <c r="W309" s="5"/>
      <c r="X309" s="5"/>
      <c r="Y309" s="5"/>
      <c r="Z309" s="5"/>
      <c r="AA309" s="7"/>
      <c r="AB309" s="7"/>
    </row>
    <row r="310" spans="2:28" ht="42" customHeight="1" x14ac:dyDescent="0.2">
      <c r="B310" s="1"/>
      <c r="C310" s="2"/>
      <c r="D310" s="2" t="s">
        <v>61</v>
      </c>
      <c r="E310" s="15" t="s">
        <v>102</v>
      </c>
      <c r="F310" s="5">
        <v>3681</v>
      </c>
      <c r="G310" s="5">
        <v>0</v>
      </c>
      <c r="H310" s="5">
        <v>0</v>
      </c>
      <c r="I310" s="5">
        <v>0</v>
      </c>
      <c r="J310" s="5">
        <f t="shared" si="295"/>
        <v>0</v>
      </c>
      <c r="K310" s="5">
        <v>0</v>
      </c>
      <c r="L310" s="6">
        <v>100</v>
      </c>
      <c r="M310" s="6">
        <f t="shared" ref="M310:M311" si="300">F310</f>
        <v>3681</v>
      </c>
      <c r="N310" s="5">
        <f t="shared" ref="N310:N311" si="301">M310/F310*100</f>
        <v>100</v>
      </c>
      <c r="O310" s="5">
        <f t="shared" si="296"/>
        <v>0</v>
      </c>
      <c r="P310" s="5">
        <f t="shared" si="297"/>
        <v>0</v>
      </c>
      <c r="Q310" s="5">
        <f t="shared" si="299"/>
        <v>0</v>
      </c>
      <c r="R310" s="6"/>
      <c r="S310" s="6"/>
      <c r="T310" s="5"/>
      <c r="U310" s="5"/>
      <c r="V310" s="5">
        <f>P310-Q310-U310</f>
        <v>0</v>
      </c>
      <c r="W310" s="5"/>
      <c r="X310" s="5"/>
      <c r="Y310" s="5"/>
      <c r="Z310" s="5"/>
      <c r="AA310" s="7"/>
      <c r="AB310" s="7"/>
    </row>
    <row r="311" spans="2:28" ht="51" x14ac:dyDescent="0.2">
      <c r="B311" s="1"/>
      <c r="C311" s="2"/>
      <c r="D311" s="2" t="s">
        <v>64</v>
      </c>
      <c r="E311" s="74" t="s">
        <v>65</v>
      </c>
      <c r="F311" s="5">
        <v>2454</v>
      </c>
      <c r="G311" s="5">
        <v>150</v>
      </c>
      <c r="H311" s="5">
        <v>150</v>
      </c>
      <c r="I311" s="5">
        <v>150</v>
      </c>
      <c r="J311" s="5">
        <f t="shared" si="295"/>
        <v>0</v>
      </c>
      <c r="K311" s="5">
        <v>150</v>
      </c>
      <c r="L311" s="6">
        <f t="shared" si="298"/>
        <v>100</v>
      </c>
      <c r="M311" s="6">
        <f t="shared" si="300"/>
        <v>2454</v>
      </c>
      <c r="N311" s="5">
        <f t="shared" si="301"/>
        <v>100</v>
      </c>
      <c r="O311" s="5">
        <f t="shared" si="296"/>
        <v>0</v>
      </c>
      <c r="P311" s="5">
        <f t="shared" si="297"/>
        <v>0</v>
      </c>
      <c r="Q311" s="5">
        <f t="shared" si="299"/>
        <v>0</v>
      </c>
      <c r="R311" s="6"/>
      <c r="S311" s="6"/>
      <c r="T311" s="5"/>
      <c r="U311" s="5"/>
      <c r="V311" s="5">
        <v>0</v>
      </c>
      <c r="W311" s="5"/>
      <c r="X311" s="5"/>
      <c r="Y311" s="5"/>
      <c r="Z311" s="5"/>
      <c r="AA311" s="7"/>
      <c r="AB311" s="7"/>
    </row>
    <row r="312" spans="2:28" ht="25.5" x14ac:dyDescent="0.2">
      <c r="B312" s="1"/>
      <c r="C312" s="2"/>
      <c r="D312" s="2" t="s">
        <v>71</v>
      </c>
      <c r="E312" s="15" t="s">
        <v>104</v>
      </c>
      <c r="F312" s="5">
        <v>2923</v>
      </c>
      <c r="G312" s="5">
        <v>0</v>
      </c>
      <c r="H312" s="5">
        <v>0</v>
      </c>
      <c r="I312" s="5">
        <v>0</v>
      </c>
      <c r="J312" s="5">
        <f>I312-G312</f>
        <v>0</v>
      </c>
      <c r="K312" s="5">
        <v>0</v>
      </c>
      <c r="L312" s="6">
        <v>100</v>
      </c>
      <c r="M312" s="6">
        <f t="shared" ref="M312:M314" si="302">F312</f>
        <v>2923</v>
      </c>
      <c r="N312" s="5">
        <f t="shared" si="289"/>
        <v>100</v>
      </c>
      <c r="O312" s="5">
        <f t="shared" si="296"/>
        <v>0</v>
      </c>
      <c r="P312" s="5">
        <f t="shared" si="297"/>
        <v>0</v>
      </c>
      <c r="Q312" s="5">
        <f t="shared" si="299"/>
        <v>0</v>
      </c>
      <c r="R312" s="6"/>
      <c r="S312" s="6"/>
      <c r="T312" s="5"/>
      <c r="U312" s="5"/>
      <c r="V312" s="5">
        <f>P312-Q312</f>
        <v>0</v>
      </c>
      <c r="W312" s="5"/>
      <c r="X312" s="5"/>
      <c r="Y312" s="5"/>
      <c r="Z312" s="5"/>
      <c r="AA312" s="7"/>
      <c r="AB312" s="7"/>
    </row>
    <row r="313" spans="2:28" ht="51" x14ac:dyDescent="0.2">
      <c r="B313" s="1"/>
      <c r="C313" s="2"/>
      <c r="D313" s="3" t="s">
        <v>75</v>
      </c>
      <c r="E313" s="4" t="s">
        <v>76</v>
      </c>
      <c r="F313" s="5">
        <v>1357</v>
      </c>
      <c r="G313" s="5">
        <v>0</v>
      </c>
      <c r="H313" s="5">
        <v>0</v>
      </c>
      <c r="I313" s="5">
        <v>0</v>
      </c>
      <c r="J313" s="5">
        <f t="shared" ref="J313" si="303">I313-G313</f>
        <v>0</v>
      </c>
      <c r="K313" s="5">
        <v>0</v>
      </c>
      <c r="L313" s="6">
        <v>100</v>
      </c>
      <c r="M313" s="6">
        <f>F313</f>
        <v>1357</v>
      </c>
      <c r="N313" s="5">
        <f>M313/F313*100</f>
        <v>100</v>
      </c>
      <c r="O313" s="5">
        <f t="shared" ref="O313" si="304">M313-F313</f>
        <v>0</v>
      </c>
      <c r="P313" s="5">
        <f>K313-H313</f>
        <v>0</v>
      </c>
      <c r="Q313" s="5">
        <f t="shared" si="299"/>
        <v>0</v>
      </c>
      <c r="R313" s="6"/>
      <c r="S313" s="6"/>
      <c r="T313" s="6"/>
      <c r="U313" s="6"/>
      <c r="V313" s="5">
        <v>0</v>
      </c>
      <c r="W313" s="5"/>
      <c r="X313" s="5"/>
      <c r="Y313" s="5"/>
      <c r="Z313" s="5"/>
      <c r="AA313" s="7"/>
      <c r="AB313" s="7"/>
    </row>
    <row r="314" spans="2:28" ht="38.25" x14ac:dyDescent="0.2">
      <c r="B314" s="1"/>
      <c r="C314" s="2"/>
      <c r="D314" s="2" t="s">
        <v>77</v>
      </c>
      <c r="E314" s="15" t="s">
        <v>129</v>
      </c>
      <c r="F314" s="5">
        <v>64056</v>
      </c>
      <c r="G314" s="5">
        <v>64056</v>
      </c>
      <c r="H314" s="5">
        <v>5756</v>
      </c>
      <c r="I314" s="5">
        <v>49258.375999999997</v>
      </c>
      <c r="J314" s="5">
        <f t="shared" si="295"/>
        <v>-14797.624000000003</v>
      </c>
      <c r="K314" s="5">
        <v>5756</v>
      </c>
      <c r="L314" s="6">
        <f t="shared" si="298"/>
        <v>100</v>
      </c>
      <c r="M314" s="6">
        <f t="shared" si="302"/>
        <v>64056</v>
      </c>
      <c r="N314" s="5">
        <f t="shared" si="289"/>
        <v>100</v>
      </c>
      <c r="O314" s="5">
        <f t="shared" si="296"/>
        <v>0</v>
      </c>
      <c r="P314" s="5">
        <f>K314-H314</f>
        <v>0</v>
      </c>
      <c r="Q314" s="5">
        <f t="shared" si="299"/>
        <v>0</v>
      </c>
      <c r="R314" s="6"/>
      <c r="S314" s="6"/>
      <c r="T314" s="5"/>
      <c r="U314" s="5"/>
      <c r="V314" s="5">
        <f>P314-Q314-U314</f>
        <v>0</v>
      </c>
      <c r="W314" s="5"/>
      <c r="X314" s="5"/>
      <c r="Y314" s="5"/>
      <c r="Z314" s="5"/>
      <c r="AA314" s="7"/>
      <c r="AB314" s="7" t="s">
        <v>193</v>
      </c>
    </row>
    <row r="315" spans="2:28" ht="76.5" x14ac:dyDescent="0.2">
      <c r="B315" s="1" t="s">
        <v>163</v>
      </c>
      <c r="C315" s="2" t="s">
        <v>46</v>
      </c>
      <c r="D315" s="2"/>
      <c r="E315" s="15" t="s">
        <v>164</v>
      </c>
      <c r="F315" s="5">
        <f>F316</f>
        <v>1870</v>
      </c>
      <c r="G315" s="5">
        <f t="shared" ref="G315:V315" si="305">G316</f>
        <v>0</v>
      </c>
      <c r="H315" s="5">
        <f t="shared" si="305"/>
        <v>0</v>
      </c>
      <c r="I315" s="5">
        <f t="shared" si="305"/>
        <v>0</v>
      </c>
      <c r="J315" s="5">
        <f t="shared" si="305"/>
        <v>0</v>
      </c>
      <c r="K315" s="5">
        <f t="shared" si="305"/>
        <v>0</v>
      </c>
      <c r="L315" s="5">
        <f t="shared" si="305"/>
        <v>100</v>
      </c>
      <c r="M315" s="5">
        <f t="shared" si="305"/>
        <v>1870</v>
      </c>
      <c r="N315" s="5">
        <f t="shared" si="305"/>
        <v>100</v>
      </c>
      <c r="O315" s="5">
        <f t="shared" si="305"/>
        <v>0</v>
      </c>
      <c r="P315" s="5">
        <f t="shared" si="305"/>
        <v>0</v>
      </c>
      <c r="Q315" s="5">
        <f t="shared" si="305"/>
        <v>0</v>
      </c>
      <c r="R315" s="5">
        <f t="shared" si="305"/>
        <v>0</v>
      </c>
      <c r="S315" s="5">
        <f t="shared" si="305"/>
        <v>0</v>
      </c>
      <c r="T315" s="5">
        <f t="shared" si="305"/>
        <v>0</v>
      </c>
      <c r="U315" s="5">
        <f t="shared" si="305"/>
        <v>0</v>
      </c>
      <c r="V315" s="5">
        <f t="shared" si="305"/>
        <v>0</v>
      </c>
      <c r="W315" s="5"/>
      <c r="X315" s="5"/>
      <c r="Y315" s="5"/>
      <c r="Z315" s="5"/>
      <c r="AA315" s="7"/>
      <c r="AB315" s="16"/>
    </row>
    <row r="316" spans="2:28" ht="51" x14ac:dyDescent="0.2">
      <c r="B316" s="2"/>
      <c r="C316" s="2"/>
      <c r="D316" s="3" t="s">
        <v>85</v>
      </c>
      <c r="E316" s="4" t="s">
        <v>86</v>
      </c>
      <c r="F316" s="5">
        <v>1870</v>
      </c>
      <c r="G316" s="5">
        <v>0</v>
      </c>
      <c r="H316" s="5">
        <v>0</v>
      </c>
      <c r="I316" s="5">
        <v>0</v>
      </c>
      <c r="J316" s="5">
        <f>I316-G316</f>
        <v>0</v>
      </c>
      <c r="K316" s="5">
        <v>0</v>
      </c>
      <c r="L316" s="6">
        <v>100</v>
      </c>
      <c r="M316" s="6">
        <f>F316</f>
        <v>1870</v>
      </c>
      <c r="N316" s="5">
        <f t="shared" ref="N316" si="306">M316/F316*100</f>
        <v>100</v>
      </c>
      <c r="O316" s="5">
        <v>0</v>
      </c>
      <c r="P316" s="5">
        <f>K316-H316</f>
        <v>0</v>
      </c>
      <c r="Q316" s="5">
        <f>R316+S316+T316</f>
        <v>0</v>
      </c>
      <c r="R316" s="6"/>
      <c r="S316" s="6"/>
      <c r="T316" s="5"/>
      <c r="U316" s="5"/>
      <c r="V316" s="5">
        <f>P316-Q316-U316</f>
        <v>0</v>
      </c>
      <c r="W316" s="17"/>
      <c r="X316" s="17"/>
      <c r="Y316" s="17"/>
      <c r="Z316" s="5"/>
      <c r="AA316" s="7"/>
      <c r="AB316" s="7"/>
    </row>
    <row r="317" spans="2:28" ht="76.5" x14ac:dyDescent="0.2">
      <c r="B317" s="1" t="s">
        <v>198</v>
      </c>
      <c r="C317" s="2" t="s">
        <v>171</v>
      </c>
      <c r="D317" s="2"/>
      <c r="E317" s="15" t="s">
        <v>164</v>
      </c>
      <c r="F317" s="5">
        <f>F318</f>
        <v>1329330</v>
      </c>
      <c r="G317" s="5">
        <f t="shared" ref="G317" si="307">G318</f>
        <v>0</v>
      </c>
      <c r="H317" s="5">
        <f t="shared" ref="H317" si="308">H318</f>
        <v>0</v>
      </c>
      <c r="I317" s="5">
        <f t="shared" ref="I317" si="309">I318</f>
        <v>0</v>
      </c>
      <c r="J317" s="5">
        <f t="shared" ref="J317" si="310">J318</f>
        <v>0</v>
      </c>
      <c r="K317" s="5">
        <f t="shared" ref="K317" si="311">K318</f>
        <v>0</v>
      </c>
      <c r="L317" s="5">
        <f t="shared" ref="L317" si="312">L318</f>
        <v>100</v>
      </c>
      <c r="M317" s="5">
        <f t="shared" ref="M317" si="313">M318</f>
        <v>1329330</v>
      </c>
      <c r="N317" s="5">
        <f t="shared" ref="N317" si="314">N318</f>
        <v>100</v>
      </c>
      <c r="O317" s="5">
        <f t="shared" ref="O317" si="315">O318</f>
        <v>0</v>
      </c>
      <c r="P317" s="5">
        <f t="shared" ref="P317" si="316">P318</f>
        <v>0</v>
      </c>
      <c r="Q317" s="5">
        <f t="shared" ref="Q317" si="317">Q318</f>
        <v>0</v>
      </c>
      <c r="R317" s="5">
        <f t="shared" ref="R317" si="318">R318</f>
        <v>0</v>
      </c>
      <c r="S317" s="5">
        <f t="shared" ref="S317" si="319">S318</f>
        <v>0</v>
      </c>
      <c r="T317" s="5">
        <f t="shared" ref="T317" si="320">T318</f>
        <v>0</v>
      </c>
      <c r="U317" s="5">
        <f t="shared" ref="U317" si="321">U318</f>
        <v>0</v>
      </c>
      <c r="V317" s="5">
        <f t="shared" ref="V317" si="322">V318</f>
        <v>0</v>
      </c>
      <c r="W317" s="5"/>
      <c r="X317" s="5"/>
      <c r="Y317" s="5"/>
      <c r="Z317" s="5"/>
      <c r="AA317" s="7"/>
      <c r="AB317" s="16"/>
    </row>
    <row r="318" spans="2:28" ht="51" x14ac:dyDescent="0.2">
      <c r="B318" s="2"/>
      <c r="C318" s="2"/>
      <c r="D318" s="3" t="s">
        <v>197</v>
      </c>
      <c r="E318" s="4" t="s">
        <v>86</v>
      </c>
      <c r="F318" s="5">
        <v>1329330</v>
      </c>
      <c r="G318" s="5">
        <v>0</v>
      </c>
      <c r="H318" s="5">
        <v>0</v>
      </c>
      <c r="I318" s="5">
        <v>0</v>
      </c>
      <c r="J318" s="5">
        <f>I318-G318</f>
        <v>0</v>
      </c>
      <c r="K318" s="5">
        <v>0</v>
      </c>
      <c r="L318" s="6">
        <v>100</v>
      </c>
      <c r="M318" s="6">
        <f>F318</f>
        <v>1329330</v>
      </c>
      <c r="N318" s="5">
        <f t="shared" ref="N318" si="323">M318/F318*100</f>
        <v>100</v>
      </c>
      <c r="O318" s="5">
        <v>0</v>
      </c>
      <c r="P318" s="5">
        <f>K318-H318</f>
        <v>0</v>
      </c>
      <c r="Q318" s="5">
        <f>R318+S318+T318</f>
        <v>0</v>
      </c>
      <c r="R318" s="6"/>
      <c r="S318" s="6"/>
      <c r="T318" s="5"/>
      <c r="U318" s="5"/>
      <c r="V318" s="5">
        <f>P318-Q318-U318</f>
        <v>0</v>
      </c>
      <c r="W318" s="17"/>
      <c r="X318" s="17"/>
      <c r="Y318" s="17"/>
      <c r="Z318" s="5"/>
      <c r="AA318" s="7"/>
      <c r="AB318" s="7"/>
    </row>
    <row r="319" spans="2:28" ht="43.5" customHeight="1" x14ac:dyDescent="0.2">
      <c r="B319" s="9" t="s">
        <v>165</v>
      </c>
      <c r="C319" s="9"/>
      <c r="D319" s="9"/>
      <c r="E319" s="68" t="s">
        <v>166</v>
      </c>
      <c r="F319" s="13">
        <f>F320</f>
        <v>294840</v>
      </c>
      <c r="G319" s="13">
        <f>G320</f>
        <v>0</v>
      </c>
      <c r="H319" s="13">
        <f>+H320</f>
        <v>0</v>
      </c>
      <c r="I319" s="13">
        <f>I320</f>
        <v>0</v>
      </c>
      <c r="J319" s="13">
        <f t="shared" ref="J319:V319" si="324">J320</f>
        <v>0</v>
      </c>
      <c r="K319" s="13">
        <f>K320</f>
        <v>0</v>
      </c>
      <c r="L319" s="6">
        <v>100</v>
      </c>
      <c r="M319" s="13">
        <f>F319</f>
        <v>294840</v>
      </c>
      <c r="N319" s="13">
        <f t="shared" ref="N319:P319" si="325">N320</f>
        <v>0</v>
      </c>
      <c r="O319" s="13">
        <f t="shared" si="325"/>
        <v>0</v>
      </c>
      <c r="P319" s="13">
        <f t="shared" si="325"/>
        <v>0</v>
      </c>
      <c r="Q319" s="13">
        <f>+R319+S319+T319</f>
        <v>0</v>
      </c>
      <c r="R319" s="13">
        <f>R320+R321</f>
        <v>0</v>
      </c>
      <c r="S319" s="13">
        <f>S320</f>
        <v>0</v>
      </c>
      <c r="T319" s="13">
        <f>T320</f>
        <v>0</v>
      </c>
      <c r="U319" s="13">
        <f t="shared" si="324"/>
        <v>0</v>
      </c>
      <c r="V319" s="13">
        <f t="shared" si="324"/>
        <v>0</v>
      </c>
      <c r="W319" s="12"/>
      <c r="X319" s="12"/>
      <c r="Y319" s="12"/>
      <c r="Z319" s="12"/>
      <c r="AA319" s="48"/>
      <c r="AB319" s="7"/>
    </row>
    <row r="320" spans="2:28" ht="25.5" x14ac:dyDescent="0.2">
      <c r="B320" s="9"/>
      <c r="C320" s="9" t="s">
        <v>46</v>
      </c>
      <c r="D320" s="9"/>
      <c r="E320" s="46" t="s">
        <v>167</v>
      </c>
      <c r="F320" s="13">
        <f>F321+F322</f>
        <v>294840</v>
      </c>
      <c r="G320" s="5">
        <f>G321+G322</f>
        <v>0</v>
      </c>
      <c r="H320" s="5">
        <f t="shared" ref="H320:I320" si="326">H321+H322</f>
        <v>0</v>
      </c>
      <c r="I320" s="5">
        <f t="shared" si="326"/>
        <v>0</v>
      </c>
      <c r="J320" s="12">
        <f>J321+J322</f>
        <v>0</v>
      </c>
      <c r="K320" s="13">
        <f>K321+K322</f>
        <v>0</v>
      </c>
      <c r="L320" s="6">
        <v>100</v>
      </c>
      <c r="M320" s="13">
        <f>M321</f>
        <v>287280</v>
      </c>
      <c r="N320" s="12">
        <v>0</v>
      </c>
      <c r="O320" s="12">
        <v>0</v>
      </c>
      <c r="P320" s="12">
        <f>P321+P322</f>
        <v>0</v>
      </c>
      <c r="Q320" s="12">
        <f>Q321</f>
        <v>0</v>
      </c>
      <c r="R320" s="13">
        <v>0</v>
      </c>
      <c r="S320" s="13">
        <v>0</v>
      </c>
      <c r="T320" s="13">
        <f>T321</f>
        <v>0</v>
      </c>
      <c r="U320" s="13">
        <v>0</v>
      </c>
      <c r="V320" s="12">
        <v>0</v>
      </c>
      <c r="W320" s="12"/>
      <c r="X320" s="12"/>
      <c r="Y320" s="12"/>
      <c r="Z320" s="12"/>
      <c r="AA320" s="48"/>
      <c r="AB320" s="7"/>
    </row>
    <row r="321" spans="2:29" ht="25.5" x14ac:dyDescent="0.2">
      <c r="B321" s="9"/>
      <c r="C321" s="9"/>
      <c r="D321" s="10" t="s">
        <v>77</v>
      </c>
      <c r="E321" s="11" t="s">
        <v>129</v>
      </c>
      <c r="F321" s="13">
        <v>287280</v>
      </c>
      <c r="G321" s="12">
        <v>0</v>
      </c>
      <c r="H321" s="13">
        <v>0</v>
      </c>
      <c r="I321" s="13">
        <v>0</v>
      </c>
      <c r="J321" s="12">
        <f>I321-G321</f>
        <v>0</v>
      </c>
      <c r="K321" s="13">
        <v>0</v>
      </c>
      <c r="L321" s="6">
        <v>100</v>
      </c>
      <c r="M321" s="13">
        <f>F321</f>
        <v>287280</v>
      </c>
      <c r="N321" s="12">
        <v>0</v>
      </c>
      <c r="O321" s="12">
        <v>0</v>
      </c>
      <c r="P321" s="12">
        <f>K321-H321</f>
        <v>0</v>
      </c>
      <c r="Q321" s="12">
        <f>T321+R321+S321</f>
        <v>0</v>
      </c>
      <c r="R321" s="13"/>
      <c r="S321" s="13"/>
      <c r="T321" s="13"/>
      <c r="U321" s="13"/>
      <c r="V321" s="12">
        <v>0</v>
      </c>
      <c r="W321" s="12"/>
      <c r="X321" s="12"/>
      <c r="Y321" s="12"/>
      <c r="Z321" s="12"/>
      <c r="AA321" s="7"/>
      <c r="AB321" s="7"/>
      <c r="AC321" s="55"/>
    </row>
    <row r="322" spans="2:29" ht="25.5" x14ac:dyDescent="0.2">
      <c r="B322" s="9"/>
      <c r="C322" s="9"/>
      <c r="D322" s="9" t="s">
        <v>125</v>
      </c>
      <c r="E322" s="15" t="s">
        <v>126</v>
      </c>
      <c r="F322" s="12">
        <v>7560</v>
      </c>
      <c r="G322" s="12">
        <v>0</v>
      </c>
      <c r="H322" s="12">
        <v>0</v>
      </c>
      <c r="I322" s="12">
        <v>0</v>
      </c>
      <c r="J322" s="5">
        <f>I322-G322</f>
        <v>0</v>
      </c>
      <c r="K322" s="12">
        <v>0</v>
      </c>
      <c r="L322" s="6">
        <v>100</v>
      </c>
      <c r="M322" s="13">
        <f>+F322</f>
        <v>7560</v>
      </c>
      <c r="N322" s="12">
        <v>0</v>
      </c>
      <c r="O322" s="12">
        <v>0</v>
      </c>
      <c r="P322" s="12">
        <f>K322-H322</f>
        <v>0</v>
      </c>
      <c r="Q322" s="12">
        <f>+R322+S322+T322</f>
        <v>0</v>
      </c>
      <c r="R322" s="13"/>
      <c r="S322" s="13"/>
      <c r="T322" s="12"/>
      <c r="U322" s="12"/>
      <c r="V322" s="12">
        <v>0</v>
      </c>
      <c r="W322" s="14"/>
      <c r="X322" s="14"/>
      <c r="Y322" s="14"/>
      <c r="Z322" s="12"/>
      <c r="AA322" s="7"/>
      <c r="AB322" s="7"/>
    </row>
    <row r="323" spans="2:29" ht="38.25" x14ac:dyDescent="0.2">
      <c r="B323" s="1" t="s">
        <v>168</v>
      </c>
      <c r="C323" s="2"/>
      <c r="D323" s="2"/>
      <c r="E323" s="46" t="s">
        <v>169</v>
      </c>
      <c r="F323" s="5">
        <f>F324</f>
        <v>817297</v>
      </c>
      <c r="G323" s="5">
        <f t="shared" ref="G323:I323" si="327">G324</f>
        <v>191106</v>
      </c>
      <c r="H323" s="5">
        <f t="shared" si="327"/>
        <v>34707</v>
      </c>
      <c r="I323" s="5">
        <f t="shared" si="327"/>
        <v>65121.339</v>
      </c>
      <c r="J323" s="5">
        <f>J324</f>
        <v>-125984.66099999999</v>
      </c>
      <c r="K323" s="5">
        <f>K324</f>
        <v>34706.999000000003</v>
      </c>
      <c r="L323" s="6">
        <f t="shared" ref="L323" si="328">(K323/H323)*100</f>
        <v>99.999997118736857</v>
      </c>
      <c r="M323" s="5">
        <f>M324</f>
        <v>817297</v>
      </c>
      <c r="N323" s="5">
        <f>M323/F323*100</f>
        <v>100</v>
      </c>
      <c r="O323" s="5">
        <f t="shared" ref="O323" si="329">O324</f>
        <v>0</v>
      </c>
      <c r="P323" s="5">
        <f>P324</f>
        <v>-9.9999999997635314E-4</v>
      </c>
      <c r="Q323" s="5">
        <f>Q324</f>
        <v>0</v>
      </c>
      <c r="R323" s="5">
        <f t="shared" ref="R323:T323" si="330">R324</f>
        <v>0</v>
      </c>
      <c r="S323" s="5">
        <f t="shared" si="330"/>
        <v>0</v>
      </c>
      <c r="T323" s="5">
        <f t="shared" si="330"/>
        <v>0</v>
      </c>
      <c r="U323" s="5">
        <f t="shared" ref="U323:V323" si="331">U324</f>
        <v>0</v>
      </c>
      <c r="V323" s="5">
        <f t="shared" si="331"/>
        <v>0</v>
      </c>
      <c r="W323" s="5"/>
      <c r="X323" s="5"/>
      <c r="Y323" s="5"/>
      <c r="Z323" s="5"/>
      <c r="AA323" s="51"/>
      <c r="AB323" s="42"/>
    </row>
    <row r="324" spans="2:29" ht="25.5" x14ac:dyDescent="0.2">
      <c r="B324" s="1"/>
      <c r="C324" s="2" t="s">
        <v>46</v>
      </c>
      <c r="D324" s="2"/>
      <c r="E324" s="61" t="s">
        <v>47</v>
      </c>
      <c r="F324" s="5">
        <f t="shared" ref="F324:M324" si="332">SUM(F325:F335)</f>
        <v>817297</v>
      </c>
      <c r="G324" s="5">
        <f t="shared" si="332"/>
        <v>191106</v>
      </c>
      <c r="H324" s="5">
        <f t="shared" si="332"/>
        <v>34707</v>
      </c>
      <c r="I324" s="5">
        <f t="shared" si="332"/>
        <v>65121.339</v>
      </c>
      <c r="J324" s="5">
        <f t="shared" si="332"/>
        <v>-125984.66099999999</v>
      </c>
      <c r="K324" s="5">
        <f t="shared" si="332"/>
        <v>34706.999000000003</v>
      </c>
      <c r="L324" s="5">
        <f t="shared" si="332"/>
        <v>1100</v>
      </c>
      <c r="M324" s="5">
        <f t="shared" si="332"/>
        <v>817297</v>
      </c>
      <c r="N324" s="5">
        <v>100</v>
      </c>
      <c r="O324" s="5">
        <f>SUM(O331:O335)</f>
        <v>0</v>
      </c>
      <c r="P324" s="5">
        <f>SUM(P325:P335)</f>
        <v>-9.9999999997635314E-4</v>
      </c>
      <c r="Q324" s="5">
        <f>SUM(Q325:Q335)</f>
        <v>0</v>
      </c>
      <c r="R324" s="5">
        <f>SUM(R325:R335)</f>
        <v>0</v>
      </c>
      <c r="S324" s="5">
        <f>SUM(S325:S335)</f>
        <v>0</v>
      </c>
      <c r="T324" s="5">
        <f>SUM(T325:T335)</f>
        <v>0</v>
      </c>
      <c r="U324" s="5">
        <f t="shared" ref="U324:V324" si="333">SUM(U331:U335)</f>
        <v>0</v>
      </c>
      <c r="V324" s="5">
        <f t="shared" si="333"/>
        <v>0</v>
      </c>
      <c r="W324" s="5"/>
      <c r="X324" s="5"/>
      <c r="Y324" s="5"/>
      <c r="Z324" s="5"/>
      <c r="AA324" s="42"/>
      <c r="AB324" s="42"/>
    </row>
    <row r="325" spans="2:29" x14ac:dyDescent="0.2">
      <c r="B325" s="2"/>
      <c r="C325" s="2"/>
      <c r="D325" s="2" t="s">
        <v>88</v>
      </c>
      <c r="E325" s="15" t="s">
        <v>49</v>
      </c>
      <c r="F325" s="5">
        <v>539854</v>
      </c>
      <c r="G325" s="5">
        <v>30000</v>
      </c>
      <c r="H325" s="5">
        <v>30000</v>
      </c>
      <c r="I325" s="5">
        <v>30000</v>
      </c>
      <c r="J325" s="5">
        <f t="shared" ref="J325:J335" si="334">I325-G325</f>
        <v>0</v>
      </c>
      <c r="K325" s="5">
        <v>30000</v>
      </c>
      <c r="L325" s="5">
        <v>100</v>
      </c>
      <c r="M325" s="6">
        <f t="shared" ref="M325:M335" si="335">F325</f>
        <v>539854</v>
      </c>
      <c r="N325" s="5">
        <v>100</v>
      </c>
      <c r="O325" s="5">
        <f>M325-F325</f>
        <v>0</v>
      </c>
      <c r="P325" s="5">
        <f t="shared" ref="P325:P326" si="336">K325-H325</f>
        <v>0</v>
      </c>
      <c r="Q325" s="5">
        <f>+R325+S325+T325</f>
        <v>0</v>
      </c>
      <c r="R325" s="5"/>
      <c r="S325" s="6"/>
      <c r="T325" s="6"/>
      <c r="U325" s="5"/>
      <c r="V325" s="5">
        <f>P325-Q325-U325</f>
        <v>0</v>
      </c>
      <c r="W325" s="5"/>
      <c r="X325" s="5"/>
      <c r="Y325" s="5"/>
      <c r="Z325" s="5"/>
      <c r="AA325" s="7"/>
      <c r="AB325" s="7"/>
    </row>
    <row r="326" spans="2:29" x14ac:dyDescent="0.2">
      <c r="B326" s="2"/>
      <c r="C326" s="2"/>
      <c r="D326" s="2" t="s">
        <v>101</v>
      </c>
      <c r="E326" s="15" t="s">
        <v>56</v>
      </c>
      <c r="F326" s="5">
        <v>27646</v>
      </c>
      <c r="G326" s="5">
        <v>153</v>
      </c>
      <c r="H326" s="5">
        <v>153</v>
      </c>
      <c r="I326" s="5">
        <v>153</v>
      </c>
      <c r="J326" s="5">
        <f t="shared" si="334"/>
        <v>0</v>
      </c>
      <c r="K326" s="5">
        <v>153</v>
      </c>
      <c r="L326" s="5">
        <v>100</v>
      </c>
      <c r="M326" s="6">
        <f t="shared" si="335"/>
        <v>27646</v>
      </c>
      <c r="N326" s="5">
        <v>100</v>
      </c>
      <c r="O326" s="5">
        <f>M326-F326</f>
        <v>0</v>
      </c>
      <c r="P326" s="5">
        <f t="shared" si="336"/>
        <v>0</v>
      </c>
      <c r="Q326" s="5">
        <f>R326+S326+T326</f>
        <v>0</v>
      </c>
      <c r="R326" s="5"/>
      <c r="S326" s="5"/>
      <c r="T326" s="5"/>
      <c r="U326" s="5"/>
      <c r="V326" s="5">
        <f>P326-Q326-U326</f>
        <v>0</v>
      </c>
      <c r="W326" s="5"/>
      <c r="X326" s="5"/>
      <c r="Y326" s="5"/>
      <c r="Z326" s="5"/>
      <c r="AA326" s="7"/>
      <c r="AB326" s="7"/>
    </row>
    <row r="327" spans="2:29" ht="38.25" x14ac:dyDescent="0.2">
      <c r="B327" s="1"/>
      <c r="C327" s="2"/>
      <c r="D327" s="3" t="s">
        <v>57</v>
      </c>
      <c r="E327" s="45" t="s">
        <v>58</v>
      </c>
      <c r="F327" s="5">
        <v>18896</v>
      </c>
      <c r="G327" s="5">
        <v>800</v>
      </c>
      <c r="H327" s="5">
        <v>800</v>
      </c>
      <c r="I327" s="5">
        <v>800</v>
      </c>
      <c r="J327" s="5">
        <f>I327-G327</f>
        <v>0</v>
      </c>
      <c r="K327" s="5">
        <v>800</v>
      </c>
      <c r="L327" s="6">
        <v>100</v>
      </c>
      <c r="M327" s="6">
        <f t="shared" si="335"/>
        <v>18896</v>
      </c>
      <c r="N327" s="5">
        <f t="shared" ref="N327" si="337">M327/F327*100</f>
        <v>100</v>
      </c>
      <c r="O327" s="5">
        <f t="shared" ref="O327" si="338">M327-F327</f>
        <v>0</v>
      </c>
      <c r="P327" s="5">
        <f>K327-H327</f>
        <v>0</v>
      </c>
      <c r="Q327" s="5">
        <f t="shared" ref="Q327:Q330" si="339">R327+S327+T327</f>
        <v>0</v>
      </c>
      <c r="R327" s="6"/>
      <c r="S327" s="6"/>
      <c r="T327" s="5"/>
      <c r="U327" s="5"/>
      <c r="V327" s="5">
        <v>0</v>
      </c>
      <c r="W327" s="5"/>
      <c r="X327" s="5"/>
      <c r="Y327" s="5"/>
      <c r="Z327" s="5"/>
      <c r="AA327" s="7"/>
      <c r="AB327" s="7"/>
    </row>
    <row r="328" spans="2:29" x14ac:dyDescent="0.2">
      <c r="B328" s="2"/>
      <c r="C328" s="2"/>
      <c r="D328" s="2" t="s">
        <v>59</v>
      </c>
      <c r="E328" s="15" t="s">
        <v>60</v>
      </c>
      <c r="F328" s="5">
        <v>28405</v>
      </c>
      <c r="G328" s="5">
        <v>1000</v>
      </c>
      <c r="H328" s="5">
        <v>1000</v>
      </c>
      <c r="I328" s="5">
        <v>1000</v>
      </c>
      <c r="J328" s="5">
        <f t="shared" si="334"/>
        <v>0</v>
      </c>
      <c r="K328" s="5">
        <v>1000</v>
      </c>
      <c r="L328" s="5">
        <v>100</v>
      </c>
      <c r="M328" s="6">
        <f t="shared" si="335"/>
        <v>28405</v>
      </c>
      <c r="N328" s="5">
        <v>100</v>
      </c>
      <c r="O328" s="5">
        <f>M328-F328</f>
        <v>0</v>
      </c>
      <c r="P328" s="5">
        <f>K328-H328</f>
        <v>0</v>
      </c>
      <c r="Q328" s="5">
        <f>R328+S328+T328</f>
        <v>0</v>
      </c>
      <c r="R328" s="5"/>
      <c r="S328" s="5"/>
      <c r="T328" s="5"/>
      <c r="U328" s="5"/>
      <c r="V328" s="5">
        <v>0</v>
      </c>
      <c r="W328" s="5"/>
      <c r="X328" s="5"/>
      <c r="Y328" s="5"/>
      <c r="Z328" s="5"/>
      <c r="AA328" s="7"/>
      <c r="AB328" s="7"/>
    </row>
    <row r="329" spans="2:29" ht="42" customHeight="1" x14ac:dyDescent="0.2">
      <c r="B329" s="2"/>
      <c r="C329" s="2"/>
      <c r="D329" s="2" t="s">
        <v>61</v>
      </c>
      <c r="E329" s="15" t="s">
        <v>102</v>
      </c>
      <c r="F329" s="5">
        <v>24294</v>
      </c>
      <c r="G329" s="5">
        <v>1000</v>
      </c>
      <c r="H329" s="5">
        <v>1000</v>
      </c>
      <c r="I329" s="5">
        <v>1000</v>
      </c>
      <c r="J329" s="5">
        <f t="shared" si="334"/>
        <v>0</v>
      </c>
      <c r="K329" s="5">
        <v>1000</v>
      </c>
      <c r="L329" s="5">
        <v>100</v>
      </c>
      <c r="M329" s="6">
        <f t="shared" si="335"/>
        <v>24294</v>
      </c>
      <c r="N329" s="5">
        <f>M329/F329*100</f>
        <v>100</v>
      </c>
      <c r="O329" s="5">
        <f>M329-F329</f>
        <v>0</v>
      </c>
      <c r="P329" s="5">
        <f t="shared" ref="P329:P334" si="340">K329-H329</f>
        <v>0</v>
      </c>
      <c r="Q329" s="5">
        <f t="shared" si="339"/>
        <v>0</v>
      </c>
      <c r="R329" s="5"/>
      <c r="S329" s="5"/>
      <c r="T329" s="5"/>
      <c r="U329" s="5"/>
      <c r="V329" s="5">
        <f>P329-Q329-U329</f>
        <v>0</v>
      </c>
      <c r="W329" s="5"/>
      <c r="X329" s="5"/>
      <c r="Y329" s="5"/>
      <c r="Z329" s="5"/>
      <c r="AA329" s="7"/>
      <c r="AB329" s="7"/>
    </row>
    <row r="330" spans="2:29" ht="51" x14ac:dyDescent="0.2">
      <c r="B330" s="2"/>
      <c r="C330" s="2"/>
      <c r="D330" s="2" t="s">
        <v>64</v>
      </c>
      <c r="E330" s="80" t="s">
        <v>65</v>
      </c>
      <c r="F330" s="5">
        <v>16195</v>
      </c>
      <c r="G330" s="5">
        <v>800</v>
      </c>
      <c r="H330" s="5">
        <v>800</v>
      </c>
      <c r="I330" s="5">
        <v>800</v>
      </c>
      <c r="J330" s="5">
        <f t="shared" si="334"/>
        <v>0</v>
      </c>
      <c r="K330" s="5">
        <v>800</v>
      </c>
      <c r="L330" s="5">
        <v>100</v>
      </c>
      <c r="M330" s="6">
        <f t="shared" si="335"/>
        <v>16195</v>
      </c>
      <c r="N330" s="5">
        <v>100</v>
      </c>
      <c r="O330" s="5">
        <v>0</v>
      </c>
      <c r="P330" s="5">
        <f t="shared" si="340"/>
        <v>0</v>
      </c>
      <c r="Q330" s="5">
        <f t="shared" si="339"/>
        <v>0</v>
      </c>
      <c r="R330" s="5"/>
      <c r="S330" s="5"/>
      <c r="T330" s="5"/>
      <c r="U330" s="5"/>
      <c r="V330" s="5">
        <f>P330-Q330-U330</f>
        <v>0</v>
      </c>
      <c r="W330" s="5"/>
      <c r="X330" s="5"/>
      <c r="Y330" s="5"/>
      <c r="Z330" s="5"/>
      <c r="AA330" s="7"/>
      <c r="AB330" s="7"/>
    </row>
    <row r="331" spans="2:29" s="89" customFormat="1" ht="38.25" x14ac:dyDescent="0.2">
      <c r="B331" s="81"/>
      <c r="C331" s="82"/>
      <c r="D331" s="83" t="s">
        <v>71</v>
      </c>
      <c r="E331" s="84" t="s">
        <v>104</v>
      </c>
      <c r="F331" s="85">
        <v>11285</v>
      </c>
      <c r="G331" s="85">
        <v>11285</v>
      </c>
      <c r="H331" s="85">
        <v>0</v>
      </c>
      <c r="I331" s="85">
        <v>0</v>
      </c>
      <c r="J331" s="85">
        <f t="shared" si="334"/>
        <v>-11285</v>
      </c>
      <c r="K331" s="85">
        <v>0</v>
      </c>
      <c r="L331" s="86">
        <v>100</v>
      </c>
      <c r="M331" s="86">
        <f t="shared" si="335"/>
        <v>11285</v>
      </c>
      <c r="N331" s="85">
        <f t="shared" ref="N331:N335" si="341">M331/F331*100</f>
        <v>100</v>
      </c>
      <c r="O331" s="85">
        <f>M331-F331</f>
        <v>0</v>
      </c>
      <c r="P331" s="85">
        <f t="shared" si="340"/>
        <v>0</v>
      </c>
      <c r="Q331" s="85">
        <f>R331+S331+T331</f>
        <v>0</v>
      </c>
      <c r="R331" s="85"/>
      <c r="S331" s="86"/>
      <c r="T331" s="85"/>
      <c r="U331" s="87"/>
      <c r="V331" s="85">
        <f>P331-Q331-U331</f>
        <v>0</v>
      </c>
      <c r="W331" s="87"/>
      <c r="X331" s="87"/>
      <c r="Y331" s="87"/>
      <c r="Z331" s="87"/>
      <c r="AA331" s="7"/>
      <c r="AB331" s="88" t="s">
        <v>193</v>
      </c>
    </row>
    <row r="332" spans="2:29" s="89" customFormat="1" ht="25.5" x14ac:dyDescent="0.2">
      <c r="B332" s="82"/>
      <c r="C332" s="82"/>
      <c r="D332" s="82" t="s">
        <v>97</v>
      </c>
      <c r="E332" s="90" t="s">
        <v>98</v>
      </c>
      <c r="F332" s="85">
        <v>5608</v>
      </c>
      <c r="G332" s="85">
        <v>954</v>
      </c>
      <c r="H332" s="85">
        <v>954</v>
      </c>
      <c r="I332" s="85">
        <v>953.99900000000002</v>
      </c>
      <c r="J332" s="85">
        <f>I332-G332</f>
        <v>-9.9999999997635314E-4</v>
      </c>
      <c r="K332" s="85">
        <v>953.99900000000002</v>
      </c>
      <c r="L332" s="86">
        <v>100</v>
      </c>
      <c r="M332" s="86">
        <f t="shared" si="335"/>
        <v>5608</v>
      </c>
      <c r="N332" s="85">
        <f>M332/F332*100</f>
        <v>100</v>
      </c>
      <c r="O332" s="85">
        <f>M332-F332</f>
        <v>0</v>
      </c>
      <c r="P332" s="85">
        <f t="shared" si="340"/>
        <v>-9.9999999997635314E-4</v>
      </c>
      <c r="Q332" s="85">
        <f t="shared" ref="Q332" si="342">R332+S332+T332</f>
        <v>0</v>
      </c>
      <c r="R332" s="86"/>
      <c r="S332" s="86"/>
      <c r="T332" s="85"/>
      <c r="U332" s="85"/>
      <c r="V332" s="85">
        <v>0</v>
      </c>
      <c r="W332" s="85"/>
      <c r="X332" s="85"/>
      <c r="Y332" s="85"/>
      <c r="Z332" s="85"/>
      <c r="AA332" s="7"/>
      <c r="AB332" s="91"/>
    </row>
    <row r="333" spans="2:29" s="89" customFormat="1" ht="38.25" x14ac:dyDescent="0.2">
      <c r="B333" s="82"/>
      <c r="C333" s="82"/>
      <c r="D333" s="82" t="s">
        <v>73</v>
      </c>
      <c r="E333" s="90" t="s">
        <v>74</v>
      </c>
      <c r="F333" s="85">
        <v>17715</v>
      </c>
      <c r="G333" s="85">
        <v>17715</v>
      </c>
      <c r="H333" s="85">
        <v>0</v>
      </c>
      <c r="I333" s="85">
        <v>256.33999999999997</v>
      </c>
      <c r="J333" s="85">
        <f t="shared" si="334"/>
        <v>-17458.66</v>
      </c>
      <c r="K333" s="85">
        <v>0</v>
      </c>
      <c r="L333" s="86">
        <v>100</v>
      </c>
      <c r="M333" s="86">
        <f t="shared" si="335"/>
        <v>17715</v>
      </c>
      <c r="N333" s="85">
        <f t="shared" si="341"/>
        <v>100</v>
      </c>
      <c r="O333" s="85">
        <f t="shared" ref="O333:O334" si="343">M333-F333</f>
        <v>0</v>
      </c>
      <c r="P333" s="85">
        <f t="shared" si="340"/>
        <v>0</v>
      </c>
      <c r="Q333" s="85">
        <f>R333+S333+T333</f>
        <v>0</v>
      </c>
      <c r="R333" s="86"/>
      <c r="S333" s="86"/>
      <c r="T333" s="86"/>
      <c r="U333" s="85"/>
      <c r="V333" s="85">
        <f>P333-Q333-U333</f>
        <v>0</v>
      </c>
      <c r="W333" s="85"/>
      <c r="X333" s="85"/>
      <c r="Y333" s="85"/>
      <c r="Z333" s="85"/>
      <c r="AA333" s="7"/>
      <c r="AB333" s="88" t="s">
        <v>193</v>
      </c>
    </row>
    <row r="334" spans="2:29" s="89" customFormat="1" ht="56.25" customHeight="1" x14ac:dyDescent="0.2">
      <c r="B334" s="82"/>
      <c r="C334" s="82"/>
      <c r="D334" s="83" t="s">
        <v>75</v>
      </c>
      <c r="E334" s="84" t="s">
        <v>76</v>
      </c>
      <c r="F334" s="85">
        <v>962</v>
      </c>
      <c r="G334" s="85">
        <v>962</v>
      </c>
      <c r="H334" s="85">
        <v>0</v>
      </c>
      <c r="I334" s="85">
        <v>800</v>
      </c>
      <c r="J334" s="85">
        <f t="shared" si="334"/>
        <v>-162</v>
      </c>
      <c r="K334" s="85">
        <v>0</v>
      </c>
      <c r="L334" s="86">
        <v>100</v>
      </c>
      <c r="M334" s="86">
        <f t="shared" si="335"/>
        <v>962</v>
      </c>
      <c r="N334" s="85">
        <f t="shared" si="341"/>
        <v>100</v>
      </c>
      <c r="O334" s="85">
        <f t="shared" si="343"/>
        <v>0</v>
      </c>
      <c r="P334" s="85">
        <f t="shared" si="340"/>
        <v>0</v>
      </c>
      <c r="Q334" s="85">
        <f>R334+S334+T334</f>
        <v>0</v>
      </c>
      <c r="R334" s="86"/>
      <c r="S334" s="86"/>
      <c r="T334" s="86"/>
      <c r="U334" s="85"/>
      <c r="V334" s="85">
        <v>0</v>
      </c>
      <c r="W334" s="85"/>
      <c r="X334" s="85"/>
      <c r="Y334" s="85"/>
      <c r="Z334" s="85"/>
      <c r="AA334" s="88"/>
      <c r="AB334" s="88" t="s">
        <v>193</v>
      </c>
    </row>
    <row r="335" spans="2:29" s="89" customFormat="1" ht="38.25" x14ac:dyDescent="0.2">
      <c r="B335" s="81"/>
      <c r="C335" s="82"/>
      <c r="D335" s="82" t="s">
        <v>77</v>
      </c>
      <c r="E335" s="90" t="s">
        <v>78</v>
      </c>
      <c r="F335" s="85">
        <v>126437</v>
      </c>
      <c r="G335" s="85">
        <v>126437</v>
      </c>
      <c r="H335" s="85">
        <v>0</v>
      </c>
      <c r="I335" s="85">
        <v>29358</v>
      </c>
      <c r="J335" s="85">
        <f t="shared" si="334"/>
        <v>-97079</v>
      </c>
      <c r="K335" s="85">
        <v>0</v>
      </c>
      <c r="L335" s="86">
        <v>100</v>
      </c>
      <c r="M335" s="86">
        <f t="shared" si="335"/>
        <v>126437</v>
      </c>
      <c r="N335" s="85">
        <f t="shared" si="341"/>
        <v>100</v>
      </c>
      <c r="O335" s="85">
        <f>M335-F335</f>
        <v>0</v>
      </c>
      <c r="P335" s="85">
        <f>K335-H335</f>
        <v>0</v>
      </c>
      <c r="Q335" s="85">
        <f>R335+S335+T335</f>
        <v>0</v>
      </c>
      <c r="R335" s="85"/>
      <c r="S335" s="86"/>
      <c r="T335" s="85"/>
      <c r="U335" s="87"/>
      <c r="V335" s="85">
        <f>P335-Q335-U335</f>
        <v>0</v>
      </c>
      <c r="W335" s="87"/>
      <c r="X335" s="87"/>
      <c r="Y335" s="87"/>
      <c r="Z335" s="87"/>
      <c r="AA335" s="7"/>
      <c r="AB335" s="88" t="s">
        <v>193</v>
      </c>
    </row>
    <row r="336" spans="2:29" s="92" customFormat="1" ht="40.5" customHeight="1" x14ac:dyDescent="0.2">
      <c r="B336" s="1" t="s">
        <v>170</v>
      </c>
      <c r="C336" s="2" t="s">
        <v>171</v>
      </c>
      <c r="D336" s="2" t="s">
        <v>77</v>
      </c>
      <c r="E336" s="15" t="s">
        <v>172</v>
      </c>
      <c r="F336" s="5">
        <v>17845</v>
      </c>
      <c r="G336" s="5">
        <v>17845</v>
      </c>
      <c r="H336" s="5">
        <v>0</v>
      </c>
      <c r="I336" s="5">
        <v>17845</v>
      </c>
      <c r="J336" s="5">
        <f>I336-G336</f>
        <v>0</v>
      </c>
      <c r="K336" s="5">
        <v>0</v>
      </c>
      <c r="L336" s="6">
        <v>100</v>
      </c>
      <c r="M336" s="6">
        <f>F336</f>
        <v>17845</v>
      </c>
      <c r="N336" s="5">
        <f>M336/F336*100</f>
        <v>100</v>
      </c>
      <c r="O336" s="5">
        <v>0</v>
      </c>
      <c r="P336" s="5">
        <f>K336-H336</f>
        <v>0</v>
      </c>
      <c r="Q336" s="5">
        <f>R336+S336+T336</f>
        <v>0</v>
      </c>
      <c r="R336" s="5"/>
      <c r="S336" s="6"/>
      <c r="T336" s="5"/>
      <c r="U336" s="5"/>
      <c r="V336" s="5">
        <v>0</v>
      </c>
      <c r="W336" s="5"/>
      <c r="X336" s="5"/>
      <c r="Y336" s="5"/>
      <c r="Z336" s="5"/>
      <c r="AA336" s="7"/>
      <c r="AB336" s="15"/>
    </row>
    <row r="337" spans="1:672" ht="25.5" x14ac:dyDescent="0.2">
      <c r="B337" s="9" t="s">
        <v>187</v>
      </c>
      <c r="C337" s="9"/>
      <c r="D337" s="9"/>
      <c r="E337" s="68" t="s">
        <v>188</v>
      </c>
      <c r="F337" s="13">
        <f>F338+F340</f>
        <v>461173</v>
      </c>
      <c r="G337" s="13">
        <f t="shared" ref="G337:Q337" si="344">G338+G340</f>
        <v>461173</v>
      </c>
      <c r="H337" s="13">
        <f t="shared" si="344"/>
        <v>8000</v>
      </c>
      <c r="I337" s="13">
        <f t="shared" si="344"/>
        <v>167861.163</v>
      </c>
      <c r="J337" s="13">
        <f t="shared" si="344"/>
        <v>-293311.837</v>
      </c>
      <c r="K337" s="13">
        <f t="shared" si="344"/>
        <v>5162.3029999999999</v>
      </c>
      <c r="L337" s="6">
        <f t="shared" ref="L337:L344" si="345">(K337/H337)*100</f>
        <v>64.528787499999993</v>
      </c>
      <c r="M337" s="13">
        <f t="shared" si="344"/>
        <v>461173</v>
      </c>
      <c r="N337" s="13">
        <f t="shared" si="344"/>
        <v>0</v>
      </c>
      <c r="O337" s="13">
        <f t="shared" si="344"/>
        <v>0</v>
      </c>
      <c r="P337" s="13">
        <f t="shared" si="344"/>
        <v>-2837.6970000000001</v>
      </c>
      <c r="Q337" s="13">
        <f t="shared" si="344"/>
        <v>-2837.6959999999999</v>
      </c>
      <c r="R337" s="13">
        <f>R338+R339</f>
        <v>0</v>
      </c>
      <c r="S337" s="13">
        <f>S338</f>
        <v>0</v>
      </c>
      <c r="T337" s="13">
        <f>T338</f>
        <v>-2837.6959999999999</v>
      </c>
      <c r="U337" s="13">
        <f t="shared" ref="U337:V337" si="346">U338</f>
        <v>0</v>
      </c>
      <c r="V337" s="13">
        <f t="shared" si="346"/>
        <v>0</v>
      </c>
      <c r="W337" s="12"/>
      <c r="X337" s="12"/>
      <c r="Y337" s="12"/>
      <c r="Z337" s="12"/>
      <c r="AA337" s="48"/>
      <c r="AB337" s="7"/>
    </row>
    <row r="338" spans="1:672" ht="42.75" customHeight="1" x14ac:dyDescent="0.2">
      <c r="B338" s="9"/>
      <c r="C338" s="9" t="s">
        <v>88</v>
      </c>
      <c r="D338" s="9"/>
      <c r="E338" s="46" t="s">
        <v>189</v>
      </c>
      <c r="F338" s="13">
        <f>F339</f>
        <v>375018</v>
      </c>
      <c r="G338" s="13">
        <f t="shared" ref="G338:Q338" si="347">G339</f>
        <v>375018</v>
      </c>
      <c r="H338" s="13">
        <f t="shared" si="347"/>
        <v>5000</v>
      </c>
      <c r="I338" s="13">
        <f t="shared" si="347"/>
        <v>83434.085000000006</v>
      </c>
      <c r="J338" s="13">
        <f t="shared" si="347"/>
        <v>-291583.91499999998</v>
      </c>
      <c r="K338" s="13">
        <f t="shared" si="347"/>
        <v>2162.3029999999999</v>
      </c>
      <c r="L338" s="6">
        <f t="shared" si="345"/>
        <v>43.24606</v>
      </c>
      <c r="M338" s="13">
        <f t="shared" si="347"/>
        <v>375018</v>
      </c>
      <c r="N338" s="13">
        <f t="shared" si="347"/>
        <v>0</v>
      </c>
      <c r="O338" s="13">
        <f t="shared" si="347"/>
        <v>0</v>
      </c>
      <c r="P338" s="13">
        <f t="shared" si="347"/>
        <v>-2837.6970000000001</v>
      </c>
      <c r="Q338" s="13">
        <f t="shared" si="347"/>
        <v>-2837.6959999999999</v>
      </c>
      <c r="R338" s="13">
        <v>0</v>
      </c>
      <c r="S338" s="13">
        <v>0</v>
      </c>
      <c r="T338" s="13">
        <f>T339</f>
        <v>-2837.6959999999999</v>
      </c>
      <c r="U338" s="13">
        <v>0</v>
      </c>
      <c r="V338" s="12">
        <v>0</v>
      </c>
      <c r="W338" s="12"/>
      <c r="X338" s="12"/>
      <c r="Y338" s="12"/>
      <c r="Z338" s="12"/>
      <c r="AA338" s="48"/>
      <c r="AB338" s="7"/>
    </row>
    <row r="339" spans="1:672" ht="38.25" x14ac:dyDescent="0.2">
      <c r="B339" s="9"/>
      <c r="C339" s="9"/>
      <c r="D339" s="10" t="s">
        <v>77</v>
      </c>
      <c r="E339" s="11" t="s">
        <v>129</v>
      </c>
      <c r="F339" s="13">
        <v>375018</v>
      </c>
      <c r="G339" s="12">
        <v>375018</v>
      </c>
      <c r="H339" s="13">
        <v>5000</v>
      </c>
      <c r="I339" s="13">
        <v>83434.085000000006</v>
      </c>
      <c r="J339" s="12">
        <f>I339-G339</f>
        <v>-291583.91499999998</v>
      </c>
      <c r="K339" s="13">
        <v>2162.3029999999999</v>
      </c>
      <c r="L339" s="6">
        <f t="shared" si="345"/>
        <v>43.24606</v>
      </c>
      <c r="M339" s="13">
        <f>F339</f>
        <v>375018</v>
      </c>
      <c r="N339" s="12">
        <v>0</v>
      </c>
      <c r="O339" s="12">
        <v>0</v>
      </c>
      <c r="P339" s="12">
        <f>K339-H339</f>
        <v>-2837.6970000000001</v>
      </c>
      <c r="Q339" s="12">
        <f>T339+R339+S339</f>
        <v>-2837.6959999999999</v>
      </c>
      <c r="R339" s="13"/>
      <c r="S339" s="13"/>
      <c r="T339" s="13">
        <v>-2837.6959999999999</v>
      </c>
      <c r="U339" s="13"/>
      <c r="V339" s="12">
        <v>0</v>
      </c>
      <c r="W339" s="12"/>
      <c r="X339" s="12"/>
      <c r="Y339" s="12"/>
      <c r="Z339" s="12"/>
      <c r="AA339" s="7" t="s">
        <v>54</v>
      </c>
      <c r="AB339" s="7" t="s">
        <v>193</v>
      </c>
      <c r="AC339" s="55"/>
    </row>
    <row r="340" spans="1:672" ht="39.75" customHeight="1" x14ac:dyDescent="0.2">
      <c r="B340" s="9"/>
      <c r="C340" s="9" t="s">
        <v>51</v>
      </c>
      <c r="D340" s="9"/>
      <c r="E340" s="46" t="s">
        <v>189</v>
      </c>
      <c r="F340" s="13">
        <f>F341</f>
        <v>86155</v>
      </c>
      <c r="G340" s="13">
        <f t="shared" ref="G340:Q340" si="348">G341</f>
        <v>86155</v>
      </c>
      <c r="H340" s="13">
        <f t="shared" si="348"/>
        <v>3000</v>
      </c>
      <c r="I340" s="13">
        <f t="shared" si="348"/>
        <v>84427.077999999994</v>
      </c>
      <c r="J340" s="13">
        <f t="shared" si="348"/>
        <v>-1727.9220000000059</v>
      </c>
      <c r="K340" s="13">
        <f t="shared" si="348"/>
        <v>3000</v>
      </c>
      <c r="L340" s="6">
        <f t="shared" si="345"/>
        <v>100</v>
      </c>
      <c r="M340" s="13">
        <f t="shared" si="348"/>
        <v>86155</v>
      </c>
      <c r="N340" s="13">
        <f t="shared" si="348"/>
        <v>0</v>
      </c>
      <c r="O340" s="13">
        <f t="shared" si="348"/>
        <v>0</v>
      </c>
      <c r="P340" s="13">
        <f t="shared" si="348"/>
        <v>0</v>
      </c>
      <c r="Q340" s="13">
        <f t="shared" si="348"/>
        <v>0</v>
      </c>
      <c r="R340" s="13">
        <v>0</v>
      </c>
      <c r="S340" s="13">
        <v>0</v>
      </c>
      <c r="T340" s="13">
        <f>T341</f>
        <v>0</v>
      </c>
      <c r="U340" s="13">
        <v>0</v>
      </c>
      <c r="V340" s="12">
        <v>0</v>
      </c>
      <c r="W340" s="12"/>
      <c r="X340" s="12"/>
      <c r="Y340" s="12"/>
      <c r="Z340" s="12"/>
      <c r="AA340" s="48"/>
      <c r="AB340" s="7"/>
    </row>
    <row r="341" spans="1:672" ht="38.25" x14ac:dyDescent="0.2">
      <c r="B341" s="9"/>
      <c r="C341" s="9"/>
      <c r="D341" s="10" t="s">
        <v>77</v>
      </c>
      <c r="E341" s="11" t="s">
        <v>129</v>
      </c>
      <c r="F341" s="13">
        <v>86155</v>
      </c>
      <c r="G341" s="12">
        <v>86155</v>
      </c>
      <c r="H341" s="13">
        <v>3000</v>
      </c>
      <c r="I341" s="13">
        <v>84427.077999999994</v>
      </c>
      <c r="J341" s="12">
        <f>I341-G341</f>
        <v>-1727.9220000000059</v>
      </c>
      <c r="K341" s="13">
        <v>3000</v>
      </c>
      <c r="L341" s="6">
        <f t="shared" si="345"/>
        <v>100</v>
      </c>
      <c r="M341" s="13">
        <f>F341</f>
        <v>86155</v>
      </c>
      <c r="N341" s="12">
        <v>0</v>
      </c>
      <c r="O341" s="12">
        <v>0</v>
      </c>
      <c r="P341" s="12">
        <f>K341-H341</f>
        <v>0</v>
      </c>
      <c r="Q341" s="12">
        <f>T341+R341+S341</f>
        <v>0</v>
      </c>
      <c r="R341" s="13"/>
      <c r="S341" s="13"/>
      <c r="T341" s="13"/>
      <c r="U341" s="13"/>
      <c r="V341" s="12">
        <v>0</v>
      </c>
      <c r="W341" s="12"/>
      <c r="X341" s="12"/>
      <c r="Y341" s="12"/>
      <c r="Z341" s="12"/>
      <c r="AA341" s="7"/>
      <c r="AB341" s="7" t="s">
        <v>54</v>
      </c>
      <c r="AC341" s="55"/>
    </row>
    <row r="342" spans="1:672" ht="25.5" x14ac:dyDescent="0.2">
      <c r="B342" s="9" t="s">
        <v>190</v>
      </c>
      <c r="C342" s="9"/>
      <c r="D342" s="9"/>
      <c r="E342" s="68" t="s">
        <v>188</v>
      </c>
      <c r="F342" s="13">
        <f>F343</f>
        <v>118111</v>
      </c>
      <c r="G342" s="13">
        <f>G343</f>
        <v>118111</v>
      </c>
      <c r="H342" s="13">
        <f>+H343</f>
        <v>4000</v>
      </c>
      <c r="I342" s="13">
        <f>I343</f>
        <v>106354.764</v>
      </c>
      <c r="J342" s="13">
        <f t="shared" ref="J342:V342" si="349">J343</f>
        <v>-11756.236000000004</v>
      </c>
      <c r="K342" s="13">
        <f>K343</f>
        <v>3744.2910000000002</v>
      </c>
      <c r="L342" s="6">
        <f t="shared" si="345"/>
        <v>93.607275000000001</v>
      </c>
      <c r="M342" s="13">
        <f>F342</f>
        <v>118111</v>
      </c>
      <c r="N342" s="13">
        <f t="shared" ref="N342:P342" si="350">N343</f>
        <v>0</v>
      </c>
      <c r="O342" s="13">
        <f t="shared" si="350"/>
        <v>0</v>
      </c>
      <c r="P342" s="13">
        <f t="shared" si="350"/>
        <v>-255.70899999999983</v>
      </c>
      <c r="Q342" s="13">
        <f>+R342+S342+T342</f>
        <v>-255.708</v>
      </c>
      <c r="R342" s="13">
        <f>R343+R344</f>
        <v>0</v>
      </c>
      <c r="S342" s="13">
        <f>S343</f>
        <v>0</v>
      </c>
      <c r="T342" s="13">
        <f>T343</f>
        <v>-255.708</v>
      </c>
      <c r="U342" s="13">
        <f t="shared" si="349"/>
        <v>0</v>
      </c>
      <c r="V342" s="13">
        <f t="shared" si="349"/>
        <v>0</v>
      </c>
      <c r="W342" s="12"/>
      <c r="X342" s="12"/>
      <c r="Y342" s="12"/>
      <c r="Z342" s="12"/>
      <c r="AA342" s="48"/>
      <c r="AB342" s="7"/>
    </row>
    <row r="343" spans="1:672" ht="39.75" customHeight="1" x14ac:dyDescent="0.2">
      <c r="B343" s="9"/>
      <c r="C343" s="9" t="s">
        <v>171</v>
      </c>
      <c r="D343" s="9"/>
      <c r="E343" s="46" t="s">
        <v>189</v>
      </c>
      <c r="F343" s="13">
        <f>F344+F345</f>
        <v>118111</v>
      </c>
      <c r="G343" s="5">
        <f>G344+G345</f>
        <v>118111</v>
      </c>
      <c r="H343" s="5">
        <f t="shared" ref="H343:I343" si="351">H344+H345</f>
        <v>4000</v>
      </c>
      <c r="I343" s="5">
        <f t="shared" si="351"/>
        <v>106354.764</v>
      </c>
      <c r="J343" s="12">
        <f>J344+J345</f>
        <v>-11756.236000000004</v>
      </c>
      <c r="K343" s="13">
        <f>K344+K345</f>
        <v>3744.2910000000002</v>
      </c>
      <c r="L343" s="6">
        <f t="shared" si="345"/>
        <v>93.607275000000001</v>
      </c>
      <c r="M343" s="13">
        <f>M344</f>
        <v>118111</v>
      </c>
      <c r="N343" s="12">
        <v>0</v>
      </c>
      <c r="O343" s="12">
        <v>0</v>
      </c>
      <c r="P343" s="12">
        <f>P344+P345</f>
        <v>-255.70899999999983</v>
      </c>
      <c r="Q343" s="12">
        <f>Q344</f>
        <v>-255.708</v>
      </c>
      <c r="R343" s="13">
        <v>0</v>
      </c>
      <c r="S343" s="13">
        <v>0</v>
      </c>
      <c r="T343" s="13">
        <f>T344</f>
        <v>-255.708</v>
      </c>
      <c r="U343" s="13">
        <v>0</v>
      </c>
      <c r="V343" s="12">
        <v>0</v>
      </c>
      <c r="W343" s="12"/>
      <c r="X343" s="12"/>
      <c r="Y343" s="12"/>
      <c r="Z343" s="12"/>
      <c r="AA343" s="48"/>
      <c r="AB343" s="7"/>
    </row>
    <row r="344" spans="1:672" s="92" customFormat="1" ht="38.25" x14ac:dyDescent="0.2">
      <c r="B344" s="2"/>
      <c r="C344" s="2"/>
      <c r="D344" s="3" t="s">
        <v>77</v>
      </c>
      <c r="E344" s="4" t="s">
        <v>129</v>
      </c>
      <c r="F344" s="6">
        <v>118111</v>
      </c>
      <c r="G344" s="5">
        <v>118111</v>
      </c>
      <c r="H344" s="6">
        <v>4000</v>
      </c>
      <c r="I344" s="6">
        <v>106354.764</v>
      </c>
      <c r="J344" s="5">
        <f>I344-G344</f>
        <v>-11756.236000000004</v>
      </c>
      <c r="K344" s="6">
        <v>3744.2910000000002</v>
      </c>
      <c r="L344" s="6">
        <f t="shared" si="345"/>
        <v>93.607275000000001</v>
      </c>
      <c r="M344" s="6">
        <f>F344</f>
        <v>118111</v>
      </c>
      <c r="N344" s="5">
        <v>0</v>
      </c>
      <c r="O344" s="5">
        <v>0</v>
      </c>
      <c r="P344" s="5">
        <f>K344-H344</f>
        <v>-255.70899999999983</v>
      </c>
      <c r="Q344" s="5">
        <f>T344+R344+S344</f>
        <v>-255.708</v>
      </c>
      <c r="R344" s="6"/>
      <c r="S344" s="6"/>
      <c r="T344" s="6">
        <v>-255.708</v>
      </c>
      <c r="U344" s="6"/>
      <c r="V344" s="5">
        <v>0</v>
      </c>
      <c r="W344" s="5"/>
      <c r="X344" s="5"/>
      <c r="Y344" s="5"/>
      <c r="Z344" s="5"/>
      <c r="AA344" s="7" t="s">
        <v>54</v>
      </c>
      <c r="AB344" s="7" t="s">
        <v>193</v>
      </c>
    </row>
    <row r="345" spans="1:672" s="55" customFormat="1" ht="32.25" customHeight="1" x14ac:dyDescent="0.2">
      <c r="B345" s="93"/>
      <c r="C345" s="93"/>
      <c r="D345" s="93"/>
      <c r="E345" s="94"/>
      <c r="F345" s="95"/>
      <c r="G345" s="96"/>
      <c r="H345" s="95"/>
      <c r="I345" s="95"/>
      <c r="J345" s="96"/>
      <c r="K345" s="95"/>
      <c r="L345" s="95"/>
      <c r="M345" s="95"/>
      <c r="N345" s="96"/>
      <c r="O345" s="96"/>
      <c r="P345" s="96"/>
      <c r="Q345" s="96"/>
      <c r="R345" s="95"/>
      <c r="S345" s="95"/>
      <c r="T345" s="95"/>
      <c r="U345" s="95"/>
      <c r="V345" s="96"/>
      <c r="W345" s="96"/>
      <c r="X345" s="96"/>
      <c r="Y345" s="96"/>
      <c r="Z345" s="96"/>
      <c r="AB345" s="97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  <c r="FY345" s="8"/>
      <c r="FZ345" s="8"/>
      <c r="GA345" s="8"/>
      <c r="GB345" s="8"/>
      <c r="GC345" s="8"/>
      <c r="GD345" s="8"/>
      <c r="GE345" s="8"/>
      <c r="GF345" s="8"/>
      <c r="GG345" s="8"/>
      <c r="GH345" s="8"/>
      <c r="GI345" s="8"/>
      <c r="GJ345" s="8"/>
      <c r="GK345" s="8"/>
      <c r="GL345" s="8"/>
      <c r="GM345" s="8"/>
      <c r="GN345" s="8"/>
      <c r="GO345" s="8"/>
      <c r="GP345" s="8"/>
      <c r="GQ345" s="8"/>
      <c r="GR345" s="8"/>
      <c r="GS345" s="8"/>
      <c r="GT345" s="8"/>
      <c r="GU345" s="8"/>
      <c r="GV345" s="8"/>
      <c r="GW345" s="8"/>
      <c r="GX345" s="8"/>
      <c r="GY345" s="8"/>
      <c r="GZ345" s="8"/>
      <c r="HA345" s="8"/>
      <c r="HB345" s="8"/>
      <c r="HC345" s="8"/>
      <c r="HD345" s="8"/>
      <c r="HE345" s="8"/>
      <c r="HF345" s="8"/>
      <c r="HG345" s="8"/>
      <c r="HH345" s="8"/>
      <c r="HI345" s="8"/>
      <c r="HJ345" s="8"/>
      <c r="HK345" s="8"/>
      <c r="HL345" s="8"/>
      <c r="HM345" s="8"/>
      <c r="HN345" s="8"/>
      <c r="HO345" s="8"/>
      <c r="HP345" s="8"/>
      <c r="HQ345" s="8"/>
      <c r="HR345" s="8"/>
      <c r="HS345" s="8"/>
      <c r="HT345" s="8"/>
      <c r="HU345" s="8"/>
      <c r="HV345" s="8"/>
      <c r="HW345" s="8"/>
      <c r="HX345" s="8"/>
      <c r="HY345" s="8"/>
      <c r="HZ345" s="8"/>
      <c r="IA345" s="8"/>
      <c r="IB345" s="8"/>
      <c r="IC345" s="8"/>
      <c r="ID345" s="8"/>
      <c r="IE345" s="8"/>
      <c r="IF345" s="8"/>
      <c r="IG345" s="8"/>
      <c r="IH345" s="8"/>
      <c r="II345" s="8"/>
      <c r="IJ345" s="8"/>
      <c r="IK345" s="8"/>
      <c r="IL345" s="8"/>
      <c r="IM345" s="8"/>
      <c r="IN345" s="8"/>
      <c r="IO345" s="8"/>
      <c r="IP345" s="8"/>
      <c r="IQ345" s="8"/>
      <c r="IR345" s="8"/>
      <c r="IS345" s="8"/>
      <c r="IT345" s="8"/>
      <c r="IU345" s="8"/>
      <c r="IV345" s="8"/>
      <c r="IW345" s="8"/>
      <c r="IX345" s="8"/>
      <c r="IY345" s="8"/>
      <c r="IZ345" s="8"/>
      <c r="JA345" s="8"/>
      <c r="JB345" s="8"/>
      <c r="JC345" s="8"/>
      <c r="JD345" s="8"/>
      <c r="JE345" s="8"/>
      <c r="JF345" s="8"/>
      <c r="JG345" s="8"/>
      <c r="JH345" s="8"/>
      <c r="JI345" s="8"/>
      <c r="JJ345" s="8"/>
      <c r="JK345" s="8"/>
      <c r="JL345" s="8"/>
      <c r="JM345" s="8"/>
      <c r="JN345" s="8"/>
      <c r="JO345" s="8"/>
      <c r="JP345" s="8"/>
      <c r="JQ345" s="8"/>
      <c r="JR345" s="8"/>
      <c r="JS345" s="8"/>
      <c r="JT345" s="8"/>
      <c r="JU345" s="8"/>
      <c r="JV345" s="8"/>
      <c r="JW345" s="8"/>
      <c r="JX345" s="8"/>
      <c r="JY345" s="8"/>
      <c r="JZ345" s="8"/>
      <c r="KA345" s="8"/>
      <c r="KB345" s="8"/>
      <c r="KC345" s="8"/>
      <c r="KD345" s="8"/>
      <c r="KE345" s="8"/>
      <c r="KF345" s="8"/>
      <c r="KG345" s="8"/>
      <c r="KH345" s="8"/>
      <c r="KI345" s="8"/>
      <c r="KJ345" s="8"/>
      <c r="KK345" s="8"/>
      <c r="KL345" s="8"/>
      <c r="KM345" s="8"/>
      <c r="KN345" s="8"/>
      <c r="KO345" s="8"/>
      <c r="KP345" s="8"/>
      <c r="KQ345" s="8"/>
      <c r="KR345" s="8"/>
      <c r="KS345" s="8"/>
      <c r="KT345" s="8"/>
      <c r="KU345" s="8"/>
      <c r="KV345" s="8"/>
      <c r="KW345" s="8"/>
      <c r="KX345" s="8"/>
      <c r="KY345" s="8"/>
      <c r="KZ345" s="8"/>
      <c r="LA345" s="8"/>
      <c r="LB345" s="8"/>
      <c r="LC345" s="8"/>
      <c r="LD345" s="8"/>
      <c r="LE345" s="8"/>
      <c r="LF345" s="8"/>
      <c r="LG345" s="8"/>
      <c r="LH345" s="8"/>
      <c r="LI345" s="8"/>
      <c r="LJ345" s="8"/>
      <c r="LK345" s="8"/>
      <c r="LL345" s="8"/>
      <c r="LM345" s="8"/>
      <c r="LN345" s="8"/>
      <c r="LO345" s="8"/>
      <c r="LP345" s="8"/>
      <c r="LQ345" s="8"/>
      <c r="LR345" s="8"/>
      <c r="LS345" s="8"/>
      <c r="LT345" s="8"/>
      <c r="LU345" s="8"/>
      <c r="LV345" s="8"/>
      <c r="LW345" s="8"/>
      <c r="LX345" s="8"/>
      <c r="LY345" s="8"/>
      <c r="LZ345" s="8"/>
      <c r="MA345" s="8"/>
      <c r="MB345" s="8"/>
      <c r="MC345" s="8"/>
      <c r="MD345" s="8"/>
      <c r="ME345" s="8"/>
      <c r="MF345" s="8"/>
      <c r="MG345" s="8"/>
      <c r="MH345" s="8"/>
      <c r="MI345" s="8"/>
      <c r="MJ345" s="8"/>
      <c r="MK345" s="8"/>
      <c r="ML345" s="8"/>
      <c r="MM345" s="8"/>
      <c r="MN345" s="8"/>
      <c r="MO345" s="8"/>
      <c r="MP345" s="8"/>
      <c r="MQ345" s="8"/>
      <c r="MR345" s="8"/>
      <c r="MS345" s="8"/>
      <c r="MT345" s="8"/>
      <c r="MU345" s="8"/>
      <c r="MV345" s="8"/>
      <c r="MW345" s="8"/>
      <c r="MX345" s="8"/>
      <c r="MY345" s="8"/>
      <c r="MZ345" s="8"/>
      <c r="NA345" s="8"/>
      <c r="NB345" s="8"/>
      <c r="NC345" s="8"/>
      <c r="ND345" s="8"/>
      <c r="NE345" s="8"/>
      <c r="NF345" s="8"/>
      <c r="NG345" s="8"/>
      <c r="NH345" s="8"/>
      <c r="NI345" s="8"/>
      <c r="NJ345" s="8"/>
      <c r="NK345" s="8"/>
      <c r="NL345" s="8"/>
      <c r="NM345" s="8"/>
      <c r="NN345" s="8"/>
      <c r="NO345" s="8"/>
      <c r="NP345" s="8"/>
      <c r="NQ345" s="8"/>
      <c r="NR345" s="8"/>
      <c r="NS345" s="8"/>
      <c r="NT345" s="8"/>
      <c r="NU345" s="8"/>
      <c r="NV345" s="8"/>
      <c r="NW345" s="8"/>
      <c r="NX345" s="8"/>
      <c r="NY345" s="8"/>
      <c r="NZ345" s="8"/>
      <c r="OA345" s="8"/>
      <c r="OB345" s="8"/>
      <c r="OC345" s="8"/>
      <c r="OD345" s="8"/>
      <c r="OE345" s="8"/>
      <c r="OF345" s="8"/>
      <c r="OG345" s="8"/>
      <c r="OH345" s="8"/>
      <c r="OI345" s="8"/>
      <c r="OJ345" s="8"/>
      <c r="OK345" s="8"/>
      <c r="OL345" s="8"/>
      <c r="OM345" s="8"/>
      <c r="ON345" s="8"/>
      <c r="OO345" s="8"/>
      <c r="OP345" s="8"/>
      <c r="OQ345" s="8"/>
      <c r="OR345" s="8"/>
      <c r="OS345" s="8"/>
      <c r="OT345" s="8"/>
      <c r="OU345" s="8"/>
      <c r="OV345" s="8"/>
      <c r="OW345" s="8"/>
      <c r="OX345" s="8"/>
      <c r="OY345" s="8"/>
      <c r="OZ345" s="8"/>
      <c r="PA345" s="8"/>
      <c r="PB345" s="8"/>
      <c r="PC345" s="8"/>
      <c r="PD345" s="8"/>
      <c r="PE345" s="8"/>
      <c r="PF345" s="8"/>
      <c r="PG345" s="8"/>
      <c r="PH345" s="8"/>
      <c r="PI345" s="8"/>
      <c r="PJ345" s="8"/>
      <c r="PK345" s="8"/>
      <c r="PL345" s="8"/>
      <c r="PM345" s="8"/>
      <c r="PN345" s="8"/>
      <c r="PO345" s="8"/>
      <c r="PP345" s="8"/>
      <c r="PQ345" s="8"/>
      <c r="PR345" s="8"/>
      <c r="PS345" s="8"/>
      <c r="PT345" s="8"/>
      <c r="PU345" s="8"/>
      <c r="PV345" s="8"/>
      <c r="PW345" s="8"/>
      <c r="PX345" s="8"/>
      <c r="PY345" s="8"/>
      <c r="PZ345" s="8"/>
      <c r="QA345" s="8"/>
      <c r="QB345" s="8"/>
      <c r="QC345" s="8"/>
      <c r="QD345" s="8"/>
      <c r="QE345" s="8"/>
      <c r="QF345" s="8"/>
      <c r="QG345" s="8"/>
      <c r="QH345" s="8"/>
      <c r="QI345" s="8"/>
      <c r="QJ345" s="8"/>
      <c r="QK345" s="8"/>
      <c r="QL345" s="8"/>
      <c r="QM345" s="8"/>
      <c r="QN345" s="8"/>
      <c r="QO345" s="8"/>
      <c r="QP345" s="8"/>
      <c r="QQ345" s="8"/>
      <c r="QR345" s="8"/>
      <c r="QS345" s="8"/>
      <c r="QT345" s="8"/>
      <c r="QU345" s="8"/>
      <c r="QV345" s="8"/>
      <c r="QW345" s="8"/>
      <c r="QX345" s="8"/>
      <c r="QY345" s="8"/>
      <c r="QZ345" s="8"/>
      <c r="RA345" s="8"/>
      <c r="RB345" s="8"/>
      <c r="RC345" s="8"/>
      <c r="RD345" s="8"/>
      <c r="RE345" s="8"/>
      <c r="RF345" s="8"/>
      <c r="RG345" s="8"/>
      <c r="RH345" s="8"/>
      <c r="RI345" s="8"/>
      <c r="RJ345" s="8"/>
      <c r="RK345" s="8"/>
      <c r="RL345" s="8"/>
      <c r="RM345" s="8"/>
      <c r="RN345" s="8"/>
      <c r="RO345" s="8"/>
      <c r="RP345" s="8"/>
      <c r="RQ345" s="8"/>
      <c r="RR345" s="8"/>
      <c r="RS345" s="8"/>
      <c r="RT345" s="8"/>
      <c r="RU345" s="8"/>
      <c r="RV345" s="8"/>
      <c r="RW345" s="8"/>
      <c r="RX345" s="8"/>
      <c r="RY345" s="8"/>
      <c r="RZ345" s="8"/>
      <c r="SA345" s="8"/>
      <c r="SB345" s="8"/>
      <c r="SC345" s="8"/>
      <c r="SD345" s="8"/>
      <c r="SE345" s="8"/>
      <c r="SF345" s="8"/>
      <c r="SG345" s="8"/>
      <c r="SH345" s="8"/>
      <c r="SI345" s="8"/>
      <c r="SJ345" s="8"/>
      <c r="SK345" s="8"/>
      <c r="SL345" s="8"/>
      <c r="SM345" s="8"/>
      <c r="SN345" s="8"/>
      <c r="SO345" s="8"/>
      <c r="SP345" s="8"/>
      <c r="SQ345" s="8"/>
      <c r="SR345" s="8"/>
      <c r="SS345" s="8"/>
      <c r="ST345" s="8"/>
      <c r="SU345" s="8"/>
      <c r="SV345" s="8"/>
      <c r="SW345" s="8"/>
      <c r="SX345" s="8"/>
      <c r="SY345" s="8"/>
      <c r="SZ345" s="8"/>
      <c r="TA345" s="8"/>
      <c r="TB345" s="8"/>
      <c r="TC345" s="8"/>
      <c r="TD345" s="8"/>
      <c r="TE345" s="8"/>
      <c r="TF345" s="8"/>
      <c r="TG345" s="8"/>
      <c r="TH345" s="8"/>
      <c r="TI345" s="8"/>
      <c r="TJ345" s="8"/>
      <c r="TK345" s="8"/>
      <c r="TL345" s="8"/>
      <c r="TM345" s="8"/>
      <c r="TN345" s="8"/>
      <c r="TO345" s="8"/>
      <c r="TP345" s="8"/>
      <c r="TQ345" s="8"/>
      <c r="TR345" s="8"/>
      <c r="TS345" s="8"/>
      <c r="TT345" s="8"/>
      <c r="TU345" s="8"/>
      <c r="TV345" s="8"/>
      <c r="TW345" s="8"/>
      <c r="TX345" s="8"/>
      <c r="TY345" s="8"/>
      <c r="TZ345" s="8"/>
      <c r="UA345" s="8"/>
      <c r="UB345" s="8"/>
      <c r="UC345" s="8"/>
      <c r="UD345" s="8"/>
      <c r="UE345" s="8"/>
      <c r="UF345" s="8"/>
      <c r="UG345" s="8"/>
      <c r="UH345" s="8"/>
      <c r="UI345" s="8"/>
      <c r="UJ345" s="8"/>
      <c r="UK345" s="8"/>
      <c r="UL345" s="8"/>
      <c r="UM345" s="8"/>
      <c r="UN345" s="8"/>
      <c r="UO345" s="8"/>
      <c r="UP345" s="8"/>
      <c r="UQ345" s="8"/>
      <c r="UR345" s="8"/>
      <c r="US345" s="8"/>
      <c r="UT345" s="8"/>
      <c r="UU345" s="8"/>
      <c r="UV345" s="8"/>
      <c r="UW345" s="8"/>
      <c r="UX345" s="8"/>
      <c r="UY345" s="8"/>
      <c r="UZ345" s="8"/>
      <c r="VA345" s="8"/>
      <c r="VB345" s="8"/>
      <c r="VC345" s="8"/>
      <c r="VD345" s="8"/>
      <c r="VE345" s="8"/>
      <c r="VF345" s="8"/>
      <c r="VG345" s="8"/>
      <c r="VH345" s="8"/>
      <c r="VI345" s="8"/>
      <c r="VJ345" s="8"/>
      <c r="VK345" s="8"/>
      <c r="VL345" s="8"/>
      <c r="VM345" s="8"/>
      <c r="VN345" s="8"/>
      <c r="VO345" s="8"/>
      <c r="VP345" s="8"/>
      <c r="VQ345" s="8"/>
      <c r="VR345" s="8"/>
      <c r="VS345" s="8"/>
      <c r="VT345" s="8"/>
      <c r="VU345" s="8"/>
      <c r="VV345" s="8"/>
      <c r="VW345" s="8"/>
      <c r="VX345" s="8"/>
      <c r="VY345" s="8"/>
      <c r="VZ345" s="8"/>
      <c r="WA345" s="8"/>
      <c r="WB345" s="8"/>
      <c r="WC345" s="8"/>
      <c r="WD345" s="8"/>
      <c r="WE345" s="8"/>
      <c r="WF345" s="8"/>
      <c r="WG345" s="8"/>
      <c r="WH345" s="8"/>
      <c r="WI345" s="8"/>
      <c r="WJ345" s="8"/>
      <c r="WK345" s="8"/>
      <c r="WL345" s="8"/>
      <c r="WM345" s="8"/>
      <c r="WN345" s="8"/>
      <c r="WO345" s="8"/>
      <c r="WP345" s="8"/>
      <c r="WQ345" s="8"/>
      <c r="WR345" s="8"/>
      <c r="WS345" s="8"/>
      <c r="WT345" s="8"/>
      <c r="WU345" s="8"/>
      <c r="WV345" s="8"/>
      <c r="WW345" s="8"/>
      <c r="WX345" s="8"/>
      <c r="WY345" s="8"/>
      <c r="WZ345" s="8"/>
      <c r="XA345" s="8"/>
      <c r="XB345" s="8"/>
      <c r="XC345" s="8"/>
      <c r="XD345" s="8"/>
      <c r="XE345" s="8"/>
      <c r="XF345" s="8"/>
      <c r="XG345" s="8"/>
      <c r="XH345" s="8"/>
      <c r="XI345" s="8"/>
      <c r="XJ345" s="8"/>
      <c r="XK345" s="8"/>
      <c r="XL345" s="8"/>
      <c r="XM345" s="8"/>
      <c r="XN345" s="8"/>
      <c r="XO345" s="8"/>
      <c r="XP345" s="8"/>
      <c r="XQ345" s="8"/>
      <c r="XR345" s="8"/>
      <c r="XS345" s="8"/>
      <c r="XT345" s="8"/>
      <c r="XU345" s="8"/>
      <c r="XV345" s="8"/>
      <c r="XW345" s="8"/>
      <c r="XX345" s="8"/>
      <c r="XY345" s="8"/>
      <c r="XZ345" s="8"/>
      <c r="YA345" s="8"/>
      <c r="YB345" s="8"/>
      <c r="YC345" s="8"/>
      <c r="YD345" s="8"/>
      <c r="YE345" s="8"/>
      <c r="YF345" s="8"/>
      <c r="YG345" s="8"/>
      <c r="YH345" s="8"/>
      <c r="YI345" s="8"/>
      <c r="YJ345" s="8"/>
      <c r="YK345" s="8"/>
      <c r="YL345" s="8"/>
      <c r="YM345" s="8"/>
      <c r="YN345" s="8"/>
      <c r="YO345" s="8"/>
      <c r="YP345" s="8"/>
      <c r="YQ345" s="8"/>
      <c r="YR345" s="8"/>
      <c r="YS345" s="8"/>
      <c r="YT345" s="8"/>
      <c r="YU345" s="8"/>
      <c r="YV345" s="8"/>
    </row>
    <row r="346" spans="1:672" s="55" customFormat="1" ht="37.5" customHeight="1" x14ac:dyDescent="0.2">
      <c r="A346" s="8"/>
      <c r="B346" s="93"/>
      <c r="C346" s="93"/>
      <c r="D346" s="93"/>
      <c r="E346" s="94"/>
      <c r="F346" s="95"/>
      <c r="G346" s="96"/>
      <c r="H346" s="96"/>
      <c r="I346" s="96"/>
      <c r="J346" s="96"/>
      <c r="K346" s="96"/>
      <c r="L346" s="95"/>
      <c r="M346" s="95"/>
      <c r="N346" s="96"/>
      <c r="O346" s="96"/>
      <c r="P346" s="96"/>
      <c r="Q346" s="96"/>
      <c r="R346" s="95"/>
      <c r="S346" s="95"/>
      <c r="T346" s="96"/>
      <c r="U346" s="98"/>
      <c r="V346" s="96"/>
      <c r="W346" s="98"/>
      <c r="X346" s="98"/>
      <c r="Y346" s="98"/>
      <c r="Z346" s="96"/>
      <c r="AA346" s="97"/>
      <c r="AB346" s="97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  <c r="FY346" s="8"/>
      <c r="FZ346" s="8"/>
      <c r="GA346" s="8"/>
      <c r="GB346" s="8"/>
      <c r="GC346" s="8"/>
      <c r="GD346" s="8"/>
      <c r="GE346" s="8"/>
      <c r="GF346" s="8"/>
      <c r="GG346" s="8"/>
      <c r="GH346" s="8"/>
      <c r="GI346" s="8"/>
      <c r="GJ346" s="8"/>
      <c r="GK346" s="8"/>
      <c r="GL346" s="8"/>
      <c r="GM346" s="8"/>
      <c r="GN346" s="8"/>
      <c r="GO346" s="8"/>
      <c r="GP346" s="8"/>
      <c r="GQ346" s="8"/>
      <c r="GR346" s="8"/>
      <c r="GS346" s="8"/>
      <c r="GT346" s="8"/>
      <c r="GU346" s="8"/>
      <c r="GV346" s="8"/>
      <c r="GW346" s="8"/>
      <c r="GX346" s="8"/>
      <c r="GY346" s="8"/>
      <c r="GZ346" s="8"/>
      <c r="HA346" s="8"/>
      <c r="HB346" s="8"/>
      <c r="HC346" s="8"/>
      <c r="HD346" s="8"/>
      <c r="HE346" s="8"/>
      <c r="HF346" s="8"/>
      <c r="HG346" s="8"/>
      <c r="HH346" s="8"/>
      <c r="HI346" s="8"/>
      <c r="HJ346" s="8"/>
      <c r="HK346" s="8"/>
      <c r="HL346" s="8"/>
      <c r="HM346" s="8"/>
      <c r="HN346" s="8"/>
      <c r="HO346" s="8"/>
      <c r="HP346" s="8"/>
      <c r="HQ346" s="8"/>
      <c r="HR346" s="8"/>
      <c r="HS346" s="8"/>
      <c r="HT346" s="8"/>
      <c r="HU346" s="8"/>
      <c r="HV346" s="8"/>
      <c r="HW346" s="8"/>
      <c r="HX346" s="8"/>
      <c r="HY346" s="8"/>
      <c r="HZ346" s="8"/>
      <c r="IA346" s="8"/>
      <c r="IB346" s="8"/>
      <c r="IC346" s="8"/>
      <c r="ID346" s="8"/>
      <c r="IE346" s="8"/>
      <c r="IF346" s="8"/>
      <c r="IG346" s="8"/>
      <c r="IH346" s="8"/>
      <c r="II346" s="8"/>
      <c r="IJ346" s="8"/>
      <c r="IK346" s="8"/>
      <c r="IL346" s="8"/>
      <c r="IM346" s="8"/>
      <c r="IN346" s="8"/>
      <c r="IO346" s="8"/>
      <c r="IP346" s="8"/>
      <c r="IQ346" s="8"/>
      <c r="IR346" s="8"/>
      <c r="IS346" s="8"/>
      <c r="IT346" s="8"/>
      <c r="IU346" s="8"/>
      <c r="IV346" s="8"/>
      <c r="IW346" s="8"/>
      <c r="IX346" s="8"/>
      <c r="IY346" s="8"/>
      <c r="IZ346" s="8"/>
      <c r="JA346" s="8"/>
      <c r="JB346" s="8"/>
      <c r="JC346" s="8"/>
      <c r="JD346" s="8"/>
      <c r="JE346" s="8"/>
      <c r="JF346" s="8"/>
      <c r="JG346" s="8"/>
      <c r="JH346" s="8"/>
      <c r="JI346" s="8"/>
      <c r="JJ346" s="8"/>
      <c r="JK346" s="8"/>
      <c r="JL346" s="8"/>
      <c r="JM346" s="8"/>
      <c r="JN346" s="8"/>
      <c r="JO346" s="8"/>
      <c r="JP346" s="8"/>
      <c r="JQ346" s="8"/>
      <c r="JR346" s="8"/>
      <c r="JS346" s="8"/>
      <c r="JT346" s="8"/>
      <c r="JU346" s="8"/>
      <c r="JV346" s="8"/>
      <c r="JW346" s="8"/>
      <c r="JX346" s="8"/>
      <c r="JY346" s="8"/>
      <c r="JZ346" s="8"/>
      <c r="KA346" s="8"/>
      <c r="KB346" s="8"/>
      <c r="KC346" s="8"/>
      <c r="KD346" s="8"/>
      <c r="KE346" s="8"/>
      <c r="KF346" s="8"/>
      <c r="KG346" s="8"/>
      <c r="KH346" s="8"/>
      <c r="KI346" s="8"/>
      <c r="KJ346" s="8"/>
      <c r="KK346" s="8"/>
      <c r="KL346" s="8"/>
      <c r="KM346" s="8"/>
      <c r="KN346" s="8"/>
      <c r="KO346" s="8"/>
      <c r="KP346" s="8"/>
      <c r="KQ346" s="8"/>
      <c r="KR346" s="8"/>
      <c r="KS346" s="8"/>
      <c r="KT346" s="8"/>
      <c r="KU346" s="8"/>
      <c r="KV346" s="8"/>
      <c r="KW346" s="8"/>
      <c r="KX346" s="8"/>
      <c r="KY346" s="8"/>
      <c r="KZ346" s="8"/>
      <c r="LA346" s="8"/>
      <c r="LB346" s="8"/>
      <c r="LC346" s="8"/>
      <c r="LD346" s="8"/>
      <c r="LE346" s="8"/>
      <c r="LF346" s="8"/>
      <c r="LG346" s="8"/>
      <c r="LH346" s="8"/>
      <c r="LI346" s="8"/>
      <c r="LJ346" s="8"/>
      <c r="LK346" s="8"/>
      <c r="LL346" s="8"/>
      <c r="LM346" s="8"/>
      <c r="LN346" s="8"/>
      <c r="LO346" s="8"/>
      <c r="LP346" s="8"/>
      <c r="LQ346" s="8"/>
      <c r="LR346" s="8"/>
      <c r="LS346" s="8"/>
      <c r="LT346" s="8"/>
      <c r="LU346" s="8"/>
      <c r="LV346" s="8"/>
      <c r="LW346" s="8"/>
      <c r="LX346" s="8"/>
      <c r="LY346" s="8"/>
      <c r="LZ346" s="8"/>
      <c r="MA346" s="8"/>
      <c r="MB346" s="8"/>
      <c r="MC346" s="8"/>
      <c r="MD346" s="8"/>
      <c r="ME346" s="8"/>
      <c r="MF346" s="8"/>
      <c r="MG346" s="8"/>
      <c r="MH346" s="8"/>
      <c r="MI346" s="8"/>
      <c r="MJ346" s="8"/>
      <c r="MK346" s="8"/>
      <c r="ML346" s="8"/>
      <c r="MM346" s="8"/>
      <c r="MN346" s="8"/>
      <c r="MO346" s="8"/>
      <c r="MP346" s="8"/>
      <c r="MQ346" s="8"/>
      <c r="MR346" s="8"/>
      <c r="MS346" s="8"/>
      <c r="MT346" s="8"/>
      <c r="MU346" s="8"/>
      <c r="MV346" s="8"/>
      <c r="MW346" s="8"/>
      <c r="MX346" s="8"/>
      <c r="MY346" s="8"/>
      <c r="MZ346" s="8"/>
      <c r="NA346" s="8"/>
      <c r="NB346" s="8"/>
      <c r="NC346" s="8"/>
      <c r="ND346" s="8"/>
      <c r="NE346" s="8"/>
      <c r="NF346" s="8"/>
      <c r="NG346" s="8"/>
      <c r="NH346" s="8"/>
      <c r="NI346" s="8"/>
      <c r="NJ346" s="8"/>
      <c r="NK346" s="8"/>
      <c r="NL346" s="8"/>
      <c r="NM346" s="8"/>
      <c r="NN346" s="8"/>
      <c r="NO346" s="8"/>
      <c r="NP346" s="8"/>
      <c r="NQ346" s="8"/>
      <c r="NR346" s="8"/>
      <c r="NS346" s="8"/>
      <c r="NT346" s="8"/>
      <c r="NU346" s="8"/>
      <c r="NV346" s="8"/>
      <c r="NW346" s="8"/>
      <c r="NX346" s="8"/>
      <c r="NY346" s="8"/>
      <c r="NZ346" s="8"/>
      <c r="OA346" s="8"/>
      <c r="OB346" s="8"/>
      <c r="OC346" s="8"/>
      <c r="OD346" s="8"/>
      <c r="OE346" s="8"/>
      <c r="OF346" s="8"/>
      <c r="OG346" s="8"/>
      <c r="OH346" s="8"/>
      <c r="OI346" s="8"/>
      <c r="OJ346" s="8"/>
      <c r="OK346" s="8"/>
      <c r="OL346" s="8"/>
      <c r="OM346" s="8"/>
      <c r="ON346" s="8"/>
      <c r="OO346" s="8"/>
      <c r="OP346" s="8"/>
      <c r="OQ346" s="8"/>
      <c r="OR346" s="8"/>
      <c r="OS346" s="8"/>
      <c r="OT346" s="8"/>
      <c r="OU346" s="8"/>
      <c r="OV346" s="8"/>
      <c r="OW346" s="8"/>
      <c r="OX346" s="8"/>
      <c r="OY346" s="8"/>
      <c r="OZ346" s="8"/>
      <c r="PA346" s="8"/>
      <c r="PB346" s="8"/>
      <c r="PC346" s="8"/>
      <c r="PD346" s="8"/>
      <c r="PE346" s="8"/>
      <c r="PF346" s="8"/>
      <c r="PG346" s="8"/>
      <c r="PH346" s="8"/>
      <c r="PI346" s="8"/>
      <c r="PJ346" s="8"/>
      <c r="PK346" s="8"/>
      <c r="PL346" s="8"/>
      <c r="PM346" s="8"/>
      <c r="PN346" s="8"/>
      <c r="PO346" s="8"/>
      <c r="PP346" s="8"/>
      <c r="PQ346" s="8"/>
      <c r="PR346" s="8"/>
      <c r="PS346" s="8"/>
      <c r="PT346" s="8"/>
      <c r="PU346" s="8"/>
      <c r="PV346" s="8"/>
      <c r="PW346" s="8"/>
      <c r="PX346" s="8"/>
      <c r="PY346" s="8"/>
      <c r="PZ346" s="8"/>
      <c r="QA346" s="8"/>
      <c r="QB346" s="8"/>
      <c r="QC346" s="8"/>
      <c r="QD346" s="8"/>
      <c r="QE346" s="8"/>
      <c r="QF346" s="8"/>
      <c r="QG346" s="8"/>
      <c r="QH346" s="8"/>
      <c r="QI346" s="8"/>
      <c r="QJ346" s="8"/>
      <c r="QK346" s="8"/>
      <c r="QL346" s="8"/>
      <c r="QM346" s="8"/>
      <c r="QN346" s="8"/>
      <c r="QO346" s="8"/>
      <c r="QP346" s="8"/>
      <c r="QQ346" s="8"/>
      <c r="QR346" s="8"/>
      <c r="QS346" s="8"/>
      <c r="QT346" s="8"/>
      <c r="QU346" s="8"/>
      <c r="QV346" s="8"/>
      <c r="QW346" s="8"/>
      <c r="QX346" s="8"/>
      <c r="QY346" s="8"/>
      <c r="QZ346" s="8"/>
      <c r="RA346" s="8"/>
      <c r="RB346" s="8"/>
      <c r="RC346" s="8"/>
      <c r="RD346" s="8"/>
      <c r="RE346" s="8"/>
      <c r="RF346" s="8"/>
      <c r="RG346" s="8"/>
      <c r="RH346" s="8"/>
      <c r="RI346" s="8"/>
      <c r="RJ346" s="8"/>
      <c r="RK346" s="8"/>
      <c r="RL346" s="8"/>
      <c r="RM346" s="8"/>
      <c r="RN346" s="8"/>
      <c r="RO346" s="8"/>
      <c r="RP346" s="8"/>
      <c r="RQ346" s="8"/>
      <c r="RR346" s="8"/>
      <c r="RS346" s="8"/>
      <c r="RT346" s="8"/>
      <c r="RU346" s="8"/>
      <c r="RV346" s="8"/>
      <c r="RW346" s="8"/>
      <c r="RX346" s="8"/>
      <c r="RY346" s="8"/>
      <c r="RZ346" s="8"/>
      <c r="SA346" s="8"/>
      <c r="SB346" s="8"/>
      <c r="SC346" s="8"/>
      <c r="SD346" s="8"/>
      <c r="SE346" s="8"/>
      <c r="SF346" s="8"/>
      <c r="SG346" s="8"/>
      <c r="SH346" s="8"/>
      <c r="SI346" s="8"/>
      <c r="SJ346" s="8"/>
      <c r="SK346" s="8"/>
      <c r="SL346" s="8"/>
      <c r="SM346" s="8"/>
      <c r="SN346" s="8"/>
      <c r="SO346" s="8"/>
      <c r="SP346" s="8"/>
      <c r="SQ346" s="8"/>
      <c r="SR346" s="8"/>
      <c r="SS346" s="8"/>
      <c r="ST346" s="8"/>
      <c r="SU346" s="8"/>
      <c r="SV346" s="8"/>
      <c r="SW346" s="8"/>
      <c r="SX346" s="8"/>
      <c r="SY346" s="8"/>
      <c r="SZ346" s="8"/>
      <c r="TA346" s="8"/>
      <c r="TB346" s="8"/>
      <c r="TC346" s="8"/>
      <c r="TD346" s="8"/>
      <c r="TE346" s="8"/>
      <c r="TF346" s="8"/>
      <c r="TG346" s="8"/>
      <c r="TH346" s="8"/>
      <c r="TI346" s="8"/>
      <c r="TJ346" s="8"/>
      <c r="TK346" s="8"/>
      <c r="TL346" s="8"/>
      <c r="TM346" s="8"/>
      <c r="TN346" s="8"/>
      <c r="TO346" s="8"/>
      <c r="TP346" s="8"/>
      <c r="TQ346" s="8"/>
      <c r="TR346" s="8"/>
      <c r="TS346" s="8"/>
      <c r="TT346" s="8"/>
      <c r="TU346" s="8"/>
      <c r="TV346" s="8"/>
      <c r="TW346" s="8"/>
      <c r="TX346" s="8"/>
      <c r="TY346" s="8"/>
      <c r="TZ346" s="8"/>
      <c r="UA346" s="8"/>
      <c r="UB346" s="8"/>
      <c r="UC346" s="8"/>
      <c r="UD346" s="8"/>
      <c r="UE346" s="8"/>
      <c r="UF346" s="8"/>
      <c r="UG346" s="8"/>
      <c r="UH346" s="8"/>
      <c r="UI346" s="8"/>
      <c r="UJ346" s="8"/>
      <c r="UK346" s="8"/>
      <c r="UL346" s="8"/>
      <c r="UM346" s="8"/>
      <c r="UN346" s="8"/>
      <c r="UO346" s="8"/>
      <c r="UP346" s="8"/>
      <c r="UQ346" s="8"/>
      <c r="UR346" s="8"/>
      <c r="US346" s="8"/>
      <c r="UT346" s="8"/>
      <c r="UU346" s="8"/>
      <c r="UV346" s="8"/>
      <c r="UW346" s="8"/>
      <c r="UX346" s="8"/>
      <c r="UY346" s="8"/>
      <c r="UZ346" s="8"/>
      <c r="VA346" s="8"/>
      <c r="VB346" s="8"/>
      <c r="VC346" s="8"/>
      <c r="VD346" s="8"/>
      <c r="VE346" s="8"/>
      <c r="VF346" s="8"/>
      <c r="VG346" s="8"/>
      <c r="VH346" s="8"/>
      <c r="VI346" s="8"/>
      <c r="VJ346" s="8"/>
      <c r="VK346" s="8"/>
      <c r="VL346" s="8"/>
      <c r="VM346" s="8"/>
      <c r="VN346" s="8"/>
      <c r="VO346" s="8"/>
      <c r="VP346" s="8"/>
      <c r="VQ346" s="8"/>
      <c r="VR346" s="8"/>
      <c r="VS346" s="8"/>
      <c r="VT346" s="8"/>
      <c r="VU346" s="8"/>
      <c r="VV346" s="8"/>
      <c r="VW346" s="8"/>
      <c r="VX346" s="8"/>
      <c r="VY346" s="8"/>
      <c r="VZ346" s="8"/>
      <c r="WA346" s="8"/>
      <c r="WB346" s="8"/>
      <c r="WC346" s="8"/>
      <c r="WD346" s="8"/>
      <c r="WE346" s="8"/>
      <c r="WF346" s="8"/>
      <c r="WG346" s="8"/>
      <c r="WH346" s="8"/>
      <c r="WI346" s="8"/>
      <c r="WJ346" s="8"/>
      <c r="WK346" s="8"/>
      <c r="WL346" s="8"/>
      <c r="WM346" s="8"/>
      <c r="WN346" s="8"/>
      <c r="WO346" s="8"/>
      <c r="WP346" s="8"/>
      <c r="WQ346" s="8"/>
      <c r="WR346" s="8"/>
      <c r="WS346" s="8"/>
      <c r="WT346" s="8"/>
      <c r="WU346" s="8"/>
      <c r="WV346" s="8"/>
      <c r="WW346" s="8"/>
      <c r="WX346" s="8"/>
      <c r="WY346" s="8"/>
      <c r="WZ346" s="8"/>
      <c r="XA346" s="8"/>
      <c r="XB346" s="8"/>
      <c r="XC346" s="8"/>
      <c r="XD346" s="8"/>
      <c r="XE346" s="8"/>
      <c r="XF346" s="8"/>
      <c r="XG346" s="8"/>
      <c r="XH346" s="8"/>
      <c r="XI346" s="8"/>
      <c r="XJ346" s="8"/>
      <c r="XK346" s="8"/>
      <c r="XL346" s="8"/>
      <c r="XM346" s="8"/>
      <c r="XN346" s="8"/>
      <c r="XO346" s="8"/>
      <c r="XP346" s="8"/>
      <c r="XQ346" s="8"/>
      <c r="XR346" s="8"/>
      <c r="XS346" s="8"/>
      <c r="XT346" s="8"/>
      <c r="XU346" s="8"/>
      <c r="XV346" s="8"/>
      <c r="XW346" s="8"/>
      <c r="XX346" s="8"/>
      <c r="XY346" s="8"/>
      <c r="XZ346" s="8"/>
      <c r="YA346" s="8"/>
      <c r="YB346" s="8"/>
      <c r="YC346" s="8"/>
      <c r="YD346" s="8"/>
      <c r="YE346" s="8"/>
      <c r="YF346" s="8"/>
      <c r="YG346" s="8"/>
      <c r="YH346" s="8"/>
      <c r="YI346" s="8"/>
      <c r="YJ346" s="8"/>
      <c r="YK346" s="8"/>
      <c r="YL346" s="8"/>
      <c r="YM346" s="8"/>
      <c r="YN346" s="8"/>
      <c r="YO346" s="8"/>
      <c r="YP346" s="8"/>
      <c r="YQ346" s="8"/>
      <c r="YR346" s="8"/>
      <c r="YS346" s="8"/>
      <c r="YT346" s="8"/>
      <c r="YU346" s="8"/>
      <c r="YV346" s="8"/>
    </row>
    <row r="347" spans="1:672" s="55" customFormat="1" x14ac:dyDescent="0.2">
      <c r="A347" s="8"/>
      <c r="B347" s="8"/>
      <c r="C347" s="8"/>
      <c r="D347" s="8"/>
      <c r="E347" s="8" t="s">
        <v>173</v>
      </c>
      <c r="F347" s="99"/>
      <c r="G347" s="99"/>
      <c r="H347" s="100"/>
      <c r="I347" s="100"/>
      <c r="J347" s="100"/>
      <c r="K347" s="99"/>
      <c r="L347" s="99"/>
      <c r="M347" s="99"/>
      <c r="N347" s="99"/>
      <c r="O347" s="99" t="s">
        <v>174</v>
      </c>
      <c r="P347" s="99"/>
      <c r="Q347" s="99"/>
      <c r="R347" s="99"/>
      <c r="S347" s="99"/>
      <c r="T347" s="99"/>
      <c r="U347" s="99"/>
      <c r="V347" s="99"/>
      <c r="W347" s="99"/>
      <c r="X347" s="99"/>
      <c r="Y347" s="99"/>
      <c r="Z347" s="99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  <c r="FY347" s="8"/>
      <c r="FZ347" s="8"/>
      <c r="GA347" s="8"/>
      <c r="GB347" s="8"/>
      <c r="GC347" s="8"/>
      <c r="GD347" s="8"/>
      <c r="GE347" s="8"/>
      <c r="GF347" s="8"/>
      <c r="GG347" s="8"/>
      <c r="GH347" s="8"/>
      <c r="GI347" s="8"/>
      <c r="GJ347" s="8"/>
      <c r="GK347" s="8"/>
      <c r="GL347" s="8"/>
      <c r="GM347" s="8"/>
      <c r="GN347" s="8"/>
      <c r="GO347" s="8"/>
      <c r="GP347" s="8"/>
      <c r="GQ347" s="8"/>
      <c r="GR347" s="8"/>
      <c r="GS347" s="8"/>
      <c r="GT347" s="8"/>
      <c r="GU347" s="8"/>
      <c r="GV347" s="8"/>
      <c r="GW347" s="8"/>
      <c r="GX347" s="8"/>
      <c r="GY347" s="8"/>
      <c r="GZ347" s="8"/>
      <c r="HA347" s="8"/>
      <c r="HB347" s="8"/>
      <c r="HC347" s="8"/>
      <c r="HD347" s="8"/>
      <c r="HE347" s="8"/>
      <c r="HF347" s="8"/>
      <c r="HG347" s="8"/>
      <c r="HH347" s="8"/>
      <c r="HI347" s="8"/>
      <c r="HJ347" s="8"/>
      <c r="HK347" s="8"/>
      <c r="HL347" s="8"/>
      <c r="HM347" s="8"/>
      <c r="HN347" s="8"/>
      <c r="HO347" s="8"/>
      <c r="HP347" s="8"/>
      <c r="HQ347" s="8"/>
      <c r="HR347" s="8"/>
      <c r="HS347" s="8"/>
      <c r="HT347" s="8"/>
      <c r="HU347" s="8"/>
      <c r="HV347" s="8"/>
      <c r="HW347" s="8"/>
      <c r="HX347" s="8"/>
      <c r="HY347" s="8"/>
      <c r="HZ347" s="8"/>
      <c r="IA347" s="8"/>
      <c r="IB347" s="8"/>
      <c r="IC347" s="8"/>
      <c r="ID347" s="8"/>
      <c r="IE347" s="8"/>
      <c r="IF347" s="8"/>
      <c r="IG347" s="8"/>
      <c r="IH347" s="8"/>
      <c r="II347" s="8"/>
      <c r="IJ347" s="8"/>
      <c r="IK347" s="8"/>
      <c r="IL347" s="8"/>
      <c r="IM347" s="8"/>
      <c r="IN347" s="8"/>
      <c r="IO347" s="8"/>
      <c r="IP347" s="8"/>
      <c r="IQ347" s="8"/>
      <c r="IR347" s="8"/>
      <c r="IS347" s="8"/>
      <c r="IT347" s="8"/>
      <c r="IU347" s="8"/>
      <c r="IV347" s="8"/>
      <c r="IW347" s="8"/>
      <c r="IX347" s="8"/>
      <c r="IY347" s="8"/>
      <c r="IZ347" s="8"/>
      <c r="JA347" s="8"/>
      <c r="JB347" s="8"/>
      <c r="JC347" s="8"/>
      <c r="JD347" s="8"/>
      <c r="JE347" s="8"/>
      <c r="JF347" s="8"/>
      <c r="JG347" s="8"/>
      <c r="JH347" s="8"/>
      <c r="JI347" s="8"/>
      <c r="JJ347" s="8"/>
      <c r="JK347" s="8"/>
      <c r="JL347" s="8"/>
      <c r="JM347" s="8"/>
      <c r="JN347" s="8"/>
      <c r="JO347" s="8"/>
      <c r="JP347" s="8"/>
      <c r="JQ347" s="8"/>
      <c r="JR347" s="8"/>
      <c r="JS347" s="8"/>
      <c r="JT347" s="8"/>
      <c r="JU347" s="8"/>
      <c r="JV347" s="8"/>
      <c r="JW347" s="8"/>
      <c r="JX347" s="8"/>
      <c r="JY347" s="8"/>
      <c r="JZ347" s="8"/>
      <c r="KA347" s="8"/>
      <c r="KB347" s="8"/>
      <c r="KC347" s="8"/>
      <c r="KD347" s="8"/>
      <c r="KE347" s="8"/>
      <c r="KF347" s="8"/>
      <c r="KG347" s="8"/>
      <c r="KH347" s="8"/>
      <c r="KI347" s="8"/>
      <c r="KJ347" s="8"/>
      <c r="KK347" s="8"/>
      <c r="KL347" s="8"/>
      <c r="KM347" s="8"/>
      <c r="KN347" s="8"/>
      <c r="KO347" s="8"/>
      <c r="KP347" s="8"/>
      <c r="KQ347" s="8"/>
      <c r="KR347" s="8"/>
      <c r="KS347" s="8"/>
      <c r="KT347" s="8"/>
      <c r="KU347" s="8"/>
      <c r="KV347" s="8"/>
      <c r="KW347" s="8"/>
      <c r="KX347" s="8"/>
      <c r="KY347" s="8"/>
      <c r="KZ347" s="8"/>
      <c r="LA347" s="8"/>
      <c r="LB347" s="8"/>
      <c r="LC347" s="8"/>
      <c r="LD347" s="8"/>
      <c r="LE347" s="8"/>
      <c r="LF347" s="8"/>
      <c r="LG347" s="8"/>
      <c r="LH347" s="8"/>
      <c r="LI347" s="8"/>
      <c r="LJ347" s="8"/>
      <c r="LK347" s="8"/>
      <c r="LL347" s="8"/>
      <c r="LM347" s="8"/>
      <c r="LN347" s="8"/>
      <c r="LO347" s="8"/>
      <c r="LP347" s="8"/>
      <c r="LQ347" s="8"/>
      <c r="LR347" s="8"/>
      <c r="LS347" s="8"/>
      <c r="LT347" s="8"/>
      <c r="LU347" s="8"/>
      <c r="LV347" s="8"/>
      <c r="LW347" s="8"/>
      <c r="LX347" s="8"/>
      <c r="LY347" s="8"/>
      <c r="LZ347" s="8"/>
      <c r="MA347" s="8"/>
      <c r="MB347" s="8"/>
      <c r="MC347" s="8"/>
      <c r="MD347" s="8"/>
      <c r="ME347" s="8"/>
      <c r="MF347" s="8"/>
      <c r="MG347" s="8"/>
      <c r="MH347" s="8"/>
      <c r="MI347" s="8"/>
      <c r="MJ347" s="8"/>
      <c r="MK347" s="8"/>
      <c r="ML347" s="8"/>
      <c r="MM347" s="8"/>
      <c r="MN347" s="8"/>
      <c r="MO347" s="8"/>
      <c r="MP347" s="8"/>
      <c r="MQ347" s="8"/>
      <c r="MR347" s="8"/>
      <c r="MS347" s="8"/>
      <c r="MT347" s="8"/>
      <c r="MU347" s="8"/>
      <c r="MV347" s="8"/>
      <c r="MW347" s="8"/>
      <c r="MX347" s="8"/>
      <c r="MY347" s="8"/>
      <c r="MZ347" s="8"/>
      <c r="NA347" s="8"/>
      <c r="NB347" s="8"/>
      <c r="NC347" s="8"/>
      <c r="ND347" s="8"/>
      <c r="NE347" s="8"/>
      <c r="NF347" s="8"/>
      <c r="NG347" s="8"/>
      <c r="NH347" s="8"/>
      <c r="NI347" s="8"/>
      <c r="NJ347" s="8"/>
      <c r="NK347" s="8"/>
      <c r="NL347" s="8"/>
      <c r="NM347" s="8"/>
      <c r="NN347" s="8"/>
      <c r="NO347" s="8"/>
      <c r="NP347" s="8"/>
      <c r="NQ347" s="8"/>
      <c r="NR347" s="8"/>
      <c r="NS347" s="8"/>
      <c r="NT347" s="8"/>
      <c r="NU347" s="8"/>
      <c r="NV347" s="8"/>
      <c r="NW347" s="8"/>
      <c r="NX347" s="8"/>
      <c r="NY347" s="8"/>
      <c r="NZ347" s="8"/>
      <c r="OA347" s="8"/>
      <c r="OB347" s="8"/>
      <c r="OC347" s="8"/>
      <c r="OD347" s="8"/>
      <c r="OE347" s="8"/>
      <c r="OF347" s="8"/>
      <c r="OG347" s="8"/>
      <c r="OH347" s="8"/>
      <c r="OI347" s="8"/>
      <c r="OJ347" s="8"/>
      <c r="OK347" s="8"/>
      <c r="OL347" s="8"/>
      <c r="OM347" s="8"/>
      <c r="ON347" s="8"/>
      <c r="OO347" s="8"/>
      <c r="OP347" s="8"/>
      <c r="OQ347" s="8"/>
      <c r="OR347" s="8"/>
      <c r="OS347" s="8"/>
      <c r="OT347" s="8"/>
      <c r="OU347" s="8"/>
      <c r="OV347" s="8"/>
      <c r="OW347" s="8"/>
      <c r="OX347" s="8"/>
      <c r="OY347" s="8"/>
      <c r="OZ347" s="8"/>
      <c r="PA347" s="8"/>
      <c r="PB347" s="8"/>
      <c r="PC347" s="8"/>
      <c r="PD347" s="8"/>
      <c r="PE347" s="8"/>
      <c r="PF347" s="8"/>
      <c r="PG347" s="8"/>
      <c r="PH347" s="8"/>
      <c r="PI347" s="8"/>
      <c r="PJ347" s="8"/>
      <c r="PK347" s="8"/>
      <c r="PL347" s="8"/>
      <c r="PM347" s="8"/>
      <c r="PN347" s="8"/>
      <c r="PO347" s="8"/>
      <c r="PP347" s="8"/>
      <c r="PQ347" s="8"/>
      <c r="PR347" s="8"/>
      <c r="PS347" s="8"/>
      <c r="PT347" s="8"/>
      <c r="PU347" s="8"/>
      <c r="PV347" s="8"/>
      <c r="PW347" s="8"/>
      <c r="PX347" s="8"/>
      <c r="PY347" s="8"/>
      <c r="PZ347" s="8"/>
      <c r="QA347" s="8"/>
      <c r="QB347" s="8"/>
      <c r="QC347" s="8"/>
      <c r="QD347" s="8"/>
      <c r="QE347" s="8"/>
      <c r="QF347" s="8"/>
      <c r="QG347" s="8"/>
      <c r="QH347" s="8"/>
      <c r="QI347" s="8"/>
      <c r="QJ347" s="8"/>
      <c r="QK347" s="8"/>
      <c r="QL347" s="8"/>
      <c r="QM347" s="8"/>
      <c r="QN347" s="8"/>
      <c r="QO347" s="8"/>
      <c r="QP347" s="8"/>
      <c r="QQ347" s="8"/>
      <c r="QR347" s="8"/>
      <c r="QS347" s="8"/>
      <c r="QT347" s="8"/>
      <c r="QU347" s="8"/>
      <c r="QV347" s="8"/>
      <c r="QW347" s="8"/>
      <c r="QX347" s="8"/>
      <c r="QY347" s="8"/>
      <c r="QZ347" s="8"/>
      <c r="RA347" s="8"/>
      <c r="RB347" s="8"/>
      <c r="RC347" s="8"/>
      <c r="RD347" s="8"/>
      <c r="RE347" s="8"/>
      <c r="RF347" s="8"/>
      <c r="RG347" s="8"/>
      <c r="RH347" s="8"/>
      <c r="RI347" s="8"/>
      <c r="RJ347" s="8"/>
      <c r="RK347" s="8"/>
      <c r="RL347" s="8"/>
      <c r="RM347" s="8"/>
      <c r="RN347" s="8"/>
      <c r="RO347" s="8"/>
      <c r="RP347" s="8"/>
      <c r="RQ347" s="8"/>
      <c r="RR347" s="8"/>
      <c r="RS347" s="8"/>
      <c r="RT347" s="8"/>
      <c r="RU347" s="8"/>
      <c r="RV347" s="8"/>
      <c r="RW347" s="8"/>
      <c r="RX347" s="8"/>
      <c r="RY347" s="8"/>
      <c r="RZ347" s="8"/>
      <c r="SA347" s="8"/>
      <c r="SB347" s="8"/>
      <c r="SC347" s="8"/>
      <c r="SD347" s="8"/>
      <c r="SE347" s="8"/>
      <c r="SF347" s="8"/>
      <c r="SG347" s="8"/>
      <c r="SH347" s="8"/>
      <c r="SI347" s="8"/>
      <c r="SJ347" s="8"/>
      <c r="SK347" s="8"/>
      <c r="SL347" s="8"/>
      <c r="SM347" s="8"/>
      <c r="SN347" s="8"/>
      <c r="SO347" s="8"/>
      <c r="SP347" s="8"/>
      <c r="SQ347" s="8"/>
      <c r="SR347" s="8"/>
      <c r="SS347" s="8"/>
      <c r="ST347" s="8"/>
      <c r="SU347" s="8"/>
      <c r="SV347" s="8"/>
      <c r="SW347" s="8"/>
      <c r="SX347" s="8"/>
      <c r="SY347" s="8"/>
      <c r="SZ347" s="8"/>
      <c r="TA347" s="8"/>
      <c r="TB347" s="8"/>
      <c r="TC347" s="8"/>
      <c r="TD347" s="8"/>
      <c r="TE347" s="8"/>
      <c r="TF347" s="8"/>
      <c r="TG347" s="8"/>
      <c r="TH347" s="8"/>
      <c r="TI347" s="8"/>
      <c r="TJ347" s="8"/>
      <c r="TK347" s="8"/>
      <c r="TL347" s="8"/>
      <c r="TM347" s="8"/>
      <c r="TN347" s="8"/>
      <c r="TO347" s="8"/>
      <c r="TP347" s="8"/>
      <c r="TQ347" s="8"/>
      <c r="TR347" s="8"/>
      <c r="TS347" s="8"/>
      <c r="TT347" s="8"/>
      <c r="TU347" s="8"/>
      <c r="TV347" s="8"/>
      <c r="TW347" s="8"/>
      <c r="TX347" s="8"/>
      <c r="TY347" s="8"/>
      <c r="TZ347" s="8"/>
      <c r="UA347" s="8"/>
      <c r="UB347" s="8"/>
      <c r="UC347" s="8"/>
      <c r="UD347" s="8"/>
      <c r="UE347" s="8"/>
      <c r="UF347" s="8"/>
      <c r="UG347" s="8"/>
      <c r="UH347" s="8"/>
      <c r="UI347" s="8"/>
      <c r="UJ347" s="8"/>
      <c r="UK347" s="8"/>
      <c r="UL347" s="8"/>
      <c r="UM347" s="8"/>
      <c r="UN347" s="8"/>
      <c r="UO347" s="8"/>
      <c r="UP347" s="8"/>
      <c r="UQ347" s="8"/>
      <c r="UR347" s="8"/>
      <c r="US347" s="8"/>
      <c r="UT347" s="8"/>
      <c r="UU347" s="8"/>
      <c r="UV347" s="8"/>
      <c r="UW347" s="8"/>
      <c r="UX347" s="8"/>
      <c r="UY347" s="8"/>
      <c r="UZ347" s="8"/>
      <c r="VA347" s="8"/>
      <c r="VB347" s="8"/>
      <c r="VC347" s="8"/>
      <c r="VD347" s="8"/>
      <c r="VE347" s="8"/>
      <c r="VF347" s="8"/>
      <c r="VG347" s="8"/>
      <c r="VH347" s="8"/>
      <c r="VI347" s="8"/>
      <c r="VJ347" s="8"/>
      <c r="VK347" s="8"/>
      <c r="VL347" s="8"/>
      <c r="VM347" s="8"/>
      <c r="VN347" s="8"/>
      <c r="VO347" s="8"/>
      <c r="VP347" s="8"/>
      <c r="VQ347" s="8"/>
      <c r="VR347" s="8"/>
      <c r="VS347" s="8"/>
      <c r="VT347" s="8"/>
      <c r="VU347" s="8"/>
      <c r="VV347" s="8"/>
      <c r="VW347" s="8"/>
      <c r="VX347" s="8"/>
      <c r="VY347" s="8"/>
      <c r="VZ347" s="8"/>
      <c r="WA347" s="8"/>
      <c r="WB347" s="8"/>
      <c r="WC347" s="8"/>
      <c r="WD347" s="8"/>
      <c r="WE347" s="8"/>
      <c r="WF347" s="8"/>
      <c r="WG347" s="8"/>
      <c r="WH347" s="8"/>
      <c r="WI347" s="8"/>
      <c r="WJ347" s="8"/>
      <c r="WK347" s="8"/>
      <c r="WL347" s="8"/>
      <c r="WM347" s="8"/>
      <c r="WN347" s="8"/>
      <c r="WO347" s="8"/>
      <c r="WP347" s="8"/>
      <c r="WQ347" s="8"/>
      <c r="WR347" s="8"/>
      <c r="WS347" s="8"/>
      <c r="WT347" s="8"/>
      <c r="WU347" s="8"/>
      <c r="WV347" s="8"/>
      <c r="WW347" s="8"/>
      <c r="WX347" s="8"/>
      <c r="WY347" s="8"/>
      <c r="WZ347" s="8"/>
      <c r="XA347" s="8"/>
      <c r="XB347" s="8"/>
      <c r="XC347" s="8"/>
      <c r="XD347" s="8"/>
      <c r="XE347" s="8"/>
      <c r="XF347" s="8"/>
      <c r="XG347" s="8"/>
      <c r="XH347" s="8"/>
      <c r="XI347" s="8"/>
      <c r="XJ347" s="8"/>
      <c r="XK347" s="8"/>
      <c r="XL347" s="8"/>
      <c r="XM347" s="8"/>
      <c r="XN347" s="8"/>
      <c r="XO347" s="8"/>
      <c r="XP347" s="8"/>
      <c r="XQ347" s="8"/>
      <c r="XR347" s="8"/>
      <c r="XS347" s="8"/>
      <c r="XT347" s="8"/>
      <c r="XU347" s="8"/>
      <c r="XV347" s="8"/>
      <c r="XW347" s="8"/>
      <c r="XX347" s="8"/>
      <c r="XY347" s="8"/>
      <c r="XZ347" s="8"/>
      <c r="YA347" s="8"/>
      <c r="YB347" s="8"/>
      <c r="YC347" s="8"/>
      <c r="YD347" s="8"/>
      <c r="YE347" s="8"/>
      <c r="YF347" s="8"/>
      <c r="YG347" s="8"/>
      <c r="YH347" s="8"/>
      <c r="YI347" s="8"/>
      <c r="YJ347" s="8"/>
      <c r="YK347" s="8"/>
      <c r="YL347" s="8"/>
      <c r="YM347" s="8"/>
      <c r="YN347" s="8"/>
      <c r="YO347" s="8"/>
      <c r="YP347" s="8"/>
      <c r="YQ347" s="8"/>
      <c r="YR347" s="8"/>
      <c r="YS347" s="8"/>
      <c r="YT347" s="8"/>
      <c r="YU347" s="8"/>
      <c r="YV347" s="8"/>
    </row>
    <row r="348" spans="1:672" s="55" customFormat="1" x14ac:dyDescent="0.2">
      <c r="A348" s="8"/>
      <c r="B348" s="8"/>
      <c r="C348" s="8"/>
      <c r="D348" s="8"/>
      <c r="E348" s="8"/>
      <c r="F348" s="99"/>
      <c r="G348" s="99"/>
      <c r="H348" s="101"/>
      <c r="I348" s="101"/>
      <c r="J348" s="101"/>
      <c r="K348" s="99"/>
      <c r="L348" s="99"/>
      <c r="M348" s="99"/>
      <c r="N348" s="99"/>
      <c r="O348" s="99"/>
      <c r="P348" s="99"/>
      <c r="Q348" s="99"/>
      <c r="R348" s="99"/>
      <c r="S348" s="99"/>
      <c r="T348" s="99"/>
      <c r="U348" s="99"/>
      <c r="V348" s="99"/>
      <c r="W348" s="99"/>
      <c r="X348" s="99"/>
      <c r="Y348" s="99"/>
      <c r="Z348" s="99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  <c r="FY348" s="8"/>
      <c r="FZ348" s="8"/>
      <c r="GA348" s="8"/>
      <c r="GB348" s="8"/>
      <c r="GC348" s="8"/>
      <c r="GD348" s="8"/>
      <c r="GE348" s="8"/>
      <c r="GF348" s="8"/>
      <c r="GG348" s="8"/>
      <c r="GH348" s="8"/>
      <c r="GI348" s="8"/>
      <c r="GJ348" s="8"/>
      <c r="GK348" s="8"/>
      <c r="GL348" s="8"/>
      <c r="GM348" s="8"/>
      <c r="GN348" s="8"/>
      <c r="GO348" s="8"/>
      <c r="GP348" s="8"/>
      <c r="GQ348" s="8"/>
      <c r="GR348" s="8"/>
      <c r="GS348" s="8"/>
      <c r="GT348" s="8"/>
      <c r="GU348" s="8"/>
      <c r="GV348" s="8"/>
      <c r="GW348" s="8"/>
      <c r="GX348" s="8"/>
      <c r="GY348" s="8"/>
      <c r="GZ348" s="8"/>
      <c r="HA348" s="8"/>
      <c r="HB348" s="8"/>
      <c r="HC348" s="8"/>
      <c r="HD348" s="8"/>
      <c r="HE348" s="8"/>
      <c r="HF348" s="8"/>
      <c r="HG348" s="8"/>
      <c r="HH348" s="8"/>
      <c r="HI348" s="8"/>
      <c r="HJ348" s="8"/>
      <c r="HK348" s="8"/>
      <c r="HL348" s="8"/>
      <c r="HM348" s="8"/>
      <c r="HN348" s="8"/>
      <c r="HO348" s="8"/>
      <c r="HP348" s="8"/>
      <c r="HQ348" s="8"/>
      <c r="HR348" s="8"/>
      <c r="HS348" s="8"/>
      <c r="HT348" s="8"/>
      <c r="HU348" s="8"/>
      <c r="HV348" s="8"/>
      <c r="HW348" s="8"/>
      <c r="HX348" s="8"/>
      <c r="HY348" s="8"/>
      <c r="HZ348" s="8"/>
      <c r="IA348" s="8"/>
      <c r="IB348" s="8"/>
      <c r="IC348" s="8"/>
      <c r="ID348" s="8"/>
      <c r="IE348" s="8"/>
      <c r="IF348" s="8"/>
      <c r="IG348" s="8"/>
      <c r="IH348" s="8"/>
      <c r="II348" s="8"/>
      <c r="IJ348" s="8"/>
      <c r="IK348" s="8"/>
      <c r="IL348" s="8"/>
      <c r="IM348" s="8"/>
      <c r="IN348" s="8"/>
      <c r="IO348" s="8"/>
      <c r="IP348" s="8"/>
      <c r="IQ348" s="8"/>
      <c r="IR348" s="8"/>
      <c r="IS348" s="8"/>
      <c r="IT348" s="8"/>
      <c r="IU348" s="8"/>
      <c r="IV348" s="8"/>
      <c r="IW348" s="8"/>
      <c r="IX348" s="8"/>
      <c r="IY348" s="8"/>
      <c r="IZ348" s="8"/>
      <c r="JA348" s="8"/>
      <c r="JB348" s="8"/>
      <c r="JC348" s="8"/>
      <c r="JD348" s="8"/>
      <c r="JE348" s="8"/>
      <c r="JF348" s="8"/>
      <c r="JG348" s="8"/>
      <c r="JH348" s="8"/>
      <c r="JI348" s="8"/>
      <c r="JJ348" s="8"/>
      <c r="JK348" s="8"/>
      <c r="JL348" s="8"/>
      <c r="JM348" s="8"/>
      <c r="JN348" s="8"/>
      <c r="JO348" s="8"/>
      <c r="JP348" s="8"/>
      <c r="JQ348" s="8"/>
      <c r="JR348" s="8"/>
      <c r="JS348" s="8"/>
      <c r="JT348" s="8"/>
      <c r="JU348" s="8"/>
      <c r="JV348" s="8"/>
      <c r="JW348" s="8"/>
      <c r="JX348" s="8"/>
      <c r="JY348" s="8"/>
      <c r="JZ348" s="8"/>
      <c r="KA348" s="8"/>
      <c r="KB348" s="8"/>
      <c r="KC348" s="8"/>
      <c r="KD348" s="8"/>
      <c r="KE348" s="8"/>
      <c r="KF348" s="8"/>
      <c r="KG348" s="8"/>
      <c r="KH348" s="8"/>
      <c r="KI348" s="8"/>
      <c r="KJ348" s="8"/>
      <c r="KK348" s="8"/>
      <c r="KL348" s="8"/>
      <c r="KM348" s="8"/>
      <c r="KN348" s="8"/>
      <c r="KO348" s="8"/>
      <c r="KP348" s="8"/>
      <c r="KQ348" s="8"/>
      <c r="KR348" s="8"/>
      <c r="KS348" s="8"/>
      <c r="KT348" s="8"/>
      <c r="KU348" s="8"/>
      <c r="KV348" s="8"/>
      <c r="KW348" s="8"/>
      <c r="KX348" s="8"/>
      <c r="KY348" s="8"/>
      <c r="KZ348" s="8"/>
      <c r="LA348" s="8"/>
      <c r="LB348" s="8"/>
      <c r="LC348" s="8"/>
      <c r="LD348" s="8"/>
      <c r="LE348" s="8"/>
      <c r="LF348" s="8"/>
      <c r="LG348" s="8"/>
      <c r="LH348" s="8"/>
      <c r="LI348" s="8"/>
      <c r="LJ348" s="8"/>
      <c r="LK348" s="8"/>
      <c r="LL348" s="8"/>
      <c r="LM348" s="8"/>
      <c r="LN348" s="8"/>
      <c r="LO348" s="8"/>
      <c r="LP348" s="8"/>
      <c r="LQ348" s="8"/>
      <c r="LR348" s="8"/>
      <c r="LS348" s="8"/>
      <c r="LT348" s="8"/>
      <c r="LU348" s="8"/>
      <c r="LV348" s="8"/>
      <c r="LW348" s="8"/>
      <c r="LX348" s="8"/>
      <c r="LY348" s="8"/>
      <c r="LZ348" s="8"/>
      <c r="MA348" s="8"/>
      <c r="MB348" s="8"/>
      <c r="MC348" s="8"/>
      <c r="MD348" s="8"/>
      <c r="ME348" s="8"/>
      <c r="MF348" s="8"/>
      <c r="MG348" s="8"/>
      <c r="MH348" s="8"/>
      <c r="MI348" s="8"/>
      <c r="MJ348" s="8"/>
      <c r="MK348" s="8"/>
      <c r="ML348" s="8"/>
      <c r="MM348" s="8"/>
      <c r="MN348" s="8"/>
      <c r="MO348" s="8"/>
      <c r="MP348" s="8"/>
      <c r="MQ348" s="8"/>
      <c r="MR348" s="8"/>
      <c r="MS348" s="8"/>
      <c r="MT348" s="8"/>
      <c r="MU348" s="8"/>
      <c r="MV348" s="8"/>
      <c r="MW348" s="8"/>
      <c r="MX348" s="8"/>
      <c r="MY348" s="8"/>
      <c r="MZ348" s="8"/>
      <c r="NA348" s="8"/>
      <c r="NB348" s="8"/>
      <c r="NC348" s="8"/>
      <c r="ND348" s="8"/>
      <c r="NE348" s="8"/>
      <c r="NF348" s="8"/>
      <c r="NG348" s="8"/>
      <c r="NH348" s="8"/>
      <c r="NI348" s="8"/>
      <c r="NJ348" s="8"/>
      <c r="NK348" s="8"/>
      <c r="NL348" s="8"/>
      <c r="NM348" s="8"/>
      <c r="NN348" s="8"/>
      <c r="NO348" s="8"/>
      <c r="NP348" s="8"/>
      <c r="NQ348" s="8"/>
      <c r="NR348" s="8"/>
      <c r="NS348" s="8"/>
      <c r="NT348" s="8"/>
      <c r="NU348" s="8"/>
      <c r="NV348" s="8"/>
      <c r="NW348" s="8"/>
      <c r="NX348" s="8"/>
      <c r="NY348" s="8"/>
      <c r="NZ348" s="8"/>
      <c r="OA348" s="8"/>
      <c r="OB348" s="8"/>
      <c r="OC348" s="8"/>
      <c r="OD348" s="8"/>
      <c r="OE348" s="8"/>
      <c r="OF348" s="8"/>
      <c r="OG348" s="8"/>
      <c r="OH348" s="8"/>
      <c r="OI348" s="8"/>
      <c r="OJ348" s="8"/>
      <c r="OK348" s="8"/>
      <c r="OL348" s="8"/>
      <c r="OM348" s="8"/>
      <c r="ON348" s="8"/>
      <c r="OO348" s="8"/>
      <c r="OP348" s="8"/>
      <c r="OQ348" s="8"/>
      <c r="OR348" s="8"/>
      <c r="OS348" s="8"/>
      <c r="OT348" s="8"/>
      <c r="OU348" s="8"/>
      <c r="OV348" s="8"/>
      <c r="OW348" s="8"/>
      <c r="OX348" s="8"/>
      <c r="OY348" s="8"/>
      <c r="OZ348" s="8"/>
      <c r="PA348" s="8"/>
      <c r="PB348" s="8"/>
      <c r="PC348" s="8"/>
      <c r="PD348" s="8"/>
      <c r="PE348" s="8"/>
      <c r="PF348" s="8"/>
      <c r="PG348" s="8"/>
      <c r="PH348" s="8"/>
      <c r="PI348" s="8"/>
      <c r="PJ348" s="8"/>
      <c r="PK348" s="8"/>
      <c r="PL348" s="8"/>
      <c r="PM348" s="8"/>
      <c r="PN348" s="8"/>
      <c r="PO348" s="8"/>
      <c r="PP348" s="8"/>
      <c r="PQ348" s="8"/>
      <c r="PR348" s="8"/>
      <c r="PS348" s="8"/>
      <c r="PT348" s="8"/>
      <c r="PU348" s="8"/>
      <c r="PV348" s="8"/>
      <c r="PW348" s="8"/>
      <c r="PX348" s="8"/>
      <c r="PY348" s="8"/>
      <c r="PZ348" s="8"/>
      <c r="QA348" s="8"/>
      <c r="QB348" s="8"/>
      <c r="QC348" s="8"/>
      <c r="QD348" s="8"/>
      <c r="QE348" s="8"/>
      <c r="QF348" s="8"/>
      <c r="QG348" s="8"/>
      <c r="QH348" s="8"/>
      <c r="QI348" s="8"/>
      <c r="QJ348" s="8"/>
      <c r="QK348" s="8"/>
      <c r="QL348" s="8"/>
      <c r="QM348" s="8"/>
      <c r="QN348" s="8"/>
      <c r="QO348" s="8"/>
      <c r="QP348" s="8"/>
      <c r="QQ348" s="8"/>
      <c r="QR348" s="8"/>
      <c r="QS348" s="8"/>
      <c r="QT348" s="8"/>
      <c r="QU348" s="8"/>
      <c r="QV348" s="8"/>
      <c r="QW348" s="8"/>
      <c r="QX348" s="8"/>
      <c r="QY348" s="8"/>
      <c r="QZ348" s="8"/>
      <c r="RA348" s="8"/>
      <c r="RB348" s="8"/>
      <c r="RC348" s="8"/>
      <c r="RD348" s="8"/>
      <c r="RE348" s="8"/>
      <c r="RF348" s="8"/>
      <c r="RG348" s="8"/>
      <c r="RH348" s="8"/>
      <c r="RI348" s="8"/>
      <c r="RJ348" s="8"/>
      <c r="RK348" s="8"/>
      <c r="RL348" s="8"/>
      <c r="RM348" s="8"/>
      <c r="RN348" s="8"/>
      <c r="RO348" s="8"/>
      <c r="RP348" s="8"/>
      <c r="RQ348" s="8"/>
      <c r="RR348" s="8"/>
      <c r="RS348" s="8"/>
      <c r="RT348" s="8"/>
      <c r="RU348" s="8"/>
      <c r="RV348" s="8"/>
      <c r="RW348" s="8"/>
      <c r="RX348" s="8"/>
      <c r="RY348" s="8"/>
      <c r="RZ348" s="8"/>
      <c r="SA348" s="8"/>
      <c r="SB348" s="8"/>
      <c r="SC348" s="8"/>
      <c r="SD348" s="8"/>
      <c r="SE348" s="8"/>
      <c r="SF348" s="8"/>
      <c r="SG348" s="8"/>
      <c r="SH348" s="8"/>
      <c r="SI348" s="8"/>
      <c r="SJ348" s="8"/>
      <c r="SK348" s="8"/>
      <c r="SL348" s="8"/>
      <c r="SM348" s="8"/>
      <c r="SN348" s="8"/>
      <c r="SO348" s="8"/>
      <c r="SP348" s="8"/>
      <c r="SQ348" s="8"/>
      <c r="SR348" s="8"/>
      <c r="SS348" s="8"/>
      <c r="ST348" s="8"/>
      <c r="SU348" s="8"/>
      <c r="SV348" s="8"/>
      <c r="SW348" s="8"/>
      <c r="SX348" s="8"/>
      <c r="SY348" s="8"/>
      <c r="SZ348" s="8"/>
      <c r="TA348" s="8"/>
      <c r="TB348" s="8"/>
      <c r="TC348" s="8"/>
      <c r="TD348" s="8"/>
      <c r="TE348" s="8"/>
      <c r="TF348" s="8"/>
      <c r="TG348" s="8"/>
      <c r="TH348" s="8"/>
      <c r="TI348" s="8"/>
      <c r="TJ348" s="8"/>
      <c r="TK348" s="8"/>
      <c r="TL348" s="8"/>
      <c r="TM348" s="8"/>
      <c r="TN348" s="8"/>
      <c r="TO348" s="8"/>
      <c r="TP348" s="8"/>
      <c r="TQ348" s="8"/>
      <c r="TR348" s="8"/>
      <c r="TS348" s="8"/>
      <c r="TT348" s="8"/>
      <c r="TU348" s="8"/>
      <c r="TV348" s="8"/>
      <c r="TW348" s="8"/>
      <c r="TX348" s="8"/>
      <c r="TY348" s="8"/>
      <c r="TZ348" s="8"/>
      <c r="UA348" s="8"/>
      <c r="UB348" s="8"/>
      <c r="UC348" s="8"/>
      <c r="UD348" s="8"/>
      <c r="UE348" s="8"/>
      <c r="UF348" s="8"/>
      <c r="UG348" s="8"/>
      <c r="UH348" s="8"/>
      <c r="UI348" s="8"/>
      <c r="UJ348" s="8"/>
      <c r="UK348" s="8"/>
      <c r="UL348" s="8"/>
      <c r="UM348" s="8"/>
      <c r="UN348" s="8"/>
      <c r="UO348" s="8"/>
      <c r="UP348" s="8"/>
      <c r="UQ348" s="8"/>
      <c r="UR348" s="8"/>
      <c r="US348" s="8"/>
      <c r="UT348" s="8"/>
      <c r="UU348" s="8"/>
      <c r="UV348" s="8"/>
      <c r="UW348" s="8"/>
      <c r="UX348" s="8"/>
      <c r="UY348" s="8"/>
      <c r="UZ348" s="8"/>
      <c r="VA348" s="8"/>
      <c r="VB348" s="8"/>
      <c r="VC348" s="8"/>
      <c r="VD348" s="8"/>
      <c r="VE348" s="8"/>
      <c r="VF348" s="8"/>
      <c r="VG348" s="8"/>
      <c r="VH348" s="8"/>
      <c r="VI348" s="8"/>
      <c r="VJ348" s="8"/>
      <c r="VK348" s="8"/>
      <c r="VL348" s="8"/>
      <c r="VM348" s="8"/>
      <c r="VN348" s="8"/>
      <c r="VO348" s="8"/>
      <c r="VP348" s="8"/>
      <c r="VQ348" s="8"/>
      <c r="VR348" s="8"/>
      <c r="VS348" s="8"/>
      <c r="VT348" s="8"/>
      <c r="VU348" s="8"/>
      <c r="VV348" s="8"/>
      <c r="VW348" s="8"/>
      <c r="VX348" s="8"/>
      <c r="VY348" s="8"/>
      <c r="VZ348" s="8"/>
      <c r="WA348" s="8"/>
      <c r="WB348" s="8"/>
      <c r="WC348" s="8"/>
      <c r="WD348" s="8"/>
      <c r="WE348" s="8"/>
      <c r="WF348" s="8"/>
      <c r="WG348" s="8"/>
      <c r="WH348" s="8"/>
      <c r="WI348" s="8"/>
      <c r="WJ348" s="8"/>
      <c r="WK348" s="8"/>
      <c r="WL348" s="8"/>
      <c r="WM348" s="8"/>
      <c r="WN348" s="8"/>
      <c r="WO348" s="8"/>
      <c r="WP348" s="8"/>
      <c r="WQ348" s="8"/>
      <c r="WR348" s="8"/>
      <c r="WS348" s="8"/>
      <c r="WT348" s="8"/>
      <c r="WU348" s="8"/>
      <c r="WV348" s="8"/>
      <c r="WW348" s="8"/>
      <c r="WX348" s="8"/>
      <c r="WY348" s="8"/>
      <c r="WZ348" s="8"/>
      <c r="XA348" s="8"/>
      <c r="XB348" s="8"/>
      <c r="XC348" s="8"/>
      <c r="XD348" s="8"/>
      <c r="XE348" s="8"/>
      <c r="XF348" s="8"/>
      <c r="XG348" s="8"/>
      <c r="XH348" s="8"/>
      <c r="XI348" s="8"/>
      <c r="XJ348" s="8"/>
      <c r="XK348" s="8"/>
      <c r="XL348" s="8"/>
      <c r="XM348" s="8"/>
      <c r="XN348" s="8"/>
      <c r="XO348" s="8"/>
      <c r="XP348" s="8"/>
      <c r="XQ348" s="8"/>
      <c r="XR348" s="8"/>
      <c r="XS348" s="8"/>
      <c r="XT348" s="8"/>
      <c r="XU348" s="8"/>
      <c r="XV348" s="8"/>
      <c r="XW348" s="8"/>
      <c r="XX348" s="8"/>
      <c r="XY348" s="8"/>
      <c r="XZ348" s="8"/>
      <c r="YA348" s="8"/>
      <c r="YB348" s="8"/>
      <c r="YC348" s="8"/>
      <c r="YD348" s="8"/>
      <c r="YE348" s="8"/>
      <c r="YF348" s="8"/>
      <c r="YG348" s="8"/>
      <c r="YH348" s="8"/>
      <c r="YI348" s="8"/>
      <c r="YJ348" s="8"/>
      <c r="YK348" s="8"/>
      <c r="YL348" s="8"/>
      <c r="YM348" s="8"/>
      <c r="YN348" s="8"/>
      <c r="YO348" s="8"/>
      <c r="YP348" s="8"/>
      <c r="YQ348" s="8"/>
      <c r="YR348" s="8"/>
      <c r="YS348" s="8"/>
      <c r="YT348" s="8"/>
      <c r="YU348" s="8"/>
      <c r="YV348" s="8"/>
    </row>
    <row r="349" spans="1:672" ht="20.25" customHeight="1" x14ac:dyDescent="0.2">
      <c r="D349" s="102"/>
      <c r="E349" s="103" t="s">
        <v>175</v>
      </c>
      <c r="F349" s="104"/>
      <c r="G349" s="104"/>
      <c r="H349" s="101" t="s">
        <v>176</v>
      </c>
      <c r="I349" s="101"/>
      <c r="J349" s="101"/>
      <c r="K349" s="101"/>
      <c r="L349" s="101"/>
      <c r="M349" s="101"/>
      <c r="O349" s="101" t="s">
        <v>177</v>
      </c>
      <c r="P349" s="101"/>
      <c r="Q349" s="101"/>
      <c r="R349" s="101"/>
      <c r="S349" s="101"/>
    </row>
    <row r="350" spans="1:672" x14ac:dyDescent="0.2">
      <c r="C350" s="102"/>
      <c r="D350" s="102"/>
      <c r="E350" s="102"/>
      <c r="F350" s="104"/>
      <c r="G350" s="104"/>
      <c r="H350" s="101"/>
      <c r="J350" s="101"/>
      <c r="K350" s="101"/>
      <c r="L350" s="101"/>
      <c r="M350" s="101"/>
      <c r="O350" s="101"/>
      <c r="P350" s="101"/>
      <c r="Q350" s="101"/>
      <c r="R350" s="101"/>
      <c r="S350" s="101"/>
    </row>
    <row r="351" spans="1:672" x14ac:dyDescent="0.2">
      <c r="C351" s="102"/>
      <c r="D351" s="102"/>
      <c r="E351" s="102"/>
      <c r="F351" s="104"/>
      <c r="G351" s="104"/>
      <c r="H351" s="101"/>
      <c r="J351" s="101"/>
      <c r="K351" s="101"/>
      <c r="L351" s="101"/>
      <c r="M351" s="101"/>
      <c r="O351" s="101"/>
      <c r="P351" s="101"/>
      <c r="Q351" s="101"/>
      <c r="R351" s="101"/>
      <c r="S351" s="101"/>
    </row>
    <row r="353" spans="3:3" x14ac:dyDescent="0.2">
      <c r="C353" s="8" t="s">
        <v>178</v>
      </c>
    </row>
    <row r="354" spans="3:3" x14ac:dyDescent="0.2">
      <c r="C354" s="8" t="s">
        <v>179</v>
      </c>
    </row>
    <row r="355" spans="3:3" x14ac:dyDescent="0.2">
      <c r="C355" s="8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11284722222222222" right="7.8125E-2" top="0.75" bottom="0.75" header="0.3" footer="0.3"/>
  <pageSetup paperSize="9" scale="5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60"/>
  <sheetViews>
    <sheetView zoomScale="80" zoomScaleNormal="80" zoomScalePageLayoutView="70" workbookViewId="0">
      <selection sqref="A1:XFD1048576"/>
    </sheetView>
  </sheetViews>
  <sheetFormatPr defaultRowHeight="12.75" x14ac:dyDescent="0.2"/>
  <cols>
    <col min="1" max="1" width="1.140625" style="127" customWidth="1"/>
    <col min="2" max="2" width="6.140625" style="127" customWidth="1"/>
    <col min="3" max="3" width="5.7109375" style="127" customWidth="1"/>
    <col min="4" max="4" width="6" style="127" customWidth="1"/>
    <col min="5" max="5" width="21" style="127" customWidth="1"/>
    <col min="6" max="6" width="13" style="203" customWidth="1"/>
    <col min="7" max="7" width="11.7109375" style="203" customWidth="1"/>
    <col min="8" max="8" width="11.28515625" style="203" customWidth="1"/>
    <col min="9" max="9" width="12.5703125" style="203" customWidth="1"/>
    <col min="10" max="10" width="12.28515625" style="203" customWidth="1"/>
    <col min="11" max="11" width="11.28515625" style="203" customWidth="1"/>
    <col min="12" max="12" width="8.5703125" style="203" customWidth="1"/>
    <col min="13" max="13" width="12.28515625" style="203" customWidth="1"/>
    <col min="14" max="14" width="8.7109375" style="203" customWidth="1"/>
    <col min="15" max="15" width="9.7109375" style="203" customWidth="1"/>
    <col min="16" max="16" width="10.5703125" style="203" customWidth="1"/>
    <col min="17" max="17" width="9.5703125" style="203" customWidth="1"/>
    <col min="18" max="18" width="6.7109375" style="203" customWidth="1"/>
    <col min="19" max="19" width="9" style="203" customWidth="1"/>
    <col min="20" max="20" width="8.28515625" style="203" customWidth="1"/>
    <col min="21" max="21" width="6.140625" style="203" customWidth="1"/>
    <col min="22" max="22" width="8.7109375" style="203" customWidth="1"/>
    <col min="23" max="23" width="6.5703125" style="203" customWidth="1"/>
    <col min="24" max="24" width="5.42578125" style="203" customWidth="1"/>
    <col min="25" max="25" width="5.140625" style="203" customWidth="1"/>
    <col min="26" max="26" width="7.5703125" style="203" customWidth="1"/>
    <col min="27" max="27" width="11.5703125" style="127" customWidth="1"/>
    <col min="28" max="28" width="13.42578125" style="127" customWidth="1"/>
    <col min="29" max="29" width="17.5703125" style="127" customWidth="1"/>
    <col min="30" max="33" width="9.140625" style="127" customWidth="1"/>
    <col min="34" max="16384" width="9.140625" style="127"/>
  </cols>
  <sheetData>
    <row r="1" spans="1:28" s="108" customFormat="1" ht="15" x14ac:dyDescent="0.25">
      <c r="A1" s="106"/>
      <c r="B1" s="106"/>
      <c r="C1" s="106"/>
      <c r="D1" s="106"/>
      <c r="E1" s="106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6"/>
      <c r="AB1" s="476" t="s">
        <v>0</v>
      </c>
    </row>
    <row r="2" spans="1:28" s="108" customFormat="1" ht="29.25" customHeight="1" x14ac:dyDescent="0.25">
      <c r="A2" s="106"/>
      <c r="B2" s="106"/>
      <c r="C2" s="106"/>
      <c r="D2" s="106"/>
      <c r="E2" s="106"/>
      <c r="F2" s="107"/>
      <c r="G2" s="477" t="s">
        <v>1</v>
      </c>
      <c r="H2" s="477"/>
      <c r="I2" s="477"/>
      <c r="J2" s="477"/>
      <c r="K2" s="477"/>
      <c r="L2" s="477"/>
      <c r="M2" s="477"/>
      <c r="N2" s="477"/>
      <c r="O2" s="47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6"/>
      <c r="AB2" s="476"/>
    </row>
    <row r="3" spans="1:28" s="108" customFormat="1" ht="15" x14ac:dyDescent="0.25">
      <c r="A3" s="106"/>
      <c r="B3" s="106"/>
      <c r="C3" s="106"/>
      <c r="D3" s="106"/>
      <c r="E3" s="106"/>
      <c r="F3" s="107"/>
      <c r="G3" s="477" t="s">
        <v>185</v>
      </c>
      <c r="H3" s="477"/>
      <c r="I3" s="477"/>
      <c r="J3" s="477"/>
      <c r="K3" s="477"/>
      <c r="L3" s="477"/>
      <c r="M3" s="47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6"/>
      <c r="AB3" s="109"/>
    </row>
    <row r="4" spans="1:28" s="108" customFormat="1" ht="15" x14ac:dyDescent="0.25">
      <c r="A4" s="106"/>
      <c r="B4" s="478" t="s">
        <v>2</v>
      </c>
      <c r="C4" s="478"/>
      <c r="D4" s="478"/>
      <c r="E4" s="478"/>
      <c r="F4" s="107"/>
      <c r="G4" s="107" t="s">
        <v>3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6"/>
      <c r="AB4" s="109"/>
    </row>
    <row r="5" spans="1:28" s="108" customFormat="1" ht="15" x14ac:dyDescent="0.25">
      <c r="A5" s="110"/>
      <c r="B5" s="111" t="s">
        <v>4</v>
      </c>
      <c r="C5" s="112"/>
      <c r="D5" s="112"/>
      <c r="E5" s="112"/>
      <c r="F5" s="113"/>
      <c r="G5" s="475" t="s">
        <v>5</v>
      </c>
      <c r="H5" s="475"/>
      <c r="I5" s="475"/>
      <c r="J5" s="475"/>
      <c r="K5" s="475"/>
      <c r="L5" s="475"/>
      <c r="M5" s="475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5"/>
      <c r="AB5" s="115"/>
    </row>
    <row r="6" spans="1:28" s="108" customFormat="1" ht="15" x14ac:dyDescent="0.25">
      <c r="B6" s="108" t="s">
        <v>6</v>
      </c>
      <c r="C6" s="116"/>
      <c r="D6" s="116"/>
      <c r="E6" s="117"/>
      <c r="F6" s="118"/>
      <c r="G6" s="474" t="s">
        <v>7</v>
      </c>
      <c r="H6" s="474"/>
      <c r="I6" s="474"/>
      <c r="J6" s="474"/>
      <c r="K6" s="474"/>
      <c r="L6" s="47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5"/>
      <c r="AB6" s="115"/>
    </row>
    <row r="7" spans="1:28" s="108" customFormat="1" ht="15" x14ac:dyDescent="0.25">
      <c r="B7" s="108" t="s">
        <v>8</v>
      </c>
      <c r="C7" s="116"/>
      <c r="D7" s="116"/>
      <c r="E7" s="116"/>
      <c r="F7" s="118"/>
      <c r="G7" s="119" t="s">
        <v>204</v>
      </c>
      <c r="H7" s="114"/>
      <c r="I7" s="114"/>
      <c r="J7" s="114"/>
      <c r="K7" s="114"/>
      <c r="L7" s="114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spans="1:28" s="108" customFormat="1" ht="15" x14ac:dyDescent="0.25">
      <c r="B8" s="108" t="s">
        <v>9</v>
      </c>
      <c r="C8" s="116"/>
      <c r="D8" s="116"/>
      <c r="E8" s="116"/>
      <c r="F8" s="118"/>
      <c r="G8" s="474" t="s">
        <v>10</v>
      </c>
      <c r="H8" s="474"/>
      <c r="I8" s="474"/>
      <c r="J8" s="474"/>
      <c r="K8" s="474"/>
      <c r="L8" s="114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spans="1:28" s="108" customFormat="1" ht="15" x14ac:dyDescent="0.25">
      <c r="B9" s="108" t="s">
        <v>11</v>
      </c>
      <c r="F9" s="121"/>
      <c r="G9" s="121" t="s">
        <v>12</v>
      </c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5"/>
      <c r="AB9" s="122"/>
    </row>
    <row r="10" spans="1:28" s="108" customFormat="1" ht="15" x14ac:dyDescent="0.25">
      <c r="B10" s="469" t="s">
        <v>13</v>
      </c>
      <c r="C10" s="469"/>
      <c r="D10" s="469"/>
      <c r="E10" s="469" t="s">
        <v>14</v>
      </c>
      <c r="F10" s="465" t="s">
        <v>15</v>
      </c>
      <c r="G10" s="465" t="s">
        <v>16</v>
      </c>
      <c r="H10" s="465"/>
      <c r="I10" s="465" t="s">
        <v>17</v>
      </c>
      <c r="J10" s="465" t="s">
        <v>18</v>
      </c>
      <c r="K10" s="465" t="s">
        <v>19</v>
      </c>
      <c r="L10" s="465" t="s">
        <v>20</v>
      </c>
      <c r="M10" s="465" t="s">
        <v>21</v>
      </c>
      <c r="N10" s="465" t="s">
        <v>22</v>
      </c>
      <c r="O10" s="465" t="s">
        <v>23</v>
      </c>
      <c r="P10" s="471" t="s">
        <v>24</v>
      </c>
      <c r="Q10" s="471" t="s">
        <v>25</v>
      </c>
      <c r="R10" s="465" t="s">
        <v>26</v>
      </c>
      <c r="S10" s="465"/>
      <c r="T10" s="465"/>
      <c r="U10" s="465" t="s">
        <v>27</v>
      </c>
      <c r="V10" s="465" t="s">
        <v>28</v>
      </c>
      <c r="W10" s="466" t="s">
        <v>26</v>
      </c>
      <c r="X10" s="467"/>
      <c r="Y10" s="467"/>
      <c r="Z10" s="468"/>
      <c r="AA10" s="469" t="s">
        <v>29</v>
      </c>
      <c r="AB10" s="469" t="s">
        <v>30</v>
      </c>
    </row>
    <row r="11" spans="1:28" s="108" customFormat="1" ht="15" x14ac:dyDescent="0.25">
      <c r="B11" s="470" t="s">
        <v>31</v>
      </c>
      <c r="C11" s="470" t="s">
        <v>32</v>
      </c>
      <c r="D11" s="470" t="s">
        <v>33</v>
      </c>
      <c r="E11" s="469"/>
      <c r="F11" s="465"/>
      <c r="G11" s="465"/>
      <c r="H11" s="465"/>
      <c r="I11" s="465"/>
      <c r="J11" s="465"/>
      <c r="K11" s="465"/>
      <c r="L11" s="465"/>
      <c r="M11" s="465"/>
      <c r="N11" s="465"/>
      <c r="O11" s="465"/>
      <c r="P11" s="472"/>
      <c r="Q11" s="472"/>
      <c r="R11" s="465" t="s">
        <v>34</v>
      </c>
      <c r="S11" s="465" t="s">
        <v>35</v>
      </c>
      <c r="T11" s="465" t="s">
        <v>36</v>
      </c>
      <c r="U11" s="465"/>
      <c r="V11" s="465"/>
      <c r="W11" s="465" t="s">
        <v>37</v>
      </c>
      <c r="X11" s="465" t="s">
        <v>38</v>
      </c>
      <c r="Y11" s="465" t="s">
        <v>39</v>
      </c>
      <c r="Z11" s="465" t="s">
        <v>40</v>
      </c>
      <c r="AA11" s="469"/>
      <c r="AB11" s="469"/>
    </row>
    <row r="12" spans="1:28" s="108" customFormat="1" ht="45" x14ac:dyDescent="0.25">
      <c r="B12" s="470"/>
      <c r="C12" s="470"/>
      <c r="D12" s="470"/>
      <c r="E12" s="469"/>
      <c r="F12" s="465"/>
      <c r="G12" s="123" t="s">
        <v>41</v>
      </c>
      <c r="H12" s="123" t="s">
        <v>42</v>
      </c>
      <c r="I12" s="465"/>
      <c r="J12" s="465"/>
      <c r="K12" s="465"/>
      <c r="L12" s="465"/>
      <c r="M12" s="465"/>
      <c r="N12" s="465"/>
      <c r="O12" s="465"/>
      <c r="P12" s="473"/>
      <c r="Q12" s="473"/>
      <c r="R12" s="465"/>
      <c r="S12" s="465"/>
      <c r="T12" s="465"/>
      <c r="U12" s="465"/>
      <c r="V12" s="465"/>
      <c r="W12" s="465"/>
      <c r="X12" s="465"/>
      <c r="Y12" s="465"/>
      <c r="Z12" s="465"/>
      <c r="AA12" s="469"/>
      <c r="AB12" s="469"/>
    </row>
    <row r="13" spans="1:28" s="124" customFormat="1" ht="15.75" customHeight="1" x14ac:dyDescent="0.2">
      <c r="B13" s="125">
        <v>1</v>
      </c>
      <c r="C13" s="125">
        <v>2</v>
      </c>
      <c r="D13" s="125">
        <v>3</v>
      </c>
      <c r="E13" s="125">
        <v>4</v>
      </c>
      <c r="F13" s="125">
        <v>5</v>
      </c>
      <c r="G13" s="125">
        <v>6</v>
      </c>
      <c r="H13" s="125">
        <v>7</v>
      </c>
      <c r="I13" s="125">
        <v>8</v>
      </c>
      <c r="J13" s="126">
        <v>9</v>
      </c>
      <c r="K13" s="126">
        <v>10</v>
      </c>
      <c r="L13" s="125">
        <v>11</v>
      </c>
      <c r="M13" s="125">
        <v>12</v>
      </c>
      <c r="N13" s="125">
        <v>13</v>
      </c>
      <c r="O13" s="125">
        <v>14</v>
      </c>
      <c r="P13" s="126">
        <v>15</v>
      </c>
      <c r="Q13" s="125">
        <v>16</v>
      </c>
      <c r="R13" s="125">
        <v>17</v>
      </c>
      <c r="S13" s="125">
        <v>18</v>
      </c>
      <c r="T13" s="125">
        <v>19</v>
      </c>
      <c r="U13" s="125">
        <v>20</v>
      </c>
      <c r="V13" s="125">
        <v>21</v>
      </c>
      <c r="W13" s="125">
        <v>22</v>
      </c>
      <c r="X13" s="125">
        <v>23</v>
      </c>
      <c r="Y13" s="125">
        <v>24</v>
      </c>
      <c r="Z13" s="125">
        <v>25</v>
      </c>
      <c r="AA13" s="125">
        <v>26</v>
      </c>
      <c r="AB13" s="125">
        <v>27</v>
      </c>
    </row>
    <row r="14" spans="1:28" ht="27.75" customHeight="1" x14ac:dyDescent="0.2">
      <c r="B14" s="128">
        <v>333</v>
      </c>
      <c r="C14" s="129" t="s">
        <v>43</v>
      </c>
      <c r="D14" s="129"/>
      <c r="E14" s="105" t="s">
        <v>44</v>
      </c>
      <c r="F14" s="130">
        <f t="shared" ref="F14:K14" si="0">F15+F32+F45+F64+F80+F94+F110+F126+F142+F155+F164+F166+F179+F180+F185+F197+F198+F202+F222+F239+F258+F273+F286+F304+F306+F308+F319+F321+F323+F327+F341+F342+F347</f>
        <v>41294981</v>
      </c>
      <c r="G14" s="130">
        <f t="shared" si="0"/>
        <v>7198729</v>
      </c>
      <c r="H14" s="130">
        <f t="shared" si="0"/>
        <v>3173428</v>
      </c>
      <c r="I14" s="131">
        <f t="shared" si="0"/>
        <v>4557970.1576400008</v>
      </c>
      <c r="J14" s="130">
        <f t="shared" si="0"/>
        <v>-2640758.8423600001</v>
      </c>
      <c r="K14" s="130">
        <f t="shared" si="0"/>
        <v>3129327.8693199996</v>
      </c>
      <c r="L14" s="132">
        <f>(K14/H14)*100</f>
        <v>98.610331456078399</v>
      </c>
      <c r="M14" s="130">
        <f>M15+M32+M45+M64+M80+M94+M110+M126+M142+M155+M164+M166+M179+M180+M185+M197+M198+M202+M222+M239+M258+M273+M286+M304+M306+M308+M319+M321+M323+M327+M341+M342+M347</f>
        <v>41294981</v>
      </c>
      <c r="N14" s="131">
        <f>M14/F14*100</f>
        <v>100</v>
      </c>
      <c r="O14" s="130">
        <f t="shared" ref="O14:V14" si="1">O15+O32+O45+O64+O80+O94+O110+O126+O142+O155+O164+O166+O179+O180+O185+O197+O198+O202+O222+O239+O258+O273+O286+O304+O306+O308+O319+O321+O323+O327+O341+O342+O347</f>
        <v>0</v>
      </c>
      <c r="P14" s="130">
        <f t="shared" si="1"/>
        <v>-44100.130680000002</v>
      </c>
      <c r="Q14" s="130">
        <f t="shared" si="1"/>
        <v>-139546.37600000002</v>
      </c>
      <c r="R14" s="130">
        <f t="shared" si="1"/>
        <v>0</v>
      </c>
      <c r="S14" s="130">
        <f t="shared" si="1"/>
        <v>-86142.98</v>
      </c>
      <c r="T14" s="130">
        <f t="shared" si="1"/>
        <v>-53071.395999999993</v>
      </c>
      <c r="U14" s="130">
        <f t="shared" si="1"/>
        <v>0</v>
      </c>
      <c r="V14" s="130">
        <f t="shared" si="1"/>
        <v>-10216.476879999991</v>
      </c>
      <c r="W14" s="131"/>
      <c r="X14" s="131"/>
      <c r="Y14" s="131"/>
      <c r="Z14" s="131"/>
      <c r="AA14" s="133"/>
      <c r="AB14" s="134"/>
    </row>
    <row r="15" spans="1:28" ht="51" x14ac:dyDescent="0.2">
      <c r="B15" s="135" t="s">
        <v>45</v>
      </c>
      <c r="C15" s="129"/>
      <c r="D15" s="129"/>
      <c r="E15" s="136" t="s">
        <v>5</v>
      </c>
      <c r="F15" s="131">
        <f>F16</f>
        <v>601127</v>
      </c>
      <c r="G15" s="131">
        <f>G16</f>
        <v>172113</v>
      </c>
      <c r="H15" s="131">
        <f>H16</f>
        <v>97740</v>
      </c>
      <c r="I15" s="131">
        <f>I16</f>
        <v>149197.29399999999</v>
      </c>
      <c r="J15" s="131">
        <f t="shared" ref="J15" si="2">I15-G15</f>
        <v>-22915.706000000006</v>
      </c>
      <c r="K15" s="131">
        <f t="shared" ref="K15" si="3">K16</f>
        <v>93176.348870000002</v>
      </c>
      <c r="L15" s="132">
        <f>(K15/H15)*100</f>
        <v>95.330825526908129</v>
      </c>
      <c r="M15" s="131">
        <f>M16</f>
        <v>601127</v>
      </c>
      <c r="N15" s="131">
        <f>M15/F15*100</f>
        <v>100</v>
      </c>
      <c r="O15" s="131">
        <f t="shared" ref="O15" si="4">O16</f>
        <v>0</v>
      </c>
      <c r="P15" s="131">
        <f t="shared" ref="P15:P29" si="5">K15-H15</f>
        <v>-4563.6511299999984</v>
      </c>
      <c r="Q15" s="131">
        <f>R15+S15+T15</f>
        <v>-51798.314999999995</v>
      </c>
      <c r="R15" s="131">
        <f>+R16</f>
        <v>0</v>
      </c>
      <c r="S15" s="131">
        <f>+S16</f>
        <v>-45703.314999999995</v>
      </c>
      <c r="T15" s="131">
        <f>T16</f>
        <v>-6095</v>
      </c>
      <c r="U15" s="131"/>
      <c r="V15" s="131">
        <f>+V16</f>
        <v>0</v>
      </c>
      <c r="W15" s="131"/>
      <c r="X15" s="131"/>
      <c r="Y15" s="131"/>
      <c r="Z15" s="131"/>
      <c r="AA15" s="133"/>
      <c r="AB15" s="105"/>
    </row>
    <row r="16" spans="1:28" ht="25.5" x14ac:dyDescent="0.2">
      <c r="A16" s="127">
        <v>1</v>
      </c>
      <c r="B16" s="135"/>
      <c r="C16" s="129" t="s">
        <v>46</v>
      </c>
      <c r="D16" s="129"/>
      <c r="E16" s="137" t="s">
        <v>47</v>
      </c>
      <c r="F16" s="131">
        <f>F17+F18+F19+F20+F21+F22+F23+F24+F25+F26+F27+F28+F29+F30+F31</f>
        <v>601127</v>
      </c>
      <c r="G16" s="131">
        <f t="shared" ref="G16:I16" si="6">G17+G18+G19+G20+G21+G22+G23+G24+G25+G26+G27+G28+G29+G30+G31</f>
        <v>172113</v>
      </c>
      <c r="H16" s="131">
        <f t="shared" si="6"/>
        <v>97740</v>
      </c>
      <c r="I16" s="131">
        <f t="shared" si="6"/>
        <v>149197.29399999999</v>
      </c>
      <c r="J16" s="131">
        <f>I16-G16</f>
        <v>-22915.706000000006</v>
      </c>
      <c r="K16" s="131">
        <f>K17+K18+K19+K20+K21+K22+K23+K24+K25+K26+K27+K28+K29+K30+K31</f>
        <v>93176.348870000002</v>
      </c>
      <c r="L16" s="132">
        <f t="shared" ref="L16:L27" si="7">(K16/H16)*100</f>
        <v>95.330825526908129</v>
      </c>
      <c r="M16" s="131">
        <f>M17+M18+M19+M20+M21+M22+M23+M24+M25+M26+M27+M28+M29+M30+M31</f>
        <v>601127</v>
      </c>
      <c r="N16" s="131">
        <f>M16/F16*100</f>
        <v>100</v>
      </c>
      <c r="O16" s="131">
        <f>O17+O18+O19+O21+O22+O23+O24+O25+O26+O27+O29+O30</f>
        <v>0</v>
      </c>
      <c r="P16" s="131">
        <f t="shared" si="5"/>
        <v>-4563.6511299999984</v>
      </c>
      <c r="Q16" s="131">
        <f>R16+S16+T16</f>
        <v>-51798.314999999995</v>
      </c>
      <c r="R16" s="131">
        <f>SUM(R17:R30)+R31</f>
        <v>0</v>
      </c>
      <c r="S16" s="131">
        <f>SUM(S17:S30)+S31</f>
        <v>-45703.314999999995</v>
      </c>
      <c r="T16" s="131">
        <f>SUM(T17:T30)+T31</f>
        <v>-6095</v>
      </c>
      <c r="U16" s="131"/>
      <c r="V16" s="131">
        <v>0</v>
      </c>
      <c r="W16" s="131"/>
      <c r="X16" s="131"/>
      <c r="Y16" s="131"/>
      <c r="Z16" s="131"/>
      <c r="AA16" s="138"/>
      <c r="AB16" s="139"/>
    </row>
    <row r="17" spans="2:28" ht="63.75" x14ac:dyDescent="0.2">
      <c r="B17" s="135"/>
      <c r="C17" s="129"/>
      <c r="D17" s="140" t="s">
        <v>48</v>
      </c>
      <c r="E17" s="136" t="s">
        <v>49</v>
      </c>
      <c r="F17" s="131">
        <v>242615</v>
      </c>
      <c r="G17" s="131">
        <v>37434</v>
      </c>
      <c r="H17" s="131">
        <v>37434</v>
      </c>
      <c r="I17" s="131">
        <v>35070.675000000003</v>
      </c>
      <c r="J17" s="131">
        <f>I17-G17</f>
        <v>-2363.3249999999971</v>
      </c>
      <c r="K17" s="131">
        <v>35070.675000000003</v>
      </c>
      <c r="L17" s="132">
        <f t="shared" si="7"/>
        <v>93.686688571886521</v>
      </c>
      <c r="M17" s="132">
        <f>F17</f>
        <v>242615</v>
      </c>
      <c r="N17" s="131">
        <f t="shared" ref="N17:N81" si="8">M17/F17*100</f>
        <v>100</v>
      </c>
      <c r="O17" s="131">
        <f t="shared" ref="O17:O32" si="9">M17-F17</f>
        <v>0</v>
      </c>
      <c r="P17" s="131">
        <f t="shared" si="5"/>
        <v>-2363.3249999999971</v>
      </c>
      <c r="Q17" s="131">
        <f>R17+S17+T17</f>
        <v>-2367.8580000000002</v>
      </c>
      <c r="R17" s="132"/>
      <c r="S17" s="132">
        <v>-2367.8580000000002</v>
      </c>
      <c r="T17" s="131"/>
      <c r="U17" s="131"/>
      <c r="V17" s="131">
        <f>P17-Q17-U17</f>
        <v>4.533000000003085</v>
      </c>
      <c r="W17" s="131"/>
      <c r="X17" s="131"/>
      <c r="Y17" s="131"/>
      <c r="Z17" s="131"/>
      <c r="AA17" s="105" t="s">
        <v>66</v>
      </c>
      <c r="AB17" s="105" t="s">
        <v>66</v>
      </c>
    </row>
    <row r="18" spans="2:28" ht="25.5" x14ac:dyDescent="0.2">
      <c r="B18" s="135"/>
      <c r="C18" s="129"/>
      <c r="D18" s="140" t="s">
        <v>51</v>
      </c>
      <c r="E18" s="136" t="s">
        <v>52</v>
      </c>
      <c r="F18" s="131">
        <v>35061</v>
      </c>
      <c r="G18" s="131">
        <v>28061</v>
      </c>
      <c r="H18" s="131">
        <v>28061</v>
      </c>
      <c r="I18" s="131">
        <v>27870.05</v>
      </c>
      <c r="J18" s="131">
        <f>I18-G18</f>
        <v>-190.95000000000073</v>
      </c>
      <c r="K18" s="131">
        <v>27870.05</v>
      </c>
      <c r="L18" s="132">
        <f t="shared" si="7"/>
        <v>99.319518192509165</v>
      </c>
      <c r="M18" s="132">
        <f>F18</f>
        <v>35061</v>
      </c>
      <c r="N18" s="131">
        <f>M18/F18*100</f>
        <v>100</v>
      </c>
      <c r="O18" s="131">
        <f t="shared" si="9"/>
        <v>0</v>
      </c>
      <c r="P18" s="131">
        <f t="shared" si="5"/>
        <v>-190.95000000000073</v>
      </c>
      <c r="Q18" s="131">
        <f>T18+S18</f>
        <v>-35061</v>
      </c>
      <c r="R18" s="132" t="s">
        <v>53</v>
      </c>
      <c r="S18" s="132">
        <v>-35061</v>
      </c>
      <c r="T18" s="131"/>
      <c r="U18" s="131"/>
      <c r="V18" s="131">
        <f>P18-Q18-U18</f>
        <v>34870.050000000003</v>
      </c>
      <c r="W18" s="131"/>
      <c r="X18" s="131"/>
      <c r="Y18" s="131"/>
      <c r="Z18" s="131"/>
      <c r="AA18" s="105" t="s">
        <v>205</v>
      </c>
      <c r="AB18" s="105" t="s">
        <v>205</v>
      </c>
    </row>
    <row r="19" spans="2:28" x14ac:dyDescent="0.2">
      <c r="B19" s="135"/>
      <c r="C19" s="129"/>
      <c r="D19" s="140" t="s">
        <v>55</v>
      </c>
      <c r="E19" s="136" t="s">
        <v>56</v>
      </c>
      <c r="F19" s="131">
        <v>40436</v>
      </c>
      <c r="G19" s="131">
        <v>2050</v>
      </c>
      <c r="H19" s="131">
        <v>2050</v>
      </c>
      <c r="I19" s="131">
        <v>2049.23</v>
      </c>
      <c r="J19" s="131">
        <f t="shared" ref="J19:J31" si="10">I19-G19</f>
        <v>-0.76999999999998181</v>
      </c>
      <c r="K19" s="131">
        <v>2049.23</v>
      </c>
      <c r="L19" s="132">
        <f t="shared" si="7"/>
        <v>99.96243902439025</v>
      </c>
      <c r="M19" s="132">
        <f t="shared" ref="M19:M63" si="11">F19</f>
        <v>40436</v>
      </c>
      <c r="N19" s="131">
        <f t="shared" si="8"/>
        <v>100</v>
      </c>
      <c r="O19" s="131">
        <f t="shared" si="9"/>
        <v>0</v>
      </c>
      <c r="P19" s="131">
        <f t="shared" si="5"/>
        <v>-0.76999999999998181</v>
      </c>
      <c r="Q19" s="131">
        <f>R19+S19+T19</f>
        <v>0</v>
      </c>
      <c r="R19" s="132"/>
      <c r="S19" s="132"/>
      <c r="T19" s="131"/>
      <c r="U19" s="131"/>
      <c r="V19" s="131">
        <v>0</v>
      </c>
      <c r="W19" s="131"/>
      <c r="X19" s="131"/>
      <c r="Y19" s="131"/>
      <c r="Z19" s="131"/>
      <c r="AA19" s="105"/>
      <c r="AB19" s="105"/>
    </row>
    <row r="20" spans="2:28" ht="63.75" x14ac:dyDescent="0.2">
      <c r="B20" s="135"/>
      <c r="C20" s="129"/>
      <c r="D20" s="140" t="s">
        <v>57</v>
      </c>
      <c r="E20" s="141" t="s">
        <v>58</v>
      </c>
      <c r="F20" s="131">
        <v>9719</v>
      </c>
      <c r="G20" s="131">
        <v>2273</v>
      </c>
      <c r="H20" s="131">
        <v>2273</v>
      </c>
      <c r="I20" s="131">
        <v>1563.471</v>
      </c>
      <c r="J20" s="131">
        <f>I20-G20</f>
        <v>-709.529</v>
      </c>
      <c r="K20" s="131">
        <v>1563.471</v>
      </c>
      <c r="L20" s="132">
        <f t="shared" si="7"/>
        <v>68.784469863616366</v>
      </c>
      <c r="M20" s="132">
        <f t="shared" si="11"/>
        <v>9719</v>
      </c>
      <c r="N20" s="131">
        <f t="shared" si="8"/>
        <v>100</v>
      </c>
      <c r="O20" s="131">
        <f t="shared" si="9"/>
        <v>0</v>
      </c>
      <c r="P20" s="131">
        <f t="shared" si="5"/>
        <v>-709.529</v>
      </c>
      <c r="Q20" s="131">
        <f>R20+S20+T20</f>
        <v>-1609.992</v>
      </c>
      <c r="R20" s="132"/>
      <c r="S20" s="132">
        <v>-1609.992</v>
      </c>
      <c r="T20" s="131"/>
      <c r="U20" s="131"/>
      <c r="V20" s="131">
        <v>0</v>
      </c>
      <c r="W20" s="131"/>
      <c r="X20" s="131"/>
      <c r="Y20" s="131"/>
      <c r="Z20" s="131"/>
      <c r="AA20" s="105" t="s">
        <v>66</v>
      </c>
      <c r="AB20" s="105" t="s">
        <v>66</v>
      </c>
    </row>
    <row r="21" spans="2:28" ht="42" customHeight="1" x14ac:dyDescent="0.2">
      <c r="B21" s="135"/>
      <c r="C21" s="129"/>
      <c r="D21" s="140" t="s">
        <v>59</v>
      </c>
      <c r="E21" s="136" t="s">
        <v>60</v>
      </c>
      <c r="F21" s="131">
        <v>14384</v>
      </c>
      <c r="G21" s="131">
        <v>4111</v>
      </c>
      <c r="H21" s="131">
        <v>4111</v>
      </c>
      <c r="I21" s="131">
        <v>4111</v>
      </c>
      <c r="J21" s="131">
        <f t="shared" si="10"/>
        <v>0</v>
      </c>
      <c r="K21" s="131">
        <v>4111</v>
      </c>
      <c r="L21" s="132">
        <f t="shared" si="7"/>
        <v>100</v>
      </c>
      <c r="M21" s="132">
        <f t="shared" si="11"/>
        <v>14384</v>
      </c>
      <c r="N21" s="131">
        <f t="shared" si="8"/>
        <v>100</v>
      </c>
      <c r="O21" s="131">
        <f t="shared" si="9"/>
        <v>0</v>
      </c>
      <c r="P21" s="131">
        <f t="shared" si="5"/>
        <v>0</v>
      </c>
      <c r="Q21" s="131">
        <f t="shared" ref="Q21:Q63" si="12">R21+S21+T21</f>
        <v>-2134.9119999999998</v>
      </c>
      <c r="R21" s="132"/>
      <c r="S21" s="131">
        <v>-2134.9119999999998</v>
      </c>
      <c r="T21" s="131"/>
      <c r="U21" s="131"/>
      <c r="V21" s="131">
        <v>0</v>
      </c>
      <c r="W21" s="131"/>
      <c r="X21" s="131"/>
      <c r="Y21" s="131"/>
      <c r="Z21" s="131"/>
      <c r="AA21" s="105"/>
      <c r="AB21" s="105"/>
    </row>
    <row r="22" spans="2:28" ht="63.75" x14ac:dyDescent="0.2">
      <c r="B22" s="135"/>
      <c r="C22" s="129"/>
      <c r="D22" s="140" t="s">
        <v>61</v>
      </c>
      <c r="E22" s="136" t="s">
        <v>62</v>
      </c>
      <c r="F22" s="131">
        <v>12495</v>
      </c>
      <c r="G22" s="131">
        <v>3075</v>
      </c>
      <c r="H22" s="131">
        <v>3075</v>
      </c>
      <c r="I22" s="131">
        <v>2319.8789999999999</v>
      </c>
      <c r="J22" s="131">
        <f>I22-G22</f>
        <v>-755.12100000000009</v>
      </c>
      <c r="K22" s="131">
        <v>2319.8789999999999</v>
      </c>
      <c r="L22" s="132">
        <f t="shared" si="7"/>
        <v>75.443219512195114</v>
      </c>
      <c r="M22" s="132">
        <f t="shared" si="11"/>
        <v>12495</v>
      </c>
      <c r="N22" s="131">
        <f t="shared" si="8"/>
        <v>100</v>
      </c>
      <c r="O22" s="131">
        <f t="shared" si="9"/>
        <v>0</v>
      </c>
      <c r="P22" s="131">
        <f t="shared" si="5"/>
        <v>-755.12100000000009</v>
      </c>
      <c r="Q22" s="131">
        <f>R22+S22+T22</f>
        <v>-1855.8579999999999</v>
      </c>
      <c r="R22" s="132"/>
      <c r="S22" s="131">
        <v>-1855.8579999999999</v>
      </c>
      <c r="T22" s="131"/>
      <c r="U22" s="131"/>
      <c r="V22" s="131">
        <v>0</v>
      </c>
      <c r="W22" s="131"/>
      <c r="X22" s="131"/>
      <c r="Y22" s="131"/>
      <c r="Z22" s="131"/>
      <c r="AA22" s="105" t="s">
        <v>66</v>
      </c>
      <c r="AB22" s="105" t="s">
        <v>66</v>
      </c>
    </row>
    <row r="23" spans="2:28" ht="54.75" customHeight="1" x14ac:dyDescent="0.2">
      <c r="B23" s="135"/>
      <c r="C23" s="129"/>
      <c r="D23" s="140" t="s">
        <v>64</v>
      </c>
      <c r="E23" s="141" t="s">
        <v>65</v>
      </c>
      <c r="F23" s="131">
        <v>8331</v>
      </c>
      <c r="G23" s="131">
        <v>2076</v>
      </c>
      <c r="H23" s="131">
        <v>2076</v>
      </c>
      <c r="I23" s="131">
        <v>1757.1469999999999</v>
      </c>
      <c r="J23" s="131">
        <f t="shared" si="10"/>
        <v>-318.85300000000007</v>
      </c>
      <c r="K23" s="131">
        <v>1757.1469999999999</v>
      </c>
      <c r="L23" s="132">
        <f t="shared" si="7"/>
        <v>84.640992292870891</v>
      </c>
      <c r="M23" s="132">
        <f t="shared" si="11"/>
        <v>8331</v>
      </c>
      <c r="N23" s="131">
        <f t="shared" si="8"/>
        <v>100</v>
      </c>
      <c r="O23" s="131">
        <f t="shared" si="9"/>
        <v>0</v>
      </c>
      <c r="P23" s="131">
        <f t="shared" si="5"/>
        <v>-318.85300000000007</v>
      </c>
      <c r="Q23" s="131">
        <f>R23+S23+T23</f>
        <v>-1266.183</v>
      </c>
      <c r="R23" s="132"/>
      <c r="S23" s="131">
        <v>-1266.183</v>
      </c>
      <c r="T23" s="131"/>
      <c r="U23" s="131"/>
      <c r="V23" s="131">
        <v>0</v>
      </c>
      <c r="W23" s="131"/>
      <c r="X23" s="131"/>
      <c r="Y23" s="131"/>
      <c r="Z23" s="131"/>
      <c r="AA23" s="105" t="s">
        <v>66</v>
      </c>
      <c r="AB23" s="105" t="s">
        <v>66</v>
      </c>
    </row>
    <row r="24" spans="2:28" ht="43.5" customHeight="1" x14ac:dyDescent="0.2">
      <c r="B24" s="135"/>
      <c r="C24" s="129"/>
      <c r="D24" s="140" t="s">
        <v>67</v>
      </c>
      <c r="E24" s="142" t="s">
        <v>68</v>
      </c>
      <c r="F24" s="131">
        <v>83626</v>
      </c>
      <c r="G24" s="131">
        <v>11700</v>
      </c>
      <c r="H24" s="131">
        <v>11700</v>
      </c>
      <c r="I24" s="131">
        <v>11679.049000000001</v>
      </c>
      <c r="J24" s="131">
        <f t="shared" si="10"/>
        <v>-20.950999999999112</v>
      </c>
      <c r="K24" s="131">
        <v>11679.049000000001</v>
      </c>
      <c r="L24" s="132">
        <f t="shared" si="7"/>
        <v>99.820931623931628</v>
      </c>
      <c r="M24" s="132">
        <f t="shared" si="11"/>
        <v>83626</v>
      </c>
      <c r="N24" s="131">
        <f t="shared" si="8"/>
        <v>100</v>
      </c>
      <c r="O24" s="131">
        <f t="shared" si="9"/>
        <v>0</v>
      </c>
      <c r="P24" s="131">
        <f t="shared" si="5"/>
        <v>-20.950999999999112</v>
      </c>
      <c r="Q24" s="131">
        <f>R24+S24+T24</f>
        <v>-1102.3720000000001</v>
      </c>
      <c r="R24" s="132"/>
      <c r="S24" s="132">
        <v>-1102.3720000000001</v>
      </c>
      <c r="T24" s="131"/>
      <c r="U24" s="131"/>
      <c r="V24" s="131">
        <v>0</v>
      </c>
      <c r="W24" s="131"/>
      <c r="X24" s="131"/>
      <c r="Y24" s="131"/>
      <c r="Z24" s="131"/>
      <c r="AA24" s="105" t="s">
        <v>66</v>
      </c>
      <c r="AB24" s="105" t="s">
        <v>66</v>
      </c>
    </row>
    <row r="25" spans="2:28" ht="63.75" x14ac:dyDescent="0.2">
      <c r="B25" s="135"/>
      <c r="C25" s="129"/>
      <c r="D25" s="140" t="s">
        <v>69</v>
      </c>
      <c r="E25" s="142" t="s">
        <v>70</v>
      </c>
      <c r="F25" s="131">
        <v>13531</v>
      </c>
      <c r="G25" s="131">
        <v>1750</v>
      </c>
      <c r="H25" s="131">
        <v>1750</v>
      </c>
      <c r="I25" s="131">
        <v>1743.575</v>
      </c>
      <c r="J25" s="131">
        <f t="shared" si="10"/>
        <v>-6.4249999999999545</v>
      </c>
      <c r="K25" s="131">
        <v>1743.575</v>
      </c>
      <c r="L25" s="132">
        <f t="shared" si="7"/>
        <v>99.632857142857148</v>
      </c>
      <c r="M25" s="132">
        <f t="shared" si="11"/>
        <v>13531</v>
      </c>
      <c r="N25" s="131">
        <f t="shared" si="8"/>
        <v>100</v>
      </c>
      <c r="O25" s="131">
        <f t="shared" si="9"/>
        <v>0</v>
      </c>
      <c r="P25" s="131">
        <f t="shared" si="5"/>
        <v>-6.4249999999999545</v>
      </c>
      <c r="Q25" s="131">
        <f t="shared" si="12"/>
        <v>-305.14</v>
      </c>
      <c r="R25" s="132"/>
      <c r="S25" s="132">
        <v>-305.14</v>
      </c>
      <c r="T25" s="131"/>
      <c r="U25" s="131"/>
      <c r="V25" s="131">
        <v>0</v>
      </c>
      <c r="W25" s="131"/>
      <c r="X25" s="131"/>
      <c r="Y25" s="131"/>
      <c r="Z25" s="131"/>
      <c r="AA25" s="105" t="s">
        <v>66</v>
      </c>
      <c r="AB25" s="105" t="s">
        <v>66</v>
      </c>
    </row>
    <row r="26" spans="2:28" ht="25.5" x14ac:dyDescent="0.2">
      <c r="B26" s="135"/>
      <c r="C26" s="129"/>
      <c r="D26" s="140" t="s">
        <v>71</v>
      </c>
      <c r="E26" s="142" t="s">
        <v>72</v>
      </c>
      <c r="F26" s="131">
        <v>3114</v>
      </c>
      <c r="G26" s="131">
        <v>3114</v>
      </c>
      <c r="H26" s="131">
        <v>0</v>
      </c>
      <c r="I26" s="131">
        <v>0</v>
      </c>
      <c r="J26" s="131">
        <f t="shared" si="10"/>
        <v>-3114</v>
      </c>
      <c r="K26" s="131">
        <v>0</v>
      </c>
      <c r="L26" s="132">
        <v>0</v>
      </c>
      <c r="M26" s="132">
        <f t="shared" si="11"/>
        <v>3114</v>
      </c>
      <c r="N26" s="131">
        <f t="shared" si="8"/>
        <v>100</v>
      </c>
      <c r="O26" s="131">
        <f t="shared" si="9"/>
        <v>0</v>
      </c>
      <c r="P26" s="131">
        <f t="shared" si="5"/>
        <v>0</v>
      </c>
      <c r="Q26" s="131">
        <f>R26+S26+T26</f>
        <v>0</v>
      </c>
      <c r="R26" s="132"/>
      <c r="S26" s="132"/>
      <c r="T26" s="132"/>
      <c r="U26" s="132"/>
      <c r="V26" s="131">
        <v>0</v>
      </c>
      <c r="W26" s="131"/>
      <c r="X26" s="131"/>
      <c r="Y26" s="131"/>
      <c r="Z26" s="131"/>
      <c r="AA26" s="105"/>
      <c r="AB26" s="105" t="s">
        <v>200</v>
      </c>
    </row>
    <row r="27" spans="2:28" ht="40.5" customHeight="1" x14ac:dyDescent="0.2">
      <c r="B27" s="135"/>
      <c r="C27" s="129"/>
      <c r="D27" s="140" t="s">
        <v>73</v>
      </c>
      <c r="E27" s="136" t="s">
        <v>74</v>
      </c>
      <c r="F27" s="131">
        <v>4788</v>
      </c>
      <c r="G27" s="131">
        <v>4788</v>
      </c>
      <c r="H27" s="131">
        <v>274</v>
      </c>
      <c r="I27" s="131">
        <v>338.322</v>
      </c>
      <c r="J27" s="131">
        <f t="shared" si="10"/>
        <v>-4449.6779999999999</v>
      </c>
      <c r="K27" s="131">
        <v>156.86487</v>
      </c>
      <c r="L27" s="132">
        <f t="shared" si="7"/>
        <v>57.249952554744524</v>
      </c>
      <c r="M27" s="132">
        <f>F27</f>
        <v>4788</v>
      </c>
      <c r="N27" s="131">
        <f>M27/F27*100</f>
        <v>100</v>
      </c>
      <c r="O27" s="131">
        <f t="shared" si="9"/>
        <v>0</v>
      </c>
      <c r="P27" s="131">
        <f t="shared" si="5"/>
        <v>-117.13513</v>
      </c>
      <c r="Q27" s="131">
        <f>R27+S27+T27</f>
        <v>-137</v>
      </c>
      <c r="R27" s="132"/>
      <c r="S27" s="132"/>
      <c r="T27" s="132">
        <v>-137</v>
      </c>
      <c r="U27" s="132"/>
      <c r="V27" s="131">
        <v>0</v>
      </c>
      <c r="W27" s="131"/>
      <c r="X27" s="131"/>
      <c r="Y27" s="131"/>
      <c r="Z27" s="131"/>
      <c r="AA27" s="105" t="s">
        <v>205</v>
      </c>
      <c r="AB27" s="105" t="s">
        <v>200</v>
      </c>
    </row>
    <row r="28" spans="2:28" ht="51" x14ac:dyDescent="0.2">
      <c r="B28" s="135"/>
      <c r="C28" s="129"/>
      <c r="D28" s="140" t="s">
        <v>75</v>
      </c>
      <c r="E28" s="136" t="s">
        <v>76</v>
      </c>
      <c r="F28" s="131">
        <v>800</v>
      </c>
      <c r="G28" s="131">
        <v>800</v>
      </c>
      <c r="H28" s="131">
        <v>0</v>
      </c>
      <c r="I28" s="131">
        <v>800</v>
      </c>
      <c r="J28" s="131">
        <f>I28-G28</f>
        <v>0</v>
      </c>
      <c r="K28" s="131">
        <v>0</v>
      </c>
      <c r="L28" s="132">
        <v>0</v>
      </c>
      <c r="M28" s="132">
        <f>F28</f>
        <v>800</v>
      </c>
      <c r="N28" s="131">
        <f>M28/F28*100</f>
        <v>100</v>
      </c>
      <c r="O28" s="131">
        <f t="shared" si="9"/>
        <v>0</v>
      </c>
      <c r="P28" s="131">
        <f t="shared" si="5"/>
        <v>0</v>
      </c>
      <c r="Q28" s="131">
        <f t="shared" si="12"/>
        <v>-66</v>
      </c>
      <c r="R28" s="132"/>
      <c r="S28" s="132"/>
      <c r="T28" s="132">
        <v>-66</v>
      </c>
      <c r="U28" s="132"/>
      <c r="V28" s="131">
        <v>0</v>
      </c>
      <c r="W28" s="131"/>
      <c r="X28" s="131"/>
      <c r="Y28" s="131"/>
      <c r="Z28" s="131"/>
      <c r="AA28" s="105"/>
      <c r="AB28" s="105"/>
    </row>
    <row r="29" spans="2:28" ht="25.5" x14ac:dyDescent="0.2">
      <c r="B29" s="135"/>
      <c r="C29" s="129"/>
      <c r="D29" s="140" t="s">
        <v>77</v>
      </c>
      <c r="E29" s="136" t="s">
        <v>78</v>
      </c>
      <c r="F29" s="132">
        <v>70731</v>
      </c>
      <c r="G29" s="132">
        <v>70731</v>
      </c>
      <c r="H29" s="132">
        <v>4786</v>
      </c>
      <c r="I29" s="132">
        <v>59824.896000000001</v>
      </c>
      <c r="J29" s="131">
        <f t="shared" si="10"/>
        <v>-10906.103999999999</v>
      </c>
      <c r="K29" s="132">
        <v>4785.4080000000004</v>
      </c>
      <c r="L29" s="132">
        <v>0</v>
      </c>
      <c r="M29" s="132">
        <f t="shared" si="11"/>
        <v>70731</v>
      </c>
      <c r="N29" s="131">
        <f t="shared" si="8"/>
        <v>100</v>
      </c>
      <c r="O29" s="131">
        <f t="shared" si="9"/>
        <v>0</v>
      </c>
      <c r="P29" s="131">
        <f t="shared" si="5"/>
        <v>-0.59199999999964348</v>
      </c>
      <c r="Q29" s="131">
        <f>R29+S29+T29</f>
        <v>-5592</v>
      </c>
      <c r="R29" s="132"/>
      <c r="S29" s="132"/>
      <c r="T29" s="132">
        <v>-5592</v>
      </c>
      <c r="U29" s="132"/>
      <c r="V29" s="131">
        <v>0</v>
      </c>
      <c r="W29" s="131"/>
      <c r="X29" s="131"/>
      <c r="Y29" s="131"/>
      <c r="Z29" s="131"/>
      <c r="AA29" s="105"/>
      <c r="AB29" s="105" t="s">
        <v>200</v>
      </c>
    </row>
    <row r="30" spans="2:28" ht="63.75" x14ac:dyDescent="0.2">
      <c r="B30" s="135"/>
      <c r="C30" s="129"/>
      <c r="D30" s="140" t="s">
        <v>79</v>
      </c>
      <c r="E30" s="136" t="s">
        <v>80</v>
      </c>
      <c r="F30" s="132">
        <v>24771</v>
      </c>
      <c r="G30" s="132">
        <v>150</v>
      </c>
      <c r="H30" s="132">
        <v>150</v>
      </c>
      <c r="I30" s="132">
        <v>70</v>
      </c>
      <c r="J30" s="131">
        <f t="shared" si="10"/>
        <v>-80</v>
      </c>
      <c r="K30" s="132">
        <v>70</v>
      </c>
      <c r="L30" s="132">
        <v>0</v>
      </c>
      <c r="M30" s="132">
        <f t="shared" si="11"/>
        <v>24771</v>
      </c>
      <c r="N30" s="131">
        <f t="shared" si="8"/>
        <v>100</v>
      </c>
      <c r="O30" s="131">
        <f t="shared" si="9"/>
        <v>0</v>
      </c>
      <c r="P30" s="131">
        <f>K30-H30</f>
        <v>-80</v>
      </c>
      <c r="Q30" s="131">
        <f>R30+S30+T30</f>
        <v>-300</v>
      </c>
      <c r="R30" s="132"/>
      <c r="S30" s="143"/>
      <c r="T30" s="143">
        <v>-300</v>
      </c>
      <c r="U30" s="132"/>
      <c r="V30" s="131">
        <v>0</v>
      </c>
      <c r="W30" s="131"/>
      <c r="X30" s="131"/>
      <c r="Y30" s="131"/>
      <c r="Z30" s="131"/>
      <c r="AA30" s="105" t="s">
        <v>66</v>
      </c>
      <c r="AB30" s="105" t="s">
        <v>66</v>
      </c>
    </row>
    <row r="31" spans="2:28" ht="38.25" x14ac:dyDescent="0.2">
      <c r="B31" s="135"/>
      <c r="C31" s="129"/>
      <c r="D31" s="140" t="s">
        <v>81</v>
      </c>
      <c r="E31" s="136" t="s">
        <v>82</v>
      </c>
      <c r="F31" s="132">
        <v>36725</v>
      </c>
      <c r="G31" s="132">
        <v>0</v>
      </c>
      <c r="H31" s="132">
        <v>0</v>
      </c>
      <c r="I31" s="132">
        <v>0</v>
      </c>
      <c r="J31" s="131">
        <f t="shared" si="10"/>
        <v>0</v>
      </c>
      <c r="K31" s="132">
        <v>0</v>
      </c>
      <c r="L31" s="132">
        <v>0</v>
      </c>
      <c r="M31" s="132">
        <f t="shared" si="11"/>
        <v>36725</v>
      </c>
      <c r="N31" s="131">
        <f t="shared" si="8"/>
        <v>100</v>
      </c>
      <c r="O31" s="131">
        <f t="shared" si="9"/>
        <v>0</v>
      </c>
      <c r="P31" s="131">
        <f>K31-H31</f>
        <v>0</v>
      </c>
      <c r="Q31" s="131">
        <f>R31+S31+T31</f>
        <v>0</v>
      </c>
      <c r="R31" s="132"/>
      <c r="S31" s="143"/>
      <c r="T31" s="143"/>
      <c r="U31" s="132"/>
      <c r="V31" s="131">
        <v>0</v>
      </c>
      <c r="W31" s="131"/>
      <c r="X31" s="131"/>
      <c r="Y31" s="131"/>
      <c r="Z31" s="131"/>
      <c r="AA31" s="105"/>
      <c r="AB31" s="105"/>
    </row>
    <row r="32" spans="2:28" ht="76.5" x14ac:dyDescent="0.2">
      <c r="B32" s="129" t="s">
        <v>87</v>
      </c>
      <c r="C32" s="144"/>
      <c r="D32" s="140"/>
      <c r="E32" s="145" t="s">
        <v>203</v>
      </c>
      <c r="F32" s="130">
        <f>F33</f>
        <v>459077</v>
      </c>
      <c r="G32" s="130">
        <f t="shared" ref="G32:J32" si="13">G33</f>
        <v>325272</v>
      </c>
      <c r="H32" s="130">
        <f t="shared" si="13"/>
        <v>84793</v>
      </c>
      <c r="I32" s="130">
        <f t="shared" si="13"/>
        <v>257188.73063999997</v>
      </c>
      <c r="J32" s="130">
        <f t="shared" si="13"/>
        <v>-68083.269360000006</v>
      </c>
      <c r="K32" s="130">
        <f>K33</f>
        <v>81387.684000000008</v>
      </c>
      <c r="L32" s="132">
        <f t="shared" ref="L32:L51" si="14">(K32/H32)*100</f>
        <v>95.983965657542498</v>
      </c>
      <c r="M32" s="130">
        <f>M33</f>
        <v>459077</v>
      </c>
      <c r="N32" s="131">
        <f t="shared" si="8"/>
        <v>100</v>
      </c>
      <c r="O32" s="131">
        <f t="shared" si="9"/>
        <v>0</v>
      </c>
      <c r="P32" s="130">
        <f t="shared" ref="P32:T32" si="15">P33</f>
        <v>-3405.3159999999998</v>
      </c>
      <c r="Q32" s="130">
        <f t="shared" si="15"/>
        <v>-7003.9340000000002</v>
      </c>
      <c r="R32" s="130">
        <f t="shared" si="15"/>
        <v>0</v>
      </c>
      <c r="S32" s="130">
        <f t="shared" si="15"/>
        <v>0</v>
      </c>
      <c r="T32" s="130">
        <f t="shared" si="15"/>
        <v>-7003.9340000000002</v>
      </c>
      <c r="U32" s="131">
        <v>0</v>
      </c>
      <c r="V32" s="131">
        <v>0</v>
      </c>
      <c r="W32" s="131"/>
      <c r="X32" s="131"/>
      <c r="Y32" s="131"/>
      <c r="Z32" s="131"/>
      <c r="AA32" s="105"/>
      <c r="AB32" s="137"/>
    </row>
    <row r="33" spans="2:28" ht="33.75" customHeight="1" x14ac:dyDescent="0.2">
      <c r="B33" s="135"/>
      <c r="C33" s="129" t="s">
        <v>46</v>
      </c>
      <c r="D33" s="140"/>
      <c r="E33" s="137" t="s">
        <v>47</v>
      </c>
      <c r="F33" s="131">
        <f>F34+F35+F36+F37+F38+F39+F42+F43+F44+F40+F41</f>
        <v>459077</v>
      </c>
      <c r="G33" s="131">
        <f t="shared" ref="G33:J33" si="16">G34+G35+G36+G37+G38+G39+G42+G43+G44+G40+G41</f>
        <v>325272</v>
      </c>
      <c r="H33" s="131">
        <f t="shared" si="16"/>
        <v>84793</v>
      </c>
      <c r="I33" s="131">
        <f t="shared" si="16"/>
        <v>257188.73063999997</v>
      </c>
      <c r="J33" s="131">
        <f t="shared" si="16"/>
        <v>-68083.269360000006</v>
      </c>
      <c r="K33" s="131">
        <f>K34+K35+K36+K37+K38+K39+K42+K43+K44+K40+K41</f>
        <v>81387.684000000008</v>
      </c>
      <c r="L33" s="132">
        <f t="shared" si="14"/>
        <v>95.983965657542498</v>
      </c>
      <c r="M33" s="131">
        <f>M34+M35+M36+M37+M38+M39+M42+M43+M44+M40+M41</f>
        <v>459077</v>
      </c>
      <c r="N33" s="131">
        <f t="shared" si="8"/>
        <v>100</v>
      </c>
      <c r="O33" s="131">
        <f>SUM(O34:O45)</f>
        <v>0</v>
      </c>
      <c r="P33" s="131">
        <f t="shared" ref="P33:T33" si="17">P34+P35+P36+P37+P38+P39+P42+P43+P44+P40+P41</f>
        <v>-3405.3159999999998</v>
      </c>
      <c r="Q33" s="131">
        <f t="shared" si="17"/>
        <v>-7003.9340000000002</v>
      </c>
      <c r="R33" s="131">
        <f t="shared" si="17"/>
        <v>0</v>
      </c>
      <c r="S33" s="131">
        <f t="shared" si="17"/>
        <v>0</v>
      </c>
      <c r="T33" s="131">
        <f t="shared" si="17"/>
        <v>-7003.9340000000002</v>
      </c>
      <c r="U33" s="131">
        <f>SUM(U34:U45)</f>
        <v>0</v>
      </c>
      <c r="V33" s="131">
        <f>SUM(V34:V45)</f>
        <v>-917.15499999999679</v>
      </c>
      <c r="W33" s="131"/>
      <c r="X33" s="131"/>
      <c r="Y33" s="131"/>
      <c r="Z33" s="131"/>
      <c r="AA33" s="105"/>
      <c r="AB33" s="105"/>
    </row>
    <row r="34" spans="2:28" x14ac:dyDescent="0.2">
      <c r="B34" s="135"/>
      <c r="C34" s="129"/>
      <c r="D34" s="129" t="s">
        <v>88</v>
      </c>
      <c r="E34" s="137" t="s">
        <v>49</v>
      </c>
      <c r="F34" s="131">
        <v>136891</v>
      </c>
      <c r="G34" s="131">
        <v>24341</v>
      </c>
      <c r="H34" s="131">
        <v>24341</v>
      </c>
      <c r="I34" s="131">
        <v>24341</v>
      </c>
      <c r="J34" s="131">
        <f>I34-G34</f>
        <v>0</v>
      </c>
      <c r="K34" s="131">
        <v>24341</v>
      </c>
      <c r="L34" s="132">
        <f t="shared" si="14"/>
        <v>100</v>
      </c>
      <c r="M34" s="132">
        <f>F34</f>
        <v>136891</v>
      </c>
      <c r="N34" s="131">
        <f t="shared" si="8"/>
        <v>100</v>
      </c>
      <c r="O34" s="131">
        <f t="shared" ref="O34:O44" si="18">M34-F34</f>
        <v>0</v>
      </c>
      <c r="P34" s="131">
        <f t="shared" ref="P34" si="19">K34-H34</f>
        <v>0</v>
      </c>
      <c r="Q34" s="131">
        <f t="shared" ref="Q34" si="20">R34+S34+T34</f>
        <v>0</v>
      </c>
      <c r="R34" s="131"/>
      <c r="S34" s="132"/>
      <c r="T34" s="131"/>
      <c r="U34" s="131"/>
      <c r="V34" s="131">
        <f>P34-Q34-U34</f>
        <v>0</v>
      </c>
      <c r="W34" s="131"/>
      <c r="X34" s="131"/>
      <c r="Y34" s="131"/>
      <c r="Z34" s="131"/>
      <c r="AA34" s="105"/>
      <c r="AB34" s="105"/>
    </row>
    <row r="35" spans="2:28" x14ac:dyDescent="0.2">
      <c r="B35" s="135"/>
      <c r="C35" s="129"/>
      <c r="D35" s="140" t="s">
        <v>55</v>
      </c>
      <c r="E35" s="136" t="s">
        <v>56</v>
      </c>
      <c r="F35" s="131">
        <v>5015</v>
      </c>
      <c r="G35" s="131">
        <v>696</v>
      </c>
      <c r="H35" s="131">
        <v>696</v>
      </c>
      <c r="I35" s="131">
        <v>696</v>
      </c>
      <c r="J35" s="131">
        <f>I35-G35</f>
        <v>0</v>
      </c>
      <c r="K35" s="131">
        <v>696</v>
      </c>
      <c r="L35" s="132">
        <v>100</v>
      </c>
      <c r="M35" s="132">
        <f t="shared" ref="M35:M42" si="21">F35</f>
        <v>5015</v>
      </c>
      <c r="N35" s="131">
        <f t="shared" si="8"/>
        <v>100</v>
      </c>
      <c r="O35" s="131">
        <f t="shared" si="18"/>
        <v>0</v>
      </c>
      <c r="P35" s="131">
        <f>K35-H35</f>
        <v>0</v>
      </c>
      <c r="Q35" s="131">
        <f>R35+S35+T35</f>
        <v>0</v>
      </c>
      <c r="R35" s="132"/>
      <c r="S35" s="132"/>
      <c r="T35" s="131"/>
      <c r="U35" s="131"/>
      <c r="V35" s="131">
        <v>0</v>
      </c>
      <c r="W35" s="131"/>
      <c r="X35" s="131"/>
      <c r="Y35" s="131"/>
      <c r="Z35" s="131"/>
      <c r="AA35" s="105"/>
      <c r="AB35" s="105"/>
    </row>
    <row r="36" spans="2:28" ht="38.25" x14ac:dyDescent="0.2">
      <c r="B36" s="135"/>
      <c r="C36" s="129"/>
      <c r="D36" s="140" t="s">
        <v>57</v>
      </c>
      <c r="E36" s="141" t="s">
        <v>58</v>
      </c>
      <c r="F36" s="131">
        <v>4601</v>
      </c>
      <c r="G36" s="131">
        <v>565</v>
      </c>
      <c r="H36" s="131">
        <v>565</v>
      </c>
      <c r="I36" s="131">
        <v>565</v>
      </c>
      <c r="J36" s="131">
        <f t="shared" ref="J36:J44" si="22">I36-G36</f>
        <v>0</v>
      </c>
      <c r="K36" s="131">
        <v>565</v>
      </c>
      <c r="L36" s="132">
        <v>100</v>
      </c>
      <c r="M36" s="132">
        <f t="shared" si="21"/>
        <v>4601</v>
      </c>
      <c r="N36" s="131">
        <f t="shared" si="8"/>
        <v>100</v>
      </c>
      <c r="O36" s="131">
        <f t="shared" si="18"/>
        <v>0</v>
      </c>
      <c r="P36" s="131">
        <f>K36-H36</f>
        <v>0</v>
      </c>
      <c r="Q36" s="131">
        <f>R36+S36+T36</f>
        <v>0</v>
      </c>
      <c r="R36" s="132"/>
      <c r="S36" s="132"/>
      <c r="T36" s="131"/>
      <c r="U36" s="131"/>
      <c r="V36" s="131">
        <v>0</v>
      </c>
      <c r="W36" s="131"/>
      <c r="X36" s="131"/>
      <c r="Y36" s="131"/>
      <c r="Z36" s="131"/>
      <c r="AA36" s="105"/>
      <c r="AB36" s="105"/>
    </row>
    <row r="37" spans="2:28" x14ac:dyDescent="0.2">
      <c r="B37" s="135"/>
      <c r="C37" s="129"/>
      <c r="D37" s="140" t="s">
        <v>59</v>
      </c>
      <c r="E37" s="136" t="s">
        <v>60</v>
      </c>
      <c r="F37" s="131">
        <v>7076</v>
      </c>
      <c r="G37" s="131">
        <v>2851</v>
      </c>
      <c r="H37" s="131">
        <v>2851</v>
      </c>
      <c r="I37" s="131">
        <v>2851</v>
      </c>
      <c r="J37" s="131">
        <f t="shared" si="22"/>
        <v>0</v>
      </c>
      <c r="K37" s="131">
        <v>2851</v>
      </c>
      <c r="L37" s="132">
        <v>100</v>
      </c>
      <c r="M37" s="132">
        <f t="shared" si="21"/>
        <v>7076</v>
      </c>
      <c r="N37" s="131">
        <f t="shared" si="8"/>
        <v>100</v>
      </c>
      <c r="O37" s="131">
        <f t="shared" si="18"/>
        <v>0</v>
      </c>
      <c r="P37" s="131">
        <f>K37-H37</f>
        <v>0</v>
      </c>
      <c r="Q37" s="131">
        <f t="shared" ref="Q37:Q38" si="23">R37+S37+T37</f>
        <v>0</v>
      </c>
      <c r="R37" s="132"/>
      <c r="S37" s="131"/>
      <c r="T37" s="131"/>
      <c r="U37" s="131"/>
      <c r="V37" s="131">
        <v>0</v>
      </c>
      <c r="W37" s="131"/>
      <c r="X37" s="131"/>
      <c r="Y37" s="131"/>
      <c r="Z37" s="131"/>
      <c r="AA37" s="105"/>
      <c r="AB37" s="105"/>
    </row>
    <row r="38" spans="2:28" ht="38.25" x14ac:dyDescent="0.2">
      <c r="B38" s="135"/>
      <c r="C38" s="129"/>
      <c r="D38" s="140" t="s">
        <v>61</v>
      </c>
      <c r="E38" s="136" t="s">
        <v>62</v>
      </c>
      <c r="F38" s="131">
        <v>6201</v>
      </c>
      <c r="G38" s="131">
        <v>1250</v>
      </c>
      <c r="H38" s="131">
        <v>1250</v>
      </c>
      <c r="I38" s="131">
        <v>1250</v>
      </c>
      <c r="J38" s="131">
        <f t="shared" si="22"/>
        <v>0</v>
      </c>
      <c r="K38" s="131">
        <v>1250</v>
      </c>
      <c r="L38" s="132">
        <v>100</v>
      </c>
      <c r="M38" s="132">
        <f t="shared" si="21"/>
        <v>6201</v>
      </c>
      <c r="N38" s="131">
        <f t="shared" si="8"/>
        <v>100</v>
      </c>
      <c r="O38" s="131">
        <f t="shared" si="18"/>
        <v>0</v>
      </c>
      <c r="P38" s="131">
        <f t="shared" ref="P38:P44" si="24">K38-H38</f>
        <v>0</v>
      </c>
      <c r="Q38" s="131">
        <f t="shared" si="23"/>
        <v>0</v>
      </c>
      <c r="R38" s="132"/>
      <c r="S38" s="131"/>
      <c r="T38" s="131"/>
      <c r="U38" s="131"/>
      <c r="V38" s="131">
        <v>0</v>
      </c>
      <c r="W38" s="131"/>
      <c r="X38" s="131"/>
      <c r="Y38" s="131"/>
      <c r="Z38" s="131"/>
      <c r="AA38" s="105"/>
      <c r="AB38" s="105"/>
    </row>
    <row r="39" spans="2:28" ht="51" x14ac:dyDescent="0.2">
      <c r="B39" s="135"/>
      <c r="C39" s="129"/>
      <c r="D39" s="140" t="s">
        <v>64</v>
      </c>
      <c r="E39" s="141" t="s">
        <v>65</v>
      </c>
      <c r="F39" s="131">
        <v>4134</v>
      </c>
      <c r="G39" s="131">
        <v>610</v>
      </c>
      <c r="H39" s="131">
        <v>610</v>
      </c>
      <c r="I39" s="131">
        <v>610</v>
      </c>
      <c r="J39" s="131">
        <f t="shared" si="22"/>
        <v>0</v>
      </c>
      <c r="K39" s="131">
        <v>610</v>
      </c>
      <c r="L39" s="132">
        <v>100</v>
      </c>
      <c r="M39" s="132">
        <f t="shared" si="21"/>
        <v>4134</v>
      </c>
      <c r="N39" s="131">
        <f t="shared" si="8"/>
        <v>100</v>
      </c>
      <c r="O39" s="131">
        <f t="shared" si="18"/>
        <v>0</v>
      </c>
      <c r="P39" s="131">
        <f t="shared" si="24"/>
        <v>0</v>
      </c>
      <c r="Q39" s="131">
        <f>R39+S39+T39</f>
        <v>0</v>
      </c>
      <c r="R39" s="132"/>
      <c r="S39" s="131"/>
      <c r="T39" s="131"/>
      <c r="U39" s="131"/>
      <c r="V39" s="131">
        <v>0</v>
      </c>
      <c r="W39" s="131"/>
      <c r="X39" s="131"/>
      <c r="Y39" s="131"/>
      <c r="Z39" s="131"/>
      <c r="AA39" s="105"/>
      <c r="AB39" s="105"/>
    </row>
    <row r="40" spans="2:28" ht="38.25" x14ac:dyDescent="0.2">
      <c r="B40" s="135"/>
      <c r="C40" s="129"/>
      <c r="D40" s="140" t="s">
        <v>91</v>
      </c>
      <c r="E40" s="137" t="s">
        <v>92</v>
      </c>
      <c r="F40" s="131">
        <v>75785</v>
      </c>
      <c r="G40" s="131">
        <v>75785</v>
      </c>
      <c r="H40" s="131">
        <v>10453</v>
      </c>
      <c r="I40" s="131">
        <v>8539.8726399999996</v>
      </c>
      <c r="J40" s="131">
        <f>I40-G40</f>
        <v>-67245.127359999999</v>
      </c>
      <c r="K40" s="131">
        <v>7447.96</v>
      </c>
      <c r="L40" s="132">
        <v>100</v>
      </c>
      <c r="M40" s="132">
        <f t="shared" si="21"/>
        <v>75785</v>
      </c>
      <c r="N40" s="131">
        <f t="shared" si="8"/>
        <v>100</v>
      </c>
      <c r="O40" s="131">
        <f t="shared" si="18"/>
        <v>0</v>
      </c>
      <c r="P40" s="131">
        <f>K40-H40</f>
        <v>-3005.04</v>
      </c>
      <c r="Q40" s="131">
        <f>R40+S40+T40</f>
        <v>-5227</v>
      </c>
      <c r="R40" s="131"/>
      <c r="S40" s="132"/>
      <c r="T40" s="131">
        <v>-5227</v>
      </c>
      <c r="U40" s="131"/>
      <c r="V40" s="131">
        <v>0</v>
      </c>
      <c r="W40" s="131"/>
      <c r="X40" s="131"/>
      <c r="Y40" s="131"/>
      <c r="Z40" s="131"/>
      <c r="AA40" s="105" t="s">
        <v>200</v>
      </c>
      <c r="AB40" s="105" t="s">
        <v>200</v>
      </c>
    </row>
    <row r="41" spans="2:28" ht="51" x14ac:dyDescent="0.2">
      <c r="B41" s="135"/>
      <c r="C41" s="129"/>
      <c r="D41" s="140" t="s">
        <v>93</v>
      </c>
      <c r="E41" s="137" t="s">
        <v>94</v>
      </c>
      <c r="F41" s="131">
        <v>100</v>
      </c>
      <c r="G41" s="131">
        <v>100</v>
      </c>
      <c r="H41" s="131">
        <v>100</v>
      </c>
      <c r="I41" s="131">
        <v>99.724000000000004</v>
      </c>
      <c r="J41" s="131">
        <f t="shared" ref="J41" si="25">I41-G41</f>
        <v>-0.27599999999999625</v>
      </c>
      <c r="K41" s="131">
        <v>99.724000000000004</v>
      </c>
      <c r="L41" s="132">
        <v>100</v>
      </c>
      <c r="M41" s="132">
        <f t="shared" si="21"/>
        <v>100</v>
      </c>
      <c r="N41" s="131">
        <f>M41/F41*100</f>
        <v>100</v>
      </c>
      <c r="O41" s="131">
        <f t="shared" si="18"/>
        <v>0</v>
      </c>
      <c r="P41" s="131">
        <f>K41-H41</f>
        <v>-0.27599999999999625</v>
      </c>
      <c r="Q41" s="131">
        <f>R41+S41+T41</f>
        <v>0</v>
      </c>
      <c r="R41" s="131"/>
      <c r="S41" s="132"/>
      <c r="T41" s="131"/>
      <c r="U41" s="131"/>
      <c r="V41" s="131">
        <v>0</v>
      </c>
      <c r="W41" s="131"/>
      <c r="X41" s="131"/>
      <c r="Y41" s="131"/>
      <c r="Z41" s="131"/>
      <c r="AA41" s="105"/>
      <c r="AB41" s="105"/>
    </row>
    <row r="42" spans="2:28" ht="25.5" x14ac:dyDescent="0.2">
      <c r="B42" s="135"/>
      <c r="C42" s="129"/>
      <c r="D42" s="140" t="s">
        <v>71</v>
      </c>
      <c r="E42" s="142" t="s">
        <v>72</v>
      </c>
      <c r="F42" s="131">
        <v>8822</v>
      </c>
      <c r="G42" s="131">
        <v>8622</v>
      </c>
      <c r="H42" s="131">
        <v>8585</v>
      </c>
      <c r="I42" s="131">
        <v>8585</v>
      </c>
      <c r="J42" s="131">
        <f t="shared" si="22"/>
        <v>-37</v>
      </c>
      <c r="K42" s="131">
        <v>8585</v>
      </c>
      <c r="L42" s="132">
        <v>100</v>
      </c>
      <c r="M42" s="132">
        <f t="shared" si="21"/>
        <v>8822</v>
      </c>
      <c r="N42" s="131">
        <f t="shared" si="8"/>
        <v>100</v>
      </c>
      <c r="O42" s="131">
        <f t="shared" si="18"/>
        <v>0</v>
      </c>
      <c r="P42" s="131">
        <f t="shared" si="24"/>
        <v>0</v>
      </c>
      <c r="Q42" s="131">
        <f t="shared" ref="Q42" si="26">R42+S42+T42</f>
        <v>-1776.934</v>
      </c>
      <c r="R42" s="132"/>
      <c r="S42" s="132"/>
      <c r="T42" s="132">
        <v>-1776.934</v>
      </c>
      <c r="U42" s="132"/>
      <c r="V42" s="131">
        <v>0</v>
      </c>
      <c r="W42" s="131"/>
      <c r="X42" s="131"/>
      <c r="Y42" s="131"/>
      <c r="Z42" s="131"/>
      <c r="AA42" s="105"/>
      <c r="AB42" s="105" t="s">
        <v>200</v>
      </c>
    </row>
    <row r="43" spans="2:28" ht="63.75" x14ac:dyDescent="0.2">
      <c r="B43" s="135"/>
      <c r="C43" s="129"/>
      <c r="D43" s="140" t="s">
        <v>75</v>
      </c>
      <c r="E43" s="136" t="s">
        <v>76</v>
      </c>
      <c r="F43" s="131">
        <v>800</v>
      </c>
      <c r="G43" s="131">
        <v>800</v>
      </c>
      <c r="H43" s="131">
        <v>400</v>
      </c>
      <c r="I43" s="131">
        <v>0</v>
      </c>
      <c r="J43" s="131">
        <f t="shared" si="22"/>
        <v>-800</v>
      </c>
      <c r="K43" s="131">
        <v>0</v>
      </c>
      <c r="L43" s="132">
        <v>100</v>
      </c>
      <c r="M43" s="132">
        <f>F43</f>
        <v>800</v>
      </c>
      <c r="N43" s="131">
        <f>M43/F43*100</f>
        <v>100</v>
      </c>
      <c r="O43" s="131">
        <f t="shared" si="18"/>
        <v>0</v>
      </c>
      <c r="P43" s="131">
        <f t="shared" si="24"/>
        <v>-400</v>
      </c>
      <c r="Q43" s="131">
        <f>R43+S43+T43</f>
        <v>0</v>
      </c>
      <c r="R43" s="132"/>
      <c r="S43" s="132"/>
      <c r="T43" s="132"/>
      <c r="U43" s="132"/>
      <c r="V43" s="131">
        <v>0</v>
      </c>
      <c r="W43" s="131"/>
      <c r="X43" s="131"/>
      <c r="Y43" s="131"/>
      <c r="Z43" s="131"/>
      <c r="AA43" s="105" t="s">
        <v>54</v>
      </c>
      <c r="AB43" s="105" t="s">
        <v>200</v>
      </c>
    </row>
    <row r="44" spans="2:28" ht="25.5" x14ac:dyDescent="0.2">
      <c r="B44" s="135"/>
      <c r="C44" s="129"/>
      <c r="D44" s="140" t="s">
        <v>77</v>
      </c>
      <c r="E44" s="136" t="s">
        <v>78</v>
      </c>
      <c r="F44" s="132">
        <v>209652</v>
      </c>
      <c r="G44" s="132">
        <v>209652</v>
      </c>
      <c r="H44" s="132">
        <v>34942</v>
      </c>
      <c r="I44" s="132">
        <v>209651.13399999999</v>
      </c>
      <c r="J44" s="131">
        <f t="shared" si="22"/>
        <v>-0.8660000000090804</v>
      </c>
      <c r="K44" s="132">
        <v>34942</v>
      </c>
      <c r="L44" s="132">
        <f t="shared" ref="L44" si="27">(K44/H44)*100</f>
        <v>100</v>
      </c>
      <c r="M44" s="132">
        <f t="shared" ref="M44" si="28">F44</f>
        <v>209652</v>
      </c>
      <c r="N44" s="131">
        <f t="shared" ref="N44" si="29">M44/F44*100</f>
        <v>100</v>
      </c>
      <c r="O44" s="131">
        <f t="shared" si="18"/>
        <v>0</v>
      </c>
      <c r="P44" s="131">
        <f t="shared" si="24"/>
        <v>0</v>
      </c>
      <c r="Q44" s="131">
        <f>R44+S44+T44</f>
        <v>0</v>
      </c>
      <c r="R44" s="132"/>
      <c r="S44" s="132"/>
      <c r="T44" s="132"/>
      <c r="U44" s="132"/>
      <c r="V44" s="131">
        <v>0</v>
      </c>
      <c r="W44" s="131"/>
      <c r="X44" s="131"/>
      <c r="Y44" s="131"/>
      <c r="Z44" s="131"/>
      <c r="AA44" s="105"/>
      <c r="AB44" s="105"/>
    </row>
    <row r="45" spans="2:28" ht="76.5" x14ac:dyDescent="0.2">
      <c r="B45" s="135" t="s">
        <v>99</v>
      </c>
      <c r="C45" s="129"/>
      <c r="D45" s="129"/>
      <c r="E45" s="146" t="s">
        <v>100</v>
      </c>
      <c r="F45" s="131">
        <f>F46</f>
        <v>441065</v>
      </c>
      <c r="G45" s="131">
        <f t="shared" ref="G45:J45" si="30">G46</f>
        <v>69396</v>
      </c>
      <c r="H45" s="131">
        <f t="shared" si="30"/>
        <v>61819</v>
      </c>
      <c r="I45" s="131">
        <f t="shared" si="30"/>
        <v>65283.377999999997</v>
      </c>
      <c r="J45" s="131">
        <f t="shared" si="30"/>
        <v>-4112.6219999999967</v>
      </c>
      <c r="K45" s="131">
        <f>K46</f>
        <v>59584.777420000006</v>
      </c>
      <c r="L45" s="132">
        <f t="shared" si="14"/>
        <v>96.38586424885554</v>
      </c>
      <c r="M45" s="131">
        <f>M46</f>
        <v>441065</v>
      </c>
      <c r="N45" s="131">
        <f t="shared" si="8"/>
        <v>100</v>
      </c>
      <c r="O45" s="131">
        <f t="shared" ref="O45:V45" si="31">O46</f>
        <v>0</v>
      </c>
      <c r="P45" s="131">
        <f t="shared" si="31"/>
        <v>-2234.2225799999965</v>
      </c>
      <c r="Q45" s="131">
        <f t="shared" si="31"/>
        <v>-271.61899999999997</v>
      </c>
      <c r="R45" s="131">
        <f t="shared" si="31"/>
        <v>0</v>
      </c>
      <c r="S45" s="131">
        <f t="shared" si="31"/>
        <v>-251.61899999999997</v>
      </c>
      <c r="T45" s="131">
        <f t="shared" si="31"/>
        <v>-20</v>
      </c>
      <c r="U45" s="131">
        <f t="shared" si="31"/>
        <v>0</v>
      </c>
      <c r="V45" s="131">
        <f t="shared" si="31"/>
        <v>-917.15499999999679</v>
      </c>
      <c r="W45" s="131"/>
      <c r="X45" s="131"/>
      <c r="Y45" s="131"/>
      <c r="Z45" s="131"/>
      <c r="AA45" s="147"/>
      <c r="AB45" s="105"/>
    </row>
    <row r="46" spans="2:28" ht="25.5" x14ac:dyDescent="0.2">
      <c r="B46" s="135"/>
      <c r="C46" s="129" t="s">
        <v>46</v>
      </c>
      <c r="D46" s="140"/>
      <c r="E46" s="137" t="s">
        <v>47</v>
      </c>
      <c r="F46" s="131">
        <f t="shared" ref="F46:V46" si="32">SUM(F47:F63)</f>
        <v>441065</v>
      </c>
      <c r="G46" s="131">
        <f t="shared" si="32"/>
        <v>69396</v>
      </c>
      <c r="H46" s="131">
        <f t="shared" si="32"/>
        <v>61819</v>
      </c>
      <c r="I46" s="131">
        <f>SUM(I47:I63)</f>
        <v>65283.377999999997</v>
      </c>
      <c r="J46" s="131">
        <f t="shared" si="32"/>
        <v>-4112.6219999999967</v>
      </c>
      <c r="K46" s="131">
        <f t="shared" si="32"/>
        <v>59584.777420000006</v>
      </c>
      <c r="L46" s="131">
        <f t="shared" si="32"/>
        <v>2573.1703321770956</v>
      </c>
      <c r="M46" s="131">
        <f t="shared" si="32"/>
        <v>441065</v>
      </c>
      <c r="N46" s="131">
        <f t="shared" si="32"/>
        <v>1700</v>
      </c>
      <c r="O46" s="131">
        <f t="shared" si="32"/>
        <v>0</v>
      </c>
      <c r="P46" s="131">
        <f t="shared" si="32"/>
        <v>-2234.2225799999965</v>
      </c>
      <c r="Q46" s="131">
        <f t="shared" si="32"/>
        <v>-271.61899999999997</v>
      </c>
      <c r="R46" s="131">
        <f t="shared" si="32"/>
        <v>0</v>
      </c>
      <c r="S46" s="131">
        <f t="shared" si="32"/>
        <v>-251.61899999999997</v>
      </c>
      <c r="T46" s="131">
        <f t="shared" si="32"/>
        <v>-20</v>
      </c>
      <c r="U46" s="131">
        <f t="shared" si="32"/>
        <v>0</v>
      </c>
      <c r="V46" s="131">
        <f t="shared" si="32"/>
        <v>-917.15499999999679</v>
      </c>
      <c r="W46" s="131"/>
      <c r="X46" s="131"/>
      <c r="Y46" s="131"/>
      <c r="Z46" s="131"/>
      <c r="AA46" s="105"/>
      <c r="AB46" s="105"/>
    </row>
    <row r="47" spans="2:28" x14ac:dyDescent="0.2">
      <c r="B47" s="135"/>
      <c r="C47" s="129"/>
      <c r="D47" s="129" t="s">
        <v>88</v>
      </c>
      <c r="E47" s="137" t="s">
        <v>49</v>
      </c>
      <c r="F47" s="131">
        <v>312949</v>
      </c>
      <c r="G47" s="131">
        <v>50000</v>
      </c>
      <c r="H47" s="131">
        <v>50000</v>
      </c>
      <c r="I47" s="131">
        <v>49219.891000000003</v>
      </c>
      <c r="J47" s="131">
        <f t="shared" ref="J47:J63" si="33">I47-G47</f>
        <v>-780.10899999999674</v>
      </c>
      <c r="K47" s="131">
        <v>49219.891000000003</v>
      </c>
      <c r="L47" s="132">
        <f t="shared" si="14"/>
        <v>98.439782000000008</v>
      </c>
      <c r="M47" s="132">
        <f>F47</f>
        <v>312949</v>
      </c>
      <c r="N47" s="131">
        <f t="shared" si="8"/>
        <v>100</v>
      </c>
      <c r="O47" s="131">
        <f t="shared" ref="O47:O63" si="34">M47-F47</f>
        <v>0</v>
      </c>
      <c r="P47" s="131">
        <f t="shared" ref="P47:P63" si="35">K47-H47</f>
        <v>-780.10899999999674</v>
      </c>
      <c r="Q47" s="131">
        <f>R47+S47+T47</f>
        <v>0</v>
      </c>
      <c r="R47" s="131"/>
      <c r="S47" s="132"/>
      <c r="T47" s="131"/>
      <c r="U47" s="131"/>
      <c r="V47" s="131">
        <f>P47-Q47-U47</f>
        <v>-780.10899999999674</v>
      </c>
      <c r="W47" s="131"/>
      <c r="X47" s="131"/>
      <c r="Y47" s="131"/>
      <c r="Z47" s="131"/>
      <c r="AA47" s="105"/>
      <c r="AB47" s="105"/>
    </row>
    <row r="48" spans="2:28" ht="25.5" x14ac:dyDescent="0.2">
      <c r="B48" s="135"/>
      <c r="C48" s="129"/>
      <c r="D48" s="129" t="s">
        <v>101</v>
      </c>
      <c r="E48" s="137" t="s">
        <v>56</v>
      </c>
      <c r="F48" s="131">
        <v>14219</v>
      </c>
      <c r="G48" s="131">
        <v>1200</v>
      </c>
      <c r="H48" s="131">
        <v>1200</v>
      </c>
      <c r="I48" s="131">
        <v>1200</v>
      </c>
      <c r="J48" s="131">
        <f t="shared" si="33"/>
        <v>0</v>
      </c>
      <c r="K48" s="131">
        <v>1200</v>
      </c>
      <c r="L48" s="132">
        <v>1000</v>
      </c>
      <c r="M48" s="132">
        <f>F48</f>
        <v>14219</v>
      </c>
      <c r="N48" s="131">
        <f t="shared" si="8"/>
        <v>100</v>
      </c>
      <c r="O48" s="131">
        <f t="shared" si="34"/>
        <v>0</v>
      </c>
      <c r="P48" s="131">
        <f>K48-H48</f>
        <v>0</v>
      </c>
      <c r="Q48" s="131">
        <f>R48+S48+T48</f>
        <v>-43.475999999999999</v>
      </c>
      <c r="R48" s="131"/>
      <c r="S48" s="132">
        <v>-43.475999999999999</v>
      </c>
      <c r="T48" s="131"/>
      <c r="U48" s="131"/>
      <c r="V48" s="131">
        <f>P48-Q48-U48</f>
        <v>43.475999999999999</v>
      </c>
      <c r="W48" s="131"/>
      <c r="X48" s="131"/>
      <c r="Y48" s="131"/>
      <c r="Z48" s="131"/>
      <c r="AA48" s="105" t="s">
        <v>50</v>
      </c>
      <c r="AB48" s="105" t="s">
        <v>50</v>
      </c>
    </row>
    <row r="49" spans="2:28" ht="63.75" x14ac:dyDescent="0.2">
      <c r="B49" s="135"/>
      <c r="C49" s="129"/>
      <c r="D49" s="140" t="s">
        <v>103</v>
      </c>
      <c r="E49" s="141" t="s">
        <v>58</v>
      </c>
      <c r="F49" s="131">
        <v>8113</v>
      </c>
      <c r="G49" s="131">
        <v>1054</v>
      </c>
      <c r="H49" s="131">
        <v>1054</v>
      </c>
      <c r="I49" s="131">
        <v>1036.72</v>
      </c>
      <c r="J49" s="131">
        <f t="shared" si="33"/>
        <v>-17.279999999999973</v>
      </c>
      <c r="K49" s="131">
        <v>1036.72</v>
      </c>
      <c r="L49" s="132">
        <v>100</v>
      </c>
      <c r="M49" s="132">
        <f t="shared" ref="M49" si="36">F49</f>
        <v>8113</v>
      </c>
      <c r="N49" s="131">
        <f t="shared" si="8"/>
        <v>100</v>
      </c>
      <c r="O49" s="131">
        <f t="shared" si="34"/>
        <v>0</v>
      </c>
      <c r="P49" s="131">
        <f>K49-H49</f>
        <v>-17.279999999999973</v>
      </c>
      <c r="Q49" s="131">
        <f>R49+S49+T49</f>
        <v>0</v>
      </c>
      <c r="R49" s="132"/>
      <c r="S49" s="132"/>
      <c r="T49" s="131"/>
      <c r="U49" s="131"/>
      <c r="V49" s="131">
        <v>0</v>
      </c>
      <c r="W49" s="131"/>
      <c r="X49" s="131"/>
      <c r="Y49" s="131"/>
      <c r="Z49" s="131"/>
      <c r="AA49" s="105" t="s">
        <v>54</v>
      </c>
      <c r="AB49" s="105" t="s">
        <v>54</v>
      </c>
    </row>
    <row r="50" spans="2:28" x14ac:dyDescent="0.2">
      <c r="B50" s="135"/>
      <c r="C50" s="129"/>
      <c r="D50" s="129" t="s">
        <v>59</v>
      </c>
      <c r="E50" s="137" t="s">
        <v>60</v>
      </c>
      <c r="F50" s="131">
        <v>16524</v>
      </c>
      <c r="G50" s="131">
        <v>1900</v>
      </c>
      <c r="H50" s="131">
        <v>1900</v>
      </c>
      <c r="I50" s="131">
        <v>1900</v>
      </c>
      <c r="J50" s="131">
        <f t="shared" si="33"/>
        <v>0</v>
      </c>
      <c r="K50" s="131">
        <v>1900</v>
      </c>
      <c r="L50" s="132">
        <f>(K50/H50)*100</f>
        <v>100</v>
      </c>
      <c r="M50" s="132">
        <f>F50</f>
        <v>16524</v>
      </c>
      <c r="N50" s="131">
        <f t="shared" si="8"/>
        <v>100</v>
      </c>
      <c r="O50" s="131">
        <f t="shared" si="34"/>
        <v>0</v>
      </c>
      <c r="P50" s="131">
        <f t="shared" si="35"/>
        <v>0</v>
      </c>
      <c r="Q50" s="131">
        <f t="shared" si="12"/>
        <v>0</v>
      </c>
      <c r="R50" s="131"/>
      <c r="S50" s="132"/>
      <c r="T50" s="131"/>
      <c r="U50" s="131"/>
      <c r="V50" s="131">
        <f>P50-Q50-U50</f>
        <v>0</v>
      </c>
      <c r="W50" s="131"/>
      <c r="X50" s="131"/>
      <c r="Y50" s="131"/>
      <c r="Z50" s="131"/>
      <c r="AA50" s="105"/>
      <c r="AB50" s="105"/>
    </row>
    <row r="51" spans="2:28" ht="63.75" x14ac:dyDescent="0.2">
      <c r="B51" s="135"/>
      <c r="C51" s="129"/>
      <c r="D51" s="129" t="s">
        <v>61</v>
      </c>
      <c r="E51" s="137" t="s">
        <v>102</v>
      </c>
      <c r="F51" s="131">
        <v>14083</v>
      </c>
      <c r="G51" s="131">
        <v>2420</v>
      </c>
      <c r="H51" s="131">
        <v>2420</v>
      </c>
      <c r="I51" s="131">
        <v>2085.0300000000002</v>
      </c>
      <c r="J51" s="131">
        <f t="shared" si="33"/>
        <v>-334.9699999999998</v>
      </c>
      <c r="K51" s="131">
        <v>2085.0300000000002</v>
      </c>
      <c r="L51" s="132">
        <f t="shared" si="14"/>
        <v>86.158264462809925</v>
      </c>
      <c r="M51" s="132">
        <f>F51</f>
        <v>14083</v>
      </c>
      <c r="N51" s="131">
        <f t="shared" si="8"/>
        <v>100</v>
      </c>
      <c r="O51" s="131">
        <f t="shared" si="34"/>
        <v>0</v>
      </c>
      <c r="P51" s="131">
        <f>K51-H51</f>
        <v>-334.9699999999998</v>
      </c>
      <c r="Q51" s="131">
        <f t="shared" si="12"/>
        <v>-128.67699999999999</v>
      </c>
      <c r="R51" s="131"/>
      <c r="S51" s="132">
        <v>-128.67699999999999</v>
      </c>
      <c r="T51" s="131"/>
      <c r="U51" s="131"/>
      <c r="V51" s="131">
        <v>0</v>
      </c>
      <c r="W51" s="131"/>
      <c r="X51" s="131"/>
      <c r="Y51" s="131"/>
      <c r="Z51" s="131"/>
      <c r="AA51" s="105" t="s">
        <v>54</v>
      </c>
      <c r="AB51" s="105" t="s">
        <v>54</v>
      </c>
    </row>
    <row r="52" spans="2:28" x14ac:dyDescent="0.2">
      <c r="B52" s="135"/>
      <c r="C52" s="129"/>
      <c r="D52" s="140" t="s">
        <v>89</v>
      </c>
      <c r="E52" s="137" t="s">
        <v>90</v>
      </c>
      <c r="F52" s="131">
        <v>50</v>
      </c>
      <c r="G52" s="131">
        <v>0</v>
      </c>
      <c r="H52" s="131">
        <v>0</v>
      </c>
      <c r="I52" s="131">
        <v>0</v>
      </c>
      <c r="J52" s="131">
        <f t="shared" si="33"/>
        <v>0</v>
      </c>
      <c r="K52" s="131">
        <v>0</v>
      </c>
      <c r="L52" s="132">
        <v>100</v>
      </c>
      <c r="M52" s="132">
        <f t="shared" si="11"/>
        <v>50</v>
      </c>
      <c r="N52" s="131">
        <f t="shared" si="8"/>
        <v>100</v>
      </c>
      <c r="O52" s="131">
        <f t="shared" si="34"/>
        <v>0</v>
      </c>
      <c r="P52" s="131">
        <f>K52-H52</f>
        <v>0</v>
      </c>
      <c r="Q52" s="131">
        <f>R52+S52+T52</f>
        <v>0</v>
      </c>
      <c r="R52" s="131"/>
      <c r="S52" s="132"/>
      <c r="T52" s="131"/>
      <c r="U52" s="131"/>
      <c r="V52" s="131">
        <f>P52-Q52-U52</f>
        <v>0</v>
      </c>
      <c r="W52" s="131"/>
      <c r="X52" s="131"/>
      <c r="Y52" s="131"/>
      <c r="Z52" s="131"/>
      <c r="AA52" s="105"/>
      <c r="AB52" s="105"/>
    </row>
    <row r="53" spans="2:28" ht="63.75" x14ac:dyDescent="0.2">
      <c r="B53" s="135"/>
      <c r="C53" s="129"/>
      <c r="D53" s="129" t="s">
        <v>64</v>
      </c>
      <c r="E53" s="148" t="s">
        <v>65</v>
      </c>
      <c r="F53" s="131">
        <v>9388</v>
      </c>
      <c r="G53" s="131">
        <v>1400</v>
      </c>
      <c r="H53" s="131">
        <v>1400</v>
      </c>
      <c r="I53" s="131">
        <v>1240.0119999999999</v>
      </c>
      <c r="J53" s="131">
        <f t="shared" si="33"/>
        <v>-159.98800000000006</v>
      </c>
      <c r="K53" s="131">
        <v>1240.0119999999999</v>
      </c>
      <c r="L53" s="132">
        <f>(K53/H53)*100</f>
        <v>88.572285714285712</v>
      </c>
      <c r="M53" s="132">
        <f t="shared" si="11"/>
        <v>9388</v>
      </c>
      <c r="N53" s="131">
        <f t="shared" si="8"/>
        <v>100</v>
      </c>
      <c r="O53" s="131">
        <f t="shared" si="34"/>
        <v>0</v>
      </c>
      <c r="P53" s="131">
        <f t="shared" si="35"/>
        <v>-159.98800000000006</v>
      </c>
      <c r="Q53" s="132">
        <f>S53</f>
        <v>-79.465999999999994</v>
      </c>
      <c r="R53" s="131"/>
      <c r="S53" s="132">
        <v>-79.465999999999994</v>
      </c>
      <c r="T53" s="131"/>
      <c r="U53" s="131"/>
      <c r="V53" s="131">
        <f>P53-Q53-U53</f>
        <v>-80.522000000000062</v>
      </c>
      <c r="W53" s="131"/>
      <c r="X53" s="131"/>
      <c r="Y53" s="131"/>
      <c r="Z53" s="131"/>
      <c r="AA53" s="105" t="s">
        <v>54</v>
      </c>
      <c r="AB53" s="105" t="s">
        <v>54</v>
      </c>
    </row>
    <row r="54" spans="2:28" ht="25.5" x14ac:dyDescent="0.2">
      <c r="B54" s="135"/>
      <c r="C54" s="129"/>
      <c r="D54" s="140" t="s">
        <v>91</v>
      </c>
      <c r="E54" s="137" t="s">
        <v>92</v>
      </c>
      <c r="F54" s="131">
        <v>44178</v>
      </c>
      <c r="G54" s="131">
        <v>7363</v>
      </c>
      <c r="H54" s="131">
        <v>2000</v>
      </c>
      <c r="I54" s="131">
        <v>5180.1049999999996</v>
      </c>
      <c r="J54" s="131">
        <f>I54-G54</f>
        <v>-2182.8950000000004</v>
      </c>
      <c r="K54" s="131">
        <v>1203.1244200000001</v>
      </c>
      <c r="L54" s="132">
        <v>100</v>
      </c>
      <c r="M54" s="132">
        <f t="shared" si="11"/>
        <v>44178</v>
      </c>
      <c r="N54" s="131">
        <f t="shared" si="8"/>
        <v>100</v>
      </c>
      <c r="O54" s="131">
        <f t="shared" si="34"/>
        <v>0</v>
      </c>
      <c r="P54" s="131">
        <f>K54-H54</f>
        <v>-796.8755799999999</v>
      </c>
      <c r="Q54" s="131">
        <f>R54+S54+T54</f>
        <v>0</v>
      </c>
      <c r="R54" s="131"/>
      <c r="S54" s="132"/>
      <c r="T54" s="131"/>
      <c r="U54" s="131"/>
      <c r="V54" s="131">
        <v>0</v>
      </c>
      <c r="W54" s="131"/>
      <c r="X54" s="131"/>
      <c r="Y54" s="131"/>
      <c r="Z54" s="131"/>
      <c r="AA54" s="105"/>
      <c r="AB54" s="105" t="s">
        <v>200</v>
      </c>
    </row>
    <row r="55" spans="2:28" ht="51" x14ac:dyDescent="0.2">
      <c r="B55" s="135"/>
      <c r="C55" s="129"/>
      <c r="D55" s="140" t="s">
        <v>93</v>
      </c>
      <c r="E55" s="137" t="s">
        <v>94</v>
      </c>
      <c r="F55" s="131">
        <v>1176</v>
      </c>
      <c r="G55" s="131">
        <v>0</v>
      </c>
      <c r="H55" s="131">
        <v>0</v>
      </c>
      <c r="I55" s="131">
        <v>0</v>
      </c>
      <c r="J55" s="131">
        <f t="shared" si="33"/>
        <v>0</v>
      </c>
      <c r="K55" s="131">
        <v>0</v>
      </c>
      <c r="L55" s="132">
        <v>100</v>
      </c>
      <c r="M55" s="132">
        <f t="shared" si="11"/>
        <v>1176</v>
      </c>
      <c r="N55" s="131">
        <f>M55/F55*100</f>
        <v>100</v>
      </c>
      <c r="O55" s="131">
        <f t="shared" si="34"/>
        <v>0</v>
      </c>
      <c r="P55" s="131">
        <f>K55-H55</f>
        <v>0</v>
      </c>
      <c r="Q55" s="131">
        <f>R55+S55+T55</f>
        <v>0</v>
      </c>
      <c r="R55" s="131"/>
      <c r="S55" s="132"/>
      <c r="T55" s="131"/>
      <c r="U55" s="131"/>
      <c r="V55" s="131">
        <v>0</v>
      </c>
      <c r="W55" s="131"/>
      <c r="X55" s="131"/>
      <c r="Y55" s="131"/>
      <c r="Z55" s="131"/>
      <c r="AA55" s="105"/>
      <c r="AB55" s="105"/>
    </row>
    <row r="56" spans="2:28" ht="38.25" x14ac:dyDescent="0.2">
      <c r="B56" s="135"/>
      <c r="C56" s="129"/>
      <c r="D56" s="140" t="s">
        <v>95</v>
      </c>
      <c r="E56" s="149" t="s">
        <v>96</v>
      </c>
      <c r="F56" s="131">
        <v>433</v>
      </c>
      <c r="G56" s="131">
        <v>433</v>
      </c>
      <c r="H56" s="131">
        <v>0</v>
      </c>
      <c r="I56" s="131">
        <v>0</v>
      </c>
      <c r="J56" s="131">
        <f>I56-G56</f>
        <v>-433</v>
      </c>
      <c r="K56" s="131">
        <v>0</v>
      </c>
      <c r="L56" s="132">
        <v>100</v>
      </c>
      <c r="M56" s="132">
        <f t="shared" si="11"/>
        <v>433</v>
      </c>
      <c r="N56" s="131">
        <f>M56/F56*100</f>
        <v>100</v>
      </c>
      <c r="O56" s="131">
        <f t="shared" si="34"/>
        <v>0</v>
      </c>
      <c r="P56" s="131">
        <f t="shared" si="35"/>
        <v>0</v>
      </c>
      <c r="Q56" s="131">
        <f>R56+S56+T56</f>
        <v>0</v>
      </c>
      <c r="R56" s="132"/>
      <c r="S56" s="132"/>
      <c r="T56" s="131"/>
      <c r="U56" s="131"/>
      <c r="V56" s="131">
        <f>P56-Q56-U56</f>
        <v>0</v>
      </c>
      <c r="W56" s="131"/>
      <c r="X56" s="131"/>
      <c r="Y56" s="131"/>
      <c r="Z56" s="131"/>
      <c r="AA56" s="105"/>
      <c r="AB56" s="105" t="s">
        <v>200</v>
      </c>
    </row>
    <row r="57" spans="2:28" ht="25.5" x14ac:dyDescent="0.2">
      <c r="B57" s="135"/>
      <c r="C57" s="129"/>
      <c r="D57" s="140" t="s">
        <v>71</v>
      </c>
      <c r="E57" s="137" t="s">
        <v>104</v>
      </c>
      <c r="F57" s="131">
        <v>3483</v>
      </c>
      <c r="G57" s="131">
        <v>700</v>
      </c>
      <c r="H57" s="131">
        <v>0</v>
      </c>
      <c r="I57" s="131">
        <v>661.78</v>
      </c>
      <c r="J57" s="131">
        <f>I57-G57</f>
        <v>-38.220000000000027</v>
      </c>
      <c r="K57" s="131">
        <v>0</v>
      </c>
      <c r="L57" s="132">
        <v>100</v>
      </c>
      <c r="M57" s="132">
        <f t="shared" si="11"/>
        <v>3483</v>
      </c>
      <c r="N57" s="131">
        <f t="shared" si="8"/>
        <v>100</v>
      </c>
      <c r="O57" s="131">
        <f t="shared" si="34"/>
        <v>0</v>
      </c>
      <c r="P57" s="131">
        <f>K57-H57</f>
        <v>0</v>
      </c>
      <c r="Q57" s="131">
        <f>R57+S57+T57</f>
        <v>0</v>
      </c>
      <c r="R57" s="132"/>
      <c r="S57" s="132"/>
      <c r="T57" s="131"/>
      <c r="U57" s="131"/>
      <c r="V57" s="131">
        <f>P57-Q57-U57</f>
        <v>0</v>
      </c>
      <c r="W57" s="131"/>
      <c r="X57" s="131"/>
      <c r="Y57" s="131"/>
      <c r="Z57" s="131"/>
      <c r="AA57" s="105"/>
      <c r="AB57" s="105" t="s">
        <v>200</v>
      </c>
    </row>
    <row r="58" spans="2:28" ht="25.5" x14ac:dyDescent="0.2">
      <c r="B58" s="129"/>
      <c r="C58" s="129"/>
      <c r="D58" s="129" t="s">
        <v>97</v>
      </c>
      <c r="E58" s="137" t="s">
        <v>98</v>
      </c>
      <c r="F58" s="131">
        <v>10571</v>
      </c>
      <c r="G58" s="131">
        <v>1700</v>
      </c>
      <c r="H58" s="131">
        <v>1700</v>
      </c>
      <c r="I58" s="131">
        <v>1700</v>
      </c>
      <c r="J58" s="131">
        <f t="shared" si="33"/>
        <v>0</v>
      </c>
      <c r="K58" s="131">
        <v>1700</v>
      </c>
      <c r="L58" s="132">
        <v>100</v>
      </c>
      <c r="M58" s="132">
        <f t="shared" si="11"/>
        <v>10571</v>
      </c>
      <c r="N58" s="131">
        <f t="shared" si="8"/>
        <v>100</v>
      </c>
      <c r="O58" s="131">
        <v>0</v>
      </c>
      <c r="P58" s="131">
        <f t="shared" si="35"/>
        <v>0</v>
      </c>
      <c r="Q58" s="131">
        <f t="shared" ref="Q58" si="37">R58+S58+T58</f>
        <v>0</v>
      </c>
      <c r="R58" s="132"/>
      <c r="S58" s="132"/>
      <c r="T58" s="131"/>
      <c r="U58" s="131"/>
      <c r="V58" s="131">
        <f>P58-Q58-U58</f>
        <v>0</v>
      </c>
      <c r="W58" s="150"/>
      <c r="X58" s="150"/>
      <c r="Y58" s="150"/>
      <c r="Z58" s="131"/>
      <c r="AA58" s="105"/>
      <c r="AB58" s="105"/>
    </row>
    <row r="59" spans="2:28" ht="63.75" x14ac:dyDescent="0.2">
      <c r="B59" s="129"/>
      <c r="C59" s="129"/>
      <c r="D59" s="129" t="s">
        <v>73</v>
      </c>
      <c r="E59" s="137" t="s">
        <v>74</v>
      </c>
      <c r="F59" s="131">
        <v>326</v>
      </c>
      <c r="G59" s="131">
        <v>326</v>
      </c>
      <c r="H59" s="131">
        <v>45</v>
      </c>
      <c r="I59" s="131">
        <v>259.83999999999997</v>
      </c>
      <c r="J59" s="131">
        <f t="shared" si="33"/>
        <v>-66.160000000000025</v>
      </c>
      <c r="K59" s="131">
        <v>0</v>
      </c>
      <c r="L59" s="132">
        <v>100</v>
      </c>
      <c r="M59" s="132">
        <f t="shared" si="11"/>
        <v>326</v>
      </c>
      <c r="N59" s="131">
        <f t="shared" si="8"/>
        <v>100</v>
      </c>
      <c r="O59" s="131">
        <v>0</v>
      </c>
      <c r="P59" s="131">
        <f t="shared" si="35"/>
        <v>-45</v>
      </c>
      <c r="Q59" s="131">
        <f>R59+S59+T59</f>
        <v>-20</v>
      </c>
      <c r="R59" s="132"/>
      <c r="S59" s="132"/>
      <c r="T59" s="131">
        <v>-20</v>
      </c>
      <c r="U59" s="131"/>
      <c r="V59" s="131">
        <v>0</v>
      </c>
      <c r="W59" s="150"/>
      <c r="X59" s="150"/>
      <c r="Y59" s="150"/>
      <c r="Z59" s="131"/>
      <c r="AA59" s="105" t="s">
        <v>54</v>
      </c>
      <c r="AB59" s="105" t="s">
        <v>200</v>
      </c>
    </row>
    <row r="60" spans="2:28" ht="50.25" customHeight="1" x14ac:dyDescent="0.2">
      <c r="B60" s="135"/>
      <c r="C60" s="129"/>
      <c r="D60" s="140" t="s">
        <v>75</v>
      </c>
      <c r="E60" s="136" t="s">
        <v>76</v>
      </c>
      <c r="F60" s="131">
        <v>3669</v>
      </c>
      <c r="G60" s="131">
        <v>800</v>
      </c>
      <c r="H60" s="131">
        <v>0</v>
      </c>
      <c r="I60" s="131">
        <v>800</v>
      </c>
      <c r="J60" s="131">
        <f>I60-G60</f>
        <v>0</v>
      </c>
      <c r="K60" s="131">
        <v>0</v>
      </c>
      <c r="L60" s="132">
        <v>100</v>
      </c>
      <c r="M60" s="132">
        <f>F60</f>
        <v>3669</v>
      </c>
      <c r="N60" s="131">
        <f>M60/F60*100</f>
        <v>100</v>
      </c>
      <c r="O60" s="131">
        <f t="shared" ref="O60" si="38">M60-F60</f>
        <v>0</v>
      </c>
      <c r="P60" s="131">
        <f t="shared" si="35"/>
        <v>0</v>
      </c>
      <c r="Q60" s="131">
        <f>R60+S60+T60</f>
        <v>0</v>
      </c>
      <c r="R60" s="132"/>
      <c r="S60" s="132"/>
      <c r="T60" s="132"/>
      <c r="U60" s="132"/>
      <c r="V60" s="131">
        <v>0</v>
      </c>
      <c r="W60" s="131"/>
      <c r="X60" s="131"/>
      <c r="Y60" s="131"/>
      <c r="Z60" s="131"/>
      <c r="AA60" s="105"/>
      <c r="AB60" s="105"/>
    </row>
    <row r="61" spans="2:28" ht="25.5" x14ac:dyDescent="0.2">
      <c r="B61" s="135"/>
      <c r="C61" s="129"/>
      <c r="D61" s="140" t="s">
        <v>77</v>
      </c>
      <c r="E61" s="137" t="s">
        <v>78</v>
      </c>
      <c r="F61" s="131">
        <v>1880</v>
      </c>
      <c r="G61" s="131">
        <v>90</v>
      </c>
      <c r="H61" s="131">
        <v>90</v>
      </c>
      <c r="I61" s="131">
        <v>0</v>
      </c>
      <c r="J61" s="131">
        <f t="shared" si="33"/>
        <v>-90</v>
      </c>
      <c r="K61" s="131">
        <v>0</v>
      </c>
      <c r="L61" s="132">
        <v>100</v>
      </c>
      <c r="M61" s="132">
        <f t="shared" si="11"/>
        <v>1880</v>
      </c>
      <c r="N61" s="131">
        <f t="shared" si="8"/>
        <v>100</v>
      </c>
      <c r="O61" s="131">
        <f t="shared" si="34"/>
        <v>0</v>
      </c>
      <c r="P61" s="131">
        <f>K61-H61</f>
        <v>-90</v>
      </c>
      <c r="Q61" s="131">
        <f>R61+S61+T61</f>
        <v>0</v>
      </c>
      <c r="R61" s="131"/>
      <c r="S61" s="132"/>
      <c r="T61" s="131"/>
      <c r="U61" s="131"/>
      <c r="V61" s="131">
        <f>P61-Q61-U61</f>
        <v>-90</v>
      </c>
      <c r="W61" s="131"/>
      <c r="X61" s="131"/>
      <c r="Y61" s="131"/>
      <c r="Z61" s="131"/>
      <c r="AA61" s="105"/>
      <c r="AB61" s="105"/>
    </row>
    <row r="62" spans="2:28" ht="38.25" x14ac:dyDescent="0.2">
      <c r="B62" s="135"/>
      <c r="C62" s="129"/>
      <c r="D62" s="140" t="s">
        <v>206</v>
      </c>
      <c r="E62" s="137" t="s">
        <v>207</v>
      </c>
      <c r="F62" s="131">
        <v>10</v>
      </c>
      <c r="G62" s="131">
        <v>10</v>
      </c>
      <c r="H62" s="131">
        <v>10</v>
      </c>
      <c r="I62" s="131">
        <v>0</v>
      </c>
      <c r="J62" s="131">
        <f t="shared" ref="J62" si="39">I62-G62</f>
        <v>-10</v>
      </c>
      <c r="K62" s="131">
        <v>0</v>
      </c>
      <c r="L62" s="132">
        <v>100</v>
      </c>
      <c r="M62" s="132">
        <f t="shared" ref="M62" si="40">F62</f>
        <v>10</v>
      </c>
      <c r="N62" s="131">
        <f t="shared" ref="N62" si="41">M62/F62*100</f>
        <v>100</v>
      </c>
      <c r="O62" s="131">
        <f t="shared" ref="O62" si="42">M62-F62</f>
        <v>0</v>
      </c>
      <c r="P62" s="131">
        <f t="shared" ref="P62" si="43">K62-H62</f>
        <v>-10</v>
      </c>
      <c r="Q62" s="131">
        <f t="shared" ref="Q62" si="44">R62+S62+T62</f>
        <v>0</v>
      </c>
      <c r="R62" s="132"/>
      <c r="S62" s="132"/>
      <c r="T62" s="131"/>
      <c r="U62" s="131"/>
      <c r="V62" s="131">
        <f>P62-Q62-U62</f>
        <v>-10</v>
      </c>
      <c r="W62" s="131"/>
      <c r="X62" s="131"/>
      <c r="Y62" s="131"/>
      <c r="Z62" s="131"/>
      <c r="AA62" s="105"/>
      <c r="AB62" s="105"/>
    </row>
    <row r="63" spans="2:28" ht="25.5" x14ac:dyDescent="0.2">
      <c r="B63" s="135"/>
      <c r="C63" s="129"/>
      <c r="D63" s="140" t="s">
        <v>83</v>
      </c>
      <c r="E63" s="137" t="s">
        <v>84</v>
      </c>
      <c r="F63" s="131">
        <v>13</v>
      </c>
      <c r="G63" s="131">
        <v>0</v>
      </c>
      <c r="H63" s="131">
        <v>0</v>
      </c>
      <c r="I63" s="131">
        <v>0</v>
      </c>
      <c r="J63" s="131">
        <f t="shared" si="33"/>
        <v>0</v>
      </c>
      <c r="K63" s="131">
        <v>0</v>
      </c>
      <c r="L63" s="132">
        <v>100</v>
      </c>
      <c r="M63" s="132">
        <f t="shared" si="11"/>
        <v>13</v>
      </c>
      <c r="N63" s="131">
        <f t="shared" si="8"/>
        <v>100</v>
      </c>
      <c r="O63" s="131">
        <f t="shared" si="34"/>
        <v>0</v>
      </c>
      <c r="P63" s="131">
        <f t="shared" si="35"/>
        <v>0</v>
      </c>
      <c r="Q63" s="131">
        <f t="shared" si="12"/>
        <v>0</v>
      </c>
      <c r="R63" s="132"/>
      <c r="S63" s="132"/>
      <c r="T63" s="131"/>
      <c r="U63" s="131"/>
      <c r="V63" s="131">
        <f>P63-Q63-U63</f>
        <v>0</v>
      </c>
      <c r="W63" s="131"/>
      <c r="X63" s="131"/>
      <c r="Y63" s="131"/>
      <c r="Z63" s="131"/>
      <c r="AA63" s="105"/>
      <c r="AB63" s="105"/>
    </row>
    <row r="64" spans="2:28" ht="63.75" x14ac:dyDescent="0.2">
      <c r="B64" s="135" t="s">
        <v>99</v>
      </c>
      <c r="C64" s="129"/>
      <c r="D64" s="129"/>
      <c r="E64" s="142" t="s">
        <v>105</v>
      </c>
      <c r="F64" s="131">
        <f>F65</f>
        <v>380570</v>
      </c>
      <c r="G64" s="131">
        <f t="shared" ref="G64:J64" si="45">G65</f>
        <v>178287</v>
      </c>
      <c r="H64" s="131">
        <f t="shared" si="45"/>
        <v>63513</v>
      </c>
      <c r="I64" s="131">
        <f t="shared" si="45"/>
        <v>157848.10923999999</v>
      </c>
      <c r="J64" s="131">
        <f t="shared" si="45"/>
        <v>-20438.890760000002</v>
      </c>
      <c r="K64" s="131">
        <f>K65</f>
        <v>58141.173239999996</v>
      </c>
      <c r="L64" s="132">
        <f t="shared" ref="L64:L71" si="46">(K64/H64)*100</f>
        <v>91.542161825138152</v>
      </c>
      <c r="M64" s="131">
        <f>M65</f>
        <v>380570</v>
      </c>
      <c r="N64" s="131">
        <f t="shared" si="8"/>
        <v>100</v>
      </c>
      <c r="O64" s="131">
        <f t="shared" ref="O64:T64" si="47">O65</f>
        <v>0</v>
      </c>
      <c r="P64" s="131">
        <f t="shared" si="47"/>
        <v>-5371.8267600000017</v>
      </c>
      <c r="Q64" s="131">
        <f t="shared" si="47"/>
        <v>-2983.9340000000002</v>
      </c>
      <c r="R64" s="131">
        <f t="shared" si="47"/>
        <v>0</v>
      </c>
      <c r="S64" s="131">
        <f t="shared" si="47"/>
        <v>-545.67100000000005</v>
      </c>
      <c r="T64" s="131">
        <f t="shared" si="47"/>
        <v>-2438.2629999999999</v>
      </c>
      <c r="U64" s="131">
        <v>0</v>
      </c>
      <c r="V64" s="131">
        <v>0</v>
      </c>
      <c r="W64" s="131">
        <v>0</v>
      </c>
      <c r="X64" s="131">
        <v>0</v>
      </c>
      <c r="Y64" s="131">
        <v>0</v>
      </c>
      <c r="Z64" s="131">
        <v>0</v>
      </c>
      <c r="AA64" s="133"/>
      <c r="AB64" s="105"/>
    </row>
    <row r="65" spans="1:28" ht="33.75" customHeight="1" x14ac:dyDescent="0.2">
      <c r="A65" s="127" t="s">
        <v>106</v>
      </c>
      <c r="B65" s="151"/>
      <c r="C65" s="129" t="s">
        <v>46</v>
      </c>
      <c r="D65" s="129"/>
      <c r="E65" s="137" t="s">
        <v>47</v>
      </c>
      <c r="F65" s="131">
        <f t="shared" ref="F65:T65" si="48">SUM(F66:F79)</f>
        <v>380570</v>
      </c>
      <c r="G65" s="131">
        <f t="shared" si="48"/>
        <v>178287</v>
      </c>
      <c r="H65" s="131">
        <f t="shared" si="48"/>
        <v>63513</v>
      </c>
      <c r="I65" s="131">
        <f t="shared" si="48"/>
        <v>157848.10923999999</v>
      </c>
      <c r="J65" s="131">
        <f t="shared" si="48"/>
        <v>-20438.890760000002</v>
      </c>
      <c r="K65" s="131">
        <f t="shared" si="48"/>
        <v>58141.173239999996</v>
      </c>
      <c r="L65" s="131" t="e">
        <f t="shared" si="48"/>
        <v>#DIV/0!</v>
      </c>
      <c r="M65" s="131">
        <f t="shared" si="48"/>
        <v>380570</v>
      </c>
      <c r="N65" s="131">
        <f t="shared" si="48"/>
        <v>1400</v>
      </c>
      <c r="O65" s="131">
        <f t="shared" si="48"/>
        <v>0</v>
      </c>
      <c r="P65" s="131">
        <f t="shared" si="48"/>
        <v>-5371.8267600000017</v>
      </c>
      <c r="Q65" s="131">
        <f t="shared" si="48"/>
        <v>-2983.9340000000002</v>
      </c>
      <c r="R65" s="131">
        <f t="shared" si="48"/>
        <v>0</v>
      </c>
      <c r="S65" s="131">
        <f t="shared" si="48"/>
        <v>-545.67100000000005</v>
      </c>
      <c r="T65" s="131">
        <f t="shared" si="48"/>
        <v>-2438.2629999999999</v>
      </c>
      <c r="U65" s="131">
        <v>0</v>
      </c>
      <c r="V65" s="131">
        <f>SUM(V66:V67)</f>
        <v>-829.3</v>
      </c>
      <c r="W65" s="131"/>
      <c r="X65" s="131"/>
      <c r="Y65" s="131"/>
      <c r="Z65" s="131"/>
      <c r="AA65" s="105"/>
      <c r="AB65" s="105"/>
    </row>
    <row r="66" spans="1:28" ht="25.5" x14ac:dyDescent="0.2">
      <c r="B66" s="135"/>
      <c r="C66" s="129"/>
      <c r="D66" s="129" t="s">
        <v>88</v>
      </c>
      <c r="E66" s="137" t="s">
        <v>49</v>
      </c>
      <c r="F66" s="131">
        <v>192570</v>
      </c>
      <c r="G66" s="131">
        <v>32094</v>
      </c>
      <c r="H66" s="131">
        <v>32094</v>
      </c>
      <c r="I66" s="131">
        <v>31104.339</v>
      </c>
      <c r="J66" s="131">
        <f>I66-G66</f>
        <v>-989.66100000000006</v>
      </c>
      <c r="K66" s="131">
        <v>31104.339</v>
      </c>
      <c r="L66" s="132">
        <f t="shared" si="46"/>
        <v>96.916367545335575</v>
      </c>
      <c r="M66" s="132">
        <f t="shared" ref="M66:M79" si="49">F66</f>
        <v>192570</v>
      </c>
      <c r="N66" s="131">
        <f t="shared" si="8"/>
        <v>100</v>
      </c>
      <c r="O66" s="131">
        <f>M66-F66</f>
        <v>0</v>
      </c>
      <c r="P66" s="131">
        <f t="shared" ref="P66:P72" si="50">K66-H66</f>
        <v>-989.66100000000006</v>
      </c>
      <c r="Q66" s="131">
        <f t="shared" ref="Q66:Q79" si="51">R66+S66+T66</f>
        <v>-50.7</v>
      </c>
      <c r="R66" s="132"/>
      <c r="S66" s="132">
        <v>-50.7</v>
      </c>
      <c r="T66" s="131"/>
      <c r="U66" s="131"/>
      <c r="V66" s="131">
        <f>P66-Q66-U66</f>
        <v>-938.96100000000001</v>
      </c>
      <c r="W66" s="131"/>
      <c r="X66" s="131"/>
      <c r="Y66" s="131"/>
      <c r="Z66" s="131"/>
      <c r="AA66" s="105" t="s">
        <v>50</v>
      </c>
      <c r="AB66" s="105" t="s">
        <v>50</v>
      </c>
    </row>
    <row r="67" spans="1:28" ht="25.5" x14ac:dyDescent="0.2">
      <c r="B67" s="135"/>
      <c r="C67" s="129"/>
      <c r="D67" s="129" t="s">
        <v>101</v>
      </c>
      <c r="E67" s="137" t="s">
        <v>56</v>
      </c>
      <c r="F67" s="131">
        <v>9254</v>
      </c>
      <c r="G67" s="131">
        <v>845</v>
      </c>
      <c r="H67" s="131">
        <v>845</v>
      </c>
      <c r="I67" s="131">
        <v>844.35</v>
      </c>
      <c r="J67" s="131">
        <f>I67-G67</f>
        <v>-0.64999999999997726</v>
      </c>
      <c r="K67" s="131">
        <v>844.35</v>
      </c>
      <c r="L67" s="132">
        <f t="shared" si="46"/>
        <v>99.92307692307692</v>
      </c>
      <c r="M67" s="132">
        <f t="shared" si="49"/>
        <v>9254</v>
      </c>
      <c r="N67" s="131">
        <f t="shared" si="8"/>
        <v>100</v>
      </c>
      <c r="O67" s="131">
        <f>M67-F67</f>
        <v>0</v>
      </c>
      <c r="P67" s="131">
        <f t="shared" si="50"/>
        <v>-0.64999999999997726</v>
      </c>
      <c r="Q67" s="131">
        <f>R67+S67+T67</f>
        <v>-110.31100000000001</v>
      </c>
      <c r="R67" s="131"/>
      <c r="S67" s="131">
        <v>-110.31100000000001</v>
      </c>
      <c r="T67" s="131"/>
      <c r="U67" s="131"/>
      <c r="V67" s="131">
        <f>P67-Q67-U67</f>
        <v>109.66100000000003</v>
      </c>
      <c r="W67" s="131"/>
      <c r="X67" s="131"/>
      <c r="Y67" s="131"/>
      <c r="Z67" s="131"/>
      <c r="AA67" s="105" t="s">
        <v>50</v>
      </c>
      <c r="AB67" s="105" t="s">
        <v>50</v>
      </c>
    </row>
    <row r="68" spans="1:28" ht="38.25" x14ac:dyDescent="0.2">
      <c r="B68" s="135"/>
      <c r="C68" s="129"/>
      <c r="D68" s="140" t="s">
        <v>57</v>
      </c>
      <c r="E68" s="141" t="s">
        <v>58</v>
      </c>
      <c r="F68" s="131">
        <v>3774</v>
      </c>
      <c r="G68" s="131">
        <v>598</v>
      </c>
      <c r="H68" s="131">
        <v>598</v>
      </c>
      <c r="I68" s="131">
        <v>598</v>
      </c>
      <c r="J68" s="131">
        <f t="shared" ref="J68" si="52">I68-G68</f>
        <v>0</v>
      </c>
      <c r="K68" s="131">
        <v>598</v>
      </c>
      <c r="L68" s="132">
        <v>100</v>
      </c>
      <c r="M68" s="132">
        <f t="shared" si="49"/>
        <v>3774</v>
      </c>
      <c r="N68" s="131">
        <f t="shared" si="8"/>
        <v>100</v>
      </c>
      <c r="O68" s="131">
        <f t="shared" ref="O68" si="53">M68-F68</f>
        <v>0</v>
      </c>
      <c r="P68" s="131">
        <f>K68-H68</f>
        <v>0</v>
      </c>
      <c r="Q68" s="131">
        <f>R68+S68+T68</f>
        <v>-16.734999999999999</v>
      </c>
      <c r="R68" s="132"/>
      <c r="S68" s="132">
        <v>-16.734999999999999</v>
      </c>
      <c r="T68" s="131"/>
      <c r="U68" s="131"/>
      <c r="V68" s="131">
        <v>0</v>
      </c>
      <c r="W68" s="131"/>
      <c r="X68" s="131"/>
      <c r="Y68" s="131"/>
      <c r="Z68" s="131"/>
      <c r="AA68" s="105"/>
      <c r="AB68" s="105"/>
    </row>
    <row r="69" spans="1:28" ht="25.5" x14ac:dyDescent="0.2">
      <c r="B69" s="135"/>
      <c r="C69" s="129"/>
      <c r="D69" s="129" t="s">
        <v>59</v>
      </c>
      <c r="E69" s="137" t="s">
        <v>60</v>
      </c>
      <c r="F69" s="131">
        <v>10167</v>
      </c>
      <c r="G69" s="131">
        <v>1700</v>
      </c>
      <c r="H69" s="131">
        <v>1700</v>
      </c>
      <c r="I69" s="131">
        <v>1685.7670000000001</v>
      </c>
      <c r="J69" s="131">
        <f>I69-G69</f>
        <v>-14.232999999999947</v>
      </c>
      <c r="K69" s="131">
        <v>1685.7670000000001</v>
      </c>
      <c r="L69" s="132">
        <f t="shared" si="46"/>
        <v>99.162764705882353</v>
      </c>
      <c r="M69" s="132">
        <f t="shared" si="49"/>
        <v>10167</v>
      </c>
      <c r="N69" s="131">
        <f t="shared" si="8"/>
        <v>100</v>
      </c>
      <c r="O69" s="131">
        <f>M69-F69</f>
        <v>0</v>
      </c>
      <c r="P69" s="131">
        <f t="shared" si="50"/>
        <v>-14.232999999999947</v>
      </c>
      <c r="Q69" s="131">
        <f t="shared" si="51"/>
        <v>0</v>
      </c>
      <c r="R69" s="132"/>
      <c r="S69" s="132"/>
      <c r="T69" s="131"/>
      <c r="U69" s="131"/>
      <c r="V69" s="131">
        <f>P69-Q69-U69</f>
        <v>-14.232999999999947</v>
      </c>
      <c r="W69" s="131"/>
      <c r="X69" s="131"/>
      <c r="Y69" s="131"/>
      <c r="Z69" s="131"/>
      <c r="AA69" s="105" t="s">
        <v>50</v>
      </c>
      <c r="AB69" s="105" t="s">
        <v>50</v>
      </c>
    </row>
    <row r="70" spans="1:28" ht="38.25" x14ac:dyDescent="0.2">
      <c r="B70" s="135"/>
      <c r="C70" s="129"/>
      <c r="D70" s="129" t="s">
        <v>61</v>
      </c>
      <c r="E70" s="137" t="s">
        <v>102</v>
      </c>
      <c r="F70" s="131">
        <v>8666</v>
      </c>
      <c r="G70" s="131">
        <v>1049</v>
      </c>
      <c r="H70" s="131">
        <v>1049</v>
      </c>
      <c r="I70" s="131">
        <v>1049</v>
      </c>
      <c r="J70" s="131">
        <f>I70-G70</f>
        <v>0</v>
      </c>
      <c r="K70" s="131">
        <v>1049</v>
      </c>
      <c r="L70" s="132">
        <f t="shared" si="46"/>
        <v>100</v>
      </c>
      <c r="M70" s="132">
        <f t="shared" si="49"/>
        <v>8666</v>
      </c>
      <c r="N70" s="131">
        <f t="shared" si="8"/>
        <v>100</v>
      </c>
      <c r="O70" s="131">
        <f>M70-F70</f>
        <v>0</v>
      </c>
      <c r="P70" s="131">
        <f t="shared" si="50"/>
        <v>0</v>
      </c>
      <c r="Q70" s="131">
        <f t="shared" si="51"/>
        <v>-196.636</v>
      </c>
      <c r="R70" s="132"/>
      <c r="S70" s="132">
        <v>-196.636</v>
      </c>
      <c r="T70" s="131"/>
      <c r="U70" s="131"/>
      <c r="V70" s="131">
        <f>P70-Q70-U70</f>
        <v>196.636</v>
      </c>
      <c r="W70" s="131"/>
      <c r="X70" s="131"/>
      <c r="Y70" s="131"/>
      <c r="Z70" s="131"/>
      <c r="AA70" s="105"/>
      <c r="AB70" s="105"/>
    </row>
    <row r="71" spans="1:28" x14ac:dyDescent="0.2">
      <c r="B71" s="135"/>
      <c r="C71" s="129"/>
      <c r="D71" s="140" t="s">
        <v>89</v>
      </c>
      <c r="E71" s="137" t="s">
        <v>90</v>
      </c>
      <c r="F71" s="131">
        <v>13</v>
      </c>
      <c r="G71" s="131">
        <v>0</v>
      </c>
      <c r="H71" s="131">
        <v>0</v>
      </c>
      <c r="I71" s="131">
        <v>0</v>
      </c>
      <c r="J71" s="131">
        <f t="shared" ref="J71" si="54">I71-G71</f>
        <v>0</v>
      </c>
      <c r="K71" s="131">
        <v>0</v>
      </c>
      <c r="L71" s="132" t="e">
        <f t="shared" si="46"/>
        <v>#DIV/0!</v>
      </c>
      <c r="M71" s="132">
        <f t="shared" si="49"/>
        <v>13</v>
      </c>
      <c r="N71" s="131">
        <f t="shared" si="8"/>
        <v>100</v>
      </c>
      <c r="O71" s="131">
        <f t="shared" ref="O71:O79" si="55">M71-F71</f>
        <v>0</v>
      </c>
      <c r="P71" s="131">
        <f>K71-H71</f>
        <v>0</v>
      </c>
      <c r="Q71" s="131">
        <f>R71+S71+T71</f>
        <v>-13</v>
      </c>
      <c r="R71" s="131"/>
      <c r="S71" s="132"/>
      <c r="T71" s="131">
        <v>-13</v>
      </c>
      <c r="U71" s="131"/>
      <c r="V71" s="131">
        <f>P71-Q71-U71</f>
        <v>13</v>
      </c>
      <c r="W71" s="131"/>
      <c r="X71" s="131"/>
      <c r="Y71" s="131"/>
      <c r="Z71" s="131"/>
      <c r="AA71" s="105"/>
      <c r="AB71" s="105"/>
    </row>
    <row r="72" spans="1:28" ht="51" x14ac:dyDescent="0.2">
      <c r="B72" s="135"/>
      <c r="C72" s="129"/>
      <c r="D72" s="129" t="s">
        <v>64</v>
      </c>
      <c r="E72" s="148" t="s">
        <v>65</v>
      </c>
      <c r="F72" s="131">
        <v>5778</v>
      </c>
      <c r="G72" s="131">
        <v>632</v>
      </c>
      <c r="H72" s="131">
        <v>632</v>
      </c>
      <c r="I72" s="131">
        <v>632</v>
      </c>
      <c r="J72" s="131">
        <f>I72-G72</f>
        <v>0</v>
      </c>
      <c r="K72" s="131">
        <v>632</v>
      </c>
      <c r="L72" s="132">
        <f>(K72/H72)*100</f>
        <v>100</v>
      </c>
      <c r="M72" s="132">
        <f t="shared" si="49"/>
        <v>5778</v>
      </c>
      <c r="N72" s="131">
        <f t="shared" si="8"/>
        <v>100</v>
      </c>
      <c r="O72" s="131">
        <f t="shared" si="55"/>
        <v>0</v>
      </c>
      <c r="P72" s="131">
        <f t="shared" si="50"/>
        <v>0</v>
      </c>
      <c r="Q72" s="131">
        <f t="shared" si="51"/>
        <v>-171.28899999999999</v>
      </c>
      <c r="R72" s="131"/>
      <c r="S72" s="132">
        <v>-171.28899999999999</v>
      </c>
      <c r="T72" s="131"/>
      <c r="U72" s="131"/>
      <c r="V72" s="131">
        <f>P72-Q72-U72</f>
        <v>171.28899999999999</v>
      </c>
      <c r="W72" s="131"/>
      <c r="X72" s="131"/>
      <c r="Y72" s="131"/>
      <c r="Z72" s="131"/>
      <c r="AA72" s="105"/>
      <c r="AB72" s="105"/>
    </row>
    <row r="73" spans="1:28" ht="51" x14ac:dyDescent="0.2">
      <c r="B73" s="135"/>
      <c r="C73" s="129"/>
      <c r="D73" s="140" t="s">
        <v>93</v>
      </c>
      <c r="E73" s="137" t="s">
        <v>94</v>
      </c>
      <c r="F73" s="131">
        <v>552</v>
      </c>
      <c r="G73" s="131">
        <v>552</v>
      </c>
      <c r="H73" s="131">
        <v>552</v>
      </c>
      <c r="I73" s="131">
        <v>0</v>
      </c>
      <c r="J73" s="131">
        <f t="shared" ref="J73:J78" si="56">I73-G73</f>
        <v>-552</v>
      </c>
      <c r="K73" s="131">
        <v>0</v>
      </c>
      <c r="L73" s="132">
        <v>100</v>
      </c>
      <c r="M73" s="132">
        <f t="shared" si="49"/>
        <v>552</v>
      </c>
      <c r="N73" s="131">
        <f>M73/F73*100</f>
        <v>100</v>
      </c>
      <c r="O73" s="131">
        <f t="shared" si="55"/>
        <v>0</v>
      </c>
      <c r="P73" s="131">
        <f>K73-H73</f>
        <v>-552</v>
      </c>
      <c r="Q73" s="131">
        <f t="shared" si="51"/>
        <v>0</v>
      </c>
      <c r="R73" s="132"/>
      <c r="S73" s="132"/>
      <c r="T73" s="131"/>
      <c r="U73" s="131"/>
      <c r="V73" s="131">
        <v>0</v>
      </c>
      <c r="W73" s="131"/>
      <c r="X73" s="131"/>
      <c r="Y73" s="131"/>
      <c r="Z73" s="131"/>
      <c r="AA73" s="105"/>
      <c r="AB73" s="105" t="s">
        <v>208</v>
      </c>
    </row>
    <row r="74" spans="1:28" ht="38.25" x14ac:dyDescent="0.2">
      <c r="B74" s="135"/>
      <c r="C74" s="129"/>
      <c r="D74" s="140" t="s">
        <v>95</v>
      </c>
      <c r="E74" s="149" t="s">
        <v>96</v>
      </c>
      <c r="F74" s="131">
        <v>338</v>
      </c>
      <c r="G74" s="131">
        <v>338</v>
      </c>
      <c r="H74" s="131">
        <v>338</v>
      </c>
      <c r="I74" s="131">
        <v>0</v>
      </c>
      <c r="J74" s="131">
        <f t="shared" si="56"/>
        <v>-338</v>
      </c>
      <c r="K74" s="131">
        <v>0</v>
      </c>
      <c r="L74" s="132">
        <v>100</v>
      </c>
      <c r="M74" s="132">
        <f t="shared" si="49"/>
        <v>338</v>
      </c>
      <c r="N74" s="131">
        <f>M74/F74*100</f>
        <v>100</v>
      </c>
      <c r="O74" s="131">
        <f t="shared" si="55"/>
        <v>0</v>
      </c>
      <c r="P74" s="131">
        <f t="shared" ref="P74:P79" si="57">K74-H74</f>
        <v>-338</v>
      </c>
      <c r="Q74" s="131">
        <f t="shared" si="51"/>
        <v>0</v>
      </c>
      <c r="R74" s="132"/>
      <c r="S74" s="132"/>
      <c r="T74" s="131"/>
      <c r="U74" s="131"/>
      <c r="V74" s="131">
        <f>P74-Q74-U74</f>
        <v>-338</v>
      </c>
      <c r="W74" s="131"/>
      <c r="X74" s="131"/>
      <c r="Y74" s="131"/>
      <c r="Z74" s="131"/>
      <c r="AA74" s="105"/>
      <c r="AB74" s="105" t="s">
        <v>209</v>
      </c>
    </row>
    <row r="75" spans="1:28" ht="63.75" x14ac:dyDescent="0.2">
      <c r="B75" s="135"/>
      <c r="C75" s="129"/>
      <c r="D75" s="140" t="s">
        <v>71</v>
      </c>
      <c r="E75" s="137" t="s">
        <v>104</v>
      </c>
      <c r="F75" s="131">
        <v>959</v>
      </c>
      <c r="G75" s="131">
        <v>959</v>
      </c>
      <c r="H75" s="131">
        <v>959</v>
      </c>
      <c r="I75" s="131">
        <v>771.37199999999996</v>
      </c>
      <c r="J75" s="131">
        <f>I75-G75</f>
        <v>-187.62800000000004</v>
      </c>
      <c r="K75" s="131">
        <v>588.77200000000005</v>
      </c>
      <c r="L75" s="132">
        <f t="shared" ref="L75" si="58">(K75/H75)*100</f>
        <v>61.394369134515124</v>
      </c>
      <c r="M75" s="132">
        <f t="shared" si="49"/>
        <v>959</v>
      </c>
      <c r="N75" s="131">
        <f t="shared" ref="N75:N79" si="59">M75/F75*100</f>
        <v>100</v>
      </c>
      <c r="O75" s="131">
        <f t="shared" si="55"/>
        <v>0</v>
      </c>
      <c r="P75" s="131">
        <f t="shared" si="57"/>
        <v>-370.22799999999995</v>
      </c>
      <c r="Q75" s="131">
        <f t="shared" si="51"/>
        <v>-500</v>
      </c>
      <c r="R75" s="132"/>
      <c r="S75" s="132"/>
      <c r="T75" s="131">
        <v>-500</v>
      </c>
      <c r="U75" s="131"/>
      <c r="V75" s="131">
        <f>P75-Q75-U75</f>
        <v>129.77200000000005</v>
      </c>
      <c r="W75" s="131"/>
      <c r="X75" s="131"/>
      <c r="Y75" s="131"/>
      <c r="Z75" s="131"/>
      <c r="AA75" s="105" t="s">
        <v>66</v>
      </c>
      <c r="AB75" s="105" t="s">
        <v>66</v>
      </c>
    </row>
    <row r="76" spans="1:28" ht="63.75" x14ac:dyDescent="0.2">
      <c r="B76" s="129"/>
      <c r="C76" s="129"/>
      <c r="D76" s="129" t="s">
        <v>97</v>
      </c>
      <c r="E76" s="137" t="s">
        <v>98</v>
      </c>
      <c r="F76" s="131">
        <v>10773</v>
      </c>
      <c r="G76" s="131">
        <v>1794</v>
      </c>
      <c r="H76" s="131">
        <v>1794</v>
      </c>
      <c r="I76" s="131">
        <v>1734.08124</v>
      </c>
      <c r="J76" s="131">
        <f>I76-G76</f>
        <v>-59.91876000000002</v>
      </c>
      <c r="K76" s="131">
        <v>1734.08124</v>
      </c>
      <c r="L76" s="132">
        <v>100</v>
      </c>
      <c r="M76" s="132">
        <f t="shared" si="49"/>
        <v>10773</v>
      </c>
      <c r="N76" s="131">
        <f t="shared" si="59"/>
        <v>100</v>
      </c>
      <c r="O76" s="131">
        <v>0</v>
      </c>
      <c r="P76" s="131">
        <f t="shared" si="57"/>
        <v>-59.91876000000002</v>
      </c>
      <c r="Q76" s="131">
        <f t="shared" si="51"/>
        <v>-335.02800000000002</v>
      </c>
      <c r="R76" s="131"/>
      <c r="S76" s="132"/>
      <c r="T76" s="131">
        <v>-335.02800000000002</v>
      </c>
      <c r="U76" s="131"/>
      <c r="V76" s="131">
        <f>P76-Q76-U76</f>
        <v>275.10924</v>
      </c>
      <c r="W76" s="150"/>
      <c r="X76" s="150"/>
      <c r="Y76" s="150"/>
      <c r="Z76" s="131"/>
      <c r="AA76" s="105" t="s">
        <v>66</v>
      </c>
      <c r="AB76" s="105" t="s">
        <v>66</v>
      </c>
    </row>
    <row r="77" spans="1:28" ht="25.5" x14ac:dyDescent="0.2">
      <c r="B77" s="129"/>
      <c r="C77" s="129"/>
      <c r="D77" s="129" t="s">
        <v>73</v>
      </c>
      <c r="E77" s="137" t="s">
        <v>74</v>
      </c>
      <c r="F77" s="131">
        <v>777</v>
      </c>
      <c r="G77" s="131">
        <v>777</v>
      </c>
      <c r="H77" s="131">
        <v>128</v>
      </c>
      <c r="I77" s="131">
        <v>0</v>
      </c>
      <c r="J77" s="131">
        <f t="shared" si="56"/>
        <v>-777</v>
      </c>
      <c r="K77" s="131">
        <v>0</v>
      </c>
      <c r="L77" s="132">
        <v>100</v>
      </c>
      <c r="M77" s="132">
        <f t="shared" si="49"/>
        <v>777</v>
      </c>
      <c r="N77" s="131">
        <f t="shared" si="59"/>
        <v>100</v>
      </c>
      <c r="O77" s="131">
        <v>0</v>
      </c>
      <c r="P77" s="131">
        <f t="shared" si="57"/>
        <v>-128</v>
      </c>
      <c r="Q77" s="131">
        <f t="shared" si="51"/>
        <v>-64</v>
      </c>
      <c r="R77" s="132"/>
      <c r="S77" s="132"/>
      <c r="T77" s="131">
        <v>-64</v>
      </c>
      <c r="U77" s="131"/>
      <c r="V77" s="131">
        <v>0</v>
      </c>
      <c r="W77" s="150"/>
      <c r="X77" s="150"/>
      <c r="Y77" s="150"/>
      <c r="Z77" s="131"/>
      <c r="AA77" s="105" t="s">
        <v>202</v>
      </c>
      <c r="AB77" s="105" t="s">
        <v>202</v>
      </c>
    </row>
    <row r="78" spans="1:28" ht="55.5" customHeight="1" x14ac:dyDescent="0.2">
      <c r="B78" s="135"/>
      <c r="C78" s="129"/>
      <c r="D78" s="140" t="s">
        <v>75</v>
      </c>
      <c r="E78" s="136" t="s">
        <v>76</v>
      </c>
      <c r="F78" s="131">
        <v>800</v>
      </c>
      <c r="G78" s="131">
        <v>800</v>
      </c>
      <c r="H78" s="131">
        <v>134</v>
      </c>
      <c r="I78" s="131">
        <v>800</v>
      </c>
      <c r="J78" s="131">
        <f t="shared" si="56"/>
        <v>0</v>
      </c>
      <c r="K78" s="131">
        <v>133.334</v>
      </c>
      <c r="L78" s="132">
        <v>100</v>
      </c>
      <c r="M78" s="132">
        <f>F78</f>
        <v>800</v>
      </c>
      <c r="N78" s="131">
        <f>M78/F78*100</f>
        <v>100</v>
      </c>
      <c r="O78" s="131">
        <f t="shared" ref="O78" si="60">M78-F78</f>
        <v>0</v>
      </c>
      <c r="P78" s="131">
        <f t="shared" si="57"/>
        <v>-0.66599999999999682</v>
      </c>
      <c r="Q78" s="131">
        <f t="shared" si="51"/>
        <v>-67</v>
      </c>
      <c r="R78" s="132"/>
      <c r="S78" s="132"/>
      <c r="T78" s="132">
        <v>-67</v>
      </c>
      <c r="U78" s="132"/>
      <c r="V78" s="131">
        <v>0</v>
      </c>
      <c r="W78" s="131"/>
      <c r="X78" s="131"/>
      <c r="Y78" s="131"/>
      <c r="Z78" s="131"/>
      <c r="AA78" s="105"/>
      <c r="AB78" s="105"/>
    </row>
    <row r="79" spans="1:28" ht="76.5" x14ac:dyDescent="0.2">
      <c r="B79" s="135"/>
      <c r="C79" s="129"/>
      <c r="D79" s="140" t="s">
        <v>77</v>
      </c>
      <c r="E79" s="137" t="s">
        <v>78</v>
      </c>
      <c r="F79" s="131">
        <v>136149</v>
      </c>
      <c r="G79" s="131">
        <v>136149</v>
      </c>
      <c r="H79" s="131">
        <v>22690</v>
      </c>
      <c r="I79" s="131">
        <v>118629.2</v>
      </c>
      <c r="J79" s="131">
        <f>I79-G79</f>
        <v>-17519.800000000003</v>
      </c>
      <c r="K79" s="131">
        <v>19771.53</v>
      </c>
      <c r="L79" s="132">
        <f t="shared" ref="L79:L100" si="61">(K79/H79)*100</f>
        <v>87.13763772587042</v>
      </c>
      <c r="M79" s="132">
        <f t="shared" si="49"/>
        <v>136149</v>
      </c>
      <c r="N79" s="131">
        <f t="shared" si="59"/>
        <v>100</v>
      </c>
      <c r="O79" s="131">
        <f t="shared" si="55"/>
        <v>0</v>
      </c>
      <c r="P79" s="131">
        <f t="shared" si="57"/>
        <v>-2918.4700000000012</v>
      </c>
      <c r="Q79" s="131">
        <f t="shared" si="51"/>
        <v>-1459.2349999999999</v>
      </c>
      <c r="R79" s="131"/>
      <c r="S79" s="132"/>
      <c r="T79" s="131">
        <v>-1459.2349999999999</v>
      </c>
      <c r="U79" s="131"/>
      <c r="V79" s="131">
        <f>P79-Q79-U79</f>
        <v>-1459.2350000000013</v>
      </c>
      <c r="W79" s="131"/>
      <c r="X79" s="131"/>
      <c r="Y79" s="131"/>
      <c r="Z79" s="131"/>
      <c r="AA79" s="105" t="s">
        <v>210</v>
      </c>
      <c r="AB79" s="105" t="s">
        <v>66</v>
      </c>
    </row>
    <row r="80" spans="1:28" ht="76.5" x14ac:dyDescent="0.2">
      <c r="B80" s="135" t="s">
        <v>99</v>
      </c>
      <c r="C80" s="129"/>
      <c r="D80" s="129"/>
      <c r="E80" s="142" t="s">
        <v>107</v>
      </c>
      <c r="F80" s="131">
        <f>F81</f>
        <v>203972</v>
      </c>
      <c r="G80" s="131">
        <f t="shared" ref="G80:K80" si="62">G81</f>
        <v>55522</v>
      </c>
      <c r="H80" s="131">
        <f t="shared" si="62"/>
        <v>43661</v>
      </c>
      <c r="I80" s="131">
        <f t="shared" si="62"/>
        <v>36470.930500000002</v>
      </c>
      <c r="J80" s="131">
        <f t="shared" si="62"/>
        <v>-19051.069500000001</v>
      </c>
      <c r="K80" s="131">
        <f t="shared" si="62"/>
        <v>34884.853459999998</v>
      </c>
      <c r="L80" s="132">
        <f t="shared" si="61"/>
        <v>79.899346006733694</v>
      </c>
      <c r="M80" s="131">
        <f>M81</f>
        <v>203972</v>
      </c>
      <c r="N80" s="131">
        <f t="shared" si="8"/>
        <v>100</v>
      </c>
      <c r="O80" s="131">
        <f t="shared" ref="O80:V80" si="63">O81</f>
        <v>0</v>
      </c>
      <c r="P80" s="131">
        <f t="shared" si="63"/>
        <v>-8776.1465399999997</v>
      </c>
      <c r="Q80" s="131">
        <f t="shared" si="63"/>
        <v>-606.42599999999993</v>
      </c>
      <c r="R80" s="131">
        <f t="shared" si="63"/>
        <v>0</v>
      </c>
      <c r="S80" s="131">
        <f t="shared" si="63"/>
        <v>0</v>
      </c>
      <c r="T80" s="131">
        <f t="shared" si="63"/>
        <v>-606.42599999999993</v>
      </c>
      <c r="U80" s="131">
        <f t="shared" si="63"/>
        <v>0</v>
      </c>
      <c r="V80" s="131">
        <f t="shared" si="63"/>
        <v>-7749.2295000000004</v>
      </c>
      <c r="W80" s="131"/>
      <c r="X80" s="131"/>
      <c r="Y80" s="131"/>
      <c r="Z80" s="131"/>
      <c r="AA80" s="147"/>
      <c r="AB80" s="105"/>
    </row>
    <row r="81" spans="1:670" ht="25.5" x14ac:dyDescent="0.2">
      <c r="B81" s="135"/>
      <c r="C81" s="129" t="s">
        <v>46</v>
      </c>
      <c r="D81" s="129"/>
      <c r="E81" s="137" t="s">
        <v>47</v>
      </c>
      <c r="F81" s="131">
        <f>F82+F83+F84+F86+F87+F88+F89+F90+F91+F92+F93+F85</f>
        <v>203972</v>
      </c>
      <c r="G81" s="131">
        <f t="shared" ref="G81:K81" si="64">G82+G83+G84+G86+G87+G88+G89+G90+G91+G92+G93+G85</f>
        <v>55522</v>
      </c>
      <c r="H81" s="131">
        <f t="shared" si="64"/>
        <v>43661</v>
      </c>
      <c r="I81" s="131">
        <f t="shared" si="64"/>
        <v>36470.930500000002</v>
      </c>
      <c r="J81" s="131">
        <f t="shared" si="64"/>
        <v>-19051.069500000001</v>
      </c>
      <c r="K81" s="131">
        <f t="shared" si="64"/>
        <v>34884.853459999998</v>
      </c>
      <c r="L81" s="132">
        <f t="shared" si="61"/>
        <v>79.899346006733694</v>
      </c>
      <c r="M81" s="131">
        <f>M82+M83+M84+M86+M87+M88+M89+M90+M91+M92+M93+M85</f>
        <v>203972</v>
      </c>
      <c r="N81" s="131">
        <f t="shared" si="8"/>
        <v>100</v>
      </c>
      <c r="O81" s="131">
        <f t="shared" ref="O81:V81" si="65">O82+O83+O84+O86+O87+O88+O89+O90+O91+O92+O93+O85</f>
        <v>0</v>
      </c>
      <c r="P81" s="131">
        <f t="shared" si="65"/>
        <v>-8776.1465399999997</v>
      </c>
      <c r="Q81" s="131">
        <f t="shared" si="65"/>
        <v>-606.42599999999993</v>
      </c>
      <c r="R81" s="131">
        <f t="shared" si="65"/>
        <v>0</v>
      </c>
      <c r="S81" s="131">
        <f t="shared" si="65"/>
        <v>0</v>
      </c>
      <c r="T81" s="131">
        <f t="shared" si="65"/>
        <v>-606.42599999999993</v>
      </c>
      <c r="U81" s="131">
        <f t="shared" si="65"/>
        <v>0</v>
      </c>
      <c r="V81" s="131">
        <f t="shared" si="65"/>
        <v>-7749.2295000000004</v>
      </c>
      <c r="W81" s="131"/>
      <c r="X81" s="131"/>
      <c r="Y81" s="131"/>
      <c r="Z81" s="131"/>
      <c r="AA81" s="105"/>
      <c r="AB81" s="105"/>
    </row>
    <row r="82" spans="1:670" x14ac:dyDescent="0.2">
      <c r="B82" s="129"/>
      <c r="C82" s="129"/>
      <c r="D82" s="129" t="s">
        <v>88</v>
      </c>
      <c r="E82" s="137" t="s">
        <v>49</v>
      </c>
      <c r="F82" s="131">
        <v>133516</v>
      </c>
      <c r="G82" s="131">
        <v>22252</v>
      </c>
      <c r="H82" s="131">
        <v>22252</v>
      </c>
      <c r="I82" s="131">
        <v>22252</v>
      </c>
      <c r="J82" s="131">
        <f>I82-G82</f>
        <v>0</v>
      </c>
      <c r="K82" s="131">
        <v>22252</v>
      </c>
      <c r="L82" s="132">
        <f>(K82/H82)*100</f>
        <v>100</v>
      </c>
      <c r="M82" s="132">
        <f t="shared" ref="M82:M187" si="66">F82</f>
        <v>133516</v>
      </c>
      <c r="N82" s="131">
        <v>100</v>
      </c>
      <c r="O82" s="131">
        <f>M82-F82</f>
        <v>0</v>
      </c>
      <c r="P82" s="131">
        <f t="shared" ref="P82:P93" si="67">K82-H82</f>
        <v>0</v>
      </c>
      <c r="Q82" s="131">
        <f t="shared" ref="Q82:Q83" si="68">R82+S82+T82</f>
        <v>0</v>
      </c>
      <c r="R82" s="131"/>
      <c r="S82" s="132"/>
      <c r="T82" s="132"/>
      <c r="U82" s="131"/>
      <c r="V82" s="131">
        <f>P82-Q82-U82</f>
        <v>0</v>
      </c>
      <c r="W82" s="131"/>
      <c r="X82" s="131"/>
      <c r="Y82" s="131"/>
      <c r="Z82" s="131"/>
      <c r="AA82" s="105"/>
      <c r="AB82" s="105"/>
    </row>
    <row r="83" spans="1:670" x14ac:dyDescent="0.2">
      <c r="B83" s="135"/>
      <c r="C83" s="129"/>
      <c r="D83" s="129" t="s">
        <v>101</v>
      </c>
      <c r="E83" s="137" t="s">
        <v>56</v>
      </c>
      <c r="F83" s="131">
        <v>5688</v>
      </c>
      <c r="G83" s="131">
        <v>948</v>
      </c>
      <c r="H83" s="131">
        <v>948</v>
      </c>
      <c r="I83" s="131">
        <v>948</v>
      </c>
      <c r="J83" s="131">
        <f>I83-G83</f>
        <v>0</v>
      </c>
      <c r="K83" s="131">
        <v>948</v>
      </c>
      <c r="L83" s="132">
        <v>0</v>
      </c>
      <c r="M83" s="132">
        <f t="shared" si="66"/>
        <v>5688</v>
      </c>
      <c r="N83" s="131">
        <f t="shared" ref="N83:N84" si="69">M83/F83*100</f>
        <v>100</v>
      </c>
      <c r="O83" s="131">
        <f>M83-F83</f>
        <v>0</v>
      </c>
      <c r="P83" s="131">
        <f t="shared" si="67"/>
        <v>0</v>
      </c>
      <c r="Q83" s="131">
        <f t="shared" si="68"/>
        <v>0</v>
      </c>
      <c r="R83" s="131"/>
      <c r="S83" s="131"/>
      <c r="T83" s="131"/>
      <c r="U83" s="131"/>
      <c r="V83" s="131">
        <f>P83-Q83-U83</f>
        <v>0</v>
      </c>
      <c r="W83" s="131"/>
      <c r="X83" s="131"/>
      <c r="Y83" s="131"/>
      <c r="Z83" s="131"/>
      <c r="AA83" s="105"/>
      <c r="AB83" s="105"/>
    </row>
    <row r="84" spans="1:670" ht="38.25" x14ac:dyDescent="0.2">
      <c r="B84" s="135"/>
      <c r="C84" s="129"/>
      <c r="D84" s="140" t="s">
        <v>57</v>
      </c>
      <c r="E84" s="141" t="s">
        <v>58</v>
      </c>
      <c r="F84" s="131">
        <v>3469</v>
      </c>
      <c r="G84" s="131">
        <v>578</v>
      </c>
      <c r="H84" s="131">
        <v>578</v>
      </c>
      <c r="I84" s="131">
        <v>578</v>
      </c>
      <c r="J84" s="131">
        <f t="shared" ref="J84:J86" si="70">I84-G84</f>
        <v>0</v>
      </c>
      <c r="K84" s="131">
        <v>578</v>
      </c>
      <c r="L84" s="132">
        <v>100</v>
      </c>
      <c r="M84" s="132">
        <f t="shared" si="66"/>
        <v>3469</v>
      </c>
      <c r="N84" s="131">
        <f t="shared" si="69"/>
        <v>100</v>
      </c>
      <c r="O84" s="131">
        <f t="shared" ref="O84:O85" si="71">M84-F84</f>
        <v>0</v>
      </c>
      <c r="P84" s="131">
        <f>K84-H84</f>
        <v>0</v>
      </c>
      <c r="Q84" s="131">
        <f>R84+S84+T84</f>
        <v>0</v>
      </c>
      <c r="R84" s="132"/>
      <c r="S84" s="132"/>
      <c r="T84" s="131"/>
      <c r="U84" s="131"/>
      <c r="V84" s="131">
        <v>0</v>
      </c>
      <c r="W84" s="131"/>
      <c r="X84" s="131"/>
      <c r="Y84" s="131"/>
      <c r="Z84" s="131"/>
      <c r="AA84" s="105"/>
      <c r="AB84" s="105"/>
    </row>
    <row r="85" spans="1:670" x14ac:dyDescent="0.2">
      <c r="B85" s="129"/>
      <c r="C85" s="129"/>
      <c r="D85" s="129" t="s">
        <v>59</v>
      </c>
      <c r="E85" s="137" t="s">
        <v>60</v>
      </c>
      <c r="F85" s="131">
        <v>7050</v>
      </c>
      <c r="G85" s="131">
        <v>1174</v>
      </c>
      <c r="H85" s="131">
        <v>1174</v>
      </c>
      <c r="I85" s="131">
        <v>1174</v>
      </c>
      <c r="J85" s="131">
        <f t="shared" si="70"/>
        <v>0</v>
      </c>
      <c r="K85" s="131">
        <v>1174</v>
      </c>
      <c r="L85" s="132">
        <v>100</v>
      </c>
      <c r="M85" s="132">
        <f>F85</f>
        <v>7050</v>
      </c>
      <c r="N85" s="131">
        <v>100</v>
      </c>
      <c r="O85" s="131">
        <f t="shared" si="71"/>
        <v>0</v>
      </c>
      <c r="P85" s="131">
        <f t="shared" ref="P85" si="72">K85-H85</f>
        <v>0</v>
      </c>
      <c r="Q85" s="131">
        <f t="shared" ref="Q85:Q91" si="73">R85+S85+T85</f>
        <v>0</v>
      </c>
      <c r="R85" s="131"/>
      <c r="S85" s="131"/>
      <c r="T85" s="131"/>
      <c r="U85" s="131"/>
      <c r="V85" s="131">
        <v>0</v>
      </c>
      <c r="W85" s="131"/>
      <c r="X85" s="131"/>
      <c r="Y85" s="131"/>
      <c r="Z85" s="131"/>
      <c r="AA85" s="105"/>
      <c r="AB85" s="105"/>
    </row>
    <row r="86" spans="1:670" ht="38.25" x14ac:dyDescent="0.2">
      <c r="B86" s="129"/>
      <c r="C86" s="129"/>
      <c r="D86" s="129" t="s">
        <v>61</v>
      </c>
      <c r="E86" s="137" t="s">
        <v>102</v>
      </c>
      <c r="F86" s="131">
        <v>6008</v>
      </c>
      <c r="G86" s="131">
        <v>1000</v>
      </c>
      <c r="H86" s="131">
        <v>1000</v>
      </c>
      <c r="I86" s="131">
        <v>1000</v>
      </c>
      <c r="J86" s="131">
        <f t="shared" si="70"/>
        <v>0</v>
      </c>
      <c r="K86" s="131">
        <v>1000</v>
      </c>
      <c r="L86" s="132">
        <f t="shared" ref="L86:L87" si="74">(K86/H86)*100</f>
        <v>100</v>
      </c>
      <c r="M86" s="132">
        <f t="shared" si="66"/>
        <v>6008</v>
      </c>
      <c r="N86" s="131">
        <f>M86/F86*100</f>
        <v>100</v>
      </c>
      <c r="O86" s="131">
        <f>M86-F86</f>
        <v>0</v>
      </c>
      <c r="P86" s="131">
        <f t="shared" si="67"/>
        <v>0</v>
      </c>
      <c r="Q86" s="131">
        <f t="shared" si="73"/>
        <v>0</v>
      </c>
      <c r="R86" s="131"/>
      <c r="S86" s="131"/>
      <c r="T86" s="131"/>
      <c r="U86" s="131"/>
      <c r="V86" s="131">
        <f>P86-Q86-U86</f>
        <v>0</v>
      </c>
      <c r="W86" s="131"/>
      <c r="X86" s="131"/>
      <c r="Y86" s="131"/>
      <c r="Z86" s="131"/>
      <c r="AA86" s="105"/>
      <c r="AB86" s="105"/>
    </row>
    <row r="87" spans="1:670" ht="51" x14ac:dyDescent="0.2">
      <c r="B87" s="129"/>
      <c r="C87" s="129"/>
      <c r="D87" s="129" t="s">
        <v>64</v>
      </c>
      <c r="E87" s="148" t="s">
        <v>65</v>
      </c>
      <c r="F87" s="131">
        <v>4005</v>
      </c>
      <c r="G87" s="131">
        <v>666</v>
      </c>
      <c r="H87" s="131">
        <v>666</v>
      </c>
      <c r="I87" s="131">
        <v>666</v>
      </c>
      <c r="J87" s="131">
        <f>I87-G87</f>
        <v>0</v>
      </c>
      <c r="K87" s="131">
        <v>666</v>
      </c>
      <c r="L87" s="132">
        <f t="shared" si="74"/>
        <v>100</v>
      </c>
      <c r="M87" s="132">
        <f t="shared" si="66"/>
        <v>4005</v>
      </c>
      <c r="N87" s="131">
        <v>100</v>
      </c>
      <c r="O87" s="131">
        <v>0</v>
      </c>
      <c r="P87" s="131">
        <f t="shared" si="67"/>
        <v>0</v>
      </c>
      <c r="Q87" s="131">
        <f>R87+S87+T87</f>
        <v>0</v>
      </c>
      <c r="R87" s="131"/>
      <c r="S87" s="131"/>
      <c r="T87" s="131"/>
      <c r="U87" s="131"/>
      <c r="V87" s="131">
        <f>P87-Q87-U87</f>
        <v>0</v>
      </c>
      <c r="W87" s="131"/>
      <c r="X87" s="131"/>
      <c r="Y87" s="131"/>
      <c r="Z87" s="131"/>
      <c r="AA87" s="105"/>
      <c r="AB87" s="105"/>
    </row>
    <row r="88" spans="1:670" ht="51" x14ac:dyDescent="0.2">
      <c r="B88" s="135"/>
      <c r="C88" s="129"/>
      <c r="D88" s="129" t="s">
        <v>93</v>
      </c>
      <c r="E88" s="137" t="s">
        <v>94</v>
      </c>
      <c r="F88" s="131">
        <v>3585</v>
      </c>
      <c r="G88" s="131">
        <v>3585</v>
      </c>
      <c r="H88" s="131">
        <v>3585</v>
      </c>
      <c r="I88" s="131">
        <v>268.8075</v>
      </c>
      <c r="J88" s="131">
        <f>I88-G88</f>
        <v>-3316.1925000000001</v>
      </c>
      <c r="K88" s="131">
        <v>268.8075</v>
      </c>
      <c r="L88" s="132">
        <v>100</v>
      </c>
      <c r="M88" s="132">
        <f t="shared" si="66"/>
        <v>3585</v>
      </c>
      <c r="N88" s="131">
        <f>M88/F88*100</f>
        <v>100</v>
      </c>
      <c r="O88" s="131">
        <f>M88-F88</f>
        <v>0</v>
      </c>
      <c r="P88" s="131">
        <f t="shared" si="67"/>
        <v>-3316.1925000000001</v>
      </c>
      <c r="Q88" s="131">
        <f>R88+S88+T88</f>
        <v>0</v>
      </c>
      <c r="R88" s="132"/>
      <c r="S88" s="132"/>
      <c r="T88" s="131"/>
      <c r="U88" s="131"/>
      <c r="V88" s="131">
        <f>P88-Q88-U88</f>
        <v>-3316.1925000000001</v>
      </c>
      <c r="W88" s="131"/>
      <c r="X88" s="131"/>
      <c r="Y88" s="131"/>
      <c r="Z88" s="131"/>
      <c r="AA88" s="105"/>
      <c r="AB88" s="105" t="s">
        <v>202</v>
      </c>
    </row>
    <row r="89" spans="1:670" ht="25.5" x14ac:dyDescent="0.2">
      <c r="B89" s="135"/>
      <c r="C89" s="129"/>
      <c r="D89" s="129" t="s">
        <v>71</v>
      </c>
      <c r="E89" s="137" t="s">
        <v>104</v>
      </c>
      <c r="F89" s="131">
        <v>4874</v>
      </c>
      <c r="G89" s="131">
        <v>4874</v>
      </c>
      <c r="H89" s="131">
        <v>4874</v>
      </c>
      <c r="I89" s="131">
        <v>440.96300000000002</v>
      </c>
      <c r="J89" s="131">
        <f>I89-G89</f>
        <v>-4433.0370000000003</v>
      </c>
      <c r="K89" s="131">
        <v>440.96300000000002</v>
      </c>
      <c r="L89" s="132">
        <v>100</v>
      </c>
      <c r="M89" s="132">
        <f t="shared" si="66"/>
        <v>4874</v>
      </c>
      <c r="N89" s="131">
        <f>M89/F89*100</f>
        <v>100</v>
      </c>
      <c r="O89" s="131">
        <f>M89-F89</f>
        <v>0</v>
      </c>
      <c r="P89" s="131">
        <f t="shared" si="67"/>
        <v>-4433.0370000000003</v>
      </c>
      <c r="Q89" s="131">
        <f>R89+S89+T89</f>
        <v>0</v>
      </c>
      <c r="R89" s="132"/>
      <c r="S89" s="132"/>
      <c r="T89" s="131"/>
      <c r="U89" s="131"/>
      <c r="V89" s="131">
        <f>P89-Q89-U89</f>
        <v>-4433.0370000000003</v>
      </c>
      <c r="W89" s="131"/>
      <c r="X89" s="131"/>
      <c r="Y89" s="131"/>
      <c r="Z89" s="131"/>
      <c r="AA89" s="105"/>
      <c r="AB89" s="105" t="s">
        <v>202</v>
      </c>
    </row>
    <row r="90" spans="1:670" ht="25.5" x14ac:dyDescent="0.2">
      <c r="B90" s="129"/>
      <c r="C90" s="129"/>
      <c r="D90" s="129" t="s">
        <v>97</v>
      </c>
      <c r="E90" s="137" t="s">
        <v>98</v>
      </c>
      <c r="F90" s="131">
        <v>21546</v>
      </c>
      <c r="G90" s="131">
        <v>6214</v>
      </c>
      <c r="H90" s="131">
        <v>6214</v>
      </c>
      <c r="I90" s="131">
        <v>6214</v>
      </c>
      <c r="J90" s="131">
        <f t="shared" ref="J90" si="75">I90-G90</f>
        <v>0</v>
      </c>
      <c r="K90" s="131">
        <v>6214</v>
      </c>
      <c r="L90" s="132">
        <v>100</v>
      </c>
      <c r="M90" s="132">
        <f t="shared" si="66"/>
        <v>21546</v>
      </c>
      <c r="N90" s="131">
        <f t="shared" ref="N90:N91" si="76">M90/F90*100</f>
        <v>100</v>
      </c>
      <c r="O90" s="131">
        <v>0</v>
      </c>
      <c r="P90" s="131">
        <f>K90-H90</f>
        <v>0</v>
      </c>
      <c r="Q90" s="131">
        <f t="shared" si="73"/>
        <v>0</v>
      </c>
      <c r="R90" s="132"/>
      <c r="S90" s="132"/>
      <c r="T90" s="131"/>
      <c r="U90" s="131"/>
      <c r="V90" s="131">
        <f>P90-Q90-U90</f>
        <v>0</v>
      </c>
      <c r="W90" s="150"/>
      <c r="X90" s="150"/>
      <c r="Y90" s="150"/>
      <c r="Z90" s="131"/>
      <c r="AA90" s="105"/>
      <c r="AB90" s="105"/>
    </row>
    <row r="91" spans="1:670" ht="25.5" x14ac:dyDescent="0.2">
      <c r="B91" s="129"/>
      <c r="C91" s="129"/>
      <c r="D91" s="129" t="s">
        <v>73</v>
      </c>
      <c r="E91" s="137" t="s">
        <v>74</v>
      </c>
      <c r="F91" s="131">
        <v>435</v>
      </c>
      <c r="G91" s="131">
        <v>435</v>
      </c>
      <c r="H91" s="131">
        <v>111</v>
      </c>
      <c r="I91" s="131">
        <v>435</v>
      </c>
      <c r="J91" s="131">
        <f>I91-G91</f>
        <v>0</v>
      </c>
      <c r="K91" s="131">
        <v>71.829419999999999</v>
      </c>
      <c r="L91" s="132">
        <v>100</v>
      </c>
      <c r="M91" s="132">
        <f t="shared" si="66"/>
        <v>435</v>
      </c>
      <c r="N91" s="131">
        <f t="shared" si="76"/>
        <v>100</v>
      </c>
      <c r="O91" s="131">
        <v>0</v>
      </c>
      <c r="P91" s="131">
        <f>K91-H91</f>
        <v>-39.170580000000001</v>
      </c>
      <c r="Q91" s="131">
        <f t="shared" si="73"/>
        <v>-32</v>
      </c>
      <c r="R91" s="132"/>
      <c r="S91" s="132"/>
      <c r="T91" s="131">
        <v>-32</v>
      </c>
      <c r="U91" s="131"/>
      <c r="V91" s="131">
        <v>0</v>
      </c>
      <c r="W91" s="150"/>
      <c r="X91" s="150"/>
      <c r="Y91" s="150"/>
      <c r="Z91" s="131"/>
      <c r="AA91" s="105" t="s">
        <v>205</v>
      </c>
      <c r="AB91" s="105"/>
    </row>
    <row r="92" spans="1:670" ht="51" x14ac:dyDescent="0.2">
      <c r="B92" s="135"/>
      <c r="C92" s="129"/>
      <c r="D92" s="140" t="s">
        <v>75</v>
      </c>
      <c r="E92" s="136" t="s">
        <v>76</v>
      </c>
      <c r="F92" s="131">
        <v>1582</v>
      </c>
      <c r="G92" s="131">
        <v>1582</v>
      </c>
      <c r="H92" s="131">
        <v>88</v>
      </c>
      <c r="I92" s="131">
        <v>888</v>
      </c>
      <c r="J92" s="131">
        <f>I92-G92</f>
        <v>-694</v>
      </c>
      <c r="K92" s="131">
        <v>88</v>
      </c>
      <c r="L92" s="132">
        <v>100</v>
      </c>
      <c r="M92" s="132">
        <f>F92</f>
        <v>1582</v>
      </c>
      <c r="N92" s="131">
        <f>M92/F92*100</f>
        <v>100</v>
      </c>
      <c r="O92" s="131">
        <f t="shared" ref="O92" si="77">M92-F92</f>
        <v>0</v>
      </c>
      <c r="P92" s="131">
        <f>K92-H92</f>
        <v>0</v>
      </c>
      <c r="Q92" s="131">
        <f>R92+S92+T92</f>
        <v>-149</v>
      </c>
      <c r="R92" s="132"/>
      <c r="S92" s="132"/>
      <c r="T92" s="132">
        <v>-149</v>
      </c>
      <c r="U92" s="132"/>
      <c r="V92" s="131">
        <v>0</v>
      </c>
      <c r="W92" s="131"/>
      <c r="X92" s="131"/>
      <c r="Y92" s="131"/>
      <c r="Z92" s="131"/>
      <c r="AA92" s="105"/>
      <c r="AB92" s="105" t="s">
        <v>202</v>
      </c>
    </row>
    <row r="93" spans="1:670" ht="25.5" x14ac:dyDescent="0.2">
      <c r="B93" s="135"/>
      <c r="C93" s="129"/>
      <c r="D93" s="129" t="s">
        <v>77</v>
      </c>
      <c r="E93" s="137" t="s">
        <v>78</v>
      </c>
      <c r="F93" s="131">
        <v>12214</v>
      </c>
      <c r="G93" s="131">
        <v>12214</v>
      </c>
      <c r="H93" s="131">
        <v>2171</v>
      </c>
      <c r="I93" s="131">
        <v>1606.16</v>
      </c>
      <c r="J93" s="131">
        <f>I93-G93</f>
        <v>-10607.84</v>
      </c>
      <c r="K93" s="131">
        <v>1183.2535399999999</v>
      </c>
      <c r="L93" s="132">
        <f t="shared" si="61"/>
        <v>54.502696453247346</v>
      </c>
      <c r="M93" s="132">
        <f t="shared" si="66"/>
        <v>12214</v>
      </c>
      <c r="N93" s="131">
        <f>M93/F93*100</f>
        <v>100</v>
      </c>
      <c r="O93" s="131">
        <f>M93-F93</f>
        <v>0</v>
      </c>
      <c r="P93" s="131">
        <f t="shared" si="67"/>
        <v>-987.74646000000007</v>
      </c>
      <c r="Q93" s="131">
        <f>R93+S93+T93</f>
        <v>-425.42599999999999</v>
      </c>
      <c r="R93" s="132"/>
      <c r="S93" s="132"/>
      <c r="T93" s="131">
        <v>-425.42599999999999</v>
      </c>
      <c r="U93" s="131"/>
      <c r="V93" s="131">
        <v>0</v>
      </c>
      <c r="W93" s="131"/>
      <c r="X93" s="131"/>
      <c r="Y93" s="131"/>
      <c r="Z93" s="131"/>
      <c r="AA93" s="105" t="s">
        <v>202</v>
      </c>
      <c r="AB93" s="105" t="s">
        <v>202</v>
      </c>
    </row>
    <row r="94" spans="1:670" s="144" customFormat="1" ht="64.5" customHeight="1" x14ac:dyDescent="0.2">
      <c r="A94" s="152"/>
      <c r="B94" s="129" t="s">
        <v>87</v>
      </c>
      <c r="C94" s="129"/>
      <c r="D94" s="129"/>
      <c r="E94" s="137" t="s">
        <v>108</v>
      </c>
      <c r="F94" s="131">
        <f>F95</f>
        <v>92623</v>
      </c>
      <c r="G94" s="131">
        <f t="shared" ref="G94:K94" si="78">G95</f>
        <v>16039</v>
      </c>
      <c r="H94" s="131">
        <f t="shared" si="78"/>
        <v>16039</v>
      </c>
      <c r="I94" s="131">
        <f t="shared" si="78"/>
        <v>15595.98129</v>
      </c>
      <c r="J94" s="131">
        <f t="shared" si="78"/>
        <v>-443.01871</v>
      </c>
      <c r="K94" s="131">
        <f t="shared" si="78"/>
        <v>15595.98129</v>
      </c>
      <c r="L94" s="132">
        <f t="shared" si="61"/>
        <v>97.237865764698554</v>
      </c>
      <c r="M94" s="131">
        <f>M95</f>
        <v>92623</v>
      </c>
      <c r="N94" s="131">
        <f t="shared" ref="N94:N98" si="79">M94/F94*100</f>
        <v>100</v>
      </c>
      <c r="O94" s="131">
        <f t="shared" ref="O94:V94" si="80">O95</f>
        <v>0</v>
      </c>
      <c r="P94" s="131">
        <f t="shared" si="80"/>
        <v>-443.01871</v>
      </c>
      <c r="Q94" s="131">
        <f t="shared" si="80"/>
        <v>-180.31299999999999</v>
      </c>
      <c r="R94" s="131">
        <f t="shared" si="80"/>
        <v>0</v>
      </c>
      <c r="S94" s="131">
        <f t="shared" si="80"/>
        <v>0</v>
      </c>
      <c r="T94" s="131">
        <f t="shared" si="80"/>
        <v>-148.31299999999999</v>
      </c>
      <c r="U94" s="131">
        <f t="shared" si="80"/>
        <v>0</v>
      </c>
      <c r="V94" s="131">
        <f t="shared" si="80"/>
        <v>-294.70569</v>
      </c>
      <c r="W94" s="153"/>
      <c r="X94" s="153"/>
      <c r="Y94" s="153"/>
      <c r="Z94" s="153"/>
      <c r="AA94" s="154"/>
      <c r="AC94" s="127"/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  <c r="AQ94" s="152"/>
      <c r="AR94" s="152"/>
      <c r="AS94" s="152"/>
      <c r="AT94" s="152"/>
      <c r="AU94" s="152"/>
      <c r="AV94" s="152"/>
      <c r="AW94" s="152"/>
      <c r="AX94" s="152"/>
      <c r="AY94" s="152"/>
      <c r="AZ94" s="152"/>
      <c r="BA94" s="152"/>
      <c r="BB94" s="152"/>
      <c r="BC94" s="152"/>
      <c r="BD94" s="152"/>
      <c r="BE94" s="152"/>
      <c r="BF94" s="152"/>
      <c r="BG94" s="152"/>
      <c r="BH94" s="152"/>
      <c r="BI94" s="152"/>
      <c r="BJ94" s="152"/>
      <c r="BK94" s="152"/>
      <c r="BL94" s="152"/>
      <c r="BM94" s="152"/>
      <c r="BN94" s="152"/>
      <c r="BO94" s="152"/>
      <c r="BP94" s="152"/>
      <c r="BQ94" s="152"/>
      <c r="BR94" s="152"/>
      <c r="BS94" s="152"/>
      <c r="BT94" s="152"/>
      <c r="BU94" s="152"/>
      <c r="BV94" s="152"/>
      <c r="BW94" s="152"/>
      <c r="BX94" s="152"/>
      <c r="BY94" s="152"/>
      <c r="BZ94" s="152"/>
      <c r="CA94" s="152"/>
      <c r="CB94" s="152"/>
      <c r="CC94" s="152"/>
      <c r="CD94" s="152"/>
      <c r="CE94" s="152"/>
      <c r="CF94" s="152"/>
      <c r="CG94" s="152"/>
      <c r="CH94" s="152"/>
      <c r="CI94" s="152"/>
      <c r="CJ94" s="152"/>
      <c r="CK94" s="152"/>
      <c r="CL94" s="152"/>
      <c r="CM94" s="152"/>
      <c r="CN94" s="152"/>
      <c r="CO94" s="152"/>
      <c r="CP94" s="152"/>
      <c r="CQ94" s="152"/>
      <c r="CR94" s="152"/>
      <c r="CS94" s="152"/>
      <c r="CT94" s="152"/>
      <c r="CU94" s="152"/>
      <c r="CV94" s="152"/>
      <c r="CW94" s="152"/>
      <c r="CX94" s="152"/>
      <c r="CY94" s="152"/>
      <c r="CZ94" s="152"/>
      <c r="DA94" s="152"/>
      <c r="DB94" s="152"/>
      <c r="DC94" s="152"/>
      <c r="DD94" s="152"/>
      <c r="DE94" s="152"/>
      <c r="DF94" s="152"/>
      <c r="DG94" s="152"/>
      <c r="DH94" s="152"/>
      <c r="DI94" s="152"/>
      <c r="DJ94" s="152"/>
      <c r="DK94" s="152"/>
      <c r="DL94" s="152"/>
      <c r="DM94" s="152"/>
      <c r="DN94" s="152"/>
      <c r="DO94" s="152"/>
      <c r="DP94" s="152"/>
      <c r="DQ94" s="152"/>
      <c r="DR94" s="152"/>
      <c r="DS94" s="152"/>
      <c r="DT94" s="152"/>
      <c r="DU94" s="152"/>
      <c r="DV94" s="152"/>
      <c r="DW94" s="152"/>
      <c r="DX94" s="152"/>
      <c r="DY94" s="152"/>
      <c r="DZ94" s="152"/>
      <c r="EA94" s="152"/>
      <c r="EB94" s="152"/>
      <c r="EC94" s="152"/>
      <c r="ED94" s="152"/>
      <c r="EE94" s="152"/>
      <c r="EF94" s="152"/>
      <c r="EG94" s="152"/>
      <c r="EH94" s="152"/>
      <c r="EI94" s="152"/>
      <c r="EJ94" s="152"/>
      <c r="EK94" s="152"/>
      <c r="EL94" s="152"/>
      <c r="EM94" s="152"/>
      <c r="EN94" s="152"/>
      <c r="EO94" s="152"/>
      <c r="EP94" s="152"/>
      <c r="EQ94" s="152"/>
      <c r="ER94" s="152"/>
      <c r="ES94" s="152"/>
      <c r="ET94" s="152"/>
      <c r="EU94" s="152"/>
      <c r="EV94" s="152"/>
      <c r="EW94" s="152"/>
      <c r="EX94" s="152"/>
      <c r="EY94" s="152"/>
      <c r="EZ94" s="152"/>
      <c r="FA94" s="152"/>
      <c r="FB94" s="152"/>
      <c r="FC94" s="152"/>
      <c r="FD94" s="152"/>
      <c r="FE94" s="152"/>
      <c r="FF94" s="152"/>
      <c r="FG94" s="152"/>
      <c r="FH94" s="152"/>
      <c r="FI94" s="152"/>
      <c r="FJ94" s="152"/>
      <c r="FK94" s="152"/>
      <c r="FL94" s="152"/>
      <c r="FM94" s="152"/>
      <c r="FN94" s="152"/>
      <c r="FO94" s="152"/>
      <c r="FP94" s="152"/>
      <c r="FQ94" s="152"/>
      <c r="FR94" s="152"/>
      <c r="FS94" s="152"/>
      <c r="FT94" s="152"/>
      <c r="FU94" s="152"/>
      <c r="FV94" s="152"/>
      <c r="FW94" s="152"/>
      <c r="FX94" s="152"/>
      <c r="FY94" s="152"/>
      <c r="FZ94" s="152"/>
      <c r="GA94" s="152"/>
      <c r="GB94" s="152"/>
      <c r="GC94" s="152"/>
      <c r="GD94" s="152"/>
      <c r="GE94" s="152"/>
      <c r="GF94" s="152"/>
      <c r="GG94" s="152"/>
      <c r="GH94" s="152"/>
      <c r="GI94" s="152"/>
      <c r="GJ94" s="152"/>
      <c r="GK94" s="152"/>
      <c r="GL94" s="152"/>
      <c r="GM94" s="152"/>
      <c r="GN94" s="152"/>
      <c r="GO94" s="152"/>
      <c r="GP94" s="152"/>
      <c r="GQ94" s="152"/>
      <c r="GR94" s="152"/>
      <c r="GS94" s="152"/>
      <c r="GT94" s="152"/>
      <c r="GU94" s="152"/>
      <c r="GV94" s="152"/>
      <c r="GW94" s="152"/>
      <c r="GX94" s="152"/>
      <c r="GY94" s="152"/>
      <c r="GZ94" s="152"/>
      <c r="HA94" s="152"/>
      <c r="HB94" s="152"/>
      <c r="HC94" s="152"/>
      <c r="HD94" s="152"/>
      <c r="HE94" s="152"/>
      <c r="HF94" s="152"/>
      <c r="HG94" s="152"/>
      <c r="HH94" s="152"/>
      <c r="HI94" s="152"/>
      <c r="HJ94" s="152"/>
      <c r="HK94" s="152"/>
      <c r="HL94" s="152"/>
      <c r="HM94" s="152"/>
      <c r="HN94" s="152"/>
      <c r="HO94" s="152"/>
      <c r="HP94" s="152"/>
      <c r="HQ94" s="152"/>
      <c r="HR94" s="152"/>
      <c r="HS94" s="152"/>
      <c r="HT94" s="152"/>
      <c r="HU94" s="152"/>
      <c r="HV94" s="152"/>
      <c r="HW94" s="152"/>
      <c r="HX94" s="152"/>
      <c r="HY94" s="152"/>
      <c r="HZ94" s="152"/>
      <c r="IA94" s="152"/>
      <c r="IB94" s="152"/>
      <c r="IC94" s="152"/>
      <c r="ID94" s="152"/>
      <c r="IE94" s="152"/>
      <c r="IF94" s="152"/>
      <c r="IG94" s="152"/>
      <c r="IH94" s="152"/>
      <c r="II94" s="152"/>
      <c r="IJ94" s="152"/>
      <c r="IK94" s="152"/>
      <c r="IL94" s="152"/>
      <c r="IM94" s="152"/>
      <c r="IN94" s="152"/>
      <c r="IO94" s="152"/>
      <c r="IP94" s="152"/>
      <c r="IQ94" s="152"/>
      <c r="IR94" s="152"/>
      <c r="IS94" s="152"/>
      <c r="IT94" s="152"/>
      <c r="IU94" s="152"/>
      <c r="IV94" s="152"/>
      <c r="IW94" s="152"/>
      <c r="IX94" s="152"/>
      <c r="IY94" s="152"/>
      <c r="IZ94" s="152"/>
      <c r="JA94" s="152"/>
      <c r="JB94" s="152"/>
      <c r="JC94" s="152"/>
      <c r="JD94" s="152"/>
      <c r="JE94" s="152"/>
      <c r="JF94" s="152"/>
      <c r="JG94" s="152"/>
      <c r="JH94" s="152"/>
      <c r="JI94" s="152"/>
      <c r="JJ94" s="152"/>
      <c r="JK94" s="152"/>
      <c r="JL94" s="152"/>
      <c r="JM94" s="152"/>
      <c r="JN94" s="152"/>
      <c r="JO94" s="152"/>
      <c r="JP94" s="152"/>
      <c r="JQ94" s="152"/>
      <c r="JR94" s="152"/>
      <c r="JS94" s="152"/>
      <c r="JT94" s="152"/>
      <c r="JU94" s="152"/>
      <c r="JV94" s="152"/>
      <c r="JW94" s="152"/>
      <c r="JX94" s="152"/>
      <c r="JY94" s="152"/>
      <c r="JZ94" s="152"/>
      <c r="KA94" s="152"/>
      <c r="KB94" s="152"/>
      <c r="KC94" s="152"/>
      <c r="KD94" s="152"/>
      <c r="KE94" s="152"/>
      <c r="KF94" s="152"/>
      <c r="KG94" s="152"/>
      <c r="KH94" s="152"/>
      <c r="KI94" s="152"/>
      <c r="KJ94" s="152"/>
      <c r="KK94" s="152"/>
      <c r="KL94" s="152"/>
      <c r="KM94" s="152"/>
      <c r="KN94" s="152"/>
      <c r="KO94" s="152"/>
      <c r="KP94" s="152"/>
      <c r="KQ94" s="152"/>
      <c r="KR94" s="152"/>
      <c r="KS94" s="152"/>
      <c r="KT94" s="152"/>
      <c r="KU94" s="152"/>
      <c r="KV94" s="152"/>
      <c r="KW94" s="152"/>
      <c r="KX94" s="152"/>
      <c r="KY94" s="152"/>
      <c r="KZ94" s="152"/>
      <c r="LA94" s="152"/>
      <c r="LB94" s="152"/>
      <c r="LC94" s="152"/>
      <c r="LD94" s="152"/>
      <c r="LE94" s="152"/>
      <c r="LF94" s="152"/>
      <c r="LG94" s="152"/>
      <c r="LH94" s="152"/>
      <c r="LI94" s="152"/>
      <c r="LJ94" s="152"/>
      <c r="LK94" s="152"/>
      <c r="LL94" s="152"/>
      <c r="LM94" s="152"/>
      <c r="LN94" s="152"/>
      <c r="LO94" s="152"/>
      <c r="LP94" s="152"/>
      <c r="LQ94" s="152"/>
      <c r="LR94" s="152"/>
      <c r="LS94" s="152"/>
      <c r="LT94" s="152"/>
      <c r="LU94" s="152"/>
      <c r="LV94" s="152"/>
      <c r="LW94" s="152"/>
      <c r="LX94" s="152"/>
      <c r="LY94" s="152"/>
      <c r="LZ94" s="152"/>
      <c r="MA94" s="152"/>
      <c r="MB94" s="152"/>
      <c r="MC94" s="152"/>
      <c r="MD94" s="152"/>
      <c r="ME94" s="152"/>
      <c r="MF94" s="152"/>
      <c r="MG94" s="152"/>
      <c r="MH94" s="152"/>
      <c r="MI94" s="152"/>
      <c r="MJ94" s="152"/>
      <c r="MK94" s="152"/>
      <c r="ML94" s="152"/>
      <c r="MM94" s="152"/>
      <c r="MN94" s="152"/>
      <c r="MO94" s="152"/>
      <c r="MP94" s="152"/>
      <c r="MQ94" s="152"/>
      <c r="MR94" s="152"/>
      <c r="MS94" s="152"/>
      <c r="MT94" s="152"/>
      <c r="MU94" s="152"/>
      <c r="MV94" s="152"/>
      <c r="MW94" s="152"/>
      <c r="MX94" s="152"/>
      <c r="MY94" s="152"/>
      <c r="MZ94" s="152"/>
      <c r="NA94" s="152"/>
      <c r="NB94" s="152"/>
      <c r="NC94" s="152"/>
      <c r="ND94" s="152"/>
      <c r="NE94" s="152"/>
      <c r="NF94" s="152"/>
      <c r="NG94" s="152"/>
      <c r="NH94" s="152"/>
      <c r="NI94" s="152"/>
      <c r="NJ94" s="152"/>
      <c r="NK94" s="152"/>
      <c r="NL94" s="152"/>
      <c r="NM94" s="152"/>
      <c r="NN94" s="152"/>
      <c r="NO94" s="152"/>
      <c r="NP94" s="152"/>
      <c r="NQ94" s="152"/>
      <c r="NR94" s="152"/>
      <c r="NS94" s="152"/>
      <c r="NT94" s="152"/>
      <c r="NU94" s="152"/>
      <c r="NV94" s="152"/>
      <c r="NW94" s="152"/>
      <c r="NX94" s="152"/>
      <c r="NY94" s="152"/>
      <c r="NZ94" s="152"/>
      <c r="OA94" s="152"/>
      <c r="OB94" s="152"/>
      <c r="OC94" s="152"/>
      <c r="OD94" s="152"/>
      <c r="OE94" s="152"/>
      <c r="OF94" s="152"/>
      <c r="OG94" s="152"/>
      <c r="OH94" s="152"/>
      <c r="OI94" s="152"/>
      <c r="OJ94" s="152"/>
      <c r="OK94" s="152"/>
      <c r="OL94" s="152"/>
      <c r="OM94" s="152"/>
      <c r="ON94" s="152"/>
      <c r="OO94" s="152"/>
      <c r="OP94" s="152"/>
      <c r="OQ94" s="152"/>
      <c r="OR94" s="152"/>
      <c r="OS94" s="152"/>
      <c r="OT94" s="152"/>
      <c r="OU94" s="152"/>
      <c r="OV94" s="152"/>
      <c r="OW94" s="152"/>
      <c r="OX94" s="152"/>
      <c r="OY94" s="152"/>
      <c r="OZ94" s="152"/>
      <c r="PA94" s="152"/>
      <c r="PB94" s="152"/>
      <c r="PC94" s="152"/>
      <c r="PD94" s="152"/>
      <c r="PE94" s="152"/>
      <c r="PF94" s="152"/>
      <c r="PG94" s="152"/>
      <c r="PH94" s="152"/>
      <c r="PI94" s="152"/>
      <c r="PJ94" s="152"/>
      <c r="PK94" s="152"/>
      <c r="PL94" s="152"/>
      <c r="PM94" s="152"/>
      <c r="PN94" s="152"/>
      <c r="PO94" s="152"/>
      <c r="PP94" s="152"/>
      <c r="PQ94" s="152"/>
      <c r="PR94" s="152"/>
      <c r="PS94" s="152"/>
      <c r="PT94" s="152"/>
      <c r="PU94" s="152"/>
      <c r="PV94" s="152"/>
      <c r="PW94" s="152"/>
      <c r="PX94" s="152"/>
      <c r="PY94" s="152"/>
      <c r="PZ94" s="152"/>
      <c r="QA94" s="152"/>
      <c r="QB94" s="152"/>
      <c r="QC94" s="152"/>
      <c r="QD94" s="152"/>
      <c r="QE94" s="152"/>
      <c r="QF94" s="152"/>
      <c r="QG94" s="152"/>
      <c r="QH94" s="152"/>
      <c r="QI94" s="152"/>
      <c r="QJ94" s="152"/>
      <c r="QK94" s="152"/>
      <c r="QL94" s="152"/>
      <c r="QM94" s="152"/>
      <c r="QN94" s="152"/>
      <c r="QO94" s="152"/>
      <c r="QP94" s="152"/>
      <c r="QQ94" s="152"/>
      <c r="QR94" s="152"/>
      <c r="QS94" s="152"/>
      <c r="QT94" s="152"/>
      <c r="QU94" s="152"/>
      <c r="QV94" s="152"/>
      <c r="QW94" s="152"/>
      <c r="QX94" s="152"/>
      <c r="QY94" s="152"/>
      <c r="QZ94" s="152"/>
      <c r="RA94" s="152"/>
      <c r="RB94" s="152"/>
      <c r="RC94" s="152"/>
      <c r="RD94" s="152"/>
      <c r="RE94" s="152"/>
      <c r="RF94" s="152"/>
      <c r="RG94" s="152"/>
      <c r="RH94" s="152"/>
      <c r="RI94" s="152"/>
      <c r="RJ94" s="152"/>
      <c r="RK94" s="152"/>
      <c r="RL94" s="152"/>
      <c r="RM94" s="152"/>
      <c r="RN94" s="152"/>
      <c r="RO94" s="152"/>
      <c r="RP94" s="152"/>
      <c r="RQ94" s="152"/>
      <c r="RR94" s="152"/>
      <c r="RS94" s="152"/>
      <c r="RT94" s="152"/>
      <c r="RU94" s="152"/>
      <c r="RV94" s="152"/>
      <c r="RW94" s="152"/>
      <c r="RX94" s="152"/>
      <c r="RY94" s="152"/>
      <c r="RZ94" s="152"/>
      <c r="SA94" s="152"/>
      <c r="SB94" s="152"/>
      <c r="SC94" s="152"/>
      <c r="SD94" s="152"/>
      <c r="SE94" s="152"/>
      <c r="SF94" s="152"/>
      <c r="SG94" s="152"/>
      <c r="SH94" s="152"/>
      <c r="SI94" s="152"/>
      <c r="SJ94" s="152"/>
      <c r="SK94" s="152"/>
      <c r="SL94" s="152"/>
      <c r="SM94" s="152"/>
      <c r="SN94" s="152"/>
      <c r="SO94" s="152"/>
      <c r="SP94" s="152"/>
      <c r="SQ94" s="152"/>
      <c r="SR94" s="152"/>
      <c r="SS94" s="152"/>
      <c r="ST94" s="152"/>
      <c r="SU94" s="152"/>
      <c r="SV94" s="152"/>
      <c r="SW94" s="152"/>
      <c r="SX94" s="152"/>
      <c r="SY94" s="152"/>
      <c r="SZ94" s="152"/>
      <c r="TA94" s="152"/>
      <c r="TB94" s="152"/>
      <c r="TC94" s="152"/>
      <c r="TD94" s="152"/>
      <c r="TE94" s="152"/>
      <c r="TF94" s="152"/>
      <c r="TG94" s="152"/>
      <c r="TH94" s="152"/>
      <c r="TI94" s="152"/>
      <c r="TJ94" s="152"/>
      <c r="TK94" s="152"/>
      <c r="TL94" s="152"/>
      <c r="TM94" s="152"/>
      <c r="TN94" s="152"/>
      <c r="TO94" s="152"/>
      <c r="TP94" s="152"/>
      <c r="TQ94" s="152"/>
      <c r="TR94" s="152"/>
      <c r="TS94" s="152"/>
      <c r="TT94" s="152"/>
      <c r="TU94" s="152"/>
      <c r="TV94" s="152"/>
      <c r="TW94" s="152"/>
      <c r="TX94" s="152"/>
      <c r="TY94" s="152"/>
      <c r="TZ94" s="152"/>
      <c r="UA94" s="152"/>
      <c r="UB94" s="152"/>
      <c r="UC94" s="152"/>
      <c r="UD94" s="152"/>
      <c r="UE94" s="152"/>
      <c r="UF94" s="152"/>
      <c r="UG94" s="152"/>
      <c r="UH94" s="152"/>
      <c r="UI94" s="152"/>
      <c r="UJ94" s="152"/>
      <c r="UK94" s="152"/>
      <c r="UL94" s="152"/>
      <c r="UM94" s="152"/>
      <c r="UN94" s="152"/>
      <c r="UO94" s="152"/>
      <c r="UP94" s="152"/>
      <c r="UQ94" s="152"/>
      <c r="UR94" s="152"/>
      <c r="US94" s="152"/>
      <c r="UT94" s="152"/>
      <c r="UU94" s="152"/>
      <c r="UV94" s="152"/>
      <c r="UW94" s="152"/>
      <c r="UX94" s="152"/>
      <c r="UY94" s="152"/>
      <c r="UZ94" s="152"/>
      <c r="VA94" s="152"/>
      <c r="VB94" s="152"/>
      <c r="VC94" s="152"/>
      <c r="VD94" s="152"/>
      <c r="VE94" s="152"/>
      <c r="VF94" s="152"/>
      <c r="VG94" s="152"/>
      <c r="VH94" s="152"/>
      <c r="VI94" s="152"/>
      <c r="VJ94" s="152"/>
      <c r="VK94" s="152"/>
      <c r="VL94" s="152"/>
      <c r="VM94" s="152"/>
      <c r="VN94" s="152"/>
      <c r="VO94" s="152"/>
      <c r="VP94" s="152"/>
      <c r="VQ94" s="152"/>
      <c r="VR94" s="152"/>
      <c r="VS94" s="152"/>
      <c r="VT94" s="152"/>
      <c r="VU94" s="152"/>
      <c r="VV94" s="152"/>
      <c r="VW94" s="152"/>
      <c r="VX94" s="152"/>
      <c r="VY94" s="152"/>
      <c r="VZ94" s="152"/>
      <c r="WA94" s="152"/>
      <c r="WB94" s="152"/>
      <c r="WC94" s="152"/>
      <c r="WD94" s="152"/>
      <c r="WE94" s="152"/>
      <c r="WF94" s="152"/>
      <c r="WG94" s="152"/>
      <c r="WH94" s="152"/>
      <c r="WI94" s="152"/>
      <c r="WJ94" s="152"/>
      <c r="WK94" s="152"/>
      <c r="WL94" s="152"/>
      <c r="WM94" s="152"/>
      <c r="WN94" s="152"/>
      <c r="WO94" s="152"/>
      <c r="WP94" s="152"/>
      <c r="WQ94" s="152"/>
      <c r="WR94" s="152"/>
      <c r="WS94" s="152"/>
      <c r="WT94" s="152"/>
      <c r="WU94" s="152"/>
      <c r="WV94" s="152"/>
      <c r="WW94" s="152"/>
      <c r="WX94" s="152"/>
      <c r="WY94" s="152"/>
      <c r="WZ94" s="152"/>
      <c r="XA94" s="152"/>
      <c r="XB94" s="152"/>
      <c r="XC94" s="152"/>
      <c r="XD94" s="152"/>
      <c r="XE94" s="152"/>
      <c r="XF94" s="152"/>
      <c r="XG94" s="152"/>
      <c r="XH94" s="152"/>
      <c r="XI94" s="152"/>
      <c r="XJ94" s="152"/>
      <c r="XK94" s="152"/>
      <c r="XL94" s="152"/>
      <c r="XM94" s="152"/>
      <c r="XN94" s="152"/>
      <c r="XO94" s="152"/>
      <c r="XP94" s="152"/>
      <c r="XQ94" s="152"/>
      <c r="XR94" s="152"/>
      <c r="XS94" s="152"/>
      <c r="XT94" s="152"/>
      <c r="XU94" s="152"/>
      <c r="XV94" s="152"/>
      <c r="XW94" s="152"/>
      <c r="XX94" s="152"/>
      <c r="XY94" s="152"/>
      <c r="XZ94" s="152"/>
      <c r="YA94" s="152"/>
      <c r="YB94" s="152"/>
      <c r="YC94" s="152"/>
      <c r="YD94" s="152"/>
      <c r="YE94" s="152"/>
      <c r="YF94" s="152"/>
      <c r="YG94" s="152"/>
      <c r="YH94" s="152"/>
      <c r="YI94" s="152"/>
      <c r="YJ94" s="152"/>
      <c r="YK94" s="152"/>
      <c r="YL94" s="152"/>
      <c r="YM94" s="152"/>
      <c r="YN94" s="152"/>
      <c r="YO94" s="152"/>
      <c r="YP94" s="152"/>
      <c r="YQ94" s="152"/>
      <c r="YR94" s="152"/>
      <c r="YS94" s="152"/>
      <c r="YT94" s="152"/>
    </row>
    <row r="95" spans="1:670" ht="25.5" x14ac:dyDescent="0.2">
      <c r="B95" s="135"/>
      <c r="C95" s="129" t="s">
        <v>46</v>
      </c>
      <c r="D95" s="129"/>
      <c r="E95" s="137" t="s">
        <v>47</v>
      </c>
      <c r="F95" s="155">
        <f>F96+F97+F98+F99+F100+F101+F102+F103+F104+F105+F107+F108+F109+F106</f>
        <v>92623</v>
      </c>
      <c r="G95" s="155">
        <f t="shared" ref="G95:Q95" si="81">G96+G97+G98+G99+G100+G101+G102+G103+G104+G105+G107+G108+G109+G106</f>
        <v>16039</v>
      </c>
      <c r="H95" s="155">
        <f t="shared" si="81"/>
        <v>16039</v>
      </c>
      <c r="I95" s="155">
        <f t="shared" si="81"/>
        <v>15595.98129</v>
      </c>
      <c r="J95" s="155">
        <f t="shared" si="81"/>
        <v>-443.01871</v>
      </c>
      <c r="K95" s="155">
        <f t="shared" si="81"/>
        <v>15595.98129</v>
      </c>
      <c r="L95" s="155">
        <f t="shared" si="81"/>
        <v>1399.5134654072258</v>
      </c>
      <c r="M95" s="155">
        <f t="shared" si="81"/>
        <v>92623</v>
      </c>
      <c r="N95" s="155">
        <f t="shared" si="81"/>
        <v>1400</v>
      </c>
      <c r="O95" s="155">
        <f t="shared" si="81"/>
        <v>0</v>
      </c>
      <c r="P95" s="155">
        <f t="shared" si="81"/>
        <v>-443.01871</v>
      </c>
      <c r="Q95" s="155">
        <f t="shared" si="81"/>
        <v>-180.31299999999999</v>
      </c>
      <c r="R95" s="155">
        <f t="shared" ref="R95:V95" si="82">R96+R97+R98+R99+R100+R101+R102+R103+R104+R105+R107+R108+R109</f>
        <v>0</v>
      </c>
      <c r="S95" s="155">
        <f t="shared" si="82"/>
        <v>0</v>
      </c>
      <c r="T95" s="155">
        <f t="shared" si="82"/>
        <v>-148.31299999999999</v>
      </c>
      <c r="U95" s="155">
        <f t="shared" si="82"/>
        <v>0</v>
      </c>
      <c r="V95" s="155">
        <f t="shared" si="82"/>
        <v>-294.70569</v>
      </c>
      <c r="W95" s="131"/>
      <c r="X95" s="131"/>
      <c r="Y95" s="131"/>
      <c r="Z95" s="131"/>
      <c r="AA95" s="147"/>
      <c r="AB95" s="156"/>
    </row>
    <row r="96" spans="1:670" x14ac:dyDescent="0.2">
      <c r="A96" s="127" t="s">
        <v>109</v>
      </c>
      <c r="B96" s="135"/>
      <c r="C96" s="129"/>
      <c r="D96" s="129" t="s">
        <v>88</v>
      </c>
      <c r="E96" s="137" t="s">
        <v>49</v>
      </c>
      <c r="F96" s="131">
        <v>71279</v>
      </c>
      <c r="G96" s="131">
        <v>10665</v>
      </c>
      <c r="H96" s="131">
        <v>10665</v>
      </c>
      <c r="I96" s="131">
        <v>10665</v>
      </c>
      <c r="J96" s="131">
        <f>I96-G96</f>
        <v>0</v>
      </c>
      <c r="K96" s="131">
        <v>10665</v>
      </c>
      <c r="L96" s="132">
        <f t="shared" si="61"/>
        <v>100</v>
      </c>
      <c r="M96" s="132">
        <f t="shared" ref="M96:M98" si="83">F96</f>
        <v>71279</v>
      </c>
      <c r="N96" s="131">
        <f t="shared" si="79"/>
        <v>100</v>
      </c>
      <c r="O96" s="131">
        <f>M96-F96</f>
        <v>0</v>
      </c>
      <c r="P96" s="131">
        <f>K96-H96</f>
        <v>0</v>
      </c>
      <c r="Q96" s="131">
        <f t="shared" ref="Q96:Q106" si="84">R96+S96+T96</f>
        <v>0</v>
      </c>
      <c r="R96" s="132"/>
      <c r="S96" s="132"/>
      <c r="T96" s="131"/>
      <c r="U96" s="131"/>
      <c r="V96" s="131">
        <f>P96-Q96-U96</f>
        <v>0</v>
      </c>
      <c r="W96" s="131"/>
      <c r="X96" s="131"/>
      <c r="Y96" s="131"/>
      <c r="Z96" s="131"/>
      <c r="AA96" s="105"/>
      <c r="AB96" s="105"/>
    </row>
    <row r="97" spans="1:670" s="144" customFormat="1" x14ac:dyDescent="0.2">
      <c r="A97" s="152"/>
      <c r="C97" s="129"/>
      <c r="D97" s="129" t="s">
        <v>101</v>
      </c>
      <c r="E97" s="137" t="s">
        <v>56</v>
      </c>
      <c r="F97" s="131">
        <v>3427</v>
      </c>
      <c r="G97" s="131">
        <v>568</v>
      </c>
      <c r="H97" s="131">
        <v>568</v>
      </c>
      <c r="I97" s="131">
        <v>566.30399999999997</v>
      </c>
      <c r="J97" s="131">
        <f>I97-G97</f>
        <v>-1.6960000000000264</v>
      </c>
      <c r="K97" s="131">
        <v>566.30399999999997</v>
      </c>
      <c r="L97" s="132">
        <f t="shared" si="61"/>
        <v>99.701408450704221</v>
      </c>
      <c r="M97" s="132">
        <f t="shared" si="83"/>
        <v>3427</v>
      </c>
      <c r="N97" s="131">
        <f t="shared" si="79"/>
        <v>100</v>
      </c>
      <c r="O97" s="131">
        <f t="shared" ref="O97:O109" si="85">M97-F97</f>
        <v>0</v>
      </c>
      <c r="P97" s="131">
        <f>K97-H97</f>
        <v>-1.6960000000000264</v>
      </c>
      <c r="Q97" s="131">
        <f t="shared" si="84"/>
        <v>0</v>
      </c>
      <c r="R97" s="131"/>
      <c r="S97" s="132"/>
      <c r="T97" s="131"/>
      <c r="U97" s="131"/>
      <c r="V97" s="131">
        <f>P97-Q97-U97</f>
        <v>-1.6960000000000264</v>
      </c>
      <c r="W97" s="131"/>
      <c r="X97" s="131"/>
      <c r="Y97" s="131"/>
      <c r="Z97" s="131"/>
      <c r="AA97" s="105"/>
      <c r="AB97" s="105"/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2"/>
      <c r="AO97" s="152"/>
      <c r="AP97" s="152"/>
      <c r="AQ97" s="152"/>
      <c r="AR97" s="152"/>
      <c r="AS97" s="152"/>
      <c r="AT97" s="152"/>
      <c r="AU97" s="152"/>
      <c r="AV97" s="152"/>
      <c r="AW97" s="152"/>
      <c r="AX97" s="152"/>
      <c r="AY97" s="152"/>
      <c r="AZ97" s="152"/>
      <c r="BA97" s="152"/>
      <c r="BB97" s="152"/>
      <c r="BC97" s="152"/>
      <c r="BD97" s="152"/>
      <c r="BE97" s="152"/>
      <c r="BF97" s="152"/>
      <c r="BG97" s="152"/>
      <c r="BH97" s="152"/>
      <c r="BI97" s="152"/>
      <c r="BJ97" s="152"/>
      <c r="BK97" s="152"/>
      <c r="BL97" s="152"/>
      <c r="BM97" s="152"/>
      <c r="BN97" s="152"/>
      <c r="BO97" s="152"/>
      <c r="BP97" s="152"/>
      <c r="BQ97" s="152"/>
      <c r="BR97" s="152"/>
      <c r="BS97" s="152"/>
      <c r="BT97" s="152"/>
      <c r="BU97" s="152"/>
      <c r="BV97" s="152"/>
      <c r="BW97" s="152"/>
      <c r="BX97" s="152"/>
      <c r="BY97" s="152"/>
      <c r="BZ97" s="152"/>
      <c r="CA97" s="152"/>
      <c r="CB97" s="152"/>
      <c r="CC97" s="152"/>
      <c r="CD97" s="152"/>
      <c r="CE97" s="152"/>
      <c r="CF97" s="152"/>
      <c r="CG97" s="152"/>
      <c r="CH97" s="152"/>
      <c r="CI97" s="152"/>
      <c r="CJ97" s="152"/>
      <c r="CK97" s="152"/>
      <c r="CL97" s="152"/>
      <c r="CM97" s="152"/>
      <c r="CN97" s="152"/>
      <c r="CO97" s="152"/>
      <c r="CP97" s="152"/>
      <c r="CQ97" s="152"/>
      <c r="CR97" s="152"/>
      <c r="CS97" s="152"/>
      <c r="CT97" s="152"/>
      <c r="CU97" s="152"/>
      <c r="CV97" s="152"/>
      <c r="CW97" s="152"/>
      <c r="CX97" s="152"/>
      <c r="CY97" s="152"/>
      <c r="CZ97" s="152"/>
      <c r="DA97" s="152"/>
      <c r="DB97" s="152"/>
      <c r="DC97" s="152"/>
      <c r="DD97" s="152"/>
      <c r="DE97" s="152"/>
      <c r="DF97" s="152"/>
      <c r="DG97" s="152"/>
      <c r="DH97" s="152"/>
      <c r="DI97" s="152"/>
      <c r="DJ97" s="152"/>
      <c r="DK97" s="152"/>
      <c r="DL97" s="152"/>
      <c r="DM97" s="152"/>
      <c r="DN97" s="152"/>
      <c r="DO97" s="152"/>
      <c r="DP97" s="152"/>
      <c r="DQ97" s="152"/>
      <c r="DR97" s="152"/>
      <c r="DS97" s="152"/>
      <c r="DT97" s="152"/>
      <c r="DU97" s="152"/>
      <c r="DV97" s="152"/>
      <c r="DW97" s="152"/>
      <c r="DX97" s="152"/>
      <c r="DY97" s="152"/>
      <c r="DZ97" s="152"/>
      <c r="EA97" s="152"/>
      <c r="EB97" s="152"/>
      <c r="EC97" s="152"/>
      <c r="ED97" s="152"/>
      <c r="EE97" s="152"/>
      <c r="EF97" s="152"/>
      <c r="EG97" s="152"/>
      <c r="EH97" s="152"/>
      <c r="EI97" s="152"/>
      <c r="EJ97" s="152"/>
      <c r="EK97" s="152"/>
      <c r="EL97" s="152"/>
      <c r="EM97" s="152"/>
      <c r="EN97" s="152"/>
      <c r="EO97" s="152"/>
      <c r="EP97" s="152"/>
      <c r="EQ97" s="152"/>
      <c r="ER97" s="152"/>
      <c r="ES97" s="152"/>
      <c r="ET97" s="152"/>
      <c r="EU97" s="152"/>
      <c r="EV97" s="152"/>
      <c r="EW97" s="152"/>
      <c r="EX97" s="152"/>
      <c r="EY97" s="152"/>
      <c r="EZ97" s="152"/>
      <c r="FA97" s="152"/>
      <c r="FB97" s="152"/>
      <c r="FC97" s="152"/>
      <c r="FD97" s="152"/>
      <c r="FE97" s="152"/>
      <c r="FF97" s="152"/>
      <c r="FG97" s="152"/>
      <c r="FH97" s="152"/>
      <c r="FI97" s="152"/>
      <c r="FJ97" s="152"/>
      <c r="FK97" s="152"/>
      <c r="FL97" s="152"/>
      <c r="FM97" s="152"/>
      <c r="FN97" s="152"/>
      <c r="FO97" s="152"/>
      <c r="FP97" s="152"/>
      <c r="FQ97" s="152"/>
      <c r="FR97" s="152"/>
      <c r="FS97" s="152"/>
      <c r="FT97" s="152"/>
      <c r="FU97" s="152"/>
      <c r="FV97" s="152"/>
      <c r="FW97" s="152"/>
      <c r="FX97" s="152"/>
      <c r="FY97" s="152"/>
      <c r="FZ97" s="152"/>
      <c r="GA97" s="152"/>
      <c r="GB97" s="152"/>
      <c r="GC97" s="152"/>
      <c r="GD97" s="152"/>
      <c r="GE97" s="152"/>
      <c r="GF97" s="152"/>
      <c r="GG97" s="152"/>
      <c r="GH97" s="152"/>
      <c r="GI97" s="152"/>
      <c r="GJ97" s="152"/>
      <c r="GK97" s="152"/>
      <c r="GL97" s="152"/>
      <c r="GM97" s="152"/>
      <c r="GN97" s="152"/>
      <c r="GO97" s="152"/>
      <c r="GP97" s="152"/>
      <c r="GQ97" s="152"/>
      <c r="GR97" s="152"/>
      <c r="GS97" s="152"/>
      <c r="GT97" s="152"/>
      <c r="GU97" s="152"/>
      <c r="GV97" s="152"/>
      <c r="GW97" s="152"/>
      <c r="GX97" s="152"/>
      <c r="GY97" s="152"/>
      <c r="GZ97" s="152"/>
      <c r="HA97" s="152"/>
      <c r="HB97" s="152"/>
      <c r="HC97" s="152"/>
      <c r="HD97" s="152"/>
      <c r="HE97" s="152"/>
      <c r="HF97" s="152"/>
      <c r="HG97" s="152"/>
      <c r="HH97" s="152"/>
      <c r="HI97" s="152"/>
      <c r="HJ97" s="152"/>
      <c r="HK97" s="152"/>
      <c r="HL97" s="152"/>
      <c r="HM97" s="152"/>
      <c r="HN97" s="152"/>
      <c r="HO97" s="152"/>
      <c r="HP97" s="152"/>
      <c r="HQ97" s="152"/>
      <c r="HR97" s="152"/>
      <c r="HS97" s="152"/>
      <c r="HT97" s="152"/>
      <c r="HU97" s="152"/>
      <c r="HV97" s="152"/>
      <c r="HW97" s="152"/>
      <c r="HX97" s="152"/>
      <c r="HY97" s="152"/>
      <c r="HZ97" s="152"/>
      <c r="IA97" s="152"/>
      <c r="IB97" s="152"/>
      <c r="IC97" s="152"/>
      <c r="ID97" s="152"/>
      <c r="IE97" s="152"/>
      <c r="IF97" s="152"/>
      <c r="IG97" s="152"/>
      <c r="IH97" s="152"/>
      <c r="II97" s="152"/>
      <c r="IJ97" s="152"/>
      <c r="IK97" s="152"/>
      <c r="IL97" s="152"/>
      <c r="IM97" s="152"/>
      <c r="IN97" s="152"/>
      <c r="IO97" s="152"/>
      <c r="IP97" s="152"/>
      <c r="IQ97" s="152"/>
      <c r="IR97" s="152"/>
      <c r="IS97" s="152"/>
      <c r="IT97" s="152"/>
      <c r="IU97" s="152"/>
      <c r="IV97" s="152"/>
      <c r="IW97" s="152"/>
      <c r="IX97" s="152"/>
      <c r="IY97" s="152"/>
      <c r="IZ97" s="152"/>
      <c r="JA97" s="152"/>
      <c r="JB97" s="152"/>
      <c r="JC97" s="152"/>
      <c r="JD97" s="152"/>
      <c r="JE97" s="152"/>
      <c r="JF97" s="152"/>
      <c r="JG97" s="152"/>
      <c r="JH97" s="152"/>
      <c r="JI97" s="152"/>
      <c r="JJ97" s="152"/>
      <c r="JK97" s="152"/>
      <c r="JL97" s="152"/>
      <c r="JM97" s="152"/>
      <c r="JN97" s="152"/>
      <c r="JO97" s="152"/>
      <c r="JP97" s="152"/>
      <c r="JQ97" s="152"/>
      <c r="JR97" s="152"/>
      <c r="JS97" s="152"/>
      <c r="JT97" s="152"/>
      <c r="JU97" s="152"/>
      <c r="JV97" s="152"/>
      <c r="JW97" s="152"/>
      <c r="JX97" s="152"/>
      <c r="JY97" s="152"/>
      <c r="JZ97" s="152"/>
      <c r="KA97" s="152"/>
      <c r="KB97" s="152"/>
      <c r="KC97" s="152"/>
      <c r="KD97" s="152"/>
      <c r="KE97" s="152"/>
      <c r="KF97" s="152"/>
      <c r="KG97" s="152"/>
      <c r="KH97" s="152"/>
      <c r="KI97" s="152"/>
      <c r="KJ97" s="152"/>
      <c r="KK97" s="152"/>
      <c r="KL97" s="152"/>
      <c r="KM97" s="152"/>
      <c r="KN97" s="152"/>
      <c r="KO97" s="152"/>
      <c r="KP97" s="152"/>
      <c r="KQ97" s="152"/>
      <c r="KR97" s="152"/>
      <c r="KS97" s="152"/>
      <c r="KT97" s="152"/>
      <c r="KU97" s="152"/>
      <c r="KV97" s="152"/>
      <c r="KW97" s="152"/>
      <c r="KX97" s="152"/>
      <c r="KY97" s="152"/>
      <c r="KZ97" s="152"/>
      <c r="LA97" s="152"/>
      <c r="LB97" s="152"/>
      <c r="LC97" s="152"/>
      <c r="LD97" s="152"/>
      <c r="LE97" s="152"/>
      <c r="LF97" s="152"/>
      <c r="LG97" s="152"/>
      <c r="LH97" s="152"/>
      <c r="LI97" s="152"/>
      <c r="LJ97" s="152"/>
      <c r="LK97" s="152"/>
      <c r="LL97" s="152"/>
      <c r="LM97" s="152"/>
      <c r="LN97" s="152"/>
      <c r="LO97" s="152"/>
      <c r="LP97" s="152"/>
      <c r="LQ97" s="152"/>
      <c r="LR97" s="152"/>
      <c r="LS97" s="152"/>
      <c r="LT97" s="152"/>
      <c r="LU97" s="152"/>
      <c r="LV97" s="152"/>
      <c r="LW97" s="152"/>
      <c r="LX97" s="152"/>
      <c r="LY97" s="152"/>
      <c r="LZ97" s="152"/>
      <c r="MA97" s="152"/>
      <c r="MB97" s="152"/>
      <c r="MC97" s="152"/>
      <c r="MD97" s="152"/>
      <c r="ME97" s="152"/>
      <c r="MF97" s="152"/>
      <c r="MG97" s="152"/>
      <c r="MH97" s="152"/>
      <c r="MI97" s="152"/>
      <c r="MJ97" s="152"/>
      <c r="MK97" s="152"/>
      <c r="ML97" s="152"/>
      <c r="MM97" s="152"/>
      <c r="MN97" s="152"/>
      <c r="MO97" s="152"/>
      <c r="MP97" s="152"/>
      <c r="MQ97" s="152"/>
      <c r="MR97" s="152"/>
      <c r="MS97" s="152"/>
      <c r="MT97" s="152"/>
      <c r="MU97" s="152"/>
      <c r="MV97" s="152"/>
      <c r="MW97" s="152"/>
      <c r="MX97" s="152"/>
      <c r="MY97" s="152"/>
      <c r="MZ97" s="152"/>
      <c r="NA97" s="152"/>
      <c r="NB97" s="152"/>
      <c r="NC97" s="152"/>
      <c r="ND97" s="152"/>
      <c r="NE97" s="152"/>
      <c r="NF97" s="152"/>
      <c r="NG97" s="152"/>
      <c r="NH97" s="152"/>
      <c r="NI97" s="152"/>
      <c r="NJ97" s="152"/>
      <c r="NK97" s="152"/>
      <c r="NL97" s="152"/>
      <c r="NM97" s="152"/>
      <c r="NN97" s="152"/>
      <c r="NO97" s="152"/>
      <c r="NP97" s="152"/>
      <c r="NQ97" s="152"/>
      <c r="NR97" s="152"/>
      <c r="NS97" s="152"/>
      <c r="NT97" s="152"/>
      <c r="NU97" s="152"/>
      <c r="NV97" s="152"/>
      <c r="NW97" s="152"/>
      <c r="NX97" s="152"/>
      <c r="NY97" s="152"/>
      <c r="NZ97" s="152"/>
      <c r="OA97" s="152"/>
      <c r="OB97" s="152"/>
      <c r="OC97" s="152"/>
      <c r="OD97" s="152"/>
      <c r="OE97" s="152"/>
      <c r="OF97" s="152"/>
      <c r="OG97" s="152"/>
      <c r="OH97" s="152"/>
      <c r="OI97" s="152"/>
      <c r="OJ97" s="152"/>
      <c r="OK97" s="152"/>
      <c r="OL97" s="152"/>
      <c r="OM97" s="152"/>
      <c r="ON97" s="152"/>
      <c r="OO97" s="152"/>
      <c r="OP97" s="152"/>
      <c r="OQ97" s="152"/>
      <c r="OR97" s="152"/>
      <c r="OS97" s="152"/>
      <c r="OT97" s="152"/>
      <c r="OU97" s="152"/>
      <c r="OV97" s="152"/>
      <c r="OW97" s="152"/>
      <c r="OX97" s="152"/>
      <c r="OY97" s="152"/>
      <c r="OZ97" s="152"/>
      <c r="PA97" s="152"/>
      <c r="PB97" s="152"/>
      <c r="PC97" s="152"/>
      <c r="PD97" s="152"/>
      <c r="PE97" s="152"/>
      <c r="PF97" s="152"/>
      <c r="PG97" s="152"/>
      <c r="PH97" s="152"/>
      <c r="PI97" s="152"/>
      <c r="PJ97" s="152"/>
      <c r="PK97" s="152"/>
      <c r="PL97" s="152"/>
      <c r="PM97" s="152"/>
      <c r="PN97" s="152"/>
      <c r="PO97" s="152"/>
      <c r="PP97" s="152"/>
      <c r="PQ97" s="152"/>
      <c r="PR97" s="152"/>
      <c r="PS97" s="152"/>
      <c r="PT97" s="152"/>
      <c r="PU97" s="152"/>
      <c r="PV97" s="152"/>
      <c r="PW97" s="152"/>
      <c r="PX97" s="152"/>
      <c r="PY97" s="152"/>
      <c r="PZ97" s="152"/>
      <c r="QA97" s="152"/>
      <c r="QB97" s="152"/>
      <c r="QC97" s="152"/>
      <c r="QD97" s="152"/>
      <c r="QE97" s="152"/>
      <c r="QF97" s="152"/>
      <c r="QG97" s="152"/>
      <c r="QH97" s="152"/>
      <c r="QI97" s="152"/>
      <c r="QJ97" s="152"/>
      <c r="QK97" s="152"/>
      <c r="QL97" s="152"/>
      <c r="QM97" s="152"/>
      <c r="QN97" s="152"/>
      <c r="QO97" s="152"/>
      <c r="QP97" s="152"/>
      <c r="QQ97" s="152"/>
      <c r="QR97" s="152"/>
      <c r="QS97" s="152"/>
      <c r="QT97" s="152"/>
      <c r="QU97" s="152"/>
      <c r="QV97" s="152"/>
      <c r="QW97" s="152"/>
      <c r="QX97" s="152"/>
      <c r="QY97" s="152"/>
      <c r="QZ97" s="152"/>
      <c r="RA97" s="152"/>
      <c r="RB97" s="152"/>
      <c r="RC97" s="152"/>
      <c r="RD97" s="152"/>
      <c r="RE97" s="152"/>
      <c r="RF97" s="152"/>
      <c r="RG97" s="152"/>
      <c r="RH97" s="152"/>
      <c r="RI97" s="152"/>
      <c r="RJ97" s="152"/>
      <c r="RK97" s="152"/>
      <c r="RL97" s="152"/>
      <c r="RM97" s="152"/>
      <c r="RN97" s="152"/>
      <c r="RO97" s="152"/>
      <c r="RP97" s="152"/>
      <c r="RQ97" s="152"/>
      <c r="RR97" s="152"/>
      <c r="RS97" s="152"/>
      <c r="RT97" s="152"/>
      <c r="RU97" s="152"/>
      <c r="RV97" s="152"/>
      <c r="RW97" s="152"/>
      <c r="RX97" s="152"/>
      <c r="RY97" s="152"/>
      <c r="RZ97" s="152"/>
      <c r="SA97" s="152"/>
      <c r="SB97" s="152"/>
      <c r="SC97" s="152"/>
      <c r="SD97" s="152"/>
      <c r="SE97" s="152"/>
      <c r="SF97" s="152"/>
      <c r="SG97" s="152"/>
      <c r="SH97" s="152"/>
      <c r="SI97" s="152"/>
      <c r="SJ97" s="152"/>
      <c r="SK97" s="152"/>
      <c r="SL97" s="152"/>
      <c r="SM97" s="152"/>
      <c r="SN97" s="152"/>
      <c r="SO97" s="152"/>
      <c r="SP97" s="152"/>
      <c r="SQ97" s="152"/>
      <c r="SR97" s="152"/>
      <c r="SS97" s="152"/>
      <c r="ST97" s="152"/>
      <c r="SU97" s="152"/>
      <c r="SV97" s="152"/>
      <c r="SW97" s="152"/>
      <c r="SX97" s="152"/>
      <c r="SY97" s="152"/>
      <c r="SZ97" s="152"/>
      <c r="TA97" s="152"/>
      <c r="TB97" s="152"/>
      <c r="TC97" s="152"/>
      <c r="TD97" s="152"/>
      <c r="TE97" s="152"/>
      <c r="TF97" s="152"/>
      <c r="TG97" s="152"/>
      <c r="TH97" s="152"/>
      <c r="TI97" s="152"/>
      <c r="TJ97" s="152"/>
      <c r="TK97" s="152"/>
      <c r="TL97" s="152"/>
      <c r="TM97" s="152"/>
      <c r="TN97" s="152"/>
      <c r="TO97" s="152"/>
      <c r="TP97" s="152"/>
      <c r="TQ97" s="152"/>
      <c r="TR97" s="152"/>
      <c r="TS97" s="152"/>
      <c r="TT97" s="152"/>
      <c r="TU97" s="152"/>
      <c r="TV97" s="152"/>
      <c r="TW97" s="152"/>
      <c r="TX97" s="152"/>
      <c r="TY97" s="152"/>
      <c r="TZ97" s="152"/>
      <c r="UA97" s="152"/>
      <c r="UB97" s="152"/>
      <c r="UC97" s="152"/>
      <c r="UD97" s="152"/>
      <c r="UE97" s="152"/>
      <c r="UF97" s="152"/>
      <c r="UG97" s="152"/>
      <c r="UH97" s="152"/>
      <c r="UI97" s="152"/>
      <c r="UJ97" s="152"/>
      <c r="UK97" s="152"/>
      <c r="UL97" s="152"/>
      <c r="UM97" s="152"/>
      <c r="UN97" s="152"/>
      <c r="UO97" s="152"/>
      <c r="UP97" s="152"/>
      <c r="UQ97" s="152"/>
      <c r="UR97" s="152"/>
      <c r="US97" s="152"/>
      <c r="UT97" s="152"/>
      <c r="UU97" s="152"/>
      <c r="UV97" s="152"/>
      <c r="UW97" s="152"/>
      <c r="UX97" s="152"/>
      <c r="UY97" s="152"/>
      <c r="UZ97" s="152"/>
      <c r="VA97" s="152"/>
      <c r="VB97" s="152"/>
      <c r="VC97" s="152"/>
      <c r="VD97" s="152"/>
      <c r="VE97" s="152"/>
      <c r="VF97" s="152"/>
      <c r="VG97" s="152"/>
      <c r="VH97" s="152"/>
      <c r="VI97" s="152"/>
      <c r="VJ97" s="152"/>
      <c r="VK97" s="152"/>
      <c r="VL97" s="152"/>
      <c r="VM97" s="152"/>
      <c r="VN97" s="152"/>
      <c r="VO97" s="152"/>
      <c r="VP97" s="152"/>
      <c r="VQ97" s="152"/>
      <c r="VR97" s="152"/>
      <c r="VS97" s="152"/>
      <c r="VT97" s="152"/>
      <c r="VU97" s="152"/>
      <c r="VV97" s="152"/>
      <c r="VW97" s="152"/>
      <c r="VX97" s="152"/>
      <c r="VY97" s="152"/>
      <c r="VZ97" s="152"/>
      <c r="WA97" s="152"/>
      <c r="WB97" s="152"/>
      <c r="WC97" s="152"/>
      <c r="WD97" s="152"/>
      <c r="WE97" s="152"/>
      <c r="WF97" s="152"/>
      <c r="WG97" s="152"/>
      <c r="WH97" s="152"/>
      <c r="WI97" s="152"/>
      <c r="WJ97" s="152"/>
      <c r="WK97" s="152"/>
      <c r="WL97" s="152"/>
      <c r="WM97" s="152"/>
      <c r="WN97" s="152"/>
      <c r="WO97" s="152"/>
      <c r="WP97" s="152"/>
      <c r="WQ97" s="152"/>
      <c r="WR97" s="152"/>
      <c r="WS97" s="152"/>
      <c r="WT97" s="152"/>
      <c r="WU97" s="152"/>
      <c r="WV97" s="152"/>
      <c r="WW97" s="152"/>
      <c r="WX97" s="152"/>
      <c r="WY97" s="152"/>
      <c r="WZ97" s="152"/>
      <c r="XA97" s="152"/>
      <c r="XB97" s="152"/>
      <c r="XC97" s="152"/>
      <c r="XD97" s="152"/>
      <c r="XE97" s="152"/>
      <c r="XF97" s="152"/>
      <c r="XG97" s="152"/>
      <c r="XH97" s="152"/>
      <c r="XI97" s="152"/>
      <c r="XJ97" s="152"/>
      <c r="XK97" s="152"/>
      <c r="XL97" s="152"/>
      <c r="XM97" s="152"/>
      <c r="XN97" s="152"/>
      <c r="XO97" s="152"/>
      <c r="XP97" s="152"/>
      <c r="XQ97" s="152"/>
      <c r="XR97" s="152"/>
      <c r="XS97" s="152"/>
      <c r="XT97" s="152"/>
      <c r="XU97" s="152"/>
      <c r="XV97" s="152"/>
      <c r="XW97" s="152"/>
      <c r="XX97" s="152"/>
      <c r="XY97" s="152"/>
      <c r="XZ97" s="152"/>
      <c r="YA97" s="152"/>
      <c r="YB97" s="152"/>
      <c r="YC97" s="152"/>
      <c r="YD97" s="152"/>
      <c r="YE97" s="152"/>
      <c r="YF97" s="152"/>
      <c r="YG97" s="152"/>
      <c r="YH97" s="152"/>
      <c r="YI97" s="152"/>
      <c r="YJ97" s="152"/>
      <c r="YK97" s="152"/>
      <c r="YL97" s="152"/>
      <c r="YM97" s="152"/>
      <c r="YN97" s="152"/>
      <c r="YO97" s="152"/>
      <c r="YP97" s="152"/>
      <c r="YQ97" s="152"/>
      <c r="YR97" s="152"/>
      <c r="YS97" s="152"/>
      <c r="YT97" s="152"/>
    </row>
    <row r="98" spans="1:670" ht="38.25" x14ac:dyDescent="0.2">
      <c r="B98" s="135"/>
      <c r="C98" s="129"/>
      <c r="D98" s="140" t="s">
        <v>103</v>
      </c>
      <c r="E98" s="141" t="s">
        <v>58</v>
      </c>
      <c r="F98" s="131">
        <v>2327</v>
      </c>
      <c r="G98" s="131">
        <v>311</v>
      </c>
      <c r="H98" s="131">
        <v>311</v>
      </c>
      <c r="I98" s="131">
        <v>311</v>
      </c>
      <c r="J98" s="131">
        <f t="shared" ref="J98:J109" si="86">I98-G98</f>
        <v>0</v>
      </c>
      <c r="K98" s="131">
        <v>311</v>
      </c>
      <c r="L98" s="132">
        <f t="shared" si="61"/>
        <v>100</v>
      </c>
      <c r="M98" s="132">
        <f t="shared" si="83"/>
        <v>2327</v>
      </c>
      <c r="N98" s="131">
        <f t="shared" si="79"/>
        <v>100</v>
      </c>
      <c r="O98" s="131">
        <f t="shared" si="85"/>
        <v>0</v>
      </c>
      <c r="P98" s="131">
        <f>K98-H98</f>
        <v>0</v>
      </c>
      <c r="Q98" s="131">
        <f t="shared" si="84"/>
        <v>0</v>
      </c>
      <c r="R98" s="132"/>
      <c r="S98" s="132"/>
      <c r="T98" s="131"/>
      <c r="U98" s="131"/>
      <c r="V98" s="131">
        <v>0</v>
      </c>
      <c r="W98" s="131"/>
      <c r="X98" s="131"/>
      <c r="Y98" s="131"/>
      <c r="Z98" s="131"/>
      <c r="AA98" s="105"/>
      <c r="AB98" s="105"/>
    </row>
    <row r="99" spans="1:670" x14ac:dyDescent="0.2">
      <c r="B99" s="129"/>
      <c r="C99" s="129"/>
      <c r="D99" s="129" t="s">
        <v>59</v>
      </c>
      <c r="E99" s="137" t="s">
        <v>60</v>
      </c>
      <c r="F99" s="131">
        <v>3765</v>
      </c>
      <c r="G99" s="131">
        <v>897</v>
      </c>
      <c r="H99" s="131">
        <v>897</v>
      </c>
      <c r="I99" s="131">
        <v>897</v>
      </c>
      <c r="J99" s="131">
        <f t="shared" si="86"/>
        <v>0</v>
      </c>
      <c r="K99" s="131">
        <v>897</v>
      </c>
      <c r="L99" s="132">
        <f t="shared" si="61"/>
        <v>100</v>
      </c>
      <c r="M99" s="132">
        <f>F99</f>
        <v>3765</v>
      </c>
      <c r="N99" s="131">
        <v>100</v>
      </c>
      <c r="O99" s="131">
        <f t="shared" si="85"/>
        <v>0</v>
      </c>
      <c r="P99" s="131">
        <f t="shared" ref="P99:P100" si="87">K99-H99</f>
        <v>0</v>
      </c>
      <c r="Q99" s="131">
        <f t="shared" si="84"/>
        <v>0</v>
      </c>
      <c r="R99" s="131"/>
      <c r="S99" s="131"/>
      <c r="T99" s="131"/>
      <c r="U99" s="131"/>
      <c r="V99" s="131">
        <v>0</v>
      </c>
      <c r="W99" s="131"/>
      <c r="X99" s="131"/>
      <c r="Y99" s="131"/>
      <c r="Z99" s="131"/>
      <c r="AA99" s="105"/>
      <c r="AB99" s="105"/>
    </row>
    <row r="100" spans="1:670" ht="36" customHeight="1" x14ac:dyDescent="0.2">
      <c r="B100" s="135"/>
      <c r="C100" s="129"/>
      <c r="D100" s="129" t="s">
        <v>61</v>
      </c>
      <c r="E100" s="137" t="s">
        <v>102</v>
      </c>
      <c r="F100" s="131">
        <v>3209</v>
      </c>
      <c r="G100" s="131">
        <v>496</v>
      </c>
      <c r="H100" s="131">
        <v>496</v>
      </c>
      <c r="I100" s="131">
        <v>496</v>
      </c>
      <c r="J100" s="131">
        <f t="shared" si="86"/>
        <v>0</v>
      </c>
      <c r="K100" s="131">
        <v>496</v>
      </c>
      <c r="L100" s="132">
        <f t="shared" si="61"/>
        <v>100</v>
      </c>
      <c r="M100" s="132">
        <f t="shared" ref="M100:M109" si="88">F100</f>
        <v>3209</v>
      </c>
      <c r="N100" s="131">
        <f t="shared" ref="N100" si="89">M100/F100*100</f>
        <v>100</v>
      </c>
      <c r="O100" s="131">
        <f t="shared" si="85"/>
        <v>0</v>
      </c>
      <c r="P100" s="131">
        <f t="shared" si="87"/>
        <v>0</v>
      </c>
      <c r="Q100" s="131">
        <f t="shared" si="84"/>
        <v>0</v>
      </c>
      <c r="R100" s="132"/>
      <c r="S100" s="132"/>
      <c r="T100" s="131"/>
      <c r="U100" s="131"/>
      <c r="V100" s="131">
        <f>P100-Q100-U100</f>
        <v>0</v>
      </c>
      <c r="W100" s="131"/>
      <c r="X100" s="131"/>
      <c r="Y100" s="131"/>
      <c r="Z100" s="131"/>
      <c r="AA100" s="105"/>
      <c r="AB100" s="105"/>
    </row>
    <row r="101" spans="1:670" ht="25.5" x14ac:dyDescent="0.2">
      <c r="B101" s="135"/>
      <c r="C101" s="129"/>
      <c r="D101" s="140" t="s">
        <v>89</v>
      </c>
      <c r="E101" s="149" t="s">
        <v>110</v>
      </c>
      <c r="F101" s="131">
        <v>13</v>
      </c>
      <c r="G101" s="131">
        <v>0</v>
      </c>
      <c r="H101" s="131">
        <v>0</v>
      </c>
      <c r="I101" s="131">
        <v>0</v>
      </c>
      <c r="J101" s="131">
        <f t="shared" si="86"/>
        <v>0</v>
      </c>
      <c r="K101" s="131">
        <v>0</v>
      </c>
      <c r="L101" s="132">
        <v>100</v>
      </c>
      <c r="M101" s="132">
        <f t="shared" si="88"/>
        <v>13</v>
      </c>
      <c r="N101" s="131">
        <f>M101/F101*100</f>
        <v>100</v>
      </c>
      <c r="O101" s="131">
        <f t="shared" si="85"/>
        <v>0</v>
      </c>
      <c r="P101" s="131">
        <f>K101-H101</f>
        <v>0</v>
      </c>
      <c r="Q101" s="131">
        <f t="shared" si="84"/>
        <v>0</v>
      </c>
      <c r="R101" s="132"/>
      <c r="S101" s="132"/>
      <c r="T101" s="131"/>
      <c r="U101" s="131"/>
      <c r="V101" s="131">
        <f t="shared" ref="V101:V105" si="90">P101-Q101-U101</f>
        <v>0</v>
      </c>
      <c r="W101" s="131"/>
      <c r="X101" s="131"/>
      <c r="Y101" s="131"/>
      <c r="Z101" s="131"/>
      <c r="AA101" s="105"/>
      <c r="AB101" s="105"/>
    </row>
    <row r="102" spans="1:670" ht="51" x14ac:dyDescent="0.2">
      <c r="B102" s="129"/>
      <c r="C102" s="129"/>
      <c r="D102" s="129" t="s">
        <v>64</v>
      </c>
      <c r="E102" s="148" t="s">
        <v>65</v>
      </c>
      <c r="F102" s="131">
        <v>2139</v>
      </c>
      <c r="G102" s="131">
        <v>330</v>
      </c>
      <c r="H102" s="131">
        <v>330</v>
      </c>
      <c r="I102" s="131">
        <v>330</v>
      </c>
      <c r="J102" s="131">
        <f t="shared" si="86"/>
        <v>0</v>
      </c>
      <c r="K102" s="131">
        <v>330</v>
      </c>
      <c r="L102" s="132">
        <f t="shared" ref="L102:L125" si="91">(K102/H102)*100</f>
        <v>100</v>
      </c>
      <c r="M102" s="132">
        <f t="shared" si="88"/>
        <v>2139</v>
      </c>
      <c r="N102" s="131">
        <f t="shared" ref="N102:N142" si="92">M102/F102*100</f>
        <v>100</v>
      </c>
      <c r="O102" s="131">
        <f t="shared" si="85"/>
        <v>0</v>
      </c>
      <c r="P102" s="131">
        <f t="shared" ref="P102:P108" si="93">K102-H102</f>
        <v>0</v>
      </c>
      <c r="Q102" s="131">
        <f t="shared" si="84"/>
        <v>0</v>
      </c>
      <c r="R102" s="131"/>
      <c r="S102" s="132"/>
      <c r="T102" s="131"/>
      <c r="U102" s="131"/>
      <c r="V102" s="131">
        <f t="shared" si="90"/>
        <v>0</v>
      </c>
      <c r="W102" s="131"/>
      <c r="X102" s="131"/>
      <c r="Y102" s="131"/>
      <c r="Z102" s="131"/>
      <c r="AA102" s="105"/>
      <c r="AB102" s="105"/>
    </row>
    <row r="103" spans="1:670" ht="38.25" x14ac:dyDescent="0.2">
      <c r="B103" s="135"/>
      <c r="C103" s="129"/>
      <c r="D103" s="140" t="s">
        <v>95</v>
      </c>
      <c r="E103" s="149" t="s">
        <v>96</v>
      </c>
      <c r="F103" s="131">
        <v>437</v>
      </c>
      <c r="G103" s="131">
        <v>437</v>
      </c>
      <c r="H103" s="131">
        <v>437</v>
      </c>
      <c r="I103" s="131">
        <v>0</v>
      </c>
      <c r="J103" s="131">
        <f t="shared" si="86"/>
        <v>-437</v>
      </c>
      <c r="K103" s="131">
        <v>0</v>
      </c>
      <c r="L103" s="132">
        <v>100</v>
      </c>
      <c r="M103" s="132">
        <f t="shared" si="88"/>
        <v>437</v>
      </c>
      <c r="N103" s="131">
        <f>M103/F103*100</f>
        <v>100</v>
      </c>
      <c r="O103" s="131">
        <f t="shared" si="85"/>
        <v>0</v>
      </c>
      <c r="P103" s="131">
        <f t="shared" si="93"/>
        <v>-437</v>
      </c>
      <c r="Q103" s="131">
        <f>R103+S103+T103</f>
        <v>0</v>
      </c>
      <c r="R103" s="132"/>
      <c r="S103" s="132"/>
      <c r="T103" s="131"/>
      <c r="U103" s="131"/>
      <c r="V103" s="131">
        <f t="shared" si="90"/>
        <v>-437</v>
      </c>
      <c r="W103" s="131"/>
      <c r="X103" s="131"/>
      <c r="Y103" s="131"/>
      <c r="Z103" s="131"/>
      <c r="AA103" s="105"/>
      <c r="AB103" s="105"/>
    </row>
    <row r="104" spans="1:670" ht="25.5" x14ac:dyDescent="0.2">
      <c r="B104" s="129"/>
      <c r="C104" s="129"/>
      <c r="D104" s="140" t="s">
        <v>71</v>
      </c>
      <c r="E104" s="137" t="s">
        <v>104</v>
      </c>
      <c r="F104" s="131">
        <v>803</v>
      </c>
      <c r="G104" s="131">
        <v>0</v>
      </c>
      <c r="H104" s="131">
        <v>0</v>
      </c>
      <c r="I104" s="131">
        <v>0</v>
      </c>
      <c r="J104" s="131">
        <f t="shared" si="86"/>
        <v>0</v>
      </c>
      <c r="K104" s="131">
        <v>0</v>
      </c>
      <c r="L104" s="132">
        <v>100</v>
      </c>
      <c r="M104" s="132">
        <f t="shared" si="88"/>
        <v>803</v>
      </c>
      <c r="N104" s="131">
        <f t="shared" si="92"/>
        <v>100</v>
      </c>
      <c r="O104" s="131">
        <f t="shared" si="85"/>
        <v>0</v>
      </c>
      <c r="P104" s="131">
        <f t="shared" si="93"/>
        <v>0</v>
      </c>
      <c r="Q104" s="131">
        <f>R104+S104+T104</f>
        <v>0</v>
      </c>
      <c r="R104" s="131"/>
      <c r="S104" s="132"/>
      <c r="T104" s="131"/>
      <c r="U104" s="131"/>
      <c r="V104" s="131">
        <f t="shared" si="90"/>
        <v>0</v>
      </c>
      <c r="W104" s="131"/>
      <c r="X104" s="131"/>
      <c r="Y104" s="131"/>
      <c r="Z104" s="131"/>
      <c r="AA104" s="105"/>
      <c r="AB104" s="105"/>
    </row>
    <row r="105" spans="1:670" ht="25.5" customHeight="1" x14ac:dyDescent="0.2">
      <c r="B105" s="129"/>
      <c r="C105" s="129"/>
      <c r="D105" s="129" t="s">
        <v>97</v>
      </c>
      <c r="E105" s="137" t="s">
        <v>98</v>
      </c>
      <c r="F105" s="131">
        <v>4065</v>
      </c>
      <c r="G105" s="131">
        <v>2300</v>
      </c>
      <c r="H105" s="131">
        <v>2300</v>
      </c>
      <c r="I105" s="131">
        <v>2295.67731</v>
      </c>
      <c r="J105" s="131">
        <f t="shared" si="86"/>
        <v>-4.3226899999999659</v>
      </c>
      <c r="K105" s="131">
        <v>2295.67731</v>
      </c>
      <c r="L105" s="132">
        <f t="shared" si="91"/>
        <v>99.812056956521744</v>
      </c>
      <c r="M105" s="132">
        <f t="shared" si="88"/>
        <v>4065</v>
      </c>
      <c r="N105" s="131">
        <f t="shared" si="92"/>
        <v>100</v>
      </c>
      <c r="O105" s="131">
        <f t="shared" si="85"/>
        <v>0</v>
      </c>
      <c r="P105" s="131">
        <f t="shared" si="93"/>
        <v>-4.3226899999999659</v>
      </c>
      <c r="Q105" s="131">
        <f t="shared" si="84"/>
        <v>-148.31299999999999</v>
      </c>
      <c r="R105" s="132"/>
      <c r="S105" s="132"/>
      <c r="T105" s="131">
        <v>-148.31299999999999</v>
      </c>
      <c r="U105" s="131"/>
      <c r="V105" s="131">
        <f t="shared" si="90"/>
        <v>143.99031000000002</v>
      </c>
      <c r="W105" s="131"/>
      <c r="X105" s="131"/>
      <c r="Y105" s="131"/>
      <c r="Z105" s="131"/>
      <c r="AA105" s="105" t="s">
        <v>205</v>
      </c>
      <c r="AB105" s="105" t="s">
        <v>205</v>
      </c>
    </row>
    <row r="106" spans="1:670" ht="25.5" x14ac:dyDescent="0.2">
      <c r="B106" s="129"/>
      <c r="C106" s="129"/>
      <c r="D106" s="129" t="s">
        <v>73</v>
      </c>
      <c r="E106" s="137" t="s">
        <v>74</v>
      </c>
      <c r="F106" s="131">
        <v>35</v>
      </c>
      <c r="G106" s="131">
        <v>35</v>
      </c>
      <c r="H106" s="131">
        <v>35</v>
      </c>
      <c r="I106" s="131">
        <v>34.999980000000001</v>
      </c>
      <c r="J106" s="131">
        <f>I106-G106</f>
        <v>-1.9999999999242846E-5</v>
      </c>
      <c r="K106" s="131">
        <v>34.999980000000001</v>
      </c>
      <c r="L106" s="132">
        <v>100</v>
      </c>
      <c r="M106" s="132">
        <f t="shared" si="88"/>
        <v>35</v>
      </c>
      <c r="N106" s="131">
        <f t="shared" si="92"/>
        <v>100</v>
      </c>
      <c r="O106" s="131">
        <v>0</v>
      </c>
      <c r="P106" s="131">
        <f>K106-H106</f>
        <v>-1.9999999999242846E-5</v>
      </c>
      <c r="Q106" s="131">
        <f t="shared" si="84"/>
        <v>-32</v>
      </c>
      <c r="R106" s="132"/>
      <c r="S106" s="132"/>
      <c r="T106" s="131">
        <v>-32</v>
      </c>
      <c r="U106" s="131"/>
      <c r="V106" s="131">
        <v>0</v>
      </c>
      <c r="W106" s="150"/>
      <c r="X106" s="150"/>
      <c r="Y106" s="150"/>
      <c r="Z106" s="131"/>
      <c r="AA106" s="105"/>
      <c r="AB106" s="105"/>
    </row>
    <row r="107" spans="1:670" ht="51" x14ac:dyDescent="0.2">
      <c r="B107" s="135"/>
      <c r="C107" s="129"/>
      <c r="D107" s="140" t="s">
        <v>75</v>
      </c>
      <c r="E107" s="136" t="s">
        <v>76</v>
      </c>
      <c r="F107" s="131">
        <v>800</v>
      </c>
      <c r="G107" s="131">
        <v>0</v>
      </c>
      <c r="H107" s="131">
        <v>0</v>
      </c>
      <c r="I107" s="131">
        <v>0</v>
      </c>
      <c r="J107" s="131">
        <f>I107-G107</f>
        <v>0</v>
      </c>
      <c r="K107" s="131">
        <v>0</v>
      </c>
      <c r="L107" s="132">
        <v>100</v>
      </c>
      <c r="M107" s="132">
        <f>F107</f>
        <v>800</v>
      </c>
      <c r="N107" s="131">
        <f>M107/F107*100</f>
        <v>100</v>
      </c>
      <c r="O107" s="131">
        <f t="shared" si="85"/>
        <v>0</v>
      </c>
      <c r="P107" s="131">
        <f t="shared" si="93"/>
        <v>0</v>
      </c>
      <c r="Q107" s="131">
        <f>R107+S107+T107</f>
        <v>0</v>
      </c>
      <c r="R107" s="132"/>
      <c r="S107" s="132"/>
      <c r="T107" s="132"/>
      <c r="U107" s="132"/>
      <c r="V107" s="131">
        <v>0</v>
      </c>
      <c r="W107" s="131"/>
      <c r="X107" s="131"/>
      <c r="Y107" s="131"/>
      <c r="Z107" s="131"/>
      <c r="AA107" s="105"/>
      <c r="AB107" s="105"/>
    </row>
    <row r="108" spans="1:670" ht="26.25" customHeight="1" x14ac:dyDescent="0.2">
      <c r="B108" s="129"/>
      <c r="C108" s="129"/>
      <c r="D108" s="140" t="s">
        <v>77</v>
      </c>
      <c r="E108" s="137" t="s">
        <v>78</v>
      </c>
      <c r="F108" s="131">
        <v>315</v>
      </c>
      <c r="G108" s="131">
        <v>0</v>
      </c>
      <c r="H108" s="131">
        <v>0</v>
      </c>
      <c r="I108" s="131">
        <v>0</v>
      </c>
      <c r="J108" s="131">
        <f t="shared" si="86"/>
        <v>0</v>
      </c>
      <c r="K108" s="131">
        <v>0</v>
      </c>
      <c r="L108" s="132">
        <v>100</v>
      </c>
      <c r="M108" s="132">
        <f t="shared" si="88"/>
        <v>315</v>
      </c>
      <c r="N108" s="131">
        <f t="shared" si="92"/>
        <v>100</v>
      </c>
      <c r="O108" s="131">
        <f t="shared" si="85"/>
        <v>0</v>
      </c>
      <c r="P108" s="131">
        <f t="shared" si="93"/>
        <v>0</v>
      </c>
      <c r="Q108" s="131">
        <f>R108+S108+T108</f>
        <v>0</v>
      </c>
      <c r="R108" s="131"/>
      <c r="S108" s="132"/>
      <c r="T108" s="131"/>
      <c r="U108" s="131"/>
      <c r="V108" s="131">
        <f>P108-Q108-U108</f>
        <v>0</v>
      </c>
      <c r="W108" s="131"/>
      <c r="X108" s="131"/>
      <c r="Y108" s="131"/>
      <c r="Z108" s="131"/>
      <c r="AA108" s="105"/>
      <c r="AB108" s="105"/>
    </row>
    <row r="109" spans="1:670" ht="25.5" x14ac:dyDescent="0.2">
      <c r="B109" s="135"/>
      <c r="C109" s="129"/>
      <c r="D109" s="129" t="s">
        <v>83</v>
      </c>
      <c r="E109" s="137" t="s">
        <v>84</v>
      </c>
      <c r="F109" s="131">
        <v>9</v>
      </c>
      <c r="G109" s="131">
        <v>0</v>
      </c>
      <c r="H109" s="131">
        <v>0</v>
      </c>
      <c r="I109" s="131">
        <v>0</v>
      </c>
      <c r="J109" s="131">
        <f t="shared" si="86"/>
        <v>0</v>
      </c>
      <c r="K109" s="131">
        <v>0</v>
      </c>
      <c r="L109" s="132">
        <v>100</v>
      </c>
      <c r="M109" s="132">
        <f t="shared" si="88"/>
        <v>9</v>
      </c>
      <c r="N109" s="131">
        <f t="shared" si="92"/>
        <v>100</v>
      </c>
      <c r="O109" s="131">
        <f t="shared" si="85"/>
        <v>0</v>
      </c>
      <c r="P109" s="131">
        <f>K109-H109</f>
        <v>0</v>
      </c>
      <c r="Q109" s="131">
        <f>R109+S109+T109</f>
        <v>0</v>
      </c>
      <c r="R109" s="132"/>
      <c r="S109" s="132"/>
      <c r="T109" s="131"/>
      <c r="U109" s="131"/>
      <c r="V109" s="131">
        <f>P109-Q109-U109</f>
        <v>0</v>
      </c>
      <c r="W109" s="131"/>
      <c r="X109" s="131"/>
      <c r="Y109" s="131"/>
      <c r="Z109" s="131"/>
      <c r="AA109" s="105"/>
      <c r="AB109" s="105"/>
    </row>
    <row r="110" spans="1:670" s="144" customFormat="1" ht="77.25" customHeight="1" x14ac:dyDescent="0.2">
      <c r="A110" s="152"/>
      <c r="B110" s="129" t="s">
        <v>87</v>
      </c>
      <c r="C110" s="129"/>
      <c r="D110" s="129"/>
      <c r="E110" s="137" t="s">
        <v>111</v>
      </c>
      <c r="F110" s="131">
        <f>F111</f>
        <v>534343</v>
      </c>
      <c r="G110" s="131">
        <f t="shared" ref="G110:J110" si="94">G111</f>
        <v>91798</v>
      </c>
      <c r="H110" s="131">
        <f t="shared" si="94"/>
        <v>84807</v>
      </c>
      <c r="I110" s="131">
        <f>I111</f>
        <v>83680.973809999996</v>
      </c>
      <c r="J110" s="131">
        <f t="shared" si="94"/>
        <v>-8117.0261899999941</v>
      </c>
      <c r="K110" s="131">
        <f>K111</f>
        <v>83669.791829999987</v>
      </c>
      <c r="L110" s="132">
        <f t="shared" si="91"/>
        <v>98.659063320244783</v>
      </c>
      <c r="M110" s="131">
        <f>M111</f>
        <v>534343</v>
      </c>
      <c r="N110" s="131">
        <f t="shared" si="92"/>
        <v>100</v>
      </c>
      <c r="O110" s="131">
        <f t="shared" ref="O110:V110" si="95">O111</f>
        <v>0</v>
      </c>
      <c r="P110" s="131">
        <f>P111</f>
        <v>-1137.208169999994</v>
      </c>
      <c r="Q110" s="131">
        <f>+R110+S110+T110</f>
        <v>-1487.2049999999999</v>
      </c>
      <c r="R110" s="131">
        <f>R111</f>
        <v>0</v>
      </c>
      <c r="S110" s="131">
        <f>S111</f>
        <v>-1455.2049999999999</v>
      </c>
      <c r="T110" s="131">
        <f>T111</f>
        <v>-32</v>
      </c>
      <c r="U110" s="131">
        <f t="shared" si="95"/>
        <v>0</v>
      </c>
      <c r="V110" s="131">
        <f t="shared" si="95"/>
        <v>-8</v>
      </c>
      <c r="W110" s="153"/>
      <c r="X110" s="153"/>
      <c r="Y110" s="153"/>
      <c r="Z110" s="153"/>
      <c r="AA110" s="157"/>
      <c r="AC110" s="127"/>
      <c r="AD110" s="152"/>
      <c r="AE110" s="152"/>
      <c r="AF110" s="152"/>
      <c r="AG110" s="152"/>
      <c r="AH110" s="152"/>
      <c r="AI110" s="152"/>
      <c r="AJ110" s="152"/>
      <c r="AK110" s="152"/>
      <c r="AL110" s="152"/>
      <c r="AM110" s="152"/>
      <c r="AN110" s="152"/>
      <c r="AO110" s="152"/>
      <c r="AP110" s="152"/>
      <c r="AQ110" s="152"/>
      <c r="AR110" s="152"/>
      <c r="AS110" s="152"/>
      <c r="AT110" s="152"/>
      <c r="AU110" s="152"/>
      <c r="AV110" s="152"/>
      <c r="AW110" s="152"/>
      <c r="AX110" s="152"/>
      <c r="AY110" s="152"/>
      <c r="AZ110" s="152"/>
      <c r="BA110" s="152"/>
      <c r="BB110" s="152"/>
      <c r="BC110" s="152"/>
      <c r="BD110" s="152"/>
      <c r="BE110" s="152"/>
      <c r="BF110" s="152"/>
      <c r="BG110" s="152"/>
      <c r="BH110" s="152"/>
      <c r="BI110" s="152"/>
      <c r="BJ110" s="152"/>
      <c r="BK110" s="152"/>
      <c r="BL110" s="152"/>
      <c r="BM110" s="152"/>
      <c r="BN110" s="152"/>
      <c r="BO110" s="152"/>
      <c r="BP110" s="152"/>
      <c r="BQ110" s="152"/>
      <c r="BR110" s="152"/>
      <c r="BS110" s="152"/>
      <c r="BT110" s="152"/>
      <c r="BU110" s="152"/>
      <c r="BV110" s="152"/>
      <c r="BW110" s="152"/>
      <c r="BX110" s="152"/>
      <c r="BY110" s="152"/>
      <c r="BZ110" s="152"/>
      <c r="CA110" s="152"/>
      <c r="CB110" s="152"/>
      <c r="CC110" s="152"/>
      <c r="CD110" s="152"/>
      <c r="CE110" s="152"/>
      <c r="CF110" s="152"/>
      <c r="CG110" s="152"/>
      <c r="CH110" s="152"/>
      <c r="CI110" s="152"/>
      <c r="CJ110" s="152"/>
      <c r="CK110" s="152"/>
      <c r="CL110" s="152"/>
      <c r="CM110" s="152"/>
      <c r="CN110" s="152"/>
      <c r="CO110" s="152"/>
      <c r="CP110" s="152"/>
      <c r="CQ110" s="152"/>
      <c r="CR110" s="152"/>
      <c r="CS110" s="152"/>
      <c r="CT110" s="152"/>
      <c r="CU110" s="152"/>
      <c r="CV110" s="152"/>
      <c r="CW110" s="152"/>
      <c r="CX110" s="152"/>
      <c r="CY110" s="152"/>
      <c r="CZ110" s="152"/>
      <c r="DA110" s="152"/>
      <c r="DB110" s="152"/>
      <c r="DC110" s="152"/>
      <c r="DD110" s="152"/>
      <c r="DE110" s="152"/>
      <c r="DF110" s="152"/>
      <c r="DG110" s="152"/>
      <c r="DH110" s="152"/>
      <c r="DI110" s="152"/>
      <c r="DJ110" s="152"/>
      <c r="DK110" s="152"/>
      <c r="DL110" s="152"/>
      <c r="DM110" s="152"/>
      <c r="DN110" s="152"/>
      <c r="DO110" s="152"/>
      <c r="DP110" s="152"/>
      <c r="DQ110" s="152"/>
      <c r="DR110" s="152"/>
      <c r="DS110" s="152"/>
      <c r="DT110" s="152"/>
      <c r="DU110" s="152"/>
      <c r="DV110" s="152"/>
      <c r="DW110" s="152"/>
      <c r="DX110" s="152"/>
      <c r="DY110" s="152"/>
      <c r="DZ110" s="152"/>
      <c r="EA110" s="152"/>
      <c r="EB110" s="152"/>
      <c r="EC110" s="152"/>
      <c r="ED110" s="152"/>
      <c r="EE110" s="152"/>
      <c r="EF110" s="152"/>
      <c r="EG110" s="152"/>
      <c r="EH110" s="152"/>
      <c r="EI110" s="152"/>
      <c r="EJ110" s="152"/>
      <c r="EK110" s="152"/>
      <c r="EL110" s="152"/>
      <c r="EM110" s="152"/>
      <c r="EN110" s="152"/>
      <c r="EO110" s="152"/>
      <c r="EP110" s="152"/>
      <c r="EQ110" s="152"/>
      <c r="ER110" s="152"/>
      <c r="ES110" s="152"/>
      <c r="ET110" s="152"/>
      <c r="EU110" s="152"/>
      <c r="EV110" s="152"/>
      <c r="EW110" s="152"/>
      <c r="EX110" s="152"/>
      <c r="EY110" s="152"/>
      <c r="EZ110" s="152"/>
      <c r="FA110" s="152"/>
      <c r="FB110" s="152"/>
      <c r="FC110" s="152"/>
      <c r="FD110" s="152"/>
      <c r="FE110" s="152"/>
      <c r="FF110" s="152"/>
      <c r="FG110" s="152"/>
      <c r="FH110" s="152"/>
      <c r="FI110" s="152"/>
      <c r="FJ110" s="152"/>
      <c r="FK110" s="152"/>
      <c r="FL110" s="152"/>
      <c r="FM110" s="152"/>
      <c r="FN110" s="152"/>
      <c r="FO110" s="152"/>
      <c r="FP110" s="152"/>
      <c r="FQ110" s="152"/>
      <c r="FR110" s="152"/>
      <c r="FS110" s="152"/>
      <c r="FT110" s="152"/>
      <c r="FU110" s="152"/>
      <c r="FV110" s="152"/>
      <c r="FW110" s="152"/>
      <c r="FX110" s="152"/>
      <c r="FY110" s="152"/>
      <c r="FZ110" s="152"/>
      <c r="GA110" s="152"/>
      <c r="GB110" s="152"/>
      <c r="GC110" s="152"/>
      <c r="GD110" s="152"/>
      <c r="GE110" s="152"/>
      <c r="GF110" s="152"/>
      <c r="GG110" s="152"/>
      <c r="GH110" s="152"/>
      <c r="GI110" s="152"/>
      <c r="GJ110" s="152"/>
      <c r="GK110" s="152"/>
      <c r="GL110" s="152"/>
      <c r="GM110" s="152"/>
      <c r="GN110" s="152"/>
      <c r="GO110" s="152"/>
      <c r="GP110" s="152"/>
      <c r="GQ110" s="152"/>
      <c r="GR110" s="152"/>
      <c r="GS110" s="152"/>
      <c r="GT110" s="152"/>
      <c r="GU110" s="152"/>
      <c r="GV110" s="152"/>
      <c r="GW110" s="152"/>
      <c r="GX110" s="152"/>
      <c r="GY110" s="152"/>
      <c r="GZ110" s="152"/>
      <c r="HA110" s="152"/>
      <c r="HB110" s="152"/>
      <c r="HC110" s="152"/>
      <c r="HD110" s="152"/>
      <c r="HE110" s="152"/>
      <c r="HF110" s="152"/>
      <c r="HG110" s="152"/>
      <c r="HH110" s="152"/>
      <c r="HI110" s="152"/>
      <c r="HJ110" s="152"/>
      <c r="HK110" s="152"/>
      <c r="HL110" s="152"/>
      <c r="HM110" s="152"/>
      <c r="HN110" s="152"/>
      <c r="HO110" s="152"/>
      <c r="HP110" s="152"/>
      <c r="HQ110" s="152"/>
      <c r="HR110" s="152"/>
      <c r="HS110" s="152"/>
      <c r="HT110" s="152"/>
      <c r="HU110" s="152"/>
      <c r="HV110" s="152"/>
      <c r="HW110" s="152"/>
      <c r="HX110" s="152"/>
      <c r="HY110" s="152"/>
      <c r="HZ110" s="152"/>
      <c r="IA110" s="152"/>
      <c r="IB110" s="152"/>
      <c r="IC110" s="152"/>
      <c r="ID110" s="152"/>
      <c r="IE110" s="152"/>
      <c r="IF110" s="152"/>
      <c r="IG110" s="152"/>
      <c r="IH110" s="152"/>
      <c r="II110" s="152"/>
      <c r="IJ110" s="152"/>
      <c r="IK110" s="152"/>
      <c r="IL110" s="152"/>
      <c r="IM110" s="152"/>
      <c r="IN110" s="152"/>
      <c r="IO110" s="152"/>
      <c r="IP110" s="152"/>
      <c r="IQ110" s="152"/>
      <c r="IR110" s="152"/>
      <c r="IS110" s="152"/>
      <c r="IT110" s="152"/>
      <c r="IU110" s="152"/>
      <c r="IV110" s="152"/>
      <c r="IW110" s="152"/>
      <c r="IX110" s="152"/>
      <c r="IY110" s="152"/>
      <c r="IZ110" s="152"/>
      <c r="JA110" s="152"/>
      <c r="JB110" s="152"/>
      <c r="JC110" s="152"/>
      <c r="JD110" s="152"/>
      <c r="JE110" s="152"/>
      <c r="JF110" s="152"/>
      <c r="JG110" s="152"/>
      <c r="JH110" s="152"/>
      <c r="JI110" s="152"/>
      <c r="JJ110" s="152"/>
      <c r="JK110" s="152"/>
      <c r="JL110" s="152"/>
      <c r="JM110" s="152"/>
      <c r="JN110" s="152"/>
      <c r="JO110" s="152"/>
      <c r="JP110" s="152"/>
      <c r="JQ110" s="152"/>
      <c r="JR110" s="152"/>
      <c r="JS110" s="152"/>
      <c r="JT110" s="152"/>
      <c r="JU110" s="152"/>
      <c r="JV110" s="152"/>
      <c r="JW110" s="152"/>
      <c r="JX110" s="152"/>
      <c r="JY110" s="152"/>
      <c r="JZ110" s="152"/>
      <c r="KA110" s="152"/>
      <c r="KB110" s="152"/>
      <c r="KC110" s="152"/>
      <c r="KD110" s="152"/>
      <c r="KE110" s="152"/>
      <c r="KF110" s="152"/>
      <c r="KG110" s="152"/>
      <c r="KH110" s="152"/>
      <c r="KI110" s="152"/>
      <c r="KJ110" s="152"/>
      <c r="KK110" s="152"/>
      <c r="KL110" s="152"/>
      <c r="KM110" s="152"/>
      <c r="KN110" s="152"/>
      <c r="KO110" s="152"/>
      <c r="KP110" s="152"/>
      <c r="KQ110" s="152"/>
      <c r="KR110" s="152"/>
      <c r="KS110" s="152"/>
      <c r="KT110" s="152"/>
      <c r="KU110" s="152"/>
      <c r="KV110" s="152"/>
      <c r="KW110" s="152"/>
      <c r="KX110" s="152"/>
      <c r="KY110" s="152"/>
      <c r="KZ110" s="152"/>
      <c r="LA110" s="152"/>
      <c r="LB110" s="152"/>
      <c r="LC110" s="152"/>
      <c r="LD110" s="152"/>
      <c r="LE110" s="152"/>
      <c r="LF110" s="152"/>
      <c r="LG110" s="152"/>
      <c r="LH110" s="152"/>
      <c r="LI110" s="152"/>
      <c r="LJ110" s="152"/>
      <c r="LK110" s="152"/>
      <c r="LL110" s="152"/>
      <c r="LM110" s="152"/>
      <c r="LN110" s="152"/>
      <c r="LO110" s="152"/>
      <c r="LP110" s="152"/>
      <c r="LQ110" s="152"/>
      <c r="LR110" s="152"/>
      <c r="LS110" s="152"/>
      <c r="LT110" s="152"/>
      <c r="LU110" s="152"/>
      <c r="LV110" s="152"/>
      <c r="LW110" s="152"/>
      <c r="LX110" s="152"/>
      <c r="LY110" s="152"/>
      <c r="LZ110" s="152"/>
      <c r="MA110" s="152"/>
      <c r="MB110" s="152"/>
      <c r="MC110" s="152"/>
      <c r="MD110" s="152"/>
      <c r="ME110" s="152"/>
      <c r="MF110" s="152"/>
      <c r="MG110" s="152"/>
      <c r="MH110" s="152"/>
      <c r="MI110" s="152"/>
      <c r="MJ110" s="152"/>
      <c r="MK110" s="152"/>
      <c r="ML110" s="152"/>
      <c r="MM110" s="152"/>
      <c r="MN110" s="152"/>
      <c r="MO110" s="152"/>
      <c r="MP110" s="152"/>
      <c r="MQ110" s="152"/>
      <c r="MR110" s="152"/>
      <c r="MS110" s="152"/>
      <c r="MT110" s="152"/>
      <c r="MU110" s="152"/>
      <c r="MV110" s="152"/>
      <c r="MW110" s="152"/>
      <c r="MX110" s="152"/>
      <c r="MY110" s="152"/>
      <c r="MZ110" s="152"/>
      <c r="NA110" s="152"/>
      <c r="NB110" s="152"/>
      <c r="NC110" s="152"/>
      <c r="ND110" s="152"/>
      <c r="NE110" s="152"/>
      <c r="NF110" s="152"/>
      <c r="NG110" s="152"/>
      <c r="NH110" s="152"/>
      <c r="NI110" s="152"/>
      <c r="NJ110" s="152"/>
      <c r="NK110" s="152"/>
      <c r="NL110" s="152"/>
      <c r="NM110" s="152"/>
      <c r="NN110" s="152"/>
      <c r="NO110" s="152"/>
      <c r="NP110" s="152"/>
      <c r="NQ110" s="152"/>
      <c r="NR110" s="152"/>
      <c r="NS110" s="152"/>
      <c r="NT110" s="152"/>
      <c r="NU110" s="152"/>
      <c r="NV110" s="152"/>
      <c r="NW110" s="152"/>
      <c r="NX110" s="152"/>
      <c r="NY110" s="152"/>
      <c r="NZ110" s="152"/>
      <c r="OA110" s="152"/>
      <c r="OB110" s="152"/>
      <c r="OC110" s="152"/>
      <c r="OD110" s="152"/>
      <c r="OE110" s="152"/>
      <c r="OF110" s="152"/>
      <c r="OG110" s="152"/>
      <c r="OH110" s="152"/>
      <c r="OI110" s="152"/>
      <c r="OJ110" s="152"/>
      <c r="OK110" s="152"/>
      <c r="OL110" s="152"/>
      <c r="OM110" s="152"/>
      <c r="ON110" s="152"/>
      <c r="OO110" s="152"/>
      <c r="OP110" s="152"/>
      <c r="OQ110" s="152"/>
      <c r="OR110" s="152"/>
      <c r="OS110" s="152"/>
      <c r="OT110" s="152"/>
      <c r="OU110" s="152"/>
      <c r="OV110" s="152"/>
      <c r="OW110" s="152"/>
      <c r="OX110" s="152"/>
      <c r="OY110" s="152"/>
      <c r="OZ110" s="152"/>
      <c r="PA110" s="152"/>
      <c r="PB110" s="152"/>
      <c r="PC110" s="152"/>
      <c r="PD110" s="152"/>
      <c r="PE110" s="152"/>
      <c r="PF110" s="152"/>
      <c r="PG110" s="152"/>
      <c r="PH110" s="152"/>
      <c r="PI110" s="152"/>
      <c r="PJ110" s="152"/>
      <c r="PK110" s="152"/>
      <c r="PL110" s="152"/>
      <c r="PM110" s="152"/>
      <c r="PN110" s="152"/>
      <c r="PO110" s="152"/>
      <c r="PP110" s="152"/>
      <c r="PQ110" s="152"/>
      <c r="PR110" s="152"/>
      <c r="PS110" s="152"/>
      <c r="PT110" s="152"/>
      <c r="PU110" s="152"/>
      <c r="PV110" s="152"/>
      <c r="PW110" s="152"/>
      <c r="PX110" s="152"/>
      <c r="PY110" s="152"/>
      <c r="PZ110" s="152"/>
      <c r="QA110" s="152"/>
      <c r="QB110" s="152"/>
      <c r="QC110" s="152"/>
      <c r="QD110" s="152"/>
      <c r="QE110" s="152"/>
      <c r="QF110" s="152"/>
      <c r="QG110" s="152"/>
      <c r="QH110" s="152"/>
      <c r="QI110" s="152"/>
      <c r="QJ110" s="152"/>
      <c r="QK110" s="152"/>
      <c r="QL110" s="152"/>
      <c r="QM110" s="152"/>
      <c r="QN110" s="152"/>
      <c r="QO110" s="152"/>
      <c r="QP110" s="152"/>
      <c r="QQ110" s="152"/>
      <c r="QR110" s="152"/>
      <c r="QS110" s="152"/>
      <c r="QT110" s="152"/>
      <c r="QU110" s="152"/>
      <c r="QV110" s="152"/>
      <c r="QW110" s="152"/>
      <c r="QX110" s="152"/>
      <c r="QY110" s="152"/>
      <c r="QZ110" s="152"/>
      <c r="RA110" s="152"/>
      <c r="RB110" s="152"/>
      <c r="RC110" s="152"/>
      <c r="RD110" s="152"/>
      <c r="RE110" s="152"/>
      <c r="RF110" s="152"/>
      <c r="RG110" s="152"/>
      <c r="RH110" s="152"/>
      <c r="RI110" s="152"/>
      <c r="RJ110" s="152"/>
      <c r="RK110" s="152"/>
      <c r="RL110" s="152"/>
      <c r="RM110" s="152"/>
      <c r="RN110" s="152"/>
      <c r="RO110" s="152"/>
      <c r="RP110" s="152"/>
      <c r="RQ110" s="152"/>
      <c r="RR110" s="152"/>
      <c r="RS110" s="152"/>
      <c r="RT110" s="152"/>
      <c r="RU110" s="152"/>
      <c r="RV110" s="152"/>
      <c r="RW110" s="152"/>
      <c r="RX110" s="152"/>
      <c r="RY110" s="152"/>
      <c r="RZ110" s="152"/>
      <c r="SA110" s="152"/>
      <c r="SB110" s="152"/>
      <c r="SC110" s="152"/>
      <c r="SD110" s="152"/>
      <c r="SE110" s="152"/>
      <c r="SF110" s="152"/>
      <c r="SG110" s="152"/>
      <c r="SH110" s="152"/>
      <c r="SI110" s="152"/>
      <c r="SJ110" s="152"/>
      <c r="SK110" s="152"/>
      <c r="SL110" s="152"/>
      <c r="SM110" s="152"/>
      <c r="SN110" s="152"/>
      <c r="SO110" s="152"/>
      <c r="SP110" s="152"/>
      <c r="SQ110" s="152"/>
      <c r="SR110" s="152"/>
      <c r="SS110" s="152"/>
      <c r="ST110" s="152"/>
      <c r="SU110" s="152"/>
      <c r="SV110" s="152"/>
      <c r="SW110" s="152"/>
      <c r="SX110" s="152"/>
      <c r="SY110" s="152"/>
      <c r="SZ110" s="152"/>
      <c r="TA110" s="152"/>
      <c r="TB110" s="152"/>
      <c r="TC110" s="152"/>
      <c r="TD110" s="152"/>
      <c r="TE110" s="152"/>
      <c r="TF110" s="152"/>
      <c r="TG110" s="152"/>
      <c r="TH110" s="152"/>
      <c r="TI110" s="152"/>
      <c r="TJ110" s="152"/>
      <c r="TK110" s="152"/>
      <c r="TL110" s="152"/>
      <c r="TM110" s="152"/>
      <c r="TN110" s="152"/>
      <c r="TO110" s="152"/>
      <c r="TP110" s="152"/>
      <c r="TQ110" s="152"/>
      <c r="TR110" s="152"/>
      <c r="TS110" s="152"/>
      <c r="TT110" s="152"/>
      <c r="TU110" s="152"/>
      <c r="TV110" s="152"/>
      <c r="TW110" s="152"/>
      <c r="TX110" s="152"/>
      <c r="TY110" s="152"/>
      <c r="TZ110" s="152"/>
      <c r="UA110" s="152"/>
      <c r="UB110" s="152"/>
      <c r="UC110" s="152"/>
      <c r="UD110" s="152"/>
      <c r="UE110" s="152"/>
      <c r="UF110" s="152"/>
      <c r="UG110" s="152"/>
      <c r="UH110" s="152"/>
      <c r="UI110" s="152"/>
      <c r="UJ110" s="152"/>
      <c r="UK110" s="152"/>
      <c r="UL110" s="152"/>
      <c r="UM110" s="152"/>
      <c r="UN110" s="152"/>
      <c r="UO110" s="152"/>
      <c r="UP110" s="152"/>
      <c r="UQ110" s="152"/>
      <c r="UR110" s="152"/>
      <c r="US110" s="152"/>
      <c r="UT110" s="152"/>
      <c r="UU110" s="152"/>
      <c r="UV110" s="152"/>
      <c r="UW110" s="152"/>
      <c r="UX110" s="152"/>
      <c r="UY110" s="152"/>
      <c r="UZ110" s="152"/>
      <c r="VA110" s="152"/>
      <c r="VB110" s="152"/>
      <c r="VC110" s="152"/>
      <c r="VD110" s="152"/>
      <c r="VE110" s="152"/>
      <c r="VF110" s="152"/>
      <c r="VG110" s="152"/>
      <c r="VH110" s="152"/>
      <c r="VI110" s="152"/>
      <c r="VJ110" s="152"/>
      <c r="VK110" s="152"/>
      <c r="VL110" s="152"/>
      <c r="VM110" s="152"/>
      <c r="VN110" s="152"/>
      <c r="VO110" s="152"/>
      <c r="VP110" s="152"/>
      <c r="VQ110" s="152"/>
      <c r="VR110" s="152"/>
      <c r="VS110" s="152"/>
      <c r="VT110" s="152"/>
      <c r="VU110" s="152"/>
      <c r="VV110" s="152"/>
      <c r="VW110" s="152"/>
      <c r="VX110" s="152"/>
      <c r="VY110" s="152"/>
      <c r="VZ110" s="152"/>
      <c r="WA110" s="152"/>
      <c r="WB110" s="152"/>
      <c r="WC110" s="152"/>
      <c r="WD110" s="152"/>
      <c r="WE110" s="152"/>
      <c r="WF110" s="152"/>
      <c r="WG110" s="152"/>
      <c r="WH110" s="152"/>
      <c r="WI110" s="152"/>
      <c r="WJ110" s="152"/>
      <c r="WK110" s="152"/>
      <c r="WL110" s="152"/>
      <c r="WM110" s="152"/>
      <c r="WN110" s="152"/>
      <c r="WO110" s="152"/>
      <c r="WP110" s="152"/>
      <c r="WQ110" s="152"/>
      <c r="WR110" s="152"/>
      <c r="WS110" s="152"/>
      <c r="WT110" s="152"/>
      <c r="WU110" s="152"/>
      <c r="WV110" s="152"/>
      <c r="WW110" s="152"/>
      <c r="WX110" s="152"/>
      <c r="WY110" s="152"/>
      <c r="WZ110" s="152"/>
      <c r="XA110" s="152"/>
      <c r="XB110" s="152"/>
      <c r="XC110" s="152"/>
      <c r="XD110" s="152"/>
      <c r="XE110" s="152"/>
      <c r="XF110" s="152"/>
      <c r="XG110" s="152"/>
      <c r="XH110" s="152"/>
      <c r="XI110" s="152"/>
      <c r="XJ110" s="152"/>
      <c r="XK110" s="152"/>
      <c r="XL110" s="152"/>
      <c r="XM110" s="152"/>
      <c r="XN110" s="152"/>
      <c r="XO110" s="152"/>
      <c r="XP110" s="152"/>
      <c r="XQ110" s="152"/>
      <c r="XR110" s="152"/>
      <c r="XS110" s="152"/>
      <c r="XT110" s="152"/>
      <c r="XU110" s="152"/>
      <c r="XV110" s="152"/>
      <c r="XW110" s="152"/>
      <c r="XX110" s="152"/>
      <c r="XY110" s="152"/>
      <c r="XZ110" s="152"/>
      <c r="YA110" s="152"/>
      <c r="YB110" s="152"/>
      <c r="YC110" s="152"/>
      <c r="YD110" s="152"/>
      <c r="YE110" s="152"/>
      <c r="YF110" s="152"/>
      <c r="YG110" s="152"/>
      <c r="YH110" s="152"/>
      <c r="YI110" s="152"/>
      <c r="YJ110" s="152"/>
      <c r="YK110" s="152"/>
      <c r="YL110" s="152"/>
      <c r="YM110" s="152"/>
      <c r="YN110" s="152"/>
      <c r="YO110" s="152"/>
      <c r="YP110" s="152"/>
      <c r="YQ110" s="152"/>
      <c r="YR110" s="152"/>
      <c r="YS110" s="152"/>
      <c r="YT110" s="152"/>
    </row>
    <row r="111" spans="1:670" s="144" customFormat="1" ht="28.5" customHeight="1" x14ac:dyDescent="0.2">
      <c r="A111" s="152"/>
      <c r="C111" s="129" t="s">
        <v>46</v>
      </c>
      <c r="D111" s="140"/>
      <c r="E111" s="137" t="s">
        <v>47</v>
      </c>
      <c r="F111" s="131">
        <f t="shared" ref="F111:K111" si="96">SUM(F112:F125)</f>
        <v>534343</v>
      </c>
      <c r="G111" s="131">
        <f t="shared" si="96"/>
        <v>91798</v>
      </c>
      <c r="H111" s="131">
        <f t="shared" si="96"/>
        <v>84807</v>
      </c>
      <c r="I111" s="158">
        <f t="shared" si="96"/>
        <v>83680.973809999996</v>
      </c>
      <c r="J111" s="131">
        <f t="shared" si="96"/>
        <v>-8117.0261899999941</v>
      </c>
      <c r="K111" s="158">
        <f t="shared" si="96"/>
        <v>83669.791829999987</v>
      </c>
      <c r="L111" s="132">
        <f t="shared" si="91"/>
        <v>98.659063320244783</v>
      </c>
      <c r="M111" s="131">
        <f>SUM(M112:M125)</f>
        <v>534343</v>
      </c>
      <c r="N111" s="131">
        <f t="shared" si="92"/>
        <v>100</v>
      </c>
      <c r="O111" s="131">
        <f t="shared" ref="O111:T111" si="97">SUM(O112:O125)</f>
        <v>0</v>
      </c>
      <c r="P111" s="131">
        <f t="shared" si="97"/>
        <v>-1137.208169999994</v>
      </c>
      <c r="Q111" s="131">
        <f t="shared" si="97"/>
        <v>-1487.2049999999999</v>
      </c>
      <c r="R111" s="131">
        <f t="shared" si="97"/>
        <v>0</v>
      </c>
      <c r="S111" s="131">
        <f t="shared" si="97"/>
        <v>-1455.2049999999999</v>
      </c>
      <c r="T111" s="131">
        <f t="shared" si="97"/>
        <v>-32</v>
      </c>
      <c r="U111" s="131">
        <f>SUM(U124:U125)</f>
        <v>0</v>
      </c>
      <c r="V111" s="131">
        <f>SUM(V124:V125)</f>
        <v>-8</v>
      </c>
      <c r="W111" s="131"/>
      <c r="X111" s="131"/>
      <c r="Y111" s="131"/>
      <c r="Z111" s="131"/>
      <c r="AA111" s="156"/>
      <c r="AB111" s="156"/>
      <c r="AC111" s="127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  <c r="BR111" s="152"/>
      <c r="BS111" s="152"/>
      <c r="BT111" s="152"/>
      <c r="BU111" s="152"/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/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/>
      <c r="CT111" s="152"/>
      <c r="CU111" s="152"/>
      <c r="CV111" s="152"/>
      <c r="CW111" s="152"/>
      <c r="CX111" s="152"/>
      <c r="CY111" s="152"/>
      <c r="CZ111" s="152"/>
      <c r="DA111" s="152"/>
      <c r="DB111" s="152"/>
      <c r="DC111" s="152"/>
      <c r="DD111" s="152"/>
      <c r="DE111" s="152"/>
      <c r="DF111" s="152"/>
      <c r="DG111" s="152"/>
      <c r="DH111" s="152"/>
      <c r="DI111" s="152"/>
      <c r="DJ111" s="152"/>
      <c r="DK111" s="152"/>
      <c r="DL111" s="152"/>
      <c r="DM111" s="152"/>
      <c r="DN111" s="152"/>
      <c r="DO111" s="152"/>
      <c r="DP111" s="152"/>
      <c r="DQ111" s="152"/>
      <c r="DR111" s="152"/>
      <c r="DS111" s="152"/>
      <c r="DT111" s="152"/>
      <c r="DU111" s="152"/>
      <c r="DV111" s="152"/>
      <c r="DW111" s="152"/>
      <c r="DX111" s="152"/>
      <c r="DY111" s="152"/>
      <c r="DZ111" s="152"/>
      <c r="EA111" s="152"/>
      <c r="EB111" s="152"/>
      <c r="EC111" s="152"/>
      <c r="ED111" s="152"/>
      <c r="EE111" s="152"/>
      <c r="EF111" s="152"/>
      <c r="EG111" s="152"/>
      <c r="EH111" s="152"/>
      <c r="EI111" s="152"/>
      <c r="EJ111" s="152"/>
      <c r="EK111" s="152"/>
      <c r="EL111" s="152"/>
      <c r="EM111" s="152"/>
      <c r="EN111" s="152"/>
      <c r="EO111" s="152"/>
      <c r="EP111" s="152"/>
      <c r="EQ111" s="152"/>
      <c r="ER111" s="152"/>
      <c r="ES111" s="152"/>
      <c r="ET111" s="152"/>
      <c r="EU111" s="152"/>
      <c r="EV111" s="152"/>
      <c r="EW111" s="152"/>
      <c r="EX111" s="152"/>
      <c r="EY111" s="152"/>
      <c r="EZ111" s="152"/>
      <c r="FA111" s="152"/>
      <c r="FB111" s="152"/>
      <c r="FC111" s="152"/>
      <c r="FD111" s="152"/>
      <c r="FE111" s="152"/>
      <c r="FF111" s="152"/>
      <c r="FG111" s="152"/>
      <c r="FH111" s="152"/>
      <c r="FI111" s="152"/>
      <c r="FJ111" s="152"/>
      <c r="FK111" s="152"/>
      <c r="FL111" s="152"/>
      <c r="FM111" s="152"/>
      <c r="FN111" s="152"/>
      <c r="FO111" s="152"/>
      <c r="FP111" s="152"/>
      <c r="FQ111" s="152"/>
      <c r="FR111" s="152"/>
      <c r="FS111" s="152"/>
      <c r="FT111" s="152"/>
      <c r="FU111" s="152"/>
      <c r="FV111" s="152"/>
      <c r="FW111" s="152"/>
      <c r="FX111" s="152"/>
      <c r="FY111" s="152"/>
      <c r="FZ111" s="152"/>
      <c r="GA111" s="152"/>
      <c r="GB111" s="152"/>
      <c r="GC111" s="152"/>
      <c r="GD111" s="152"/>
      <c r="GE111" s="152"/>
      <c r="GF111" s="152"/>
      <c r="GG111" s="152"/>
      <c r="GH111" s="152"/>
      <c r="GI111" s="152"/>
      <c r="GJ111" s="152"/>
      <c r="GK111" s="152"/>
      <c r="GL111" s="152"/>
      <c r="GM111" s="152"/>
      <c r="GN111" s="152"/>
      <c r="GO111" s="152"/>
      <c r="GP111" s="152"/>
      <c r="GQ111" s="152"/>
      <c r="GR111" s="152"/>
      <c r="GS111" s="152"/>
      <c r="GT111" s="152"/>
      <c r="GU111" s="152"/>
      <c r="GV111" s="152"/>
      <c r="GW111" s="152"/>
      <c r="GX111" s="152"/>
      <c r="GY111" s="152"/>
      <c r="GZ111" s="152"/>
      <c r="HA111" s="152"/>
      <c r="HB111" s="152"/>
      <c r="HC111" s="152"/>
      <c r="HD111" s="152"/>
      <c r="HE111" s="152"/>
      <c r="HF111" s="152"/>
      <c r="HG111" s="152"/>
      <c r="HH111" s="152"/>
      <c r="HI111" s="152"/>
      <c r="HJ111" s="152"/>
      <c r="HK111" s="152"/>
      <c r="HL111" s="152"/>
      <c r="HM111" s="152"/>
      <c r="HN111" s="152"/>
      <c r="HO111" s="152"/>
      <c r="HP111" s="152"/>
      <c r="HQ111" s="152"/>
      <c r="HR111" s="152"/>
      <c r="HS111" s="152"/>
      <c r="HT111" s="152"/>
      <c r="HU111" s="152"/>
      <c r="HV111" s="152"/>
      <c r="HW111" s="152"/>
      <c r="HX111" s="152"/>
      <c r="HY111" s="152"/>
      <c r="HZ111" s="152"/>
      <c r="IA111" s="152"/>
      <c r="IB111" s="152"/>
      <c r="IC111" s="152"/>
      <c r="ID111" s="152"/>
      <c r="IE111" s="152"/>
      <c r="IF111" s="152"/>
      <c r="IG111" s="152"/>
      <c r="IH111" s="152"/>
      <c r="II111" s="152"/>
      <c r="IJ111" s="152"/>
      <c r="IK111" s="152"/>
      <c r="IL111" s="152"/>
      <c r="IM111" s="152"/>
      <c r="IN111" s="152"/>
      <c r="IO111" s="152"/>
      <c r="IP111" s="152"/>
      <c r="IQ111" s="152"/>
      <c r="IR111" s="152"/>
      <c r="IS111" s="152"/>
      <c r="IT111" s="152"/>
      <c r="IU111" s="152"/>
      <c r="IV111" s="152"/>
      <c r="IW111" s="152"/>
      <c r="IX111" s="152"/>
      <c r="IY111" s="152"/>
      <c r="IZ111" s="152"/>
      <c r="JA111" s="152"/>
      <c r="JB111" s="152"/>
      <c r="JC111" s="152"/>
      <c r="JD111" s="152"/>
      <c r="JE111" s="152"/>
      <c r="JF111" s="152"/>
      <c r="JG111" s="152"/>
      <c r="JH111" s="152"/>
      <c r="JI111" s="152"/>
      <c r="JJ111" s="152"/>
      <c r="JK111" s="152"/>
      <c r="JL111" s="152"/>
      <c r="JM111" s="152"/>
      <c r="JN111" s="152"/>
      <c r="JO111" s="152"/>
      <c r="JP111" s="152"/>
      <c r="JQ111" s="152"/>
      <c r="JR111" s="152"/>
      <c r="JS111" s="152"/>
      <c r="JT111" s="152"/>
      <c r="JU111" s="152"/>
      <c r="JV111" s="152"/>
      <c r="JW111" s="152"/>
      <c r="JX111" s="152"/>
      <c r="JY111" s="152"/>
      <c r="JZ111" s="152"/>
      <c r="KA111" s="152"/>
      <c r="KB111" s="152"/>
      <c r="KC111" s="152"/>
      <c r="KD111" s="152"/>
      <c r="KE111" s="152"/>
      <c r="KF111" s="152"/>
      <c r="KG111" s="152"/>
      <c r="KH111" s="152"/>
      <c r="KI111" s="152"/>
      <c r="KJ111" s="152"/>
      <c r="KK111" s="152"/>
      <c r="KL111" s="152"/>
      <c r="KM111" s="152"/>
      <c r="KN111" s="152"/>
      <c r="KO111" s="152"/>
      <c r="KP111" s="152"/>
      <c r="KQ111" s="152"/>
      <c r="KR111" s="152"/>
      <c r="KS111" s="152"/>
      <c r="KT111" s="152"/>
      <c r="KU111" s="152"/>
      <c r="KV111" s="152"/>
      <c r="KW111" s="152"/>
      <c r="KX111" s="152"/>
      <c r="KY111" s="152"/>
      <c r="KZ111" s="152"/>
      <c r="LA111" s="152"/>
      <c r="LB111" s="152"/>
      <c r="LC111" s="152"/>
      <c r="LD111" s="152"/>
      <c r="LE111" s="152"/>
      <c r="LF111" s="152"/>
      <c r="LG111" s="152"/>
      <c r="LH111" s="152"/>
      <c r="LI111" s="152"/>
      <c r="LJ111" s="152"/>
      <c r="LK111" s="152"/>
      <c r="LL111" s="152"/>
      <c r="LM111" s="152"/>
      <c r="LN111" s="152"/>
      <c r="LO111" s="152"/>
      <c r="LP111" s="152"/>
      <c r="LQ111" s="152"/>
      <c r="LR111" s="152"/>
      <c r="LS111" s="152"/>
      <c r="LT111" s="152"/>
      <c r="LU111" s="152"/>
      <c r="LV111" s="152"/>
      <c r="LW111" s="152"/>
      <c r="LX111" s="152"/>
      <c r="LY111" s="152"/>
      <c r="LZ111" s="152"/>
      <c r="MA111" s="152"/>
      <c r="MB111" s="152"/>
      <c r="MC111" s="152"/>
      <c r="MD111" s="152"/>
      <c r="ME111" s="152"/>
      <c r="MF111" s="152"/>
      <c r="MG111" s="152"/>
      <c r="MH111" s="152"/>
      <c r="MI111" s="152"/>
      <c r="MJ111" s="152"/>
      <c r="MK111" s="152"/>
      <c r="ML111" s="152"/>
      <c r="MM111" s="152"/>
      <c r="MN111" s="152"/>
      <c r="MO111" s="152"/>
      <c r="MP111" s="152"/>
      <c r="MQ111" s="152"/>
      <c r="MR111" s="152"/>
      <c r="MS111" s="152"/>
      <c r="MT111" s="152"/>
      <c r="MU111" s="152"/>
      <c r="MV111" s="152"/>
      <c r="MW111" s="152"/>
      <c r="MX111" s="152"/>
      <c r="MY111" s="152"/>
      <c r="MZ111" s="152"/>
      <c r="NA111" s="152"/>
      <c r="NB111" s="152"/>
      <c r="NC111" s="152"/>
      <c r="ND111" s="152"/>
      <c r="NE111" s="152"/>
      <c r="NF111" s="152"/>
      <c r="NG111" s="152"/>
      <c r="NH111" s="152"/>
      <c r="NI111" s="152"/>
      <c r="NJ111" s="152"/>
      <c r="NK111" s="152"/>
      <c r="NL111" s="152"/>
      <c r="NM111" s="152"/>
      <c r="NN111" s="152"/>
      <c r="NO111" s="152"/>
      <c r="NP111" s="152"/>
      <c r="NQ111" s="152"/>
      <c r="NR111" s="152"/>
      <c r="NS111" s="152"/>
      <c r="NT111" s="152"/>
      <c r="NU111" s="152"/>
      <c r="NV111" s="152"/>
      <c r="NW111" s="152"/>
      <c r="NX111" s="152"/>
      <c r="NY111" s="152"/>
      <c r="NZ111" s="152"/>
      <c r="OA111" s="152"/>
      <c r="OB111" s="152"/>
      <c r="OC111" s="152"/>
      <c r="OD111" s="152"/>
      <c r="OE111" s="152"/>
      <c r="OF111" s="152"/>
      <c r="OG111" s="152"/>
      <c r="OH111" s="152"/>
      <c r="OI111" s="152"/>
      <c r="OJ111" s="152"/>
      <c r="OK111" s="152"/>
      <c r="OL111" s="152"/>
      <c r="OM111" s="152"/>
      <c r="ON111" s="152"/>
      <c r="OO111" s="152"/>
      <c r="OP111" s="152"/>
      <c r="OQ111" s="152"/>
      <c r="OR111" s="152"/>
      <c r="OS111" s="152"/>
      <c r="OT111" s="152"/>
      <c r="OU111" s="152"/>
      <c r="OV111" s="152"/>
      <c r="OW111" s="152"/>
      <c r="OX111" s="152"/>
      <c r="OY111" s="152"/>
      <c r="OZ111" s="152"/>
      <c r="PA111" s="152"/>
      <c r="PB111" s="152"/>
      <c r="PC111" s="152"/>
      <c r="PD111" s="152"/>
      <c r="PE111" s="152"/>
      <c r="PF111" s="152"/>
      <c r="PG111" s="152"/>
      <c r="PH111" s="152"/>
      <c r="PI111" s="152"/>
      <c r="PJ111" s="152"/>
      <c r="PK111" s="152"/>
      <c r="PL111" s="152"/>
      <c r="PM111" s="152"/>
      <c r="PN111" s="152"/>
      <c r="PO111" s="152"/>
      <c r="PP111" s="152"/>
      <c r="PQ111" s="152"/>
      <c r="PR111" s="152"/>
      <c r="PS111" s="152"/>
      <c r="PT111" s="152"/>
      <c r="PU111" s="152"/>
      <c r="PV111" s="152"/>
      <c r="PW111" s="152"/>
      <c r="PX111" s="152"/>
      <c r="PY111" s="152"/>
      <c r="PZ111" s="152"/>
      <c r="QA111" s="152"/>
      <c r="QB111" s="152"/>
      <c r="QC111" s="152"/>
      <c r="QD111" s="152"/>
      <c r="QE111" s="152"/>
      <c r="QF111" s="152"/>
      <c r="QG111" s="152"/>
      <c r="QH111" s="152"/>
      <c r="QI111" s="152"/>
      <c r="QJ111" s="152"/>
      <c r="QK111" s="152"/>
      <c r="QL111" s="152"/>
      <c r="QM111" s="152"/>
      <c r="QN111" s="152"/>
      <c r="QO111" s="152"/>
      <c r="QP111" s="152"/>
      <c r="QQ111" s="152"/>
      <c r="QR111" s="152"/>
      <c r="QS111" s="152"/>
      <c r="QT111" s="152"/>
      <c r="QU111" s="152"/>
      <c r="QV111" s="152"/>
      <c r="QW111" s="152"/>
      <c r="QX111" s="152"/>
      <c r="QY111" s="152"/>
      <c r="QZ111" s="152"/>
      <c r="RA111" s="152"/>
      <c r="RB111" s="152"/>
      <c r="RC111" s="152"/>
      <c r="RD111" s="152"/>
      <c r="RE111" s="152"/>
      <c r="RF111" s="152"/>
      <c r="RG111" s="152"/>
      <c r="RH111" s="152"/>
      <c r="RI111" s="152"/>
      <c r="RJ111" s="152"/>
      <c r="RK111" s="152"/>
      <c r="RL111" s="152"/>
      <c r="RM111" s="152"/>
      <c r="RN111" s="152"/>
      <c r="RO111" s="152"/>
      <c r="RP111" s="152"/>
      <c r="RQ111" s="152"/>
      <c r="RR111" s="152"/>
      <c r="RS111" s="152"/>
      <c r="RT111" s="152"/>
      <c r="RU111" s="152"/>
      <c r="RV111" s="152"/>
      <c r="RW111" s="152"/>
      <c r="RX111" s="152"/>
      <c r="RY111" s="152"/>
      <c r="RZ111" s="152"/>
      <c r="SA111" s="152"/>
      <c r="SB111" s="152"/>
      <c r="SC111" s="152"/>
      <c r="SD111" s="152"/>
      <c r="SE111" s="152"/>
      <c r="SF111" s="152"/>
      <c r="SG111" s="152"/>
      <c r="SH111" s="152"/>
      <c r="SI111" s="152"/>
      <c r="SJ111" s="152"/>
      <c r="SK111" s="152"/>
      <c r="SL111" s="152"/>
      <c r="SM111" s="152"/>
      <c r="SN111" s="152"/>
      <c r="SO111" s="152"/>
      <c r="SP111" s="152"/>
      <c r="SQ111" s="152"/>
      <c r="SR111" s="152"/>
      <c r="SS111" s="152"/>
      <c r="ST111" s="152"/>
      <c r="SU111" s="152"/>
      <c r="SV111" s="152"/>
      <c r="SW111" s="152"/>
      <c r="SX111" s="152"/>
      <c r="SY111" s="152"/>
      <c r="SZ111" s="152"/>
      <c r="TA111" s="152"/>
      <c r="TB111" s="152"/>
      <c r="TC111" s="152"/>
      <c r="TD111" s="152"/>
      <c r="TE111" s="152"/>
      <c r="TF111" s="152"/>
      <c r="TG111" s="152"/>
      <c r="TH111" s="152"/>
      <c r="TI111" s="152"/>
      <c r="TJ111" s="152"/>
      <c r="TK111" s="152"/>
      <c r="TL111" s="152"/>
      <c r="TM111" s="152"/>
      <c r="TN111" s="152"/>
      <c r="TO111" s="152"/>
      <c r="TP111" s="152"/>
      <c r="TQ111" s="152"/>
      <c r="TR111" s="152"/>
      <c r="TS111" s="152"/>
      <c r="TT111" s="152"/>
      <c r="TU111" s="152"/>
      <c r="TV111" s="152"/>
      <c r="TW111" s="152"/>
      <c r="TX111" s="152"/>
      <c r="TY111" s="152"/>
      <c r="TZ111" s="152"/>
      <c r="UA111" s="152"/>
      <c r="UB111" s="152"/>
      <c r="UC111" s="152"/>
      <c r="UD111" s="152"/>
      <c r="UE111" s="152"/>
      <c r="UF111" s="152"/>
      <c r="UG111" s="152"/>
      <c r="UH111" s="152"/>
      <c r="UI111" s="152"/>
      <c r="UJ111" s="152"/>
      <c r="UK111" s="152"/>
      <c r="UL111" s="152"/>
      <c r="UM111" s="152"/>
      <c r="UN111" s="152"/>
      <c r="UO111" s="152"/>
      <c r="UP111" s="152"/>
      <c r="UQ111" s="152"/>
      <c r="UR111" s="152"/>
      <c r="US111" s="152"/>
      <c r="UT111" s="152"/>
      <c r="UU111" s="152"/>
      <c r="UV111" s="152"/>
      <c r="UW111" s="152"/>
      <c r="UX111" s="152"/>
      <c r="UY111" s="152"/>
      <c r="UZ111" s="152"/>
      <c r="VA111" s="152"/>
      <c r="VB111" s="152"/>
      <c r="VC111" s="152"/>
      <c r="VD111" s="152"/>
      <c r="VE111" s="152"/>
      <c r="VF111" s="152"/>
      <c r="VG111" s="152"/>
      <c r="VH111" s="152"/>
      <c r="VI111" s="152"/>
      <c r="VJ111" s="152"/>
      <c r="VK111" s="152"/>
      <c r="VL111" s="152"/>
      <c r="VM111" s="152"/>
      <c r="VN111" s="152"/>
      <c r="VO111" s="152"/>
      <c r="VP111" s="152"/>
      <c r="VQ111" s="152"/>
      <c r="VR111" s="152"/>
      <c r="VS111" s="152"/>
      <c r="VT111" s="152"/>
      <c r="VU111" s="152"/>
      <c r="VV111" s="152"/>
      <c r="VW111" s="152"/>
      <c r="VX111" s="152"/>
      <c r="VY111" s="152"/>
      <c r="VZ111" s="152"/>
      <c r="WA111" s="152"/>
      <c r="WB111" s="152"/>
      <c r="WC111" s="152"/>
      <c r="WD111" s="152"/>
      <c r="WE111" s="152"/>
      <c r="WF111" s="152"/>
      <c r="WG111" s="152"/>
      <c r="WH111" s="152"/>
      <c r="WI111" s="152"/>
      <c r="WJ111" s="152"/>
      <c r="WK111" s="152"/>
      <c r="WL111" s="152"/>
      <c r="WM111" s="152"/>
      <c r="WN111" s="152"/>
      <c r="WO111" s="152"/>
      <c r="WP111" s="152"/>
      <c r="WQ111" s="152"/>
      <c r="WR111" s="152"/>
      <c r="WS111" s="152"/>
      <c r="WT111" s="152"/>
      <c r="WU111" s="152"/>
      <c r="WV111" s="152"/>
      <c r="WW111" s="152"/>
      <c r="WX111" s="152"/>
      <c r="WY111" s="152"/>
      <c r="WZ111" s="152"/>
      <c r="XA111" s="152"/>
      <c r="XB111" s="152"/>
      <c r="XC111" s="152"/>
      <c r="XD111" s="152"/>
      <c r="XE111" s="152"/>
      <c r="XF111" s="152"/>
      <c r="XG111" s="152"/>
      <c r="XH111" s="152"/>
      <c r="XI111" s="152"/>
      <c r="XJ111" s="152"/>
      <c r="XK111" s="152"/>
      <c r="XL111" s="152"/>
      <c r="XM111" s="152"/>
      <c r="XN111" s="152"/>
      <c r="XO111" s="152"/>
      <c r="XP111" s="152"/>
      <c r="XQ111" s="152"/>
      <c r="XR111" s="152"/>
      <c r="XS111" s="152"/>
      <c r="XT111" s="152"/>
      <c r="XU111" s="152"/>
      <c r="XV111" s="152"/>
      <c r="XW111" s="152"/>
      <c r="XX111" s="152"/>
      <c r="XY111" s="152"/>
      <c r="XZ111" s="152"/>
      <c r="YA111" s="152"/>
      <c r="YB111" s="152"/>
      <c r="YC111" s="152"/>
      <c r="YD111" s="152"/>
      <c r="YE111" s="152"/>
      <c r="YF111" s="152"/>
      <c r="YG111" s="152"/>
      <c r="YH111" s="152"/>
      <c r="YI111" s="152"/>
      <c r="YJ111" s="152"/>
      <c r="YK111" s="152"/>
      <c r="YL111" s="152"/>
      <c r="YM111" s="152"/>
      <c r="YN111" s="152"/>
      <c r="YO111" s="152"/>
      <c r="YP111" s="152"/>
      <c r="YQ111" s="152"/>
      <c r="YR111" s="152"/>
      <c r="YS111" s="152"/>
      <c r="YT111" s="152"/>
    </row>
    <row r="112" spans="1:670" ht="63.75" x14ac:dyDescent="0.2">
      <c r="B112" s="129"/>
      <c r="C112" s="144"/>
      <c r="D112" s="129" t="s">
        <v>88</v>
      </c>
      <c r="E112" s="137" t="s">
        <v>49</v>
      </c>
      <c r="F112" s="131">
        <v>412131</v>
      </c>
      <c r="G112" s="131">
        <v>70500</v>
      </c>
      <c r="H112" s="131">
        <v>70500</v>
      </c>
      <c r="I112" s="131">
        <v>70478.119000000006</v>
      </c>
      <c r="J112" s="131">
        <f t="shared" ref="J112:J125" si="98">I112-G112</f>
        <v>-21.880999999993946</v>
      </c>
      <c r="K112" s="131">
        <v>70478.119000000006</v>
      </c>
      <c r="L112" s="132">
        <f t="shared" si="91"/>
        <v>99.968963120567395</v>
      </c>
      <c r="M112" s="132">
        <f t="shared" ref="M112:M125" si="99">F112</f>
        <v>412131</v>
      </c>
      <c r="N112" s="131">
        <f t="shared" si="92"/>
        <v>100</v>
      </c>
      <c r="O112" s="131">
        <v>0</v>
      </c>
      <c r="P112" s="131">
        <f>K112-H112</f>
        <v>-21.880999999993946</v>
      </c>
      <c r="Q112" s="131">
        <f t="shared" ref="Q112:Q122" si="100">R112+S112+T112</f>
        <v>-28.72</v>
      </c>
      <c r="R112" s="132"/>
      <c r="S112" s="132">
        <v>-28.72</v>
      </c>
      <c r="T112" s="131"/>
      <c r="U112" s="131"/>
      <c r="V112" s="131">
        <f>P112-Q112-U112</f>
        <v>6.8390000000060525</v>
      </c>
      <c r="W112" s="153"/>
      <c r="X112" s="153"/>
      <c r="Y112" s="153"/>
      <c r="Z112" s="153"/>
      <c r="AA112" s="105" t="s">
        <v>66</v>
      </c>
      <c r="AB112" s="105" t="s">
        <v>66</v>
      </c>
      <c r="AC112" s="152"/>
    </row>
    <row r="113" spans="1:670" s="144" customFormat="1" ht="63.75" x14ac:dyDescent="0.2">
      <c r="A113" s="152"/>
      <c r="C113" s="129"/>
      <c r="D113" s="129" t="s">
        <v>101</v>
      </c>
      <c r="E113" s="137" t="s">
        <v>56</v>
      </c>
      <c r="F113" s="131">
        <v>23069</v>
      </c>
      <c r="G113" s="131">
        <v>1430</v>
      </c>
      <c r="H113" s="131">
        <v>1430</v>
      </c>
      <c r="I113" s="131">
        <v>1428.146</v>
      </c>
      <c r="J113" s="131">
        <f t="shared" si="98"/>
        <v>-1.8540000000000418</v>
      </c>
      <c r="K113" s="131">
        <v>1428.146</v>
      </c>
      <c r="L113" s="132">
        <f t="shared" si="91"/>
        <v>99.870349650349638</v>
      </c>
      <c r="M113" s="132">
        <f t="shared" si="99"/>
        <v>23069</v>
      </c>
      <c r="N113" s="131">
        <f t="shared" si="92"/>
        <v>100</v>
      </c>
      <c r="O113" s="131">
        <f>M113-F113</f>
        <v>0</v>
      </c>
      <c r="P113" s="131">
        <f>K113-H113</f>
        <v>-1.8540000000000418</v>
      </c>
      <c r="Q113" s="131">
        <f>R113+S113+T113</f>
        <v>-1426.4849999999999</v>
      </c>
      <c r="R113" s="131"/>
      <c r="S113" s="131">
        <v>-1426.4849999999999</v>
      </c>
      <c r="T113" s="131"/>
      <c r="U113" s="131"/>
      <c r="V113" s="131">
        <f>P113-Q113-U113</f>
        <v>1424.6309999999999</v>
      </c>
      <c r="W113" s="131"/>
      <c r="X113" s="131"/>
      <c r="Y113" s="131"/>
      <c r="Z113" s="131"/>
      <c r="AA113" s="105" t="s">
        <v>66</v>
      </c>
      <c r="AB113" s="105" t="s">
        <v>66</v>
      </c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2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2"/>
      <c r="AW113" s="152"/>
      <c r="AX113" s="152"/>
      <c r="AY113" s="152"/>
      <c r="AZ113" s="152"/>
      <c r="BA113" s="152"/>
      <c r="BB113" s="152"/>
      <c r="BC113" s="152"/>
      <c r="BD113" s="152"/>
      <c r="BE113" s="152"/>
      <c r="BF113" s="152"/>
      <c r="BG113" s="152"/>
      <c r="BH113" s="152"/>
      <c r="BI113" s="152"/>
      <c r="BJ113" s="152"/>
      <c r="BK113" s="152"/>
      <c r="BL113" s="152"/>
      <c r="BM113" s="152"/>
      <c r="BN113" s="152"/>
      <c r="BO113" s="152"/>
      <c r="BP113" s="152"/>
      <c r="BQ113" s="152"/>
      <c r="BR113" s="152"/>
      <c r="BS113" s="152"/>
      <c r="BT113" s="152"/>
      <c r="BU113" s="152"/>
      <c r="BV113" s="152"/>
      <c r="BW113" s="152"/>
      <c r="BX113" s="152"/>
      <c r="BY113" s="152"/>
      <c r="BZ113" s="152"/>
      <c r="CA113" s="152"/>
      <c r="CB113" s="152"/>
      <c r="CC113" s="152"/>
      <c r="CD113" s="152"/>
      <c r="CE113" s="152"/>
      <c r="CF113" s="152"/>
      <c r="CG113" s="152"/>
      <c r="CH113" s="152"/>
      <c r="CI113" s="152"/>
      <c r="CJ113" s="152"/>
      <c r="CK113" s="152"/>
      <c r="CL113" s="152"/>
      <c r="CM113" s="152"/>
      <c r="CN113" s="152"/>
      <c r="CO113" s="152"/>
      <c r="CP113" s="152"/>
      <c r="CQ113" s="152"/>
      <c r="CR113" s="152"/>
      <c r="CS113" s="152"/>
      <c r="CT113" s="152"/>
      <c r="CU113" s="152"/>
      <c r="CV113" s="152"/>
      <c r="CW113" s="152"/>
      <c r="CX113" s="152"/>
      <c r="CY113" s="152"/>
      <c r="CZ113" s="152"/>
      <c r="DA113" s="152"/>
      <c r="DB113" s="152"/>
      <c r="DC113" s="152"/>
      <c r="DD113" s="152"/>
      <c r="DE113" s="152"/>
      <c r="DF113" s="152"/>
      <c r="DG113" s="152"/>
      <c r="DH113" s="152"/>
      <c r="DI113" s="152"/>
      <c r="DJ113" s="152"/>
      <c r="DK113" s="152"/>
      <c r="DL113" s="152"/>
      <c r="DM113" s="152"/>
      <c r="DN113" s="152"/>
      <c r="DO113" s="152"/>
      <c r="DP113" s="152"/>
      <c r="DQ113" s="152"/>
      <c r="DR113" s="152"/>
      <c r="DS113" s="152"/>
      <c r="DT113" s="152"/>
      <c r="DU113" s="152"/>
      <c r="DV113" s="152"/>
      <c r="DW113" s="152"/>
      <c r="DX113" s="152"/>
      <c r="DY113" s="152"/>
      <c r="DZ113" s="152"/>
      <c r="EA113" s="152"/>
      <c r="EB113" s="152"/>
      <c r="EC113" s="152"/>
      <c r="ED113" s="152"/>
      <c r="EE113" s="152"/>
      <c r="EF113" s="152"/>
      <c r="EG113" s="152"/>
      <c r="EH113" s="152"/>
      <c r="EI113" s="152"/>
      <c r="EJ113" s="152"/>
      <c r="EK113" s="152"/>
      <c r="EL113" s="152"/>
      <c r="EM113" s="152"/>
      <c r="EN113" s="152"/>
      <c r="EO113" s="152"/>
      <c r="EP113" s="152"/>
      <c r="EQ113" s="152"/>
      <c r="ER113" s="152"/>
      <c r="ES113" s="152"/>
      <c r="ET113" s="152"/>
      <c r="EU113" s="152"/>
      <c r="EV113" s="152"/>
      <c r="EW113" s="152"/>
      <c r="EX113" s="152"/>
      <c r="EY113" s="152"/>
      <c r="EZ113" s="152"/>
      <c r="FA113" s="152"/>
      <c r="FB113" s="152"/>
      <c r="FC113" s="152"/>
      <c r="FD113" s="152"/>
      <c r="FE113" s="152"/>
      <c r="FF113" s="152"/>
      <c r="FG113" s="152"/>
      <c r="FH113" s="152"/>
      <c r="FI113" s="152"/>
      <c r="FJ113" s="152"/>
      <c r="FK113" s="152"/>
      <c r="FL113" s="152"/>
      <c r="FM113" s="152"/>
      <c r="FN113" s="152"/>
      <c r="FO113" s="152"/>
      <c r="FP113" s="152"/>
      <c r="FQ113" s="152"/>
      <c r="FR113" s="152"/>
      <c r="FS113" s="152"/>
      <c r="FT113" s="152"/>
      <c r="FU113" s="152"/>
      <c r="FV113" s="152"/>
      <c r="FW113" s="152"/>
      <c r="FX113" s="152"/>
      <c r="FY113" s="152"/>
      <c r="FZ113" s="152"/>
      <c r="GA113" s="152"/>
      <c r="GB113" s="152"/>
      <c r="GC113" s="152"/>
      <c r="GD113" s="152"/>
      <c r="GE113" s="152"/>
      <c r="GF113" s="152"/>
      <c r="GG113" s="152"/>
      <c r="GH113" s="152"/>
      <c r="GI113" s="152"/>
      <c r="GJ113" s="152"/>
      <c r="GK113" s="152"/>
      <c r="GL113" s="152"/>
      <c r="GM113" s="152"/>
      <c r="GN113" s="152"/>
      <c r="GO113" s="152"/>
      <c r="GP113" s="152"/>
      <c r="GQ113" s="152"/>
      <c r="GR113" s="152"/>
      <c r="GS113" s="152"/>
      <c r="GT113" s="152"/>
      <c r="GU113" s="152"/>
      <c r="GV113" s="152"/>
      <c r="GW113" s="152"/>
      <c r="GX113" s="152"/>
      <c r="GY113" s="152"/>
      <c r="GZ113" s="152"/>
      <c r="HA113" s="152"/>
      <c r="HB113" s="152"/>
      <c r="HC113" s="152"/>
      <c r="HD113" s="152"/>
      <c r="HE113" s="152"/>
      <c r="HF113" s="152"/>
      <c r="HG113" s="152"/>
      <c r="HH113" s="152"/>
      <c r="HI113" s="152"/>
      <c r="HJ113" s="152"/>
      <c r="HK113" s="152"/>
      <c r="HL113" s="152"/>
      <c r="HM113" s="152"/>
      <c r="HN113" s="152"/>
      <c r="HO113" s="152"/>
      <c r="HP113" s="152"/>
      <c r="HQ113" s="152"/>
      <c r="HR113" s="152"/>
      <c r="HS113" s="152"/>
      <c r="HT113" s="152"/>
      <c r="HU113" s="152"/>
      <c r="HV113" s="152"/>
      <c r="HW113" s="152"/>
      <c r="HX113" s="152"/>
      <c r="HY113" s="152"/>
      <c r="HZ113" s="152"/>
      <c r="IA113" s="152"/>
      <c r="IB113" s="152"/>
      <c r="IC113" s="152"/>
      <c r="ID113" s="152"/>
      <c r="IE113" s="152"/>
      <c r="IF113" s="152"/>
      <c r="IG113" s="152"/>
      <c r="IH113" s="152"/>
      <c r="II113" s="152"/>
      <c r="IJ113" s="152"/>
      <c r="IK113" s="152"/>
      <c r="IL113" s="152"/>
      <c r="IM113" s="152"/>
      <c r="IN113" s="152"/>
      <c r="IO113" s="152"/>
      <c r="IP113" s="152"/>
      <c r="IQ113" s="152"/>
      <c r="IR113" s="152"/>
      <c r="IS113" s="152"/>
      <c r="IT113" s="152"/>
      <c r="IU113" s="152"/>
      <c r="IV113" s="152"/>
      <c r="IW113" s="152"/>
      <c r="IX113" s="152"/>
      <c r="IY113" s="152"/>
      <c r="IZ113" s="152"/>
      <c r="JA113" s="152"/>
      <c r="JB113" s="152"/>
      <c r="JC113" s="152"/>
      <c r="JD113" s="152"/>
      <c r="JE113" s="152"/>
      <c r="JF113" s="152"/>
      <c r="JG113" s="152"/>
      <c r="JH113" s="152"/>
      <c r="JI113" s="152"/>
      <c r="JJ113" s="152"/>
      <c r="JK113" s="152"/>
      <c r="JL113" s="152"/>
      <c r="JM113" s="152"/>
      <c r="JN113" s="152"/>
      <c r="JO113" s="152"/>
      <c r="JP113" s="152"/>
      <c r="JQ113" s="152"/>
      <c r="JR113" s="152"/>
      <c r="JS113" s="152"/>
      <c r="JT113" s="152"/>
      <c r="JU113" s="152"/>
      <c r="JV113" s="152"/>
      <c r="JW113" s="152"/>
      <c r="JX113" s="152"/>
      <c r="JY113" s="152"/>
      <c r="JZ113" s="152"/>
      <c r="KA113" s="152"/>
      <c r="KB113" s="152"/>
      <c r="KC113" s="152"/>
      <c r="KD113" s="152"/>
      <c r="KE113" s="152"/>
      <c r="KF113" s="152"/>
      <c r="KG113" s="152"/>
      <c r="KH113" s="152"/>
      <c r="KI113" s="152"/>
      <c r="KJ113" s="152"/>
      <c r="KK113" s="152"/>
      <c r="KL113" s="152"/>
      <c r="KM113" s="152"/>
      <c r="KN113" s="152"/>
      <c r="KO113" s="152"/>
      <c r="KP113" s="152"/>
      <c r="KQ113" s="152"/>
      <c r="KR113" s="152"/>
      <c r="KS113" s="152"/>
      <c r="KT113" s="152"/>
      <c r="KU113" s="152"/>
      <c r="KV113" s="152"/>
      <c r="KW113" s="152"/>
      <c r="KX113" s="152"/>
      <c r="KY113" s="152"/>
      <c r="KZ113" s="152"/>
      <c r="LA113" s="152"/>
      <c r="LB113" s="152"/>
      <c r="LC113" s="152"/>
      <c r="LD113" s="152"/>
      <c r="LE113" s="152"/>
      <c r="LF113" s="152"/>
      <c r="LG113" s="152"/>
      <c r="LH113" s="152"/>
      <c r="LI113" s="152"/>
      <c r="LJ113" s="152"/>
      <c r="LK113" s="152"/>
      <c r="LL113" s="152"/>
      <c r="LM113" s="152"/>
      <c r="LN113" s="152"/>
      <c r="LO113" s="152"/>
      <c r="LP113" s="152"/>
      <c r="LQ113" s="152"/>
      <c r="LR113" s="152"/>
      <c r="LS113" s="152"/>
      <c r="LT113" s="152"/>
      <c r="LU113" s="152"/>
      <c r="LV113" s="152"/>
      <c r="LW113" s="152"/>
      <c r="LX113" s="152"/>
      <c r="LY113" s="152"/>
      <c r="LZ113" s="152"/>
      <c r="MA113" s="152"/>
      <c r="MB113" s="152"/>
      <c r="MC113" s="152"/>
      <c r="MD113" s="152"/>
      <c r="ME113" s="152"/>
      <c r="MF113" s="152"/>
      <c r="MG113" s="152"/>
      <c r="MH113" s="152"/>
      <c r="MI113" s="152"/>
      <c r="MJ113" s="152"/>
      <c r="MK113" s="152"/>
      <c r="ML113" s="152"/>
      <c r="MM113" s="152"/>
      <c r="MN113" s="152"/>
      <c r="MO113" s="152"/>
      <c r="MP113" s="152"/>
      <c r="MQ113" s="152"/>
      <c r="MR113" s="152"/>
      <c r="MS113" s="152"/>
      <c r="MT113" s="152"/>
      <c r="MU113" s="152"/>
      <c r="MV113" s="152"/>
      <c r="MW113" s="152"/>
      <c r="MX113" s="152"/>
      <c r="MY113" s="152"/>
      <c r="MZ113" s="152"/>
      <c r="NA113" s="152"/>
      <c r="NB113" s="152"/>
      <c r="NC113" s="152"/>
      <c r="ND113" s="152"/>
      <c r="NE113" s="152"/>
      <c r="NF113" s="152"/>
      <c r="NG113" s="152"/>
      <c r="NH113" s="152"/>
      <c r="NI113" s="152"/>
      <c r="NJ113" s="152"/>
      <c r="NK113" s="152"/>
      <c r="NL113" s="152"/>
      <c r="NM113" s="152"/>
      <c r="NN113" s="152"/>
      <c r="NO113" s="152"/>
      <c r="NP113" s="152"/>
      <c r="NQ113" s="152"/>
      <c r="NR113" s="152"/>
      <c r="NS113" s="152"/>
      <c r="NT113" s="152"/>
      <c r="NU113" s="152"/>
      <c r="NV113" s="152"/>
      <c r="NW113" s="152"/>
      <c r="NX113" s="152"/>
      <c r="NY113" s="152"/>
      <c r="NZ113" s="152"/>
      <c r="OA113" s="152"/>
      <c r="OB113" s="152"/>
      <c r="OC113" s="152"/>
      <c r="OD113" s="152"/>
      <c r="OE113" s="152"/>
      <c r="OF113" s="152"/>
      <c r="OG113" s="152"/>
      <c r="OH113" s="152"/>
      <c r="OI113" s="152"/>
      <c r="OJ113" s="152"/>
      <c r="OK113" s="152"/>
      <c r="OL113" s="152"/>
      <c r="OM113" s="152"/>
      <c r="ON113" s="152"/>
      <c r="OO113" s="152"/>
      <c r="OP113" s="152"/>
      <c r="OQ113" s="152"/>
      <c r="OR113" s="152"/>
      <c r="OS113" s="152"/>
      <c r="OT113" s="152"/>
      <c r="OU113" s="152"/>
      <c r="OV113" s="152"/>
      <c r="OW113" s="152"/>
      <c r="OX113" s="152"/>
      <c r="OY113" s="152"/>
      <c r="OZ113" s="152"/>
      <c r="PA113" s="152"/>
      <c r="PB113" s="152"/>
      <c r="PC113" s="152"/>
      <c r="PD113" s="152"/>
      <c r="PE113" s="152"/>
      <c r="PF113" s="152"/>
      <c r="PG113" s="152"/>
      <c r="PH113" s="152"/>
      <c r="PI113" s="152"/>
      <c r="PJ113" s="152"/>
      <c r="PK113" s="152"/>
      <c r="PL113" s="152"/>
      <c r="PM113" s="152"/>
      <c r="PN113" s="152"/>
      <c r="PO113" s="152"/>
      <c r="PP113" s="152"/>
      <c r="PQ113" s="152"/>
      <c r="PR113" s="152"/>
      <c r="PS113" s="152"/>
      <c r="PT113" s="152"/>
      <c r="PU113" s="152"/>
      <c r="PV113" s="152"/>
      <c r="PW113" s="152"/>
      <c r="PX113" s="152"/>
      <c r="PY113" s="152"/>
      <c r="PZ113" s="152"/>
      <c r="QA113" s="152"/>
      <c r="QB113" s="152"/>
      <c r="QC113" s="152"/>
      <c r="QD113" s="152"/>
      <c r="QE113" s="152"/>
      <c r="QF113" s="152"/>
      <c r="QG113" s="152"/>
      <c r="QH113" s="152"/>
      <c r="QI113" s="152"/>
      <c r="QJ113" s="152"/>
      <c r="QK113" s="152"/>
      <c r="QL113" s="152"/>
      <c r="QM113" s="152"/>
      <c r="QN113" s="152"/>
      <c r="QO113" s="152"/>
      <c r="QP113" s="152"/>
      <c r="QQ113" s="152"/>
      <c r="QR113" s="152"/>
      <c r="QS113" s="152"/>
      <c r="QT113" s="152"/>
      <c r="QU113" s="152"/>
      <c r="QV113" s="152"/>
      <c r="QW113" s="152"/>
      <c r="QX113" s="152"/>
      <c r="QY113" s="152"/>
      <c r="QZ113" s="152"/>
      <c r="RA113" s="152"/>
      <c r="RB113" s="152"/>
      <c r="RC113" s="152"/>
      <c r="RD113" s="152"/>
      <c r="RE113" s="152"/>
      <c r="RF113" s="152"/>
      <c r="RG113" s="152"/>
      <c r="RH113" s="152"/>
      <c r="RI113" s="152"/>
      <c r="RJ113" s="152"/>
      <c r="RK113" s="152"/>
      <c r="RL113" s="152"/>
      <c r="RM113" s="152"/>
      <c r="RN113" s="152"/>
      <c r="RO113" s="152"/>
      <c r="RP113" s="152"/>
      <c r="RQ113" s="152"/>
      <c r="RR113" s="152"/>
      <c r="RS113" s="152"/>
      <c r="RT113" s="152"/>
      <c r="RU113" s="152"/>
      <c r="RV113" s="152"/>
      <c r="RW113" s="152"/>
      <c r="RX113" s="152"/>
      <c r="RY113" s="152"/>
      <c r="RZ113" s="152"/>
      <c r="SA113" s="152"/>
      <c r="SB113" s="152"/>
      <c r="SC113" s="152"/>
      <c r="SD113" s="152"/>
      <c r="SE113" s="152"/>
      <c r="SF113" s="152"/>
      <c r="SG113" s="152"/>
      <c r="SH113" s="152"/>
      <c r="SI113" s="152"/>
      <c r="SJ113" s="152"/>
      <c r="SK113" s="152"/>
      <c r="SL113" s="152"/>
      <c r="SM113" s="152"/>
      <c r="SN113" s="152"/>
      <c r="SO113" s="152"/>
      <c r="SP113" s="152"/>
      <c r="SQ113" s="152"/>
      <c r="SR113" s="152"/>
      <c r="SS113" s="152"/>
      <c r="ST113" s="152"/>
      <c r="SU113" s="152"/>
      <c r="SV113" s="152"/>
      <c r="SW113" s="152"/>
      <c r="SX113" s="152"/>
      <c r="SY113" s="152"/>
      <c r="SZ113" s="152"/>
      <c r="TA113" s="152"/>
      <c r="TB113" s="152"/>
      <c r="TC113" s="152"/>
      <c r="TD113" s="152"/>
      <c r="TE113" s="152"/>
      <c r="TF113" s="152"/>
      <c r="TG113" s="152"/>
      <c r="TH113" s="152"/>
      <c r="TI113" s="152"/>
      <c r="TJ113" s="152"/>
      <c r="TK113" s="152"/>
      <c r="TL113" s="152"/>
      <c r="TM113" s="152"/>
      <c r="TN113" s="152"/>
      <c r="TO113" s="152"/>
      <c r="TP113" s="152"/>
      <c r="TQ113" s="152"/>
      <c r="TR113" s="152"/>
      <c r="TS113" s="152"/>
      <c r="TT113" s="152"/>
      <c r="TU113" s="152"/>
      <c r="TV113" s="152"/>
      <c r="TW113" s="152"/>
      <c r="TX113" s="152"/>
      <c r="TY113" s="152"/>
      <c r="TZ113" s="152"/>
      <c r="UA113" s="152"/>
      <c r="UB113" s="152"/>
      <c r="UC113" s="152"/>
      <c r="UD113" s="152"/>
      <c r="UE113" s="152"/>
      <c r="UF113" s="152"/>
      <c r="UG113" s="152"/>
      <c r="UH113" s="152"/>
      <c r="UI113" s="152"/>
      <c r="UJ113" s="152"/>
      <c r="UK113" s="152"/>
      <c r="UL113" s="152"/>
      <c r="UM113" s="152"/>
      <c r="UN113" s="152"/>
      <c r="UO113" s="152"/>
      <c r="UP113" s="152"/>
      <c r="UQ113" s="152"/>
      <c r="UR113" s="152"/>
      <c r="US113" s="152"/>
      <c r="UT113" s="152"/>
      <c r="UU113" s="152"/>
      <c r="UV113" s="152"/>
      <c r="UW113" s="152"/>
      <c r="UX113" s="152"/>
      <c r="UY113" s="152"/>
      <c r="UZ113" s="152"/>
      <c r="VA113" s="152"/>
      <c r="VB113" s="152"/>
      <c r="VC113" s="152"/>
      <c r="VD113" s="152"/>
      <c r="VE113" s="152"/>
      <c r="VF113" s="152"/>
      <c r="VG113" s="152"/>
      <c r="VH113" s="152"/>
      <c r="VI113" s="152"/>
      <c r="VJ113" s="152"/>
      <c r="VK113" s="152"/>
      <c r="VL113" s="152"/>
      <c r="VM113" s="152"/>
      <c r="VN113" s="152"/>
      <c r="VO113" s="152"/>
      <c r="VP113" s="152"/>
      <c r="VQ113" s="152"/>
      <c r="VR113" s="152"/>
      <c r="VS113" s="152"/>
      <c r="VT113" s="152"/>
      <c r="VU113" s="152"/>
      <c r="VV113" s="152"/>
      <c r="VW113" s="152"/>
      <c r="VX113" s="152"/>
      <c r="VY113" s="152"/>
      <c r="VZ113" s="152"/>
      <c r="WA113" s="152"/>
      <c r="WB113" s="152"/>
      <c r="WC113" s="152"/>
      <c r="WD113" s="152"/>
      <c r="WE113" s="152"/>
      <c r="WF113" s="152"/>
      <c r="WG113" s="152"/>
      <c r="WH113" s="152"/>
      <c r="WI113" s="152"/>
      <c r="WJ113" s="152"/>
      <c r="WK113" s="152"/>
      <c r="WL113" s="152"/>
      <c r="WM113" s="152"/>
      <c r="WN113" s="152"/>
      <c r="WO113" s="152"/>
      <c r="WP113" s="152"/>
      <c r="WQ113" s="152"/>
      <c r="WR113" s="152"/>
      <c r="WS113" s="152"/>
      <c r="WT113" s="152"/>
      <c r="WU113" s="152"/>
      <c r="WV113" s="152"/>
      <c r="WW113" s="152"/>
      <c r="WX113" s="152"/>
      <c r="WY113" s="152"/>
      <c r="WZ113" s="152"/>
      <c r="XA113" s="152"/>
      <c r="XB113" s="152"/>
      <c r="XC113" s="152"/>
      <c r="XD113" s="152"/>
      <c r="XE113" s="152"/>
      <c r="XF113" s="152"/>
      <c r="XG113" s="152"/>
      <c r="XH113" s="152"/>
      <c r="XI113" s="152"/>
      <c r="XJ113" s="152"/>
      <c r="XK113" s="152"/>
      <c r="XL113" s="152"/>
      <c r="XM113" s="152"/>
      <c r="XN113" s="152"/>
      <c r="XO113" s="152"/>
      <c r="XP113" s="152"/>
      <c r="XQ113" s="152"/>
      <c r="XR113" s="152"/>
      <c r="XS113" s="152"/>
      <c r="XT113" s="152"/>
      <c r="XU113" s="152"/>
      <c r="XV113" s="152"/>
      <c r="XW113" s="152"/>
      <c r="XX113" s="152"/>
      <c r="XY113" s="152"/>
      <c r="XZ113" s="152"/>
      <c r="YA113" s="152"/>
      <c r="YB113" s="152"/>
      <c r="YC113" s="152"/>
      <c r="YD113" s="152"/>
      <c r="YE113" s="152"/>
      <c r="YF113" s="152"/>
      <c r="YG113" s="152"/>
      <c r="YH113" s="152"/>
      <c r="YI113" s="152"/>
      <c r="YJ113" s="152"/>
      <c r="YK113" s="152"/>
      <c r="YL113" s="152"/>
      <c r="YM113" s="152"/>
      <c r="YN113" s="152"/>
      <c r="YO113" s="152"/>
      <c r="YP113" s="152"/>
      <c r="YQ113" s="152"/>
      <c r="YR113" s="152"/>
      <c r="YS113" s="152"/>
      <c r="YT113" s="152"/>
    </row>
    <row r="114" spans="1:670" ht="39" customHeight="1" x14ac:dyDescent="0.2">
      <c r="B114" s="135"/>
      <c r="C114" s="129"/>
      <c r="D114" s="140" t="s">
        <v>103</v>
      </c>
      <c r="E114" s="141" t="s">
        <v>58</v>
      </c>
      <c r="F114" s="131">
        <v>9329</v>
      </c>
      <c r="G114" s="131">
        <v>1671</v>
      </c>
      <c r="H114" s="131">
        <v>1671</v>
      </c>
      <c r="I114" s="131">
        <v>1670.99938</v>
      </c>
      <c r="J114" s="131">
        <f t="shared" si="98"/>
        <v>-6.2000000002626621E-4</v>
      </c>
      <c r="K114" s="131">
        <v>1670.99938</v>
      </c>
      <c r="L114" s="132">
        <v>100</v>
      </c>
      <c r="M114" s="132">
        <f t="shared" si="99"/>
        <v>9329</v>
      </c>
      <c r="N114" s="131">
        <f t="shared" si="92"/>
        <v>100</v>
      </c>
      <c r="O114" s="131">
        <f t="shared" ref="O114" si="101">M114-F114</f>
        <v>0</v>
      </c>
      <c r="P114" s="131">
        <f>K114-H114</f>
        <v>-6.2000000002626621E-4</v>
      </c>
      <c r="Q114" s="131">
        <f>R114+S114+T114</f>
        <v>0</v>
      </c>
      <c r="R114" s="132"/>
      <c r="S114" s="132"/>
      <c r="T114" s="131"/>
      <c r="U114" s="131"/>
      <c r="V114" s="131">
        <v>0</v>
      </c>
      <c r="W114" s="131"/>
      <c r="X114" s="131"/>
      <c r="Y114" s="131"/>
      <c r="Z114" s="131"/>
      <c r="AA114" s="105"/>
      <c r="AB114" s="105"/>
    </row>
    <row r="115" spans="1:670" s="144" customFormat="1" x14ac:dyDescent="0.2">
      <c r="A115" s="152"/>
      <c r="C115" s="129"/>
      <c r="D115" s="129" t="s">
        <v>59</v>
      </c>
      <c r="E115" s="137" t="s">
        <v>60</v>
      </c>
      <c r="F115" s="131">
        <v>21761</v>
      </c>
      <c r="G115" s="131">
        <v>3626</v>
      </c>
      <c r="H115" s="131">
        <v>3626</v>
      </c>
      <c r="I115" s="131">
        <v>3626</v>
      </c>
      <c r="J115" s="131">
        <f t="shared" si="98"/>
        <v>0</v>
      </c>
      <c r="K115" s="131">
        <v>3626</v>
      </c>
      <c r="L115" s="132">
        <f>(K115/H115)*100</f>
        <v>100</v>
      </c>
      <c r="M115" s="132">
        <f t="shared" si="99"/>
        <v>21761</v>
      </c>
      <c r="N115" s="131">
        <f t="shared" si="92"/>
        <v>100</v>
      </c>
      <c r="O115" s="131">
        <f>M115-F115</f>
        <v>0</v>
      </c>
      <c r="P115" s="131">
        <f t="shared" ref="P115:P124" si="102">K115-H115</f>
        <v>0</v>
      </c>
      <c r="Q115" s="131">
        <f>R115+S115+T115</f>
        <v>0</v>
      </c>
      <c r="R115" s="131"/>
      <c r="S115" s="132"/>
      <c r="T115" s="131"/>
      <c r="U115" s="131"/>
      <c r="V115" s="131">
        <f>P115-Q115-U115</f>
        <v>0</v>
      </c>
      <c r="W115" s="131"/>
      <c r="X115" s="131"/>
      <c r="Y115" s="131"/>
      <c r="Z115" s="131"/>
      <c r="AA115" s="105"/>
      <c r="AB115" s="105"/>
      <c r="AC115" s="127"/>
      <c r="AD115" s="152"/>
      <c r="AE115" s="152"/>
      <c r="AF115" s="152"/>
      <c r="AG115" s="152"/>
      <c r="AH115" s="152"/>
      <c r="AI115" s="152"/>
      <c r="AJ115" s="152"/>
      <c r="AK115" s="152"/>
      <c r="AL115" s="152"/>
      <c r="AM115" s="152"/>
      <c r="AN115" s="152"/>
      <c r="AO115" s="152"/>
      <c r="AP115" s="152"/>
      <c r="AQ115" s="152"/>
      <c r="AR115" s="152"/>
      <c r="AS115" s="152"/>
      <c r="AT115" s="152"/>
      <c r="AU115" s="152"/>
      <c r="AV115" s="152"/>
      <c r="AW115" s="152"/>
      <c r="AX115" s="152"/>
      <c r="AY115" s="152"/>
      <c r="AZ115" s="152"/>
      <c r="BA115" s="152"/>
      <c r="BB115" s="152"/>
      <c r="BC115" s="152"/>
      <c r="BD115" s="152"/>
      <c r="BE115" s="152"/>
      <c r="BF115" s="152"/>
      <c r="BG115" s="152"/>
      <c r="BH115" s="152"/>
      <c r="BI115" s="152"/>
      <c r="BJ115" s="152"/>
      <c r="BK115" s="152"/>
      <c r="BL115" s="152"/>
      <c r="BM115" s="152"/>
      <c r="BN115" s="152"/>
      <c r="BO115" s="152"/>
      <c r="BP115" s="152"/>
      <c r="BQ115" s="152"/>
      <c r="BR115" s="152"/>
      <c r="BS115" s="152"/>
      <c r="BT115" s="152"/>
      <c r="BU115" s="152"/>
      <c r="BV115" s="152"/>
      <c r="BW115" s="152"/>
      <c r="BX115" s="152"/>
      <c r="BY115" s="152"/>
      <c r="BZ115" s="152"/>
      <c r="CA115" s="152"/>
      <c r="CB115" s="152"/>
      <c r="CC115" s="152"/>
      <c r="CD115" s="152"/>
      <c r="CE115" s="152"/>
      <c r="CF115" s="152"/>
      <c r="CG115" s="152"/>
      <c r="CH115" s="152"/>
      <c r="CI115" s="152"/>
      <c r="CJ115" s="152"/>
      <c r="CK115" s="152"/>
      <c r="CL115" s="152"/>
      <c r="CM115" s="152"/>
      <c r="CN115" s="152"/>
      <c r="CO115" s="152"/>
      <c r="CP115" s="152"/>
      <c r="CQ115" s="152"/>
      <c r="CR115" s="152"/>
      <c r="CS115" s="152"/>
      <c r="CT115" s="152"/>
      <c r="CU115" s="152"/>
      <c r="CV115" s="152"/>
      <c r="CW115" s="152"/>
      <c r="CX115" s="152"/>
      <c r="CY115" s="152"/>
      <c r="CZ115" s="152"/>
      <c r="DA115" s="152"/>
      <c r="DB115" s="152"/>
      <c r="DC115" s="152"/>
      <c r="DD115" s="152"/>
      <c r="DE115" s="152"/>
      <c r="DF115" s="152"/>
      <c r="DG115" s="152"/>
      <c r="DH115" s="152"/>
      <c r="DI115" s="152"/>
      <c r="DJ115" s="152"/>
      <c r="DK115" s="152"/>
      <c r="DL115" s="152"/>
      <c r="DM115" s="152"/>
      <c r="DN115" s="152"/>
      <c r="DO115" s="152"/>
      <c r="DP115" s="152"/>
      <c r="DQ115" s="152"/>
      <c r="DR115" s="152"/>
      <c r="DS115" s="152"/>
      <c r="DT115" s="152"/>
      <c r="DU115" s="152"/>
      <c r="DV115" s="152"/>
      <c r="DW115" s="152"/>
      <c r="DX115" s="152"/>
      <c r="DY115" s="152"/>
      <c r="DZ115" s="152"/>
      <c r="EA115" s="152"/>
      <c r="EB115" s="152"/>
      <c r="EC115" s="152"/>
      <c r="ED115" s="152"/>
      <c r="EE115" s="152"/>
      <c r="EF115" s="152"/>
      <c r="EG115" s="152"/>
      <c r="EH115" s="152"/>
      <c r="EI115" s="152"/>
      <c r="EJ115" s="152"/>
      <c r="EK115" s="152"/>
      <c r="EL115" s="152"/>
      <c r="EM115" s="152"/>
      <c r="EN115" s="152"/>
      <c r="EO115" s="152"/>
      <c r="EP115" s="152"/>
      <c r="EQ115" s="152"/>
      <c r="ER115" s="152"/>
      <c r="ES115" s="152"/>
      <c r="ET115" s="152"/>
      <c r="EU115" s="152"/>
      <c r="EV115" s="152"/>
      <c r="EW115" s="152"/>
      <c r="EX115" s="152"/>
      <c r="EY115" s="152"/>
      <c r="EZ115" s="152"/>
      <c r="FA115" s="152"/>
      <c r="FB115" s="152"/>
      <c r="FC115" s="152"/>
      <c r="FD115" s="152"/>
      <c r="FE115" s="152"/>
      <c r="FF115" s="152"/>
      <c r="FG115" s="152"/>
      <c r="FH115" s="152"/>
      <c r="FI115" s="152"/>
      <c r="FJ115" s="152"/>
      <c r="FK115" s="152"/>
      <c r="FL115" s="152"/>
      <c r="FM115" s="152"/>
      <c r="FN115" s="152"/>
      <c r="FO115" s="152"/>
      <c r="FP115" s="152"/>
      <c r="FQ115" s="152"/>
      <c r="FR115" s="152"/>
      <c r="FS115" s="152"/>
      <c r="FT115" s="152"/>
      <c r="FU115" s="152"/>
      <c r="FV115" s="152"/>
      <c r="FW115" s="152"/>
      <c r="FX115" s="152"/>
      <c r="FY115" s="152"/>
      <c r="FZ115" s="152"/>
      <c r="GA115" s="152"/>
      <c r="GB115" s="152"/>
      <c r="GC115" s="152"/>
      <c r="GD115" s="152"/>
      <c r="GE115" s="152"/>
      <c r="GF115" s="152"/>
      <c r="GG115" s="152"/>
      <c r="GH115" s="152"/>
      <c r="GI115" s="152"/>
      <c r="GJ115" s="152"/>
      <c r="GK115" s="152"/>
      <c r="GL115" s="152"/>
      <c r="GM115" s="152"/>
      <c r="GN115" s="152"/>
      <c r="GO115" s="152"/>
      <c r="GP115" s="152"/>
      <c r="GQ115" s="152"/>
      <c r="GR115" s="152"/>
      <c r="GS115" s="152"/>
      <c r="GT115" s="152"/>
      <c r="GU115" s="152"/>
      <c r="GV115" s="152"/>
      <c r="GW115" s="152"/>
      <c r="GX115" s="152"/>
      <c r="GY115" s="152"/>
      <c r="GZ115" s="152"/>
      <c r="HA115" s="152"/>
      <c r="HB115" s="152"/>
      <c r="HC115" s="152"/>
      <c r="HD115" s="152"/>
      <c r="HE115" s="152"/>
      <c r="HF115" s="152"/>
      <c r="HG115" s="152"/>
      <c r="HH115" s="152"/>
      <c r="HI115" s="152"/>
      <c r="HJ115" s="152"/>
      <c r="HK115" s="152"/>
      <c r="HL115" s="152"/>
      <c r="HM115" s="152"/>
      <c r="HN115" s="152"/>
      <c r="HO115" s="152"/>
      <c r="HP115" s="152"/>
      <c r="HQ115" s="152"/>
      <c r="HR115" s="152"/>
      <c r="HS115" s="152"/>
      <c r="HT115" s="152"/>
      <c r="HU115" s="152"/>
      <c r="HV115" s="152"/>
      <c r="HW115" s="152"/>
      <c r="HX115" s="152"/>
      <c r="HY115" s="152"/>
      <c r="HZ115" s="152"/>
      <c r="IA115" s="152"/>
      <c r="IB115" s="152"/>
      <c r="IC115" s="152"/>
      <c r="ID115" s="152"/>
      <c r="IE115" s="152"/>
      <c r="IF115" s="152"/>
      <c r="IG115" s="152"/>
      <c r="IH115" s="152"/>
      <c r="II115" s="152"/>
      <c r="IJ115" s="152"/>
      <c r="IK115" s="152"/>
      <c r="IL115" s="152"/>
      <c r="IM115" s="152"/>
      <c r="IN115" s="152"/>
      <c r="IO115" s="152"/>
      <c r="IP115" s="152"/>
      <c r="IQ115" s="152"/>
      <c r="IR115" s="152"/>
      <c r="IS115" s="152"/>
      <c r="IT115" s="152"/>
      <c r="IU115" s="152"/>
      <c r="IV115" s="152"/>
      <c r="IW115" s="152"/>
      <c r="IX115" s="152"/>
      <c r="IY115" s="152"/>
      <c r="IZ115" s="152"/>
      <c r="JA115" s="152"/>
      <c r="JB115" s="152"/>
      <c r="JC115" s="152"/>
      <c r="JD115" s="152"/>
      <c r="JE115" s="152"/>
      <c r="JF115" s="152"/>
      <c r="JG115" s="152"/>
      <c r="JH115" s="152"/>
      <c r="JI115" s="152"/>
      <c r="JJ115" s="152"/>
      <c r="JK115" s="152"/>
      <c r="JL115" s="152"/>
      <c r="JM115" s="152"/>
      <c r="JN115" s="152"/>
      <c r="JO115" s="152"/>
      <c r="JP115" s="152"/>
      <c r="JQ115" s="152"/>
      <c r="JR115" s="152"/>
      <c r="JS115" s="152"/>
      <c r="JT115" s="152"/>
      <c r="JU115" s="152"/>
      <c r="JV115" s="152"/>
      <c r="JW115" s="152"/>
      <c r="JX115" s="152"/>
      <c r="JY115" s="152"/>
      <c r="JZ115" s="152"/>
      <c r="KA115" s="152"/>
      <c r="KB115" s="152"/>
      <c r="KC115" s="152"/>
      <c r="KD115" s="152"/>
      <c r="KE115" s="152"/>
      <c r="KF115" s="152"/>
      <c r="KG115" s="152"/>
      <c r="KH115" s="152"/>
      <c r="KI115" s="152"/>
      <c r="KJ115" s="152"/>
      <c r="KK115" s="152"/>
      <c r="KL115" s="152"/>
      <c r="KM115" s="152"/>
      <c r="KN115" s="152"/>
      <c r="KO115" s="152"/>
      <c r="KP115" s="152"/>
      <c r="KQ115" s="152"/>
      <c r="KR115" s="152"/>
      <c r="KS115" s="152"/>
      <c r="KT115" s="152"/>
      <c r="KU115" s="152"/>
      <c r="KV115" s="152"/>
      <c r="KW115" s="152"/>
      <c r="KX115" s="152"/>
      <c r="KY115" s="152"/>
      <c r="KZ115" s="152"/>
      <c r="LA115" s="152"/>
      <c r="LB115" s="152"/>
      <c r="LC115" s="152"/>
      <c r="LD115" s="152"/>
      <c r="LE115" s="152"/>
      <c r="LF115" s="152"/>
      <c r="LG115" s="152"/>
      <c r="LH115" s="152"/>
      <c r="LI115" s="152"/>
      <c r="LJ115" s="152"/>
      <c r="LK115" s="152"/>
      <c r="LL115" s="152"/>
      <c r="LM115" s="152"/>
      <c r="LN115" s="152"/>
      <c r="LO115" s="152"/>
      <c r="LP115" s="152"/>
      <c r="LQ115" s="152"/>
      <c r="LR115" s="152"/>
      <c r="LS115" s="152"/>
      <c r="LT115" s="152"/>
      <c r="LU115" s="152"/>
      <c r="LV115" s="152"/>
      <c r="LW115" s="152"/>
      <c r="LX115" s="152"/>
      <c r="LY115" s="152"/>
      <c r="LZ115" s="152"/>
      <c r="MA115" s="152"/>
      <c r="MB115" s="152"/>
      <c r="MC115" s="152"/>
      <c r="MD115" s="152"/>
      <c r="ME115" s="152"/>
      <c r="MF115" s="152"/>
      <c r="MG115" s="152"/>
      <c r="MH115" s="152"/>
      <c r="MI115" s="152"/>
      <c r="MJ115" s="152"/>
      <c r="MK115" s="152"/>
      <c r="ML115" s="152"/>
      <c r="MM115" s="152"/>
      <c r="MN115" s="152"/>
      <c r="MO115" s="152"/>
      <c r="MP115" s="152"/>
      <c r="MQ115" s="152"/>
      <c r="MR115" s="152"/>
      <c r="MS115" s="152"/>
      <c r="MT115" s="152"/>
      <c r="MU115" s="152"/>
      <c r="MV115" s="152"/>
      <c r="MW115" s="152"/>
      <c r="MX115" s="152"/>
      <c r="MY115" s="152"/>
      <c r="MZ115" s="152"/>
      <c r="NA115" s="152"/>
      <c r="NB115" s="152"/>
      <c r="NC115" s="152"/>
      <c r="ND115" s="152"/>
      <c r="NE115" s="152"/>
      <c r="NF115" s="152"/>
      <c r="NG115" s="152"/>
      <c r="NH115" s="152"/>
      <c r="NI115" s="152"/>
      <c r="NJ115" s="152"/>
      <c r="NK115" s="152"/>
      <c r="NL115" s="152"/>
      <c r="NM115" s="152"/>
      <c r="NN115" s="152"/>
      <c r="NO115" s="152"/>
      <c r="NP115" s="152"/>
      <c r="NQ115" s="152"/>
      <c r="NR115" s="152"/>
      <c r="NS115" s="152"/>
      <c r="NT115" s="152"/>
      <c r="NU115" s="152"/>
      <c r="NV115" s="152"/>
      <c r="NW115" s="152"/>
      <c r="NX115" s="152"/>
      <c r="NY115" s="152"/>
      <c r="NZ115" s="152"/>
      <c r="OA115" s="152"/>
      <c r="OB115" s="152"/>
      <c r="OC115" s="152"/>
      <c r="OD115" s="152"/>
      <c r="OE115" s="152"/>
      <c r="OF115" s="152"/>
      <c r="OG115" s="152"/>
      <c r="OH115" s="152"/>
      <c r="OI115" s="152"/>
      <c r="OJ115" s="152"/>
      <c r="OK115" s="152"/>
      <c r="OL115" s="152"/>
      <c r="OM115" s="152"/>
      <c r="ON115" s="152"/>
      <c r="OO115" s="152"/>
      <c r="OP115" s="152"/>
      <c r="OQ115" s="152"/>
      <c r="OR115" s="152"/>
      <c r="OS115" s="152"/>
      <c r="OT115" s="152"/>
      <c r="OU115" s="152"/>
      <c r="OV115" s="152"/>
      <c r="OW115" s="152"/>
      <c r="OX115" s="152"/>
      <c r="OY115" s="152"/>
      <c r="OZ115" s="152"/>
      <c r="PA115" s="152"/>
      <c r="PB115" s="152"/>
      <c r="PC115" s="152"/>
      <c r="PD115" s="152"/>
      <c r="PE115" s="152"/>
      <c r="PF115" s="152"/>
      <c r="PG115" s="152"/>
      <c r="PH115" s="152"/>
      <c r="PI115" s="152"/>
      <c r="PJ115" s="152"/>
      <c r="PK115" s="152"/>
      <c r="PL115" s="152"/>
      <c r="PM115" s="152"/>
      <c r="PN115" s="152"/>
      <c r="PO115" s="152"/>
      <c r="PP115" s="152"/>
      <c r="PQ115" s="152"/>
      <c r="PR115" s="152"/>
      <c r="PS115" s="152"/>
      <c r="PT115" s="152"/>
      <c r="PU115" s="152"/>
      <c r="PV115" s="152"/>
      <c r="PW115" s="152"/>
      <c r="PX115" s="152"/>
      <c r="PY115" s="152"/>
      <c r="PZ115" s="152"/>
      <c r="QA115" s="152"/>
      <c r="QB115" s="152"/>
      <c r="QC115" s="152"/>
      <c r="QD115" s="152"/>
      <c r="QE115" s="152"/>
      <c r="QF115" s="152"/>
      <c r="QG115" s="152"/>
      <c r="QH115" s="152"/>
      <c r="QI115" s="152"/>
      <c r="QJ115" s="152"/>
      <c r="QK115" s="152"/>
      <c r="QL115" s="152"/>
      <c r="QM115" s="152"/>
      <c r="QN115" s="152"/>
      <c r="QO115" s="152"/>
      <c r="QP115" s="152"/>
      <c r="QQ115" s="152"/>
      <c r="QR115" s="152"/>
      <c r="QS115" s="152"/>
      <c r="QT115" s="152"/>
      <c r="QU115" s="152"/>
      <c r="QV115" s="152"/>
      <c r="QW115" s="152"/>
      <c r="QX115" s="152"/>
      <c r="QY115" s="152"/>
      <c r="QZ115" s="152"/>
      <c r="RA115" s="152"/>
      <c r="RB115" s="152"/>
      <c r="RC115" s="152"/>
      <c r="RD115" s="152"/>
      <c r="RE115" s="152"/>
      <c r="RF115" s="152"/>
      <c r="RG115" s="152"/>
      <c r="RH115" s="152"/>
      <c r="RI115" s="152"/>
      <c r="RJ115" s="152"/>
      <c r="RK115" s="152"/>
      <c r="RL115" s="152"/>
      <c r="RM115" s="152"/>
      <c r="RN115" s="152"/>
      <c r="RO115" s="152"/>
      <c r="RP115" s="152"/>
      <c r="RQ115" s="152"/>
      <c r="RR115" s="152"/>
      <c r="RS115" s="152"/>
      <c r="RT115" s="152"/>
      <c r="RU115" s="152"/>
      <c r="RV115" s="152"/>
      <c r="RW115" s="152"/>
      <c r="RX115" s="152"/>
      <c r="RY115" s="152"/>
      <c r="RZ115" s="152"/>
      <c r="SA115" s="152"/>
      <c r="SB115" s="152"/>
      <c r="SC115" s="152"/>
      <c r="SD115" s="152"/>
      <c r="SE115" s="152"/>
      <c r="SF115" s="152"/>
      <c r="SG115" s="152"/>
      <c r="SH115" s="152"/>
      <c r="SI115" s="152"/>
      <c r="SJ115" s="152"/>
      <c r="SK115" s="152"/>
      <c r="SL115" s="152"/>
      <c r="SM115" s="152"/>
      <c r="SN115" s="152"/>
      <c r="SO115" s="152"/>
      <c r="SP115" s="152"/>
      <c r="SQ115" s="152"/>
      <c r="SR115" s="152"/>
      <c r="SS115" s="152"/>
      <c r="ST115" s="152"/>
      <c r="SU115" s="152"/>
      <c r="SV115" s="152"/>
      <c r="SW115" s="152"/>
      <c r="SX115" s="152"/>
      <c r="SY115" s="152"/>
      <c r="SZ115" s="152"/>
      <c r="TA115" s="152"/>
      <c r="TB115" s="152"/>
      <c r="TC115" s="152"/>
      <c r="TD115" s="152"/>
      <c r="TE115" s="152"/>
      <c r="TF115" s="152"/>
      <c r="TG115" s="152"/>
      <c r="TH115" s="152"/>
      <c r="TI115" s="152"/>
      <c r="TJ115" s="152"/>
      <c r="TK115" s="152"/>
      <c r="TL115" s="152"/>
      <c r="TM115" s="152"/>
      <c r="TN115" s="152"/>
      <c r="TO115" s="152"/>
      <c r="TP115" s="152"/>
      <c r="TQ115" s="152"/>
      <c r="TR115" s="152"/>
      <c r="TS115" s="152"/>
      <c r="TT115" s="152"/>
      <c r="TU115" s="152"/>
      <c r="TV115" s="152"/>
      <c r="TW115" s="152"/>
      <c r="TX115" s="152"/>
      <c r="TY115" s="152"/>
      <c r="TZ115" s="152"/>
      <c r="UA115" s="152"/>
      <c r="UB115" s="152"/>
      <c r="UC115" s="152"/>
      <c r="UD115" s="152"/>
      <c r="UE115" s="152"/>
      <c r="UF115" s="152"/>
      <c r="UG115" s="152"/>
      <c r="UH115" s="152"/>
      <c r="UI115" s="152"/>
      <c r="UJ115" s="152"/>
      <c r="UK115" s="152"/>
      <c r="UL115" s="152"/>
      <c r="UM115" s="152"/>
      <c r="UN115" s="152"/>
      <c r="UO115" s="152"/>
      <c r="UP115" s="152"/>
      <c r="UQ115" s="152"/>
      <c r="UR115" s="152"/>
      <c r="US115" s="152"/>
      <c r="UT115" s="152"/>
      <c r="UU115" s="152"/>
      <c r="UV115" s="152"/>
      <c r="UW115" s="152"/>
      <c r="UX115" s="152"/>
      <c r="UY115" s="152"/>
      <c r="UZ115" s="152"/>
      <c r="VA115" s="152"/>
      <c r="VB115" s="152"/>
      <c r="VC115" s="152"/>
      <c r="VD115" s="152"/>
      <c r="VE115" s="152"/>
      <c r="VF115" s="152"/>
      <c r="VG115" s="152"/>
      <c r="VH115" s="152"/>
      <c r="VI115" s="152"/>
      <c r="VJ115" s="152"/>
      <c r="VK115" s="152"/>
      <c r="VL115" s="152"/>
      <c r="VM115" s="152"/>
      <c r="VN115" s="152"/>
      <c r="VO115" s="152"/>
      <c r="VP115" s="152"/>
      <c r="VQ115" s="152"/>
      <c r="VR115" s="152"/>
      <c r="VS115" s="152"/>
      <c r="VT115" s="152"/>
      <c r="VU115" s="152"/>
      <c r="VV115" s="152"/>
      <c r="VW115" s="152"/>
      <c r="VX115" s="152"/>
      <c r="VY115" s="152"/>
      <c r="VZ115" s="152"/>
      <c r="WA115" s="152"/>
      <c r="WB115" s="152"/>
      <c r="WC115" s="152"/>
      <c r="WD115" s="152"/>
      <c r="WE115" s="152"/>
      <c r="WF115" s="152"/>
      <c r="WG115" s="152"/>
      <c r="WH115" s="152"/>
      <c r="WI115" s="152"/>
      <c r="WJ115" s="152"/>
      <c r="WK115" s="152"/>
      <c r="WL115" s="152"/>
      <c r="WM115" s="152"/>
      <c r="WN115" s="152"/>
      <c r="WO115" s="152"/>
      <c r="WP115" s="152"/>
      <c r="WQ115" s="152"/>
      <c r="WR115" s="152"/>
      <c r="WS115" s="152"/>
      <c r="WT115" s="152"/>
      <c r="WU115" s="152"/>
      <c r="WV115" s="152"/>
      <c r="WW115" s="152"/>
      <c r="WX115" s="152"/>
      <c r="WY115" s="152"/>
      <c r="WZ115" s="152"/>
      <c r="XA115" s="152"/>
      <c r="XB115" s="152"/>
      <c r="XC115" s="152"/>
      <c r="XD115" s="152"/>
      <c r="XE115" s="152"/>
      <c r="XF115" s="152"/>
      <c r="XG115" s="152"/>
      <c r="XH115" s="152"/>
      <c r="XI115" s="152"/>
      <c r="XJ115" s="152"/>
      <c r="XK115" s="152"/>
      <c r="XL115" s="152"/>
      <c r="XM115" s="152"/>
      <c r="XN115" s="152"/>
      <c r="XO115" s="152"/>
      <c r="XP115" s="152"/>
      <c r="XQ115" s="152"/>
      <c r="XR115" s="152"/>
      <c r="XS115" s="152"/>
      <c r="XT115" s="152"/>
      <c r="XU115" s="152"/>
      <c r="XV115" s="152"/>
      <c r="XW115" s="152"/>
      <c r="XX115" s="152"/>
      <c r="XY115" s="152"/>
      <c r="XZ115" s="152"/>
      <c r="YA115" s="152"/>
      <c r="YB115" s="152"/>
      <c r="YC115" s="152"/>
      <c r="YD115" s="152"/>
      <c r="YE115" s="152"/>
      <c r="YF115" s="152"/>
      <c r="YG115" s="152"/>
      <c r="YH115" s="152"/>
      <c r="YI115" s="152"/>
      <c r="YJ115" s="152"/>
      <c r="YK115" s="152"/>
      <c r="YL115" s="152"/>
      <c r="YM115" s="152"/>
      <c r="YN115" s="152"/>
      <c r="YO115" s="152"/>
      <c r="YP115" s="152"/>
      <c r="YQ115" s="152"/>
      <c r="YR115" s="152"/>
      <c r="YS115" s="152"/>
      <c r="YT115" s="152"/>
    </row>
    <row r="116" spans="1:670" ht="38.25" x14ac:dyDescent="0.2">
      <c r="B116" s="129"/>
      <c r="C116" s="144"/>
      <c r="D116" s="129" t="s">
        <v>61</v>
      </c>
      <c r="E116" s="137" t="s">
        <v>62</v>
      </c>
      <c r="F116" s="131">
        <v>18546</v>
      </c>
      <c r="G116" s="131">
        <v>3092</v>
      </c>
      <c r="H116" s="131">
        <v>3092</v>
      </c>
      <c r="I116" s="131">
        <v>3092</v>
      </c>
      <c r="J116" s="131">
        <f t="shared" si="98"/>
        <v>0</v>
      </c>
      <c r="K116" s="131">
        <v>3092</v>
      </c>
      <c r="L116" s="132">
        <v>100</v>
      </c>
      <c r="M116" s="132">
        <f t="shared" si="99"/>
        <v>18546</v>
      </c>
      <c r="N116" s="131">
        <f t="shared" si="92"/>
        <v>100</v>
      </c>
      <c r="O116" s="131">
        <v>0</v>
      </c>
      <c r="P116" s="131">
        <f t="shared" si="102"/>
        <v>0</v>
      </c>
      <c r="Q116" s="131">
        <f>R116+S116+T116</f>
        <v>0</v>
      </c>
      <c r="R116" s="132"/>
      <c r="S116" s="131"/>
      <c r="T116" s="131"/>
      <c r="U116" s="131"/>
      <c r="V116" s="131">
        <f>P116-Q116-U116</f>
        <v>0</v>
      </c>
      <c r="W116" s="153"/>
      <c r="X116" s="153"/>
      <c r="Y116" s="153"/>
      <c r="Z116" s="153"/>
      <c r="AA116" s="105"/>
      <c r="AB116" s="105"/>
    </row>
    <row r="117" spans="1:670" ht="25.5" x14ac:dyDescent="0.2">
      <c r="B117" s="135"/>
      <c r="C117" s="129"/>
      <c r="D117" s="140" t="s">
        <v>89</v>
      </c>
      <c r="E117" s="149" t="s">
        <v>110</v>
      </c>
      <c r="F117" s="131">
        <v>13</v>
      </c>
      <c r="G117" s="131">
        <v>0</v>
      </c>
      <c r="H117" s="131">
        <v>0</v>
      </c>
      <c r="I117" s="131">
        <v>0</v>
      </c>
      <c r="J117" s="131">
        <f t="shared" si="98"/>
        <v>0</v>
      </c>
      <c r="K117" s="131">
        <v>0</v>
      </c>
      <c r="L117" s="132">
        <v>100</v>
      </c>
      <c r="M117" s="132">
        <f t="shared" si="99"/>
        <v>13</v>
      </c>
      <c r="N117" s="131">
        <f>M117/F117*100</f>
        <v>100</v>
      </c>
      <c r="O117" s="131">
        <f t="shared" ref="O117" si="103">M117-F117</f>
        <v>0</v>
      </c>
      <c r="P117" s="131">
        <f>K117-H117</f>
        <v>0</v>
      </c>
      <c r="Q117" s="131">
        <v>0</v>
      </c>
      <c r="R117" s="132"/>
      <c r="S117" s="132"/>
      <c r="T117" s="131"/>
      <c r="U117" s="131"/>
      <c r="V117" s="131">
        <f t="shared" ref="V117" si="104">P117-Q117-U117</f>
        <v>0</v>
      </c>
      <c r="W117" s="131"/>
      <c r="X117" s="131"/>
      <c r="Y117" s="131"/>
      <c r="Z117" s="131"/>
      <c r="AA117" s="105"/>
      <c r="AB117" s="105"/>
    </row>
    <row r="118" spans="1:670" ht="51" x14ac:dyDescent="0.2">
      <c r="B118" s="129"/>
      <c r="C118" s="144"/>
      <c r="D118" s="129" t="s">
        <v>64</v>
      </c>
      <c r="E118" s="159" t="s">
        <v>65</v>
      </c>
      <c r="F118" s="131">
        <v>12364</v>
      </c>
      <c r="G118" s="131">
        <v>1757</v>
      </c>
      <c r="H118" s="131">
        <v>1757</v>
      </c>
      <c r="I118" s="131">
        <v>1750.528</v>
      </c>
      <c r="J118" s="131">
        <f t="shared" si="98"/>
        <v>-6.47199999999998</v>
      </c>
      <c r="K118" s="131">
        <v>1750.528</v>
      </c>
      <c r="L118" s="132">
        <v>100</v>
      </c>
      <c r="M118" s="132">
        <f t="shared" si="99"/>
        <v>12364</v>
      </c>
      <c r="N118" s="131">
        <f t="shared" si="92"/>
        <v>100</v>
      </c>
      <c r="O118" s="131">
        <v>0</v>
      </c>
      <c r="P118" s="131">
        <f t="shared" si="102"/>
        <v>-6.47199999999998</v>
      </c>
      <c r="Q118" s="131">
        <f t="shared" si="100"/>
        <v>0</v>
      </c>
      <c r="R118" s="132"/>
      <c r="S118" s="132"/>
      <c r="T118" s="131"/>
      <c r="U118" s="131"/>
      <c r="V118" s="131">
        <v>0</v>
      </c>
      <c r="W118" s="153"/>
      <c r="X118" s="153"/>
      <c r="Y118" s="153"/>
      <c r="Z118" s="153"/>
      <c r="AA118" s="105"/>
      <c r="AB118" s="105"/>
    </row>
    <row r="119" spans="1:670" ht="38.25" x14ac:dyDescent="0.2">
      <c r="B119" s="135"/>
      <c r="C119" s="129"/>
      <c r="D119" s="140" t="s">
        <v>95</v>
      </c>
      <c r="E119" s="149" t="s">
        <v>96</v>
      </c>
      <c r="F119" s="131">
        <v>438</v>
      </c>
      <c r="G119" s="131">
        <v>438</v>
      </c>
      <c r="H119" s="131">
        <v>438</v>
      </c>
      <c r="I119" s="131">
        <v>0</v>
      </c>
      <c r="J119" s="131">
        <f t="shared" si="98"/>
        <v>-438</v>
      </c>
      <c r="K119" s="131">
        <v>0</v>
      </c>
      <c r="L119" s="132">
        <v>100</v>
      </c>
      <c r="M119" s="132">
        <f t="shared" si="99"/>
        <v>438</v>
      </c>
      <c r="N119" s="131">
        <f>M119/F119*100</f>
        <v>100</v>
      </c>
      <c r="O119" s="131">
        <f t="shared" ref="O119:O125" si="105">M119-F119</f>
        <v>0</v>
      </c>
      <c r="P119" s="131">
        <f>K119-H119</f>
        <v>-438</v>
      </c>
      <c r="Q119" s="131">
        <f>R119+S119+T119</f>
        <v>0</v>
      </c>
      <c r="R119" s="131"/>
      <c r="S119" s="132"/>
      <c r="T119" s="131"/>
      <c r="U119" s="131"/>
      <c r="V119" s="131">
        <f>P119-Q119-U119</f>
        <v>-438</v>
      </c>
      <c r="W119" s="131"/>
      <c r="X119" s="131"/>
      <c r="Y119" s="131"/>
      <c r="Z119" s="131"/>
      <c r="AA119" s="105"/>
      <c r="AB119" s="105"/>
    </row>
    <row r="120" spans="1:670" ht="34.5" customHeight="1" x14ac:dyDescent="0.2">
      <c r="B120" s="144"/>
      <c r="C120" s="144"/>
      <c r="D120" s="129" t="s">
        <v>71</v>
      </c>
      <c r="E120" s="137" t="s">
        <v>104</v>
      </c>
      <c r="F120" s="131">
        <v>3759</v>
      </c>
      <c r="G120" s="131">
        <v>1000</v>
      </c>
      <c r="H120" s="131">
        <v>0</v>
      </c>
      <c r="I120" s="131">
        <v>0</v>
      </c>
      <c r="J120" s="131">
        <f>I120-G120</f>
        <v>-1000</v>
      </c>
      <c r="K120" s="131">
        <v>0</v>
      </c>
      <c r="L120" s="132">
        <v>100</v>
      </c>
      <c r="M120" s="132">
        <f t="shared" si="99"/>
        <v>3759</v>
      </c>
      <c r="N120" s="131">
        <f t="shared" ref="N120:N122" si="106">M120/F120*100</f>
        <v>100</v>
      </c>
      <c r="O120" s="131">
        <f>M120-F120</f>
        <v>0</v>
      </c>
      <c r="P120" s="131">
        <f>K120-H120</f>
        <v>0</v>
      </c>
      <c r="Q120" s="131">
        <f t="shared" si="100"/>
        <v>0</v>
      </c>
      <c r="R120" s="132"/>
      <c r="S120" s="132"/>
      <c r="T120" s="132"/>
      <c r="U120" s="131"/>
      <c r="V120" s="131">
        <f>P120-Q120-U120</f>
        <v>0</v>
      </c>
      <c r="W120" s="131"/>
      <c r="X120" s="131"/>
      <c r="Y120" s="131"/>
      <c r="Z120" s="131"/>
      <c r="AA120" s="105"/>
      <c r="AB120" s="105"/>
    </row>
    <row r="121" spans="1:670" ht="36" customHeight="1" x14ac:dyDescent="0.2">
      <c r="B121" s="129"/>
      <c r="C121" s="129"/>
      <c r="D121" s="129" t="s">
        <v>97</v>
      </c>
      <c r="E121" s="137" t="s">
        <v>98</v>
      </c>
      <c r="F121" s="131">
        <v>5611</v>
      </c>
      <c r="G121" s="131">
        <v>1120</v>
      </c>
      <c r="H121" s="131">
        <v>1120</v>
      </c>
      <c r="I121" s="131">
        <v>1119.9995100000001</v>
      </c>
      <c r="J121" s="131">
        <f>I121-G121</f>
        <v>-4.899999998997373E-4</v>
      </c>
      <c r="K121" s="131">
        <v>1119.9995100000001</v>
      </c>
      <c r="L121" s="132">
        <v>100</v>
      </c>
      <c r="M121" s="132">
        <f t="shared" si="99"/>
        <v>5611</v>
      </c>
      <c r="N121" s="131">
        <f t="shared" si="106"/>
        <v>100</v>
      </c>
      <c r="O121" s="131">
        <f t="shared" ref="O121" si="107">M121-F121</f>
        <v>0</v>
      </c>
      <c r="P121" s="131">
        <f>K121-H121</f>
        <v>-4.899999998997373E-4</v>
      </c>
      <c r="Q121" s="131">
        <f t="shared" si="100"/>
        <v>0</v>
      </c>
      <c r="R121" s="132"/>
      <c r="S121" s="132"/>
      <c r="T121" s="131"/>
      <c r="U121" s="131"/>
      <c r="V121" s="131">
        <v>0</v>
      </c>
      <c r="W121" s="131"/>
      <c r="X121" s="131"/>
      <c r="Y121" s="131"/>
      <c r="Z121" s="131"/>
      <c r="AA121" s="105"/>
      <c r="AB121" s="105"/>
    </row>
    <row r="122" spans="1:670" ht="25.5" x14ac:dyDescent="0.2">
      <c r="B122" s="135"/>
      <c r="C122" s="129"/>
      <c r="D122" s="129" t="s">
        <v>73</v>
      </c>
      <c r="E122" s="137" t="s">
        <v>74</v>
      </c>
      <c r="F122" s="131">
        <v>388</v>
      </c>
      <c r="G122" s="131">
        <v>388</v>
      </c>
      <c r="H122" s="131">
        <v>64</v>
      </c>
      <c r="I122" s="131">
        <v>75.181920000000005</v>
      </c>
      <c r="J122" s="131">
        <f>I122-G122</f>
        <v>-312.81808000000001</v>
      </c>
      <c r="K122" s="131">
        <v>63.999940000000002</v>
      </c>
      <c r="L122" s="131">
        <v>100</v>
      </c>
      <c r="M122" s="132">
        <f t="shared" si="99"/>
        <v>388</v>
      </c>
      <c r="N122" s="131">
        <f t="shared" si="106"/>
        <v>100</v>
      </c>
      <c r="O122" s="131">
        <f>M122-F122</f>
        <v>0</v>
      </c>
      <c r="P122" s="131">
        <f>K122-H122</f>
        <v>-5.9999999997728537E-5</v>
      </c>
      <c r="Q122" s="131">
        <f t="shared" si="100"/>
        <v>-32</v>
      </c>
      <c r="R122" s="132"/>
      <c r="S122" s="132"/>
      <c r="T122" s="131">
        <v>-32</v>
      </c>
      <c r="U122" s="131"/>
      <c r="V122" s="131">
        <v>0</v>
      </c>
      <c r="W122" s="131"/>
      <c r="X122" s="131"/>
      <c r="Y122" s="131"/>
      <c r="Z122" s="131"/>
      <c r="AA122" s="105"/>
      <c r="AB122" s="105" t="s">
        <v>202</v>
      </c>
    </row>
    <row r="123" spans="1:670" ht="51" x14ac:dyDescent="0.2">
      <c r="B123" s="135"/>
      <c r="C123" s="129"/>
      <c r="D123" s="140" t="s">
        <v>75</v>
      </c>
      <c r="E123" s="136" t="s">
        <v>76</v>
      </c>
      <c r="F123" s="131">
        <v>6328</v>
      </c>
      <c r="G123" s="131">
        <v>6328</v>
      </c>
      <c r="H123" s="131">
        <v>661</v>
      </c>
      <c r="I123" s="131">
        <v>0</v>
      </c>
      <c r="J123" s="131">
        <f>I123-G123</f>
        <v>-6328</v>
      </c>
      <c r="K123" s="131">
        <v>0</v>
      </c>
      <c r="L123" s="131">
        <v>100</v>
      </c>
      <c r="M123" s="132">
        <f>F123</f>
        <v>6328</v>
      </c>
      <c r="N123" s="131">
        <f>M123/F123*100</f>
        <v>100</v>
      </c>
      <c r="O123" s="131">
        <f t="shared" ref="O123" si="108">M123-F123</f>
        <v>0</v>
      </c>
      <c r="P123" s="131">
        <f>K123-H123</f>
        <v>-661</v>
      </c>
      <c r="Q123" s="131">
        <f>R123+S123+T123</f>
        <v>0</v>
      </c>
      <c r="R123" s="132"/>
      <c r="S123" s="132"/>
      <c r="T123" s="132"/>
      <c r="U123" s="132"/>
      <c r="V123" s="131">
        <v>0</v>
      </c>
      <c r="W123" s="131"/>
      <c r="X123" s="131"/>
      <c r="Y123" s="131"/>
      <c r="Z123" s="131"/>
      <c r="AA123" s="105"/>
      <c r="AB123" s="105" t="s">
        <v>202</v>
      </c>
    </row>
    <row r="124" spans="1:670" ht="25.5" x14ac:dyDescent="0.2">
      <c r="B124" s="129"/>
      <c r="C124" s="129"/>
      <c r="D124" s="140" t="s">
        <v>77</v>
      </c>
      <c r="E124" s="137" t="s">
        <v>78</v>
      </c>
      <c r="F124" s="131">
        <v>18160</v>
      </c>
      <c r="G124" s="131">
        <v>8</v>
      </c>
      <c r="H124" s="131">
        <v>8</v>
      </c>
      <c r="I124" s="131">
        <v>0</v>
      </c>
      <c r="J124" s="131">
        <f t="shared" si="98"/>
        <v>-8</v>
      </c>
      <c r="K124" s="131">
        <v>0</v>
      </c>
      <c r="L124" s="132">
        <v>100</v>
      </c>
      <c r="M124" s="132">
        <f>F124</f>
        <v>18160</v>
      </c>
      <c r="N124" s="131">
        <f t="shared" si="92"/>
        <v>100</v>
      </c>
      <c r="O124" s="131">
        <f t="shared" si="105"/>
        <v>0</v>
      </c>
      <c r="P124" s="131">
        <f t="shared" si="102"/>
        <v>-8</v>
      </c>
      <c r="Q124" s="131">
        <f>R124+S124+T124</f>
        <v>0</v>
      </c>
      <c r="R124" s="132"/>
      <c r="S124" s="132"/>
      <c r="T124" s="131"/>
      <c r="U124" s="131"/>
      <c r="V124" s="131">
        <f>P124-Q124-U124</f>
        <v>-8</v>
      </c>
      <c r="W124" s="131"/>
      <c r="X124" s="131"/>
      <c r="Y124" s="131"/>
      <c r="Z124" s="131"/>
      <c r="AA124" s="105"/>
      <c r="AB124" s="105"/>
    </row>
    <row r="125" spans="1:670" ht="25.5" x14ac:dyDescent="0.2">
      <c r="B125" s="135"/>
      <c r="C125" s="129"/>
      <c r="D125" s="129" t="s">
        <v>83</v>
      </c>
      <c r="E125" s="137" t="s">
        <v>84</v>
      </c>
      <c r="F125" s="131">
        <v>2446</v>
      </c>
      <c r="G125" s="131">
        <v>440</v>
      </c>
      <c r="H125" s="131">
        <v>440</v>
      </c>
      <c r="I125" s="131">
        <v>440</v>
      </c>
      <c r="J125" s="131">
        <f t="shared" si="98"/>
        <v>0</v>
      </c>
      <c r="K125" s="131">
        <v>440</v>
      </c>
      <c r="L125" s="132">
        <f t="shared" si="91"/>
        <v>100</v>
      </c>
      <c r="M125" s="132">
        <f t="shared" si="99"/>
        <v>2446</v>
      </c>
      <c r="N125" s="131">
        <f t="shared" si="92"/>
        <v>100</v>
      </c>
      <c r="O125" s="131">
        <f t="shared" si="105"/>
        <v>0</v>
      </c>
      <c r="P125" s="131">
        <f>K125-H125</f>
        <v>0</v>
      </c>
      <c r="Q125" s="131">
        <f>R125+S125+T125</f>
        <v>0</v>
      </c>
      <c r="R125" s="132"/>
      <c r="S125" s="132"/>
      <c r="T125" s="131"/>
      <c r="U125" s="131"/>
      <c r="V125" s="131">
        <f>P125-Q125-U125</f>
        <v>0</v>
      </c>
      <c r="W125" s="131"/>
      <c r="X125" s="131"/>
      <c r="Y125" s="131"/>
      <c r="Z125" s="131"/>
      <c r="AA125" s="105"/>
      <c r="AB125" s="105"/>
    </row>
    <row r="126" spans="1:670" ht="68.25" customHeight="1" x14ac:dyDescent="0.2">
      <c r="B126" s="129" t="s">
        <v>87</v>
      </c>
      <c r="C126" s="129"/>
      <c r="D126" s="129"/>
      <c r="E126" s="142" t="s">
        <v>183</v>
      </c>
      <c r="F126" s="132">
        <f>F127</f>
        <v>347996</v>
      </c>
      <c r="G126" s="132">
        <f t="shared" ref="G126:J126" si="109">G127</f>
        <v>118069</v>
      </c>
      <c r="H126" s="132">
        <f t="shared" si="109"/>
        <v>54368</v>
      </c>
      <c r="I126" s="132">
        <f t="shared" si="109"/>
        <v>115983.19357</v>
      </c>
      <c r="J126" s="132">
        <f t="shared" si="109"/>
        <v>-2085.806429999996</v>
      </c>
      <c r="K126" s="132">
        <f>K127</f>
        <v>53681.621019999999</v>
      </c>
      <c r="L126" s="132">
        <v>100</v>
      </c>
      <c r="M126" s="132">
        <f>M127</f>
        <v>347996</v>
      </c>
      <c r="N126" s="131">
        <f t="shared" si="92"/>
        <v>100</v>
      </c>
      <c r="O126" s="132">
        <f t="shared" ref="O126:T126" si="110">O127</f>
        <v>0</v>
      </c>
      <c r="P126" s="132">
        <f t="shared" si="110"/>
        <v>-686.37897999999961</v>
      </c>
      <c r="Q126" s="132">
        <f t="shared" si="110"/>
        <v>-1789.7819999999999</v>
      </c>
      <c r="R126" s="132">
        <f t="shared" si="110"/>
        <v>0</v>
      </c>
      <c r="S126" s="132">
        <f t="shared" si="110"/>
        <v>-86.191999999999993</v>
      </c>
      <c r="T126" s="132">
        <f t="shared" si="110"/>
        <v>-1703.59</v>
      </c>
      <c r="U126" s="132"/>
      <c r="V126" s="132">
        <f>V127</f>
        <v>1071.5946000000001</v>
      </c>
      <c r="W126" s="132"/>
      <c r="X126" s="132"/>
      <c r="Y126" s="132"/>
      <c r="Z126" s="132"/>
      <c r="AA126" s="160"/>
      <c r="AB126" s="144"/>
    </row>
    <row r="127" spans="1:670" ht="25.5" x14ac:dyDescent="0.2">
      <c r="B127" s="129"/>
      <c r="C127" s="129" t="s">
        <v>46</v>
      </c>
      <c r="D127" s="129"/>
      <c r="E127" s="159" t="s">
        <v>47</v>
      </c>
      <c r="F127" s="132">
        <f t="shared" ref="F127:V127" si="111">SUM(F128:F141)</f>
        <v>347996</v>
      </c>
      <c r="G127" s="132">
        <f t="shared" si="111"/>
        <v>118069</v>
      </c>
      <c r="H127" s="132">
        <f t="shared" si="111"/>
        <v>54368</v>
      </c>
      <c r="I127" s="132">
        <f t="shared" si="111"/>
        <v>115983.19357</v>
      </c>
      <c r="J127" s="132">
        <f t="shared" si="111"/>
        <v>-2085.806429999996</v>
      </c>
      <c r="K127" s="132">
        <f t="shared" si="111"/>
        <v>53681.621019999999</v>
      </c>
      <c r="L127" s="132">
        <f t="shared" si="111"/>
        <v>1300</v>
      </c>
      <c r="M127" s="132">
        <f t="shared" si="111"/>
        <v>347996</v>
      </c>
      <c r="N127" s="132">
        <f t="shared" si="111"/>
        <v>1400</v>
      </c>
      <c r="O127" s="132">
        <f t="shared" si="111"/>
        <v>0</v>
      </c>
      <c r="P127" s="132">
        <f t="shared" si="111"/>
        <v>-686.37897999999961</v>
      </c>
      <c r="Q127" s="132">
        <f t="shared" si="111"/>
        <v>-1789.7819999999999</v>
      </c>
      <c r="R127" s="132">
        <f t="shared" si="111"/>
        <v>0</v>
      </c>
      <c r="S127" s="132">
        <f t="shared" si="111"/>
        <v>-86.191999999999993</v>
      </c>
      <c r="T127" s="132">
        <f t="shared" si="111"/>
        <v>-1703.59</v>
      </c>
      <c r="U127" s="132">
        <f t="shared" si="111"/>
        <v>0</v>
      </c>
      <c r="V127" s="132">
        <f t="shared" si="111"/>
        <v>1071.5946000000001</v>
      </c>
      <c r="W127" s="150"/>
      <c r="X127" s="150"/>
      <c r="Y127" s="150"/>
      <c r="Z127" s="131"/>
      <c r="AA127" s="105"/>
      <c r="AB127" s="105"/>
    </row>
    <row r="128" spans="1:670" x14ac:dyDescent="0.2">
      <c r="B128" s="129"/>
      <c r="C128" s="129"/>
      <c r="D128" s="129" t="s">
        <v>88</v>
      </c>
      <c r="E128" s="137" t="s">
        <v>49</v>
      </c>
      <c r="F128" s="131">
        <v>174354</v>
      </c>
      <c r="G128" s="131">
        <v>29058</v>
      </c>
      <c r="H128" s="131">
        <v>29058</v>
      </c>
      <c r="I128" s="131">
        <v>29058</v>
      </c>
      <c r="J128" s="131">
        <f>I128-G128</f>
        <v>0</v>
      </c>
      <c r="K128" s="131">
        <v>29058</v>
      </c>
      <c r="L128" s="132">
        <v>100</v>
      </c>
      <c r="M128" s="132">
        <f>F128</f>
        <v>174354</v>
      </c>
      <c r="N128" s="131">
        <f t="shared" si="92"/>
        <v>100</v>
      </c>
      <c r="O128" s="131">
        <v>0</v>
      </c>
      <c r="P128" s="131">
        <f>K128-H128</f>
        <v>0</v>
      </c>
      <c r="Q128" s="131">
        <f>R128+S128+T128</f>
        <v>0</v>
      </c>
      <c r="R128" s="132"/>
      <c r="S128" s="132"/>
      <c r="T128" s="131"/>
      <c r="U128" s="131"/>
      <c r="V128" s="131">
        <f>P128-Q128-U128</f>
        <v>0</v>
      </c>
      <c r="W128" s="150"/>
      <c r="X128" s="150"/>
      <c r="Y128" s="150"/>
      <c r="Z128" s="131"/>
      <c r="AA128" s="105"/>
      <c r="AB128" s="105"/>
    </row>
    <row r="129" spans="1:670" x14ac:dyDescent="0.2">
      <c r="B129" s="144"/>
      <c r="C129" s="144"/>
      <c r="D129" s="129" t="s">
        <v>101</v>
      </c>
      <c r="E129" s="137" t="s">
        <v>56</v>
      </c>
      <c r="F129" s="131">
        <v>7212</v>
      </c>
      <c r="G129" s="131">
        <v>0</v>
      </c>
      <c r="H129" s="131">
        <v>0</v>
      </c>
      <c r="I129" s="131">
        <v>0</v>
      </c>
      <c r="J129" s="131">
        <f>I129-G129</f>
        <v>0</v>
      </c>
      <c r="K129" s="131">
        <v>0</v>
      </c>
      <c r="L129" s="132">
        <v>0</v>
      </c>
      <c r="M129" s="132">
        <f t="shared" ref="M129:M141" si="112">F129</f>
        <v>7212</v>
      </c>
      <c r="N129" s="131">
        <f t="shared" si="92"/>
        <v>100</v>
      </c>
      <c r="O129" s="131">
        <f>M129-F129</f>
        <v>0</v>
      </c>
      <c r="P129" s="131">
        <f>K129-H129</f>
        <v>0</v>
      </c>
      <c r="Q129" s="131">
        <f>R129+S129+T129</f>
        <v>0</v>
      </c>
      <c r="R129" s="132"/>
      <c r="S129" s="132"/>
      <c r="T129" s="131"/>
      <c r="U129" s="131"/>
      <c r="V129" s="131">
        <v>0</v>
      </c>
      <c r="W129" s="131"/>
      <c r="X129" s="131"/>
      <c r="Y129" s="131"/>
      <c r="Z129" s="131"/>
      <c r="AA129" s="105"/>
      <c r="AB129" s="105"/>
    </row>
    <row r="130" spans="1:670" ht="39" customHeight="1" x14ac:dyDescent="0.2">
      <c r="B130" s="135"/>
      <c r="C130" s="129"/>
      <c r="D130" s="140" t="s">
        <v>103</v>
      </c>
      <c r="E130" s="141" t="s">
        <v>58</v>
      </c>
      <c r="F130" s="131">
        <v>5229</v>
      </c>
      <c r="G130" s="131">
        <v>790</v>
      </c>
      <c r="H130" s="131">
        <v>790</v>
      </c>
      <c r="I130" s="131">
        <v>783.22799999999995</v>
      </c>
      <c r="J130" s="131">
        <f t="shared" ref="J130:J141" si="113">I130-G130</f>
        <v>-6.7720000000000482</v>
      </c>
      <c r="K130" s="131">
        <v>783.22799999999995</v>
      </c>
      <c r="L130" s="132">
        <v>100</v>
      </c>
      <c r="M130" s="132">
        <f t="shared" si="112"/>
        <v>5229</v>
      </c>
      <c r="N130" s="131">
        <f t="shared" si="92"/>
        <v>100</v>
      </c>
      <c r="O130" s="131">
        <f t="shared" ref="O130" si="114">M130-F130</f>
        <v>0</v>
      </c>
      <c r="P130" s="131">
        <f>K130-H130</f>
        <v>-6.7720000000000482</v>
      </c>
      <c r="Q130" s="131">
        <f>R130+S130+T130</f>
        <v>-40.527000000000001</v>
      </c>
      <c r="R130" s="132"/>
      <c r="S130" s="132">
        <v>-40.527000000000001</v>
      </c>
      <c r="T130" s="131"/>
      <c r="U130" s="131"/>
      <c r="V130" s="131">
        <v>0</v>
      </c>
      <c r="W130" s="131"/>
      <c r="X130" s="131"/>
      <c r="Y130" s="131"/>
      <c r="Z130" s="131"/>
      <c r="AA130" s="105" t="s">
        <v>66</v>
      </c>
      <c r="AB130" s="105" t="s">
        <v>66</v>
      </c>
    </row>
    <row r="131" spans="1:670" x14ac:dyDescent="0.2">
      <c r="B131" s="129"/>
      <c r="C131" s="129"/>
      <c r="D131" s="129" t="s">
        <v>59</v>
      </c>
      <c r="E131" s="137" t="s">
        <v>60</v>
      </c>
      <c r="F131" s="131">
        <v>9190</v>
      </c>
      <c r="G131" s="131">
        <v>1600</v>
      </c>
      <c r="H131" s="131">
        <v>1600</v>
      </c>
      <c r="I131" s="131">
        <v>1600</v>
      </c>
      <c r="J131" s="131">
        <f t="shared" si="113"/>
        <v>0</v>
      </c>
      <c r="K131" s="131">
        <v>1600</v>
      </c>
      <c r="L131" s="132">
        <v>100</v>
      </c>
      <c r="M131" s="132">
        <f t="shared" si="112"/>
        <v>9190</v>
      </c>
      <c r="N131" s="131">
        <f t="shared" si="92"/>
        <v>100</v>
      </c>
      <c r="O131" s="131">
        <v>0</v>
      </c>
      <c r="P131" s="131">
        <f t="shared" ref="P131:P140" si="115">K131-H131</f>
        <v>0</v>
      </c>
      <c r="Q131" s="131">
        <f t="shared" ref="Q131:Q156" si="116">R131+S131+T131</f>
        <v>0</v>
      </c>
      <c r="R131" s="132"/>
      <c r="S131" s="132"/>
      <c r="T131" s="131"/>
      <c r="U131" s="131"/>
      <c r="V131" s="131">
        <f>P131-Q131-U131</f>
        <v>0</v>
      </c>
      <c r="W131" s="150"/>
      <c r="X131" s="150"/>
      <c r="Y131" s="150"/>
      <c r="Z131" s="131"/>
      <c r="AA131" s="105"/>
      <c r="AB131" s="105"/>
    </row>
    <row r="132" spans="1:670" ht="38.25" x14ac:dyDescent="0.2">
      <c r="B132" s="129"/>
      <c r="C132" s="129"/>
      <c r="D132" s="129" t="s">
        <v>61</v>
      </c>
      <c r="E132" s="137" t="s">
        <v>62</v>
      </c>
      <c r="F132" s="131">
        <v>7832</v>
      </c>
      <c r="G132" s="131">
        <v>1130</v>
      </c>
      <c r="H132" s="131">
        <v>1130</v>
      </c>
      <c r="I132" s="131">
        <v>1130</v>
      </c>
      <c r="J132" s="131">
        <f t="shared" si="113"/>
        <v>0</v>
      </c>
      <c r="K132" s="131">
        <v>1130</v>
      </c>
      <c r="L132" s="132">
        <v>100</v>
      </c>
      <c r="M132" s="132">
        <f t="shared" si="112"/>
        <v>7832</v>
      </c>
      <c r="N132" s="131">
        <f t="shared" si="92"/>
        <v>100</v>
      </c>
      <c r="O132" s="131">
        <v>0</v>
      </c>
      <c r="P132" s="131">
        <f t="shared" si="115"/>
        <v>0</v>
      </c>
      <c r="Q132" s="131">
        <f t="shared" si="116"/>
        <v>-39.305999999999997</v>
      </c>
      <c r="R132" s="132"/>
      <c r="S132" s="132">
        <v>-39.305999999999997</v>
      </c>
      <c r="T132" s="131"/>
      <c r="U132" s="131"/>
      <c r="V132" s="131">
        <f>P132-Q132-U132</f>
        <v>39.305999999999997</v>
      </c>
      <c r="W132" s="150"/>
      <c r="X132" s="150"/>
      <c r="Y132" s="150"/>
      <c r="Z132" s="131"/>
      <c r="AA132" s="105"/>
      <c r="AB132" s="105"/>
    </row>
    <row r="133" spans="1:670" ht="25.5" x14ac:dyDescent="0.2">
      <c r="B133" s="135"/>
      <c r="C133" s="129"/>
      <c r="D133" s="140" t="s">
        <v>89</v>
      </c>
      <c r="E133" s="149" t="s">
        <v>110</v>
      </c>
      <c r="F133" s="131">
        <v>50</v>
      </c>
      <c r="G133" s="131">
        <v>0</v>
      </c>
      <c r="H133" s="131">
        <v>0</v>
      </c>
      <c r="I133" s="131">
        <v>0</v>
      </c>
      <c r="J133" s="131">
        <f t="shared" si="113"/>
        <v>0</v>
      </c>
      <c r="K133" s="131">
        <v>0</v>
      </c>
      <c r="L133" s="132">
        <v>100</v>
      </c>
      <c r="M133" s="132">
        <f t="shared" si="112"/>
        <v>50</v>
      </c>
      <c r="N133" s="131">
        <f>M133/F133*100</f>
        <v>100</v>
      </c>
      <c r="O133" s="131">
        <f t="shared" ref="O133" si="117">M133-F133</f>
        <v>0</v>
      </c>
      <c r="P133" s="131">
        <f>K133-H133</f>
        <v>0</v>
      </c>
      <c r="Q133" s="131">
        <f t="shared" si="116"/>
        <v>0</v>
      </c>
      <c r="R133" s="132"/>
      <c r="S133" s="132"/>
      <c r="T133" s="131"/>
      <c r="U133" s="131"/>
      <c r="V133" s="131">
        <f t="shared" ref="V133" si="118">P133-Q133-U133</f>
        <v>0</v>
      </c>
      <c r="W133" s="131"/>
      <c r="X133" s="131"/>
      <c r="Y133" s="131"/>
      <c r="Z133" s="131"/>
      <c r="AA133" s="105"/>
      <c r="AB133" s="105"/>
    </row>
    <row r="134" spans="1:670" ht="51" customHeight="1" x14ac:dyDescent="0.2">
      <c r="B134" s="129"/>
      <c r="C134" s="129"/>
      <c r="D134" s="129" t="s">
        <v>64</v>
      </c>
      <c r="E134" s="159" t="s">
        <v>65</v>
      </c>
      <c r="F134" s="131">
        <v>5221</v>
      </c>
      <c r="G134" s="131">
        <v>700</v>
      </c>
      <c r="H134" s="131">
        <v>700</v>
      </c>
      <c r="I134" s="131">
        <v>700</v>
      </c>
      <c r="J134" s="131">
        <f t="shared" si="113"/>
        <v>0</v>
      </c>
      <c r="K134" s="131">
        <v>700</v>
      </c>
      <c r="L134" s="132">
        <v>100</v>
      </c>
      <c r="M134" s="132">
        <f t="shared" si="112"/>
        <v>5221</v>
      </c>
      <c r="N134" s="131">
        <f t="shared" si="92"/>
        <v>100</v>
      </c>
      <c r="O134" s="131">
        <v>0</v>
      </c>
      <c r="P134" s="131">
        <f t="shared" si="115"/>
        <v>0</v>
      </c>
      <c r="Q134" s="131">
        <f t="shared" si="116"/>
        <v>-6.359</v>
      </c>
      <c r="R134" s="132"/>
      <c r="S134" s="132">
        <v>-6.359</v>
      </c>
      <c r="T134" s="131"/>
      <c r="U134" s="131"/>
      <c r="V134" s="131">
        <f>P134-Q134-U134</f>
        <v>6.359</v>
      </c>
      <c r="W134" s="150"/>
      <c r="X134" s="150"/>
      <c r="Y134" s="150"/>
      <c r="Z134" s="131"/>
      <c r="AA134" s="105"/>
      <c r="AB134" s="105"/>
    </row>
    <row r="135" spans="1:670" ht="63.75" x14ac:dyDescent="0.2">
      <c r="B135" s="129"/>
      <c r="C135" s="129"/>
      <c r="D135" s="129" t="s">
        <v>91</v>
      </c>
      <c r="E135" s="137" t="s">
        <v>92</v>
      </c>
      <c r="F135" s="131">
        <v>57182</v>
      </c>
      <c r="G135" s="131">
        <v>8216</v>
      </c>
      <c r="H135" s="131">
        <v>6016</v>
      </c>
      <c r="I135" s="131">
        <v>6862.8190000000004</v>
      </c>
      <c r="J135" s="131">
        <f>I135-G135</f>
        <v>-1353.1809999999996</v>
      </c>
      <c r="K135" s="131">
        <v>5644.5536000000002</v>
      </c>
      <c r="L135" s="132">
        <v>100</v>
      </c>
      <c r="M135" s="132">
        <f t="shared" si="112"/>
        <v>57182</v>
      </c>
      <c r="N135" s="131">
        <f t="shared" si="92"/>
        <v>100</v>
      </c>
      <c r="O135" s="131">
        <v>0</v>
      </c>
      <c r="P135" s="131">
        <f>K135-H135</f>
        <v>-371.44639999999981</v>
      </c>
      <c r="Q135" s="131">
        <f t="shared" si="116"/>
        <v>-1703.376</v>
      </c>
      <c r="R135" s="132"/>
      <c r="S135" s="132"/>
      <c r="T135" s="131">
        <v>-1703.376</v>
      </c>
      <c r="U135" s="131"/>
      <c r="V135" s="131">
        <f>P135-Q135-U135</f>
        <v>1331.9296000000002</v>
      </c>
      <c r="W135" s="150"/>
      <c r="X135" s="150"/>
      <c r="Y135" s="150"/>
      <c r="Z135" s="131"/>
      <c r="AA135" s="105" t="s">
        <v>66</v>
      </c>
      <c r="AB135" s="105" t="s">
        <v>66</v>
      </c>
    </row>
    <row r="136" spans="1:670" ht="40.5" customHeight="1" x14ac:dyDescent="0.2">
      <c r="B136" s="129"/>
      <c r="C136" s="129"/>
      <c r="D136" s="129" t="s">
        <v>93</v>
      </c>
      <c r="E136" s="137" t="s">
        <v>94</v>
      </c>
      <c r="F136" s="131">
        <v>1764</v>
      </c>
      <c r="G136" s="131">
        <v>1764</v>
      </c>
      <c r="H136" s="131">
        <v>1764</v>
      </c>
      <c r="I136" s="131">
        <v>1473.45</v>
      </c>
      <c r="J136" s="131">
        <f>I136-G136</f>
        <v>-290.54999999999995</v>
      </c>
      <c r="K136" s="131">
        <v>1458</v>
      </c>
      <c r="L136" s="132">
        <v>100</v>
      </c>
      <c r="M136" s="132">
        <f t="shared" si="112"/>
        <v>1764</v>
      </c>
      <c r="N136" s="131">
        <f t="shared" si="92"/>
        <v>100</v>
      </c>
      <c r="O136" s="131">
        <f>M136-F136</f>
        <v>0</v>
      </c>
      <c r="P136" s="131">
        <f>K136-H136</f>
        <v>-306</v>
      </c>
      <c r="Q136" s="131">
        <f t="shared" si="116"/>
        <v>0</v>
      </c>
      <c r="R136" s="132"/>
      <c r="S136" s="132"/>
      <c r="T136" s="131"/>
      <c r="U136" s="131"/>
      <c r="V136" s="131">
        <f>P136-Q136-U136</f>
        <v>-306</v>
      </c>
      <c r="W136" s="131"/>
      <c r="X136" s="131"/>
      <c r="Y136" s="131"/>
      <c r="Z136" s="131"/>
      <c r="AA136" s="105" t="s">
        <v>66</v>
      </c>
      <c r="AB136" s="105" t="s">
        <v>66</v>
      </c>
    </row>
    <row r="137" spans="1:670" ht="39" customHeight="1" x14ac:dyDescent="0.2">
      <c r="B137" s="135"/>
      <c r="C137" s="129"/>
      <c r="D137" s="140" t="s">
        <v>95</v>
      </c>
      <c r="E137" s="149" t="s">
        <v>96</v>
      </c>
      <c r="F137" s="131">
        <v>433</v>
      </c>
      <c r="G137" s="131">
        <v>433</v>
      </c>
      <c r="H137" s="131">
        <v>0</v>
      </c>
      <c r="I137" s="131">
        <v>0</v>
      </c>
      <c r="J137" s="131">
        <f>I137-G137</f>
        <v>-433</v>
      </c>
      <c r="K137" s="131">
        <v>0</v>
      </c>
      <c r="L137" s="132">
        <v>100</v>
      </c>
      <c r="M137" s="132">
        <f t="shared" si="112"/>
        <v>433</v>
      </c>
      <c r="N137" s="131">
        <f>M137/F137*100</f>
        <v>100</v>
      </c>
      <c r="O137" s="131">
        <f t="shared" ref="O137" si="119">M137-F137</f>
        <v>0</v>
      </c>
      <c r="P137" s="131">
        <f>K137-H137</f>
        <v>0</v>
      </c>
      <c r="Q137" s="131">
        <f>R137+S137+T137</f>
        <v>0</v>
      </c>
      <c r="R137" s="131"/>
      <c r="S137" s="132"/>
      <c r="T137" s="131"/>
      <c r="U137" s="131"/>
      <c r="V137" s="131">
        <f>P137-Q137-U137</f>
        <v>0</v>
      </c>
      <c r="W137" s="131"/>
      <c r="X137" s="131"/>
      <c r="Y137" s="131"/>
      <c r="Z137" s="131"/>
      <c r="AA137" s="105"/>
      <c r="AB137" s="105"/>
    </row>
    <row r="138" spans="1:670" ht="25.5" x14ac:dyDescent="0.2">
      <c r="B138" s="129"/>
      <c r="C138" s="129"/>
      <c r="D138" s="129" t="s">
        <v>71</v>
      </c>
      <c r="E138" s="137" t="s">
        <v>104</v>
      </c>
      <c r="F138" s="131">
        <v>3107</v>
      </c>
      <c r="G138" s="131">
        <v>1256</v>
      </c>
      <c r="H138" s="131">
        <v>1256</v>
      </c>
      <c r="I138" s="131">
        <v>1254.268</v>
      </c>
      <c r="J138" s="131">
        <f t="shared" si="113"/>
        <v>-1.7319999999999709</v>
      </c>
      <c r="K138" s="131">
        <v>1254.268</v>
      </c>
      <c r="L138" s="132">
        <v>100</v>
      </c>
      <c r="M138" s="132">
        <f t="shared" si="112"/>
        <v>3107</v>
      </c>
      <c r="N138" s="131">
        <f t="shared" si="92"/>
        <v>100</v>
      </c>
      <c r="O138" s="131">
        <v>0</v>
      </c>
      <c r="P138" s="131">
        <f t="shared" si="115"/>
        <v>-1.7319999999999709</v>
      </c>
      <c r="Q138" s="131">
        <f t="shared" si="116"/>
        <v>0</v>
      </c>
      <c r="R138" s="132"/>
      <c r="S138" s="132"/>
      <c r="T138" s="131"/>
      <c r="U138" s="131"/>
      <c r="V138" s="131">
        <v>0</v>
      </c>
      <c r="W138" s="150"/>
      <c r="X138" s="150"/>
      <c r="Y138" s="150"/>
      <c r="Z138" s="131"/>
      <c r="AA138" s="105"/>
      <c r="AB138" s="105"/>
    </row>
    <row r="139" spans="1:670" ht="50.25" customHeight="1" x14ac:dyDescent="0.2">
      <c r="B139" s="135"/>
      <c r="C139" s="129"/>
      <c r="D139" s="140" t="s">
        <v>75</v>
      </c>
      <c r="E139" s="136" t="s">
        <v>76</v>
      </c>
      <c r="F139" s="131">
        <v>2122</v>
      </c>
      <c r="G139" s="131">
        <v>800</v>
      </c>
      <c r="H139" s="131">
        <v>0</v>
      </c>
      <c r="I139" s="131">
        <v>800</v>
      </c>
      <c r="J139" s="131">
        <f t="shared" si="113"/>
        <v>0</v>
      </c>
      <c r="K139" s="131">
        <v>0</v>
      </c>
      <c r="L139" s="132">
        <v>100</v>
      </c>
      <c r="M139" s="132">
        <f>F139</f>
        <v>2122</v>
      </c>
      <c r="N139" s="131">
        <f>M139/F139*100</f>
        <v>100</v>
      </c>
      <c r="O139" s="131">
        <f t="shared" ref="O139" si="120">M139-F139</f>
        <v>0</v>
      </c>
      <c r="P139" s="131">
        <f>K139-H139</f>
        <v>0</v>
      </c>
      <c r="Q139" s="131">
        <f t="shared" si="116"/>
        <v>0</v>
      </c>
      <c r="R139" s="132"/>
      <c r="S139" s="132"/>
      <c r="T139" s="132"/>
      <c r="U139" s="132"/>
      <c r="V139" s="131">
        <v>0</v>
      </c>
      <c r="W139" s="131"/>
      <c r="X139" s="131"/>
      <c r="Y139" s="131"/>
      <c r="Z139" s="131"/>
      <c r="AA139" s="105"/>
      <c r="AB139" s="105"/>
    </row>
    <row r="140" spans="1:670" ht="63.75" x14ac:dyDescent="0.2">
      <c r="B140" s="129"/>
      <c r="C140" s="129"/>
      <c r="D140" s="129" t="s">
        <v>77</v>
      </c>
      <c r="E140" s="137" t="s">
        <v>78</v>
      </c>
      <c r="F140" s="131">
        <v>74287</v>
      </c>
      <c r="G140" s="131">
        <v>72322</v>
      </c>
      <c r="H140" s="131">
        <v>12054</v>
      </c>
      <c r="I140" s="131">
        <v>72321.428570000004</v>
      </c>
      <c r="J140" s="131">
        <f t="shared" si="113"/>
        <v>-0.57142999999632593</v>
      </c>
      <c r="K140" s="131">
        <v>12053.57142</v>
      </c>
      <c r="L140" s="132">
        <v>100</v>
      </c>
      <c r="M140" s="132">
        <f t="shared" si="112"/>
        <v>74287</v>
      </c>
      <c r="N140" s="131">
        <f t="shared" si="92"/>
        <v>100</v>
      </c>
      <c r="O140" s="131">
        <v>0</v>
      </c>
      <c r="P140" s="131">
        <f t="shared" si="115"/>
        <v>-0.42857999999978347</v>
      </c>
      <c r="Q140" s="131">
        <f t="shared" si="116"/>
        <v>-0.214</v>
      </c>
      <c r="R140" s="131"/>
      <c r="S140" s="132"/>
      <c r="T140" s="131">
        <v>-0.214</v>
      </c>
      <c r="U140" s="131"/>
      <c r="V140" s="131">
        <v>0</v>
      </c>
      <c r="W140" s="150"/>
      <c r="X140" s="150"/>
      <c r="Y140" s="150"/>
      <c r="Z140" s="131"/>
      <c r="AA140" s="105" t="s">
        <v>66</v>
      </c>
      <c r="AB140" s="105" t="s">
        <v>66</v>
      </c>
    </row>
    <row r="141" spans="1:670" ht="27.75" customHeight="1" x14ac:dyDescent="0.2">
      <c r="B141" s="135"/>
      <c r="C141" s="129"/>
      <c r="D141" s="129" t="s">
        <v>83</v>
      </c>
      <c r="E141" s="137" t="s">
        <v>84</v>
      </c>
      <c r="F141" s="131">
        <v>13</v>
      </c>
      <c r="G141" s="131">
        <v>0</v>
      </c>
      <c r="H141" s="131">
        <v>0</v>
      </c>
      <c r="I141" s="131">
        <v>0</v>
      </c>
      <c r="J141" s="131">
        <f t="shared" si="113"/>
        <v>0</v>
      </c>
      <c r="K141" s="131">
        <v>0</v>
      </c>
      <c r="L141" s="132">
        <v>100</v>
      </c>
      <c r="M141" s="132">
        <f t="shared" si="112"/>
        <v>13</v>
      </c>
      <c r="N141" s="131">
        <f t="shared" si="92"/>
        <v>100</v>
      </c>
      <c r="O141" s="131">
        <f t="shared" ref="O141" si="121">M141-F141</f>
        <v>0</v>
      </c>
      <c r="P141" s="131">
        <f>K141-H141</f>
        <v>0</v>
      </c>
      <c r="Q141" s="131">
        <f>R141+S141+T141</f>
        <v>0</v>
      </c>
      <c r="R141" s="132"/>
      <c r="S141" s="132"/>
      <c r="T141" s="131"/>
      <c r="U141" s="131"/>
      <c r="V141" s="131">
        <f>P141-Q141-U141</f>
        <v>0</v>
      </c>
      <c r="W141" s="131"/>
      <c r="X141" s="131"/>
      <c r="Y141" s="131"/>
      <c r="Z141" s="131"/>
      <c r="AA141" s="105"/>
      <c r="AB141" s="105"/>
    </row>
    <row r="142" spans="1:670" s="144" customFormat="1" ht="64.5" customHeight="1" x14ac:dyDescent="0.2">
      <c r="A142" s="152"/>
      <c r="B142" s="129" t="s">
        <v>87</v>
      </c>
      <c r="C142" s="129"/>
      <c r="D142" s="129"/>
      <c r="E142" s="137" t="s">
        <v>182</v>
      </c>
      <c r="F142" s="131">
        <f>F143</f>
        <v>740273</v>
      </c>
      <c r="G142" s="131">
        <f t="shared" ref="G142:I142" si="122">G143</f>
        <v>345147</v>
      </c>
      <c r="H142" s="131">
        <f t="shared" si="122"/>
        <v>21528</v>
      </c>
      <c r="I142" s="131">
        <f t="shared" si="122"/>
        <v>161123.91</v>
      </c>
      <c r="J142" s="131">
        <f>I142-G142</f>
        <v>-184023.09</v>
      </c>
      <c r="K142" s="131">
        <f>K143</f>
        <v>21025.662039999999</v>
      </c>
      <c r="L142" s="132">
        <f t="shared" ref="L142:L149" si="123">(K142/H142)*100</f>
        <v>97.666583240431066</v>
      </c>
      <c r="M142" s="131">
        <f>M143</f>
        <v>740273</v>
      </c>
      <c r="N142" s="131">
        <f t="shared" si="92"/>
        <v>100</v>
      </c>
      <c r="O142" s="131">
        <f>O143</f>
        <v>0</v>
      </c>
      <c r="P142" s="131">
        <f>P143</f>
        <v>-502.33796000000075</v>
      </c>
      <c r="Q142" s="131">
        <f t="shared" ref="Q142:T142" si="124">Q143</f>
        <v>-42190.234000000004</v>
      </c>
      <c r="R142" s="131">
        <f t="shared" si="124"/>
        <v>0</v>
      </c>
      <c r="S142" s="131">
        <f t="shared" si="124"/>
        <v>-28546.297000000002</v>
      </c>
      <c r="T142" s="131">
        <f t="shared" si="124"/>
        <v>-13643.937</v>
      </c>
      <c r="U142" s="131">
        <v>0</v>
      </c>
      <c r="V142" s="131">
        <v>0</v>
      </c>
      <c r="W142" s="153"/>
      <c r="X142" s="153"/>
      <c r="Y142" s="153"/>
      <c r="Z142" s="153"/>
      <c r="AA142" s="154"/>
      <c r="AC142" s="127"/>
      <c r="AD142" s="152"/>
      <c r="AE142" s="152"/>
      <c r="AF142" s="152"/>
      <c r="AG142" s="152"/>
      <c r="AH142" s="152"/>
      <c r="AI142" s="152"/>
      <c r="AJ142" s="152"/>
      <c r="AK142" s="152"/>
      <c r="AL142" s="152"/>
      <c r="AM142" s="152"/>
      <c r="AN142" s="152"/>
      <c r="AO142" s="152"/>
      <c r="AP142" s="152"/>
      <c r="AQ142" s="152"/>
      <c r="AR142" s="152"/>
      <c r="AS142" s="152"/>
      <c r="AT142" s="152"/>
      <c r="AU142" s="152"/>
      <c r="AV142" s="152"/>
      <c r="AW142" s="152"/>
      <c r="AX142" s="152"/>
      <c r="AY142" s="152"/>
      <c r="AZ142" s="152"/>
      <c r="BA142" s="152"/>
      <c r="BB142" s="152"/>
      <c r="BC142" s="152"/>
      <c r="BD142" s="152"/>
      <c r="BE142" s="152"/>
      <c r="BF142" s="152"/>
      <c r="BG142" s="152"/>
      <c r="BH142" s="152"/>
      <c r="BI142" s="152"/>
      <c r="BJ142" s="152"/>
      <c r="BK142" s="152"/>
      <c r="BL142" s="152"/>
      <c r="BM142" s="152"/>
      <c r="BN142" s="152"/>
      <c r="BO142" s="152"/>
      <c r="BP142" s="152"/>
      <c r="BQ142" s="152"/>
      <c r="BR142" s="152"/>
      <c r="BS142" s="152"/>
      <c r="BT142" s="152"/>
      <c r="BU142" s="152"/>
      <c r="BV142" s="152"/>
      <c r="BW142" s="152"/>
      <c r="BX142" s="152"/>
      <c r="BY142" s="152"/>
      <c r="BZ142" s="152"/>
      <c r="CA142" s="152"/>
      <c r="CB142" s="152"/>
      <c r="CC142" s="152"/>
      <c r="CD142" s="152"/>
      <c r="CE142" s="152"/>
      <c r="CF142" s="152"/>
      <c r="CG142" s="152"/>
      <c r="CH142" s="152"/>
      <c r="CI142" s="152"/>
      <c r="CJ142" s="152"/>
      <c r="CK142" s="152"/>
      <c r="CL142" s="152"/>
      <c r="CM142" s="152"/>
      <c r="CN142" s="152"/>
      <c r="CO142" s="152"/>
      <c r="CP142" s="152"/>
      <c r="CQ142" s="152"/>
      <c r="CR142" s="152"/>
      <c r="CS142" s="152"/>
      <c r="CT142" s="152"/>
      <c r="CU142" s="152"/>
      <c r="CV142" s="152"/>
      <c r="CW142" s="152"/>
      <c r="CX142" s="152"/>
      <c r="CY142" s="152"/>
      <c r="CZ142" s="152"/>
      <c r="DA142" s="152"/>
      <c r="DB142" s="152"/>
      <c r="DC142" s="152"/>
      <c r="DD142" s="152"/>
      <c r="DE142" s="152"/>
      <c r="DF142" s="152"/>
      <c r="DG142" s="152"/>
      <c r="DH142" s="152"/>
      <c r="DI142" s="152"/>
      <c r="DJ142" s="152"/>
      <c r="DK142" s="152"/>
      <c r="DL142" s="152"/>
      <c r="DM142" s="152"/>
      <c r="DN142" s="152"/>
      <c r="DO142" s="152"/>
      <c r="DP142" s="152"/>
      <c r="DQ142" s="152"/>
      <c r="DR142" s="152"/>
      <c r="DS142" s="152"/>
      <c r="DT142" s="152"/>
      <c r="DU142" s="152"/>
      <c r="DV142" s="152"/>
      <c r="DW142" s="152"/>
      <c r="DX142" s="152"/>
      <c r="DY142" s="152"/>
      <c r="DZ142" s="152"/>
      <c r="EA142" s="152"/>
      <c r="EB142" s="152"/>
      <c r="EC142" s="152"/>
      <c r="ED142" s="152"/>
      <c r="EE142" s="152"/>
      <c r="EF142" s="152"/>
      <c r="EG142" s="152"/>
      <c r="EH142" s="152"/>
      <c r="EI142" s="152"/>
      <c r="EJ142" s="152"/>
      <c r="EK142" s="152"/>
      <c r="EL142" s="152"/>
      <c r="EM142" s="152"/>
      <c r="EN142" s="152"/>
      <c r="EO142" s="152"/>
      <c r="EP142" s="152"/>
      <c r="EQ142" s="152"/>
      <c r="ER142" s="152"/>
      <c r="ES142" s="152"/>
      <c r="ET142" s="152"/>
      <c r="EU142" s="152"/>
      <c r="EV142" s="152"/>
      <c r="EW142" s="152"/>
      <c r="EX142" s="152"/>
      <c r="EY142" s="152"/>
      <c r="EZ142" s="152"/>
      <c r="FA142" s="152"/>
      <c r="FB142" s="152"/>
      <c r="FC142" s="152"/>
      <c r="FD142" s="152"/>
      <c r="FE142" s="152"/>
      <c r="FF142" s="152"/>
      <c r="FG142" s="152"/>
      <c r="FH142" s="152"/>
      <c r="FI142" s="152"/>
      <c r="FJ142" s="152"/>
      <c r="FK142" s="152"/>
      <c r="FL142" s="152"/>
      <c r="FM142" s="152"/>
      <c r="FN142" s="152"/>
      <c r="FO142" s="152"/>
      <c r="FP142" s="152"/>
      <c r="FQ142" s="152"/>
      <c r="FR142" s="152"/>
      <c r="FS142" s="152"/>
      <c r="FT142" s="152"/>
      <c r="FU142" s="152"/>
      <c r="FV142" s="152"/>
      <c r="FW142" s="152"/>
      <c r="FX142" s="152"/>
      <c r="FY142" s="152"/>
      <c r="FZ142" s="152"/>
      <c r="GA142" s="152"/>
      <c r="GB142" s="152"/>
      <c r="GC142" s="152"/>
      <c r="GD142" s="152"/>
      <c r="GE142" s="152"/>
      <c r="GF142" s="152"/>
      <c r="GG142" s="152"/>
      <c r="GH142" s="152"/>
      <c r="GI142" s="152"/>
      <c r="GJ142" s="152"/>
      <c r="GK142" s="152"/>
      <c r="GL142" s="152"/>
      <c r="GM142" s="152"/>
      <c r="GN142" s="152"/>
      <c r="GO142" s="152"/>
      <c r="GP142" s="152"/>
      <c r="GQ142" s="152"/>
      <c r="GR142" s="152"/>
      <c r="GS142" s="152"/>
      <c r="GT142" s="152"/>
      <c r="GU142" s="152"/>
      <c r="GV142" s="152"/>
      <c r="GW142" s="152"/>
      <c r="GX142" s="152"/>
      <c r="GY142" s="152"/>
      <c r="GZ142" s="152"/>
      <c r="HA142" s="152"/>
      <c r="HB142" s="152"/>
      <c r="HC142" s="152"/>
      <c r="HD142" s="152"/>
      <c r="HE142" s="152"/>
      <c r="HF142" s="152"/>
      <c r="HG142" s="152"/>
      <c r="HH142" s="152"/>
      <c r="HI142" s="152"/>
      <c r="HJ142" s="152"/>
      <c r="HK142" s="152"/>
      <c r="HL142" s="152"/>
      <c r="HM142" s="152"/>
      <c r="HN142" s="152"/>
      <c r="HO142" s="152"/>
      <c r="HP142" s="152"/>
      <c r="HQ142" s="152"/>
      <c r="HR142" s="152"/>
      <c r="HS142" s="152"/>
      <c r="HT142" s="152"/>
      <c r="HU142" s="152"/>
      <c r="HV142" s="152"/>
      <c r="HW142" s="152"/>
      <c r="HX142" s="152"/>
      <c r="HY142" s="152"/>
      <c r="HZ142" s="152"/>
      <c r="IA142" s="152"/>
      <c r="IB142" s="152"/>
      <c r="IC142" s="152"/>
      <c r="ID142" s="152"/>
      <c r="IE142" s="152"/>
      <c r="IF142" s="152"/>
      <c r="IG142" s="152"/>
      <c r="IH142" s="152"/>
      <c r="II142" s="152"/>
      <c r="IJ142" s="152"/>
      <c r="IK142" s="152"/>
      <c r="IL142" s="152"/>
      <c r="IM142" s="152"/>
      <c r="IN142" s="152"/>
      <c r="IO142" s="152"/>
      <c r="IP142" s="152"/>
      <c r="IQ142" s="152"/>
      <c r="IR142" s="152"/>
      <c r="IS142" s="152"/>
      <c r="IT142" s="152"/>
      <c r="IU142" s="152"/>
      <c r="IV142" s="152"/>
      <c r="IW142" s="152"/>
      <c r="IX142" s="152"/>
      <c r="IY142" s="152"/>
      <c r="IZ142" s="152"/>
      <c r="JA142" s="152"/>
      <c r="JB142" s="152"/>
      <c r="JC142" s="152"/>
      <c r="JD142" s="152"/>
      <c r="JE142" s="152"/>
      <c r="JF142" s="152"/>
      <c r="JG142" s="152"/>
      <c r="JH142" s="152"/>
      <c r="JI142" s="152"/>
      <c r="JJ142" s="152"/>
      <c r="JK142" s="152"/>
      <c r="JL142" s="152"/>
      <c r="JM142" s="152"/>
      <c r="JN142" s="152"/>
      <c r="JO142" s="152"/>
      <c r="JP142" s="152"/>
      <c r="JQ142" s="152"/>
      <c r="JR142" s="152"/>
      <c r="JS142" s="152"/>
      <c r="JT142" s="152"/>
      <c r="JU142" s="152"/>
      <c r="JV142" s="152"/>
      <c r="JW142" s="152"/>
      <c r="JX142" s="152"/>
      <c r="JY142" s="152"/>
      <c r="JZ142" s="152"/>
      <c r="KA142" s="152"/>
      <c r="KB142" s="152"/>
      <c r="KC142" s="152"/>
      <c r="KD142" s="152"/>
      <c r="KE142" s="152"/>
      <c r="KF142" s="152"/>
      <c r="KG142" s="152"/>
      <c r="KH142" s="152"/>
      <c r="KI142" s="152"/>
      <c r="KJ142" s="152"/>
      <c r="KK142" s="152"/>
      <c r="KL142" s="152"/>
      <c r="KM142" s="152"/>
      <c r="KN142" s="152"/>
      <c r="KO142" s="152"/>
      <c r="KP142" s="152"/>
      <c r="KQ142" s="152"/>
      <c r="KR142" s="152"/>
      <c r="KS142" s="152"/>
      <c r="KT142" s="152"/>
      <c r="KU142" s="152"/>
      <c r="KV142" s="152"/>
      <c r="KW142" s="152"/>
      <c r="KX142" s="152"/>
      <c r="KY142" s="152"/>
      <c r="KZ142" s="152"/>
      <c r="LA142" s="152"/>
      <c r="LB142" s="152"/>
      <c r="LC142" s="152"/>
      <c r="LD142" s="152"/>
      <c r="LE142" s="152"/>
      <c r="LF142" s="152"/>
      <c r="LG142" s="152"/>
      <c r="LH142" s="152"/>
      <c r="LI142" s="152"/>
      <c r="LJ142" s="152"/>
      <c r="LK142" s="152"/>
      <c r="LL142" s="152"/>
      <c r="LM142" s="152"/>
      <c r="LN142" s="152"/>
      <c r="LO142" s="152"/>
      <c r="LP142" s="152"/>
      <c r="LQ142" s="152"/>
      <c r="LR142" s="152"/>
      <c r="LS142" s="152"/>
      <c r="LT142" s="152"/>
      <c r="LU142" s="152"/>
      <c r="LV142" s="152"/>
      <c r="LW142" s="152"/>
      <c r="LX142" s="152"/>
      <c r="LY142" s="152"/>
      <c r="LZ142" s="152"/>
      <c r="MA142" s="152"/>
      <c r="MB142" s="152"/>
      <c r="MC142" s="152"/>
      <c r="MD142" s="152"/>
      <c r="ME142" s="152"/>
      <c r="MF142" s="152"/>
      <c r="MG142" s="152"/>
      <c r="MH142" s="152"/>
      <c r="MI142" s="152"/>
      <c r="MJ142" s="152"/>
      <c r="MK142" s="152"/>
      <c r="ML142" s="152"/>
      <c r="MM142" s="152"/>
      <c r="MN142" s="152"/>
      <c r="MO142" s="152"/>
      <c r="MP142" s="152"/>
      <c r="MQ142" s="152"/>
      <c r="MR142" s="152"/>
      <c r="MS142" s="152"/>
      <c r="MT142" s="152"/>
      <c r="MU142" s="152"/>
      <c r="MV142" s="152"/>
      <c r="MW142" s="152"/>
      <c r="MX142" s="152"/>
      <c r="MY142" s="152"/>
      <c r="MZ142" s="152"/>
      <c r="NA142" s="152"/>
      <c r="NB142" s="152"/>
      <c r="NC142" s="152"/>
      <c r="ND142" s="152"/>
      <c r="NE142" s="152"/>
      <c r="NF142" s="152"/>
      <c r="NG142" s="152"/>
      <c r="NH142" s="152"/>
      <c r="NI142" s="152"/>
      <c r="NJ142" s="152"/>
      <c r="NK142" s="152"/>
      <c r="NL142" s="152"/>
      <c r="NM142" s="152"/>
      <c r="NN142" s="152"/>
      <c r="NO142" s="152"/>
      <c r="NP142" s="152"/>
      <c r="NQ142" s="152"/>
      <c r="NR142" s="152"/>
      <c r="NS142" s="152"/>
      <c r="NT142" s="152"/>
      <c r="NU142" s="152"/>
      <c r="NV142" s="152"/>
      <c r="NW142" s="152"/>
      <c r="NX142" s="152"/>
      <c r="NY142" s="152"/>
      <c r="NZ142" s="152"/>
      <c r="OA142" s="152"/>
      <c r="OB142" s="152"/>
      <c r="OC142" s="152"/>
      <c r="OD142" s="152"/>
      <c r="OE142" s="152"/>
      <c r="OF142" s="152"/>
      <c r="OG142" s="152"/>
      <c r="OH142" s="152"/>
      <c r="OI142" s="152"/>
      <c r="OJ142" s="152"/>
      <c r="OK142" s="152"/>
      <c r="OL142" s="152"/>
      <c r="OM142" s="152"/>
      <c r="ON142" s="152"/>
      <c r="OO142" s="152"/>
      <c r="OP142" s="152"/>
      <c r="OQ142" s="152"/>
      <c r="OR142" s="152"/>
      <c r="OS142" s="152"/>
      <c r="OT142" s="152"/>
      <c r="OU142" s="152"/>
      <c r="OV142" s="152"/>
      <c r="OW142" s="152"/>
      <c r="OX142" s="152"/>
      <c r="OY142" s="152"/>
      <c r="OZ142" s="152"/>
      <c r="PA142" s="152"/>
      <c r="PB142" s="152"/>
      <c r="PC142" s="152"/>
      <c r="PD142" s="152"/>
      <c r="PE142" s="152"/>
      <c r="PF142" s="152"/>
      <c r="PG142" s="152"/>
      <c r="PH142" s="152"/>
      <c r="PI142" s="152"/>
      <c r="PJ142" s="152"/>
      <c r="PK142" s="152"/>
      <c r="PL142" s="152"/>
      <c r="PM142" s="152"/>
      <c r="PN142" s="152"/>
      <c r="PO142" s="152"/>
      <c r="PP142" s="152"/>
      <c r="PQ142" s="152"/>
      <c r="PR142" s="152"/>
      <c r="PS142" s="152"/>
      <c r="PT142" s="152"/>
      <c r="PU142" s="152"/>
      <c r="PV142" s="152"/>
      <c r="PW142" s="152"/>
      <c r="PX142" s="152"/>
      <c r="PY142" s="152"/>
      <c r="PZ142" s="152"/>
      <c r="QA142" s="152"/>
      <c r="QB142" s="152"/>
      <c r="QC142" s="152"/>
      <c r="QD142" s="152"/>
      <c r="QE142" s="152"/>
      <c r="QF142" s="152"/>
      <c r="QG142" s="152"/>
      <c r="QH142" s="152"/>
      <c r="QI142" s="152"/>
      <c r="QJ142" s="152"/>
      <c r="QK142" s="152"/>
      <c r="QL142" s="152"/>
      <c r="QM142" s="152"/>
      <c r="QN142" s="152"/>
      <c r="QO142" s="152"/>
      <c r="QP142" s="152"/>
      <c r="QQ142" s="152"/>
      <c r="QR142" s="152"/>
      <c r="QS142" s="152"/>
      <c r="QT142" s="152"/>
      <c r="QU142" s="152"/>
      <c r="QV142" s="152"/>
      <c r="QW142" s="152"/>
      <c r="QX142" s="152"/>
      <c r="QY142" s="152"/>
      <c r="QZ142" s="152"/>
      <c r="RA142" s="152"/>
      <c r="RB142" s="152"/>
      <c r="RC142" s="152"/>
      <c r="RD142" s="152"/>
      <c r="RE142" s="152"/>
      <c r="RF142" s="152"/>
      <c r="RG142" s="152"/>
      <c r="RH142" s="152"/>
      <c r="RI142" s="152"/>
      <c r="RJ142" s="152"/>
      <c r="RK142" s="152"/>
      <c r="RL142" s="152"/>
      <c r="RM142" s="152"/>
      <c r="RN142" s="152"/>
      <c r="RO142" s="152"/>
      <c r="RP142" s="152"/>
      <c r="RQ142" s="152"/>
      <c r="RR142" s="152"/>
      <c r="RS142" s="152"/>
      <c r="RT142" s="152"/>
      <c r="RU142" s="152"/>
      <c r="RV142" s="152"/>
      <c r="RW142" s="152"/>
      <c r="RX142" s="152"/>
      <c r="RY142" s="152"/>
      <c r="RZ142" s="152"/>
      <c r="SA142" s="152"/>
      <c r="SB142" s="152"/>
      <c r="SC142" s="152"/>
      <c r="SD142" s="152"/>
      <c r="SE142" s="152"/>
      <c r="SF142" s="152"/>
      <c r="SG142" s="152"/>
      <c r="SH142" s="152"/>
      <c r="SI142" s="152"/>
      <c r="SJ142" s="152"/>
      <c r="SK142" s="152"/>
      <c r="SL142" s="152"/>
      <c r="SM142" s="152"/>
      <c r="SN142" s="152"/>
      <c r="SO142" s="152"/>
      <c r="SP142" s="152"/>
      <c r="SQ142" s="152"/>
      <c r="SR142" s="152"/>
      <c r="SS142" s="152"/>
      <c r="ST142" s="152"/>
      <c r="SU142" s="152"/>
      <c r="SV142" s="152"/>
      <c r="SW142" s="152"/>
      <c r="SX142" s="152"/>
      <c r="SY142" s="152"/>
      <c r="SZ142" s="152"/>
      <c r="TA142" s="152"/>
      <c r="TB142" s="152"/>
      <c r="TC142" s="152"/>
      <c r="TD142" s="152"/>
      <c r="TE142" s="152"/>
      <c r="TF142" s="152"/>
      <c r="TG142" s="152"/>
      <c r="TH142" s="152"/>
      <c r="TI142" s="152"/>
      <c r="TJ142" s="152"/>
      <c r="TK142" s="152"/>
      <c r="TL142" s="152"/>
      <c r="TM142" s="152"/>
      <c r="TN142" s="152"/>
      <c r="TO142" s="152"/>
      <c r="TP142" s="152"/>
      <c r="TQ142" s="152"/>
      <c r="TR142" s="152"/>
      <c r="TS142" s="152"/>
      <c r="TT142" s="152"/>
      <c r="TU142" s="152"/>
      <c r="TV142" s="152"/>
      <c r="TW142" s="152"/>
      <c r="TX142" s="152"/>
      <c r="TY142" s="152"/>
      <c r="TZ142" s="152"/>
      <c r="UA142" s="152"/>
      <c r="UB142" s="152"/>
      <c r="UC142" s="152"/>
      <c r="UD142" s="152"/>
      <c r="UE142" s="152"/>
      <c r="UF142" s="152"/>
      <c r="UG142" s="152"/>
      <c r="UH142" s="152"/>
      <c r="UI142" s="152"/>
      <c r="UJ142" s="152"/>
      <c r="UK142" s="152"/>
      <c r="UL142" s="152"/>
      <c r="UM142" s="152"/>
      <c r="UN142" s="152"/>
      <c r="UO142" s="152"/>
      <c r="UP142" s="152"/>
      <c r="UQ142" s="152"/>
      <c r="UR142" s="152"/>
      <c r="US142" s="152"/>
      <c r="UT142" s="152"/>
      <c r="UU142" s="152"/>
      <c r="UV142" s="152"/>
      <c r="UW142" s="152"/>
      <c r="UX142" s="152"/>
      <c r="UY142" s="152"/>
      <c r="UZ142" s="152"/>
      <c r="VA142" s="152"/>
      <c r="VB142" s="152"/>
      <c r="VC142" s="152"/>
      <c r="VD142" s="152"/>
      <c r="VE142" s="152"/>
      <c r="VF142" s="152"/>
      <c r="VG142" s="152"/>
      <c r="VH142" s="152"/>
      <c r="VI142" s="152"/>
      <c r="VJ142" s="152"/>
      <c r="VK142" s="152"/>
      <c r="VL142" s="152"/>
      <c r="VM142" s="152"/>
      <c r="VN142" s="152"/>
      <c r="VO142" s="152"/>
      <c r="VP142" s="152"/>
      <c r="VQ142" s="152"/>
      <c r="VR142" s="152"/>
      <c r="VS142" s="152"/>
      <c r="VT142" s="152"/>
      <c r="VU142" s="152"/>
      <c r="VV142" s="152"/>
      <c r="VW142" s="152"/>
      <c r="VX142" s="152"/>
      <c r="VY142" s="152"/>
      <c r="VZ142" s="152"/>
      <c r="WA142" s="152"/>
      <c r="WB142" s="152"/>
      <c r="WC142" s="152"/>
      <c r="WD142" s="152"/>
      <c r="WE142" s="152"/>
      <c r="WF142" s="152"/>
      <c r="WG142" s="152"/>
      <c r="WH142" s="152"/>
      <c r="WI142" s="152"/>
      <c r="WJ142" s="152"/>
      <c r="WK142" s="152"/>
      <c r="WL142" s="152"/>
      <c r="WM142" s="152"/>
      <c r="WN142" s="152"/>
      <c r="WO142" s="152"/>
      <c r="WP142" s="152"/>
      <c r="WQ142" s="152"/>
      <c r="WR142" s="152"/>
      <c r="WS142" s="152"/>
      <c r="WT142" s="152"/>
      <c r="WU142" s="152"/>
      <c r="WV142" s="152"/>
      <c r="WW142" s="152"/>
      <c r="WX142" s="152"/>
      <c r="WY142" s="152"/>
      <c r="WZ142" s="152"/>
      <c r="XA142" s="152"/>
      <c r="XB142" s="152"/>
      <c r="XC142" s="152"/>
      <c r="XD142" s="152"/>
      <c r="XE142" s="152"/>
      <c r="XF142" s="152"/>
      <c r="XG142" s="152"/>
      <c r="XH142" s="152"/>
      <c r="XI142" s="152"/>
      <c r="XJ142" s="152"/>
      <c r="XK142" s="152"/>
      <c r="XL142" s="152"/>
      <c r="XM142" s="152"/>
      <c r="XN142" s="152"/>
      <c r="XO142" s="152"/>
      <c r="XP142" s="152"/>
      <c r="XQ142" s="152"/>
      <c r="XR142" s="152"/>
      <c r="XS142" s="152"/>
      <c r="XT142" s="152"/>
      <c r="XU142" s="152"/>
      <c r="XV142" s="152"/>
      <c r="XW142" s="152"/>
      <c r="XX142" s="152"/>
      <c r="XY142" s="152"/>
      <c r="XZ142" s="152"/>
      <c r="YA142" s="152"/>
      <c r="YB142" s="152"/>
      <c r="YC142" s="152"/>
      <c r="YD142" s="152"/>
      <c r="YE142" s="152"/>
      <c r="YF142" s="152"/>
      <c r="YG142" s="152"/>
      <c r="YH142" s="152"/>
      <c r="YI142" s="152"/>
      <c r="YJ142" s="152"/>
      <c r="YK142" s="152"/>
      <c r="YL142" s="152"/>
      <c r="YM142" s="152"/>
      <c r="YN142" s="152"/>
      <c r="YO142" s="152"/>
      <c r="YP142" s="152"/>
      <c r="YQ142" s="152"/>
      <c r="YR142" s="152"/>
      <c r="YS142" s="152"/>
      <c r="YT142" s="152"/>
    </row>
    <row r="143" spans="1:670" ht="25.5" x14ac:dyDescent="0.2">
      <c r="B143" s="135"/>
      <c r="C143" s="129" t="s">
        <v>46</v>
      </c>
      <c r="D143" s="129"/>
      <c r="E143" s="137" t="s">
        <v>47</v>
      </c>
      <c r="F143" s="155">
        <f>F144+F146+F147+F148+F149+F150+F151+F152+F153+F154+F145</f>
        <v>740273</v>
      </c>
      <c r="G143" s="155">
        <f>G144+G146+G147+G148+G149+G150+G151+G152+G153+G154+G145</f>
        <v>345147</v>
      </c>
      <c r="H143" s="155">
        <f>H144+H146+H147+H148+H149+H150+H151+H152+H153+H154+H145</f>
        <v>21528</v>
      </c>
      <c r="I143" s="155">
        <f>I144+I146+I147+I148+I149+I150+I151+I152+I153+I154+I145</f>
        <v>161123.91</v>
      </c>
      <c r="J143" s="131">
        <f>I143-G143</f>
        <v>-184023.09</v>
      </c>
      <c r="K143" s="155">
        <f>K144+K146+K147+K148+K149+K150+K151+K152+K153+K154+K145</f>
        <v>21025.662039999999</v>
      </c>
      <c r="L143" s="132">
        <f t="shared" si="123"/>
        <v>97.666583240431066</v>
      </c>
      <c r="M143" s="155">
        <f>M144+M146+M147+M148+M149+M150+M151+M152+M153+M154+M145</f>
        <v>740273</v>
      </c>
      <c r="N143" s="131">
        <f>M143/F143*100</f>
        <v>100</v>
      </c>
      <c r="O143" s="155">
        <f>O144+O146+O147+O148+O149+O150+O151+O152+O153+O154+O145</f>
        <v>0</v>
      </c>
      <c r="P143" s="131">
        <f>K143-H143</f>
        <v>-502.33796000000075</v>
      </c>
      <c r="Q143" s="155">
        <f>Q144+Q146+Q147+Q148+Q149+Q150+Q151+Q152+Q153+Q154+Q145</f>
        <v>-42190.234000000004</v>
      </c>
      <c r="R143" s="155">
        <f>R144+R146+R147+R148+R149+R150+R151+R152+R153+R154+R145</f>
        <v>0</v>
      </c>
      <c r="S143" s="155">
        <f>S144+S146+S147+S148+S149+S150+S151+S152+S153+S154+S145</f>
        <v>-28546.297000000002</v>
      </c>
      <c r="T143" s="155">
        <f>T144+T146+T147+T148+T149+T150+T151+T152+T153+T154+T145</f>
        <v>-13643.937</v>
      </c>
      <c r="U143" s="155"/>
      <c r="V143" s="131">
        <f>SUM(V144:V148)</f>
        <v>25510.365000000002</v>
      </c>
      <c r="W143" s="131"/>
      <c r="X143" s="131"/>
      <c r="Y143" s="131"/>
      <c r="Z143" s="131"/>
      <c r="AA143" s="147"/>
      <c r="AB143" s="156"/>
    </row>
    <row r="144" spans="1:670" ht="63.75" x14ac:dyDescent="0.2">
      <c r="A144" s="161" t="s">
        <v>109</v>
      </c>
      <c r="B144" s="135"/>
      <c r="C144" s="129"/>
      <c r="D144" s="129" t="s">
        <v>88</v>
      </c>
      <c r="E144" s="137" t="s">
        <v>49</v>
      </c>
      <c r="F144" s="131">
        <v>326548</v>
      </c>
      <c r="G144" s="131">
        <v>5714</v>
      </c>
      <c r="H144" s="131">
        <v>5714</v>
      </c>
      <c r="I144" s="131">
        <v>5595.7160000000003</v>
      </c>
      <c r="J144" s="131">
        <f>I144-G144</f>
        <v>-118.28399999999965</v>
      </c>
      <c r="K144" s="131">
        <v>5595.7160000000003</v>
      </c>
      <c r="L144" s="132">
        <f t="shared" si="123"/>
        <v>97.929926496324825</v>
      </c>
      <c r="M144" s="132">
        <f t="shared" ref="M144:M146" si="125">F144</f>
        <v>326548</v>
      </c>
      <c r="N144" s="131">
        <f t="shared" ref="N144:N146" si="126">M144/F144*100</f>
        <v>100</v>
      </c>
      <c r="O144" s="131">
        <f>M144-F144</f>
        <v>0</v>
      </c>
      <c r="P144" s="131">
        <f>K144-H144</f>
        <v>-118.28399999999965</v>
      </c>
      <c r="Q144" s="131">
        <f t="shared" ref="Q144:Q151" si="127">R144+S144+T144</f>
        <v>-24510.915000000001</v>
      </c>
      <c r="R144" s="132"/>
      <c r="S144" s="132">
        <v>-24510.915000000001</v>
      </c>
      <c r="T144" s="131"/>
      <c r="U144" s="131"/>
      <c r="V144" s="131">
        <f>P144-Q144-U144</f>
        <v>24392.631000000001</v>
      </c>
      <c r="W144" s="131"/>
      <c r="X144" s="131"/>
      <c r="Y144" s="131"/>
      <c r="Z144" s="131"/>
      <c r="AA144" s="105" t="s">
        <v>66</v>
      </c>
      <c r="AB144" s="105" t="s">
        <v>66</v>
      </c>
    </row>
    <row r="145" spans="1:28" x14ac:dyDescent="0.2">
      <c r="B145" s="144"/>
      <c r="C145" s="144"/>
      <c r="D145" s="129" t="s">
        <v>101</v>
      </c>
      <c r="E145" s="137" t="s">
        <v>56</v>
      </c>
      <c r="F145" s="131">
        <v>14723</v>
      </c>
      <c r="G145" s="131">
        <v>0</v>
      </c>
      <c r="H145" s="131">
        <v>0</v>
      </c>
      <c r="I145" s="131">
        <v>0</v>
      </c>
      <c r="J145" s="131">
        <f>I145-G145</f>
        <v>0</v>
      </c>
      <c r="K145" s="131">
        <v>0</v>
      </c>
      <c r="L145" s="132" t="e">
        <f t="shared" si="123"/>
        <v>#DIV/0!</v>
      </c>
      <c r="M145" s="132">
        <f t="shared" si="125"/>
        <v>14723</v>
      </c>
      <c r="N145" s="131">
        <f t="shared" si="126"/>
        <v>100</v>
      </c>
      <c r="O145" s="131">
        <f>M145-F145</f>
        <v>0</v>
      </c>
      <c r="P145" s="131">
        <f>K145-H145</f>
        <v>0</v>
      </c>
      <c r="Q145" s="131">
        <f>R145+S145+T145</f>
        <v>0</v>
      </c>
      <c r="R145" s="132"/>
      <c r="S145" s="132"/>
      <c r="T145" s="131"/>
      <c r="U145" s="131"/>
      <c r="V145" s="131">
        <v>0</v>
      </c>
      <c r="W145" s="131"/>
      <c r="X145" s="131"/>
      <c r="Y145" s="131"/>
      <c r="Z145" s="131"/>
      <c r="AA145" s="105"/>
      <c r="AB145" s="105"/>
    </row>
    <row r="146" spans="1:28" ht="63.75" x14ac:dyDescent="0.2">
      <c r="B146" s="135"/>
      <c r="C146" s="129"/>
      <c r="D146" s="140" t="s">
        <v>103</v>
      </c>
      <c r="E146" s="141" t="s">
        <v>58</v>
      </c>
      <c r="F146" s="131">
        <v>11363</v>
      </c>
      <c r="G146" s="131">
        <v>171</v>
      </c>
      <c r="H146" s="131">
        <v>171</v>
      </c>
      <c r="I146" s="131">
        <v>167.00800000000001</v>
      </c>
      <c r="J146" s="131">
        <f t="shared" ref="J146:J154" si="128">I146-G146</f>
        <v>-3.9919999999999902</v>
      </c>
      <c r="K146" s="131">
        <v>167.00800000000001</v>
      </c>
      <c r="L146" s="132">
        <f t="shared" si="123"/>
        <v>97.665497076023399</v>
      </c>
      <c r="M146" s="132">
        <f t="shared" si="125"/>
        <v>11363</v>
      </c>
      <c r="N146" s="131">
        <f t="shared" si="126"/>
        <v>100</v>
      </c>
      <c r="O146" s="131">
        <f t="shared" ref="O146:O154" si="129">M146-F146</f>
        <v>0</v>
      </c>
      <c r="P146" s="131">
        <f>K146-H146</f>
        <v>-3.9919999999999902</v>
      </c>
      <c r="Q146" s="131">
        <f t="shared" si="127"/>
        <v>-866.70299999999997</v>
      </c>
      <c r="R146" s="132"/>
      <c r="S146" s="132">
        <v>-866.70299999999997</v>
      </c>
      <c r="T146" s="131"/>
      <c r="U146" s="131"/>
      <c r="V146" s="131">
        <v>0</v>
      </c>
      <c r="W146" s="131"/>
      <c r="X146" s="131"/>
      <c r="Y146" s="131"/>
      <c r="Z146" s="131"/>
      <c r="AA146" s="105" t="s">
        <v>66</v>
      </c>
      <c r="AB146" s="105" t="s">
        <v>66</v>
      </c>
    </row>
    <row r="147" spans="1:28" ht="63.75" x14ac:dyDescent="0.2">
      <c r="B147" s="129"/>
      <c r="C147" s="129"/>
      <c r="D147" s="129" t="s">
        <v>59</v>
      </c>
      <c r="E147" s="137" t="s">
        <v>60</v>
      </c>
      <c r="F147" s="131">
        <v>17242</v>
      </c>
      <c r="G147" s="131">
        <v>306</v>
      </c>
      <c r="H147" s="131">
        <v>306</v>
      </c>
      <c r="I147" s="131">
        <v>301.70800000000003</v>
      </c>
      <c r="J147" s="131">
        <f t="shared" si="128"/>
        <v>-4.2919999999999732</v>
      </c>
      <c r="K147" s="131">
        <v>301.70800000000003</v>
      </c>
      <c r="L147" s="132">
        <f t="shared" si="123"/>
        <v>98.597385620915048</v>
      </c>
      <c r="M147" s="132">
        <f>F147</f>
        <v>17242</v>
      </c>
      <c r="N147" s="131">
        <v>100</v>
      </c>
      <c r="O147" s="131">
        <f t="shared" si="129"/>
        <v>0</v>
      </c>
      <c r="P147" s="131">
        <f t="shared" ref="P147:P154" si="130">K147-H147</f>
        <v>-4.2919999999999732</v>
      </c>
      <c r="Q147" s="131">
        <f t="shared" si="127"/>
        <v>-1291.9359999999999</v>
      </c>
      <c r="R147" s="131"/>
      <c r="S147" s="131">
        <v>-1291.9359999999999</v>
      </c>
      <c r="T147" s="131"/>
      <c r="U147" s="131"/>
      <c r="V147" s="131">
        <v>0</v>
      </c>
      <c r="W147" s="131"/>
      <c r="X147" s="131"/>
      <c r="Y147" s="131"/>
      <c r="Z147" s="131"/>
      <c r="AA147" s="105" t="s">
        <v>66</v>
      </c>
      <c r="AB147" s="105" t="s">
        <v>66</v>
      </c>
    </row>
    <row r="148" spans="1:28" ht="44.25" customHeight="1" x14ac:dyDescent="0.2">
      <c r="B148" s="135"/>
      <c r="C148" s="129"/>
      <c r="D148" s="129" t="s">
        <v>61</v>
      </c>
      <c r="E148" s="137" t="s">
        <v>102</v>
      </c>
      <c r="F148" s="131">
        <v>14694</v>
      </c>
      <c r="G148" s="131">
        <v>222</v>
      </c>
      <c r="H148" s="131">
        <v>222</v>
      </c>
      <c r="I148" s="131">
        <v>218.93100000000001</v>
      </c>
      <c r="J148" s="131">
        <f t="shared" si="128"/>
        <v>-3.0689999999999884</v>
      </c>
      <c r="K148" s="131">
        <v>218.93100000000001</v>
      </c>
      <c r="L148" s="132">
        <f t="shared" si="123"/>
        <v>98.617567567567576</v>
      </c>
      <c r="M148" s="132">
        <f t="shared" ref="M148:M152" si="131">F148</f>
        <v>14694</v>
      </c>
      <c r="N148" s="131">
        <f t="shared" ref="N148:N152" si="132">M148/F148*100</f>
        <v>100</v>
      </c>
      <c r="O148" s="131">
        <f t="shared" si="129"/>
        <v>0</v>
      </c>
      <c r="P148" s="131">
        <f t="shared" si="130"/>
        <v>-3.0689999999999884</v>
      </c>
      <c r="Q148" s="131">
        <f t="shared" si="127"/>
        <v>-1120.8030000000001</v>
      </c>
      <c r="R148" s="132"/>
      <c r="S148" s="132">
        <v>-1120.8030000000001</v>
      </c>
      <c r="T148" s="131"/>
      <c r="U148" s="131"/>
      <c r="V148" s="131">
        <f>P148-Q148-U148</f>
        <v>1117.7340000000002</v>
      </c>
      <c r="W148" s="131"/>
      <c r="X148" s="131"/>
      <c r="Y148" s="131"/>
      <c r="Z148" s="131"/>
      <c r="AA148" s="105" t="s">
        <v>66</v>
      </c>
      <c r="AB148" s="105" t="s">
        <v>66</v>
      </c>
    </row>
    <row r="149" spans="1:28" ht="63.75" x14ac:dyDescent="0.2">
      <c r="B149" s="129"/>
      <c r="C149" s="129"/>
      <c r="D149" s="129" t="s">
        <v>64</v>
      </c>
      <c r="E149" s="148" t="s">
        <v>65</v>
      </c>
      <c r="F149" s="131">
        <v>9797</v>
      </c>
      <c r="G149" s="131">
        <v>143</v>
      </c>
      <c r="H149" s="131">
        <v>143</v>
      </c>
      <c r="I149" s="131">
        <v>136.75399999999999</v>
      </c>
      <c r="J149" s="131">
        <f t="shared" si="128"/>
        <v>-6.2460000000000093</v>
      </c>
      <c r="K149" s="131">
        <v>136.75399999999999</v>
      </c>
      <c r="L149" s="132">
        <f t="shared" si="123"/>
        <v>95.632167832167823</v>
      </c>
      <c r="M149" s="132">
        <f t="shared" si="131"/>
        <v>9797</v>
      </c>
      <c r="N149" s="131">
        <f t="shared" si="132"/>
        <v>100</v>
      </c>
      <c r="O149" s="131">
        <f t="shared" si="129"/>
        <v>0</v>
      </c>
      <c r="P149" s="131">
        <f t="shared" si="130"/>
        <v>-6.2460000000000093</v>
      </c>
      <c r="Q149" s="131">
        <f t="shared" si="127"/>
        <v>-755.94</v>
      </c>
      <c r="R149" s="131"/>
      <c r="S149" s="132">
        <v>-755.94</v>
      </c>
      <c r="T149" s="131"/>
      <c r="U149" s="131"/>
      <c r="V149" s="131">
        <f t="shared" ref="V149:V152" si="133">P149-Q149-U149</f>
        <v>749.69400000000007</v>
      </c>
      <c r="W149" s="131"/>
      <c r="X149" s="131"/>
      <c r="Y149" s="131"/>
      <c r="Z149" s="131"/>
      <c r="AA149" s="105" t="s">
        <v>66</v>
      </c>
      <c r="AB149" s="105" t="s">
        <v>66</v>
      </c>
    </row>
    <row r="150" spans="1:28" ht="25.5" x14ac:dyDescent="0.2">
      <c r="B150" s="129"/>
      <c r="C150" s="129"/>
      <c r="D150" s="129" t="s">
        <v>91</v>
      </c>
      <c r="E150" s="137" t="s">
        <v>92</v>
      </c>
      <c r="F150" s="131">
        <v>58448</v>
      </c>
      <c r="G150" s="131">
        <v>58448</v>
      </c>
      <c r="H150" s="131">
        <v>0</v>
      </c>
      <c r="I150" s="131">
        <v>0</v>
      </c>
      <c r="J150" s="131">
        <f>I150-G150</f>
        <v>-58448</v>
      </c>
      <c r="K150" s="131">
        <v>0</v>
      </c>
      <c r="L150" s="132">
        <v>100</v>
      </c>
      <c r="M150" s="132">
        <f t="shared" si="131"/>
        <v>58448</v>
      </c>
      <c r="N150" s="131">
        <f>M150/F150*100</f>
        <v>100</v>
      </c>
      <c r="O150" s="131">
        <v>0</v>
      </c>
      <c r="P150" s="131">
        <f>K150-H150</f>
        <v>0</v>
      </c>
      <c r="Q150" s="131">
        <f t="shared" si="127"/>
        <v>0</v>
      </c>
      <c r="R150" s="132"/>
      <c r="S150" s="132"/>
      <c r="T150" s="131"/>
      <c r="U150" s="131"/>
      <c r="V150" s="131">
        <f>P150-Q150-U150</f>
        <v>0</v>
      </c>
      <c r="W150" s="150"/>
      <c r="X150" s="150"/>
      <c r="Y150" s="150"/>
      <c r="Z150" s="131"/>
      <c r="AA150" s="105"/>
      <c r="AB150" s="105" t="s">
        <v>208</v>
      </c>
    </row>
    <row r="151" spans="1:28" ht="40.5" customHeight="1" x14ac:dyDescent="0.2">
      <c r="B151" s="129"/>
      <c r="C151" s="129"/>
      <c r="D151" s="129" t="s">
        <v>93</v>
      </c>
      <c r="E151" s="137" t="s">
        <v>94</v>
      </c>
      <c r="F151" s="131">
        <v>811</v>
      </c>
      <c r="G151" s="131">
        <v>0</v>
      </c>
      <c r="H151" s="131">
        <v>0</v>
      </c>
      <c r="I151" s="131">
        <v>0</v>
      </c>
      <c r="J151" s="131">
        <f>I151-G151</f>
        <v>0</v>
      </c>
      <c r="K151" s="131">
        <v>0</v>
      </c>
      <c r="L151" s="132">
        <v>100</v>
      </c>
      <c r="M151" s="132">
        <f t="shared" si="131"/>
        <v>811</v>
      </c>
      <c r="N151" s="131">
        <f t="shared" si="132"/>
        <v>100</v>
      </c>
      <c r="O151" s="131">
        <f>M151-F151</f>
        <v>0</v>
      </c>
      <c r="P151" s="131">
        <f>K151-H151</f>
        <v>0</v>
      </c>
      <c r="Q151" s="131">
        <f t="shared" si="127"/>
        <v>0</v>
      </c>
      <c r="R151" s="132"/>
      <c r="S151" s="132"/>
      <c r="T151" s="131"/>
      <c r="U151" s="131"/>
      <c r="V151" s="131">
        <f>P151-Q151-U151</f>
        <v>0</v>
      </c>
      <c r="W151" s="131"/>
      <c r="X151" s="131"/>
      <c r="Y151" s="131"/>
      <c r="Z151" s="131"/>
      <c r="AA151" s="105"/>
      <c r="AB151" s="105"/>
    </row>
    <row r="152" spans="1:28" ht="25.5" x14ac:dyDescent="0.2">
      <c r="B152" s="129"/>
      <c r="C152" s="129"/>
      <c r="D152" s="140" t="s">
        <v>71</v>
      </c>
      <c r="E152" s="137" t="s">
        <v>104</v>
      </c>
      <c r="F152" s="131">
        <v>6504</v>
      </c>
      <c r="G152" s="131">
        <v>0</v>
      </c>
      <c r="H152" s="131">
        <v>0</v>
      </c>
      <c r="I152" s="131">
        <v>0</v>
      </c>
      <c r="J152" s="131">
        <f t="shared" si="128"/>
        <v>0</v>
      </c>
      <c r="K152" s="131">
        <v>0</v>
      </c>
      <c r="L152" s="132">
        <v>100</v>
      </c>
      <c r="M152" s="132">
        <f t="shared" si="131"/>
        <v>6504</v>
      </c>
      <c r="N152" s="131">
        <f t="shared" si="132"/>
        <v>100</v>
      </c>
      <c r="O152" s="131">
        <f t="shared" si="129"/>
        <v>0</v>
      </c>
      <c r="P152" s="131">
        <f t="shared" si="130"/>
        <v>0</v>
      </c>
      <c r="Q152" s="131">
        <f>R152+S152+T152</f>
        <v>0</v>
      </c>
      <c r="R152" s="131"/>
      <c r="S152" s="132"/>
      <c r="T152" s="131"/>
      <c r="U152" s="131"/>
      <c r="V152" s="131">
        <f t="shared" si="133"/>
        <v>0</v>
      </c>
      <c r="W152" s="131"/>
      <c r="X152" s="131"/>
      <c r="Y152" s="131"/>
      <c r="Z152" s="131"/>
      <c r="AA152" s="105"/>
      <c r="AB152" s="105"/>
    </row>
    <row r="153" spans="1:28" ht="57" customHeight="1" x14ac:dyDescent="0.2">
      <c r="B153" s="135"/>
      <c r="C153" s="129"/>
      <c r="D153" s="140" t="s">
        <v>75</v>
      </c>
      <c r="E153" s="136" t="s">
        <v>76</v>
      </c>
      <c r="F153" s="131">
        <v>3680</v>
      </c>
      <c r="G153" s="131">
        <v>3680</v>
      </c>
      <c r="H153" s="131">
        <v>480</v>
      </c>
      <c r="I153" s="131">
        <v>690</v>
      </c>
      <c r="J153" s="131">
        <f t="shared" si="128"/>
        <v>-2990</v>
      </c>
      <c r="K153" s="131">
        <v>115</v>
      </c>
      <c r="L153" s="132">
        <v>100</v>
      </c>
      <c r="M153" s="132">
        <f>F153</f>
        <v>3680</v>
      </c>
      <c r="N153" s="131">
        <f>M153/F153*100</f>
        <v>100</v>
      </c>
      <c r="O153" s="131">
        <f t="shared" si="129"/>
        <v>0</v>
      </c>
      <c r="P153" s="131">
        <f t="shared" si="130"/>
        <v>-365</v>
      </c>
      <c r="Q153" s="131">
        <f>R153+S153+T153</f>
        <v>0</v>
      </c>
      <c r="R153" s="132"/>
      <c r="S153" s="132"/>
      <c r="T153" s="132"/>
      <c r="U153" s="132"/>
      <c r="V153" s="131">
        <v>0</v>
      </c>
      <c r="W153" s="131"/>
      <c r="X153" s="131"/>
      <c r="Y153" s="131"/>
      <c r="Z153" s="131"/>
      <c r="AA153" s="105" t="s">
        <v>66</v>
      </c>
      <c r="AB153" s="105" t="s">
        <v>208</v>
      </c>
    </row>
    <row r="154" spans="1:28" ht="63.75" x14ac:dyDescent="0.2">
      <c r="B154" s="129"/>
      <c r="C154" s="129"/>
      <c r="D154" s="140" t="s">
        <v>77</v>
      </c>
      <c r="E154" s="137" t="s">
        <v>78</v>
      </c>
      <c r="F154" s="131">
        <v>276463</v>
      </c>
      <c r="G154" s="131">
        <v>276463</v>
      </c>
      <c r="H154" s="131">
        <v>14492</v>
      </c>
      <c r="I154" s="131">
        <v>154013.79300000001</v>
      </c>
      <c r="J154" s="131">
        <f t="shared" si="128"/>
        <v>-122449.20699999999</v>
      </c>
      <c r="K154" s="131">
        <v>14490.545040000001</v>
      </c>
      <c r="L154" s="132">
        <v>100</v>
      </c>
      <c r="M154" s="132">
        <f t="shared" ref="M154" si="134">F154</f>
        <v>276463</v>
      </c>
      <c r="N154" s="131">
        <f t="shared" ref="N154" si="135">M154/F154*100</f>
        <v>100</v>
      </c>
      <c r="O154" s="131">
        <f t="shared" si="129"/>
        <v>0</v>
      </c>
      <c r="P154" s="131">
        <f t="shared" si="130"/>
        <v>-1.4549599999991187</v>
      </c>
      <c r="Q154" s="131">
        <f>R154+S154+T154</f>
        <v>-13643.937</v>
      </c>
      <c r="R154" s="131"/>
      <c r="S154" s="132"/>
      <c r="T154" s="131">
        <v>-13643.937</v>
      </c>
      <c r="U154" s="131"/>
      <c r="V154" s="131">
        <f>P154-Q154-U154</f>
        <v>13642.482040000001</v>
      </c>
      <c r="W154" s="131"/>
      <c r="X154" s="131"/>
      <c r="Y154" s="131"/>
      <c r="Z154" s="131"/>
      <c r="AA154" s="105" t="s">
        <v>66</v>
      </c>
      <c r="AB154" s="105" t="s">
        <v>208</v>
      </c>
    </row>
    <row r="155" spans="1:28" ht="28.5" customHeight="1" x14ac:dyDescent="0.2">
      <c r="B155" s="135" t="s">
        <v>112</v>
      </c>
      <c r="C155" s="129"/>
      <c r="D155" s="129"/>
      <c r="E155" s="137" t="s">
        <v>113</v>
      </c>
      <c r="F155" s="131">
        <f>F156+F157+F160</f>
        <v>7365937</v>
      </c>
      <c r="G155" s="131">
        <f>G156+G157+G160</f>
        <v>416883</v>
      </c>
      <c r="H155" s="131">
        <f t="shared" ref="H155:K155" si="136">H156+H157+H160</f>
        <v>257310</v>
      </c>
      <c r="I155" s="131">
        <f>I156+I157+I160</f>
        <v>256713.19899999999</v>
      </c>
      <c r="J155" s="131">
        <f t="shared" si="136"/>
        <v>-160169.80100000001</v>
      </c>
      <c r="K155" s="143">
        <f t="shared" si="136"/>
        <v>256713.19899999999</v>
      </c>
      <c r="L155" s="132">
        <v>100</v>
      </c>
      <c r="M155" s="131">
        <f>M156+M157+M160</f>
        <v>7365937</v>
      </c>
      <c r="N155" s="131">
        <v>100</v>
      </c>
      <c r="O155" s="131">
        <f>O156</f>
        <v>0</v>
      </c>
      <c r="P155" s="131">
        <f>P156+P157+P160</f>
        <v>-596.80100000000721</v>
      </c>
      <c r="Q155" s="131">
        <f t="shared" si="116"/>
        <v>0</v>
      </c>
      <c r="R155" s="131">
        <f>R156+R157+R160</f>
        <v>0</v>
      </c>
      <c r="S155" s="131">
        <f>S156+S157+S160</f>
        <v>0</v>
      </c>
      <c r="T155" s="131">
        <f>T156+T157+T160</f>
        <v>0</v>
      </c>
      <c r="U155" s="131">
        <v>0</v>
      </c>
      <c r="V155" s="131">
        <v>0</v>
      </c>
      <c r="W155" s="131"/>
      <c r="X155" s="131"/>
      <c r="Y155" s="131"/>
      <c r="Z155" s="131"/>
      <c r="AA155" s="147"/>
      <c r="AB155" s="105"/>
    </row>
    <row r="156" spans="1:28" ht="25.5" x14ac:dyDescent="0.2">
      <c r="B156" s="135"/>
      <c r="C156" s="129" t="s">
        <v>114</v>
      </c>
      <c r="D156" s="129" t="s">
        <v>77</v>
      </c>
      <c r="E156" s="137" t="s">
        <v>78</v>
      </c>
      <c r="F156" s="131">
        <v>1699033</v>
      </c>
      <c r="G156" s="131">
        <v>52038</v>
      </c>
      <c r="H156" s="131">
        <v>52038</v>
      </c>
      <c r="I156" s="131">
        <v>52038</v>
      </c>
      <c r="J156" s="131">
        <f>I156-G156</f>
        <v>0</v>
      </c>
      <c r="K156" s="131">
        <v>52038</v>
      </c>
      <c r="L156" s="132">
        <v>100</v>
      </c>
      <c r="M156" s="132">
        <f t="shared" si="66"/>
        <v>1699033</v>
      </c>
      <c r="N156" s="131">
        <f t="shared" ref="N156:N163" si="137">M156/F156*100</f>
        <v>100</v>
      </c>
      <c r="O156" s="131">
        <f t="shared" ref="O156" si="138">M156-F156</f>
        <v>0</v>
      </c>
      <c r="P156" s="131">
        <f>K156-H156</f>
        <v>0</v>
      </c>
      <c r="Q156" s="131">
        <f t="shared" si="116"/>
        <v>0</v>
      </c>
      <c r="R156" s="131"/>
      <c r="S156" s="131"/>
      <c r="T156" s="131"/>
      <c r="U156" s="131"/>
      <c r="V156" s="131"/>
      <c r="W156" s="131"/>
      <c r="X156" s="131"/>
      <c r="Y156" s="131"/>
      <c r="Z156" s="131"/>
      <c r="AA156" s="105"/>
      <c r="AB156" s="105"/>
    </row>
    <row r="157" spans="1:28" ht="37.5" customHeight="1" x14ac:dyDescent="0.2">
      <c r="A157" s="127" t="s">
        <v>63</v>
      </c>
      <c r="B157" s="135"/>
      <c r="C157" s="129" t="s">
        <v>115</v>
      </c>
      <c r="E157" s="137" t="s">
        <v>116</v>
      </c>
      <c r="F157" s="131">
        <f>F158+F159</f>
        <v>218398</v>
      </c>
      <c r="G157" s="131">
        <f>G158+G159</f>
        <v>159573</v>
      </c>
      <c r="H157" s="131">
        <f t="shared" ref="H157:K157" si="139">H158+H159</f>
        <v>0</v>
      </c>
      <c r="I157" s="131">
        <f>I158+I159</f>
        <v>0</v>
      </c>
      <c r="J157" s="131">
        <f>J158+J159</f>
        <v>-159573</v>
      </c>
      <c r="K157" s="131">
        <f t="shared" si="139"/>
        <v>0</v>
      </c>
      <c r="L157" s="132">
        <v>100</v>
      </c>
      <c r="M157" s="132">
        <f t="shared" si="66"/>
        <v>218398</v>
      </c>
      <c r="N157" s="131">
        <f t="shared" si="137"/>
        <v>100</v>
      </c>
      <c r="O157" s="131">
        <f>O158+O159</f>
        <v>0</v>
      </c>
      <c r="P157" s="131">
        <f t="shared" ref="P157:P159" si="140">K157-H157</f>
        <v>0</v>
      </c>
      <c r="Q157" s="131">
        <f>Q159</f>
        <v>0</v>
      </c>
      <c r="R157" s="131">
        <f>R158+R159</f>
        <v>0</v>
      </c>
      <c r="S157" s="131">
        <f>S159</f>
        <v>0</v>
      </c>
      <c r="T157" s="131">
        <f>T158+T159</f>
        <v>0</v>
      </c>
      <c r="U157" s="131">
        <f>V157+W157+X157</f>
        <v>0</v>
      </c>
      <c r="V157" s="131">
        <f>V158+V159</f>
        <v>0</v>
      </c>
      <c r="W157" s="131"/>
      <c r="X157" s="131"/>
      <c r="Y157" s="131"/>
      <c r="Z157" s="131"/>
      <c r="AA157" s="105"/>
      <c r="AB157" s="105"/>
    </row>
    <row r="158" spans="1:28" ht="25.5" x14ac:dyDescent="0.2">
      <c r="B158" s="135"/>
      <c r="C158" s="129"/>
      <c r="D158" s="129" t="s">
        <v>77</v>
      </c>
      <c r="E158" s="137" t="s">
        <v>78</v>
      </c>
      <c r="F158" s="131">
        <v>159573</v>
      </c>
      <c r="G158" s="131">
        <v>159573</v>
      </c>
      <c r="H158" s="131">
        <v>0</v>
      </c>
      <c r="I158" s="131">
        <v>0</v>
      </c>
      <c r="J158" s="131">
        <f t="shared" ref="J158:J165" si="141">I158-G158</f>
        <v>-159573</v>
      </c>
      <c r="K158" s="131">
        <v>0</v>
      </c>
      <c r="L158" s="132">
        <v>100</v>
      </c>
      <c r="M158" s="132">
        <f t="shared" si="66"/>
        <v>159573</v>
      </c>
      <c r="N158" s="131">
        <f>M158/F158*100</f>
        <v>100</v>
      </c>
      <c r="O158" s="131">
        <f>M158-F158</f>
        <v>0</v>
      </c>
      <c r="P158" s="131">
        <f t="shared" si="140"/>
        <v>0</v>
      </c>
      <c r="Q158" s="131">
        <f>R158+S158+T158</f>
        <v>0</v>
      </c>
      <c r="R158" s="132"/>
      <c r="S158" s="132"/>
      <c r="T158" s="131"/>
      <c r="U158" s="131"/>
      <c r="V158" s="131">
        <f>P158-Q158-U158</f>
        <v>0</v>
      </c>
      <c r="W158" s="131"/>
      <c r="X158" s="131"/>
      <c r="Y158" s="131"/>
      <c r="Z158" s="131"/>
      <c r="AA158" s="105"/>
      <c r="AB158" s="105"/>
    </row>
    <row r="159" spans="1:28" x14ac:dyDescent="0.2">
      <c r="B159" s="135"/>
      <c r="C159" s="129"/>
      <c r="D159" s="129" t="s">
        <v>117</v>
      </c>
      <c r="E159" s="137" t="s">
        <v>118</v>
      </c>
      <c r="F159" s="131">
        <v>58825</v>
      </c>
      <c r="G159" s="131">
        <v>0</v>
      </c>
      <c r="H159" s="131">
        <v>0</v>
      </c>
      <c r="I159" s="131">
        <v>0</v>
      </c>
      <c r="J159" s="131">
        <f t="shared" si="141"/>
        <v>0</v>
      </c>
      <c r="K159" s="131">
        <v>0</v>
      </c>
      <c r="L159" s="132">
        <v>100</v>
      </c>
      <c r="M159" s="132">
        <f t="shared" si="66"/>
        <v>58825</v>
      </c>
      <c r="N159" s="131">
        <f t="shared" si="137"/>
        <v>100</v>
      </c>
      <c r="O159" s="131">
        <f>M159-F159</f>
        <v>0</v>
      </c>
      <c r="P159" s="131">
        <f t="shared" si="140"/>
        <v>0</v>
      </c>
      <c r="Q159" s="131">
        <f>R159+S159+T159</f>
        <v>0</v>
      </c>
      <c r="R159" s="132"/>
      <c r="S159" s="132"/>
      <c r="T159" s="131"/>
      <c r="U159" s="131"/>
      <c r="V159" s="131">
        <f>P159-Q159-U159</f>
        <v>0</v>
      </c>
      <c r="W159" s="131"/>
      <c r="X159" s="131"/>
      <c r="Y159" s="131"/>
      <c r="Z159" s="131"/>
      <c r="AA159" s="105"/>
      <c r="AB159" s="105"/>
    </row>
    <row r="160" spans="1:28" ht="42.75" customHeight="1" x14ac:dyDescent="0.2">
      <c r="B160" s="135"/>
      <c r="C160" s="129" t="s">
        <v>119</v>
      </c>
      <c r="D160" s="129"/>
      <c r="E160" s="137" t="s">
        <v>120</v>
      </c>
      <c r="F160" s="131">
        <f>F161+F162+F163</f>
        <v>5448506</v>
      </c>
      <c r="G160" s="131">
        <f>G161+G162+G163</f>
        <v>205272</v>
      </c>
      <c r="H160" s="131">
        <f>H161+H162+H163</f>
        <v>205272</v>
      </c>
      <c r="I160" s="131">
        <f>I161+I162+I163</f>
        <v>204675.19899999999</v>
      </c>
      <c r="J160" s="131">
        <f t="shared" si="141"/>
        <v>-596.80100000000675</v>
      </c>
      <c r="K160" s="131">
        <f>K161+K162+K163</f>
        <v>204675.19899999999</v>
      </c>
      <c r="L160" s="132">
        <v>100</v>
      </c>
      <c r="M160" s="132">
        <f>M161+M162+M163</f>
        <v>5448506</v>
      </c>
      <c r="N160" s="131">
        <f t="shared" si="137"/>
        <v>100</v>
      </c>
      <c r="O160" s="131">
        <f t="shared" ref="O160:V160" si="142">O161</f>
        <v>0</v>
      </c>
      <c r="P160" s="131">
        <f>P161+P162+P163</f>
        <v>-596.80100000000721</v>
      </c>
      <c r="Q160" s="131">
        <f>Q161+Q162+Q163</f>
        <v>0</v>
      </c>
      <c r="R160" s="131">
        <f>R161</f>
        <v>0</v>
      </c>
      <c r="S160" s="131">
        <f>S163</f>
        <v>0</v>
      </c>
      <c r="T160" s="131">
        <f>T161+T162</f>
        <v>0</v>
      </c>
      <c r="U160" s="131">
        <f t="shared" si="142"/>
        <v>0</v>
      </c>
      <c r="V160" s="131">
        <f t="shared" si="142"/>
        <v>-596.46400000000722</v>
      </c>
      <c r="W160" s="131"/>
      <c r="X160" s="131"/>
      <c r="Y160" s="131"/>
      <c r="Z160" s="131"/>
      <c r="AA160" s="105"/>
      <c r="AB160" s="105"/>
    </row>
    <row r="161" spans="2:28" ht="25.5" x14ac:dyDescent="0.2">
      <c r="B161" s="135"/>
      <c r="C161" s="129"/>
      <c r="D161" s="129" t="s">
        <v>77</v>
      </c>
      <c r="E161" s="137" t="s">
        <v>78</v>
      </c>
      <c r="F161" s="131">
        <v>2862840</v>
      </c>
      <c r="G161" s="131">
        <v>204974</v>
      </c>
      <c r="H161" s="131">
        <v>204974</v>
      </c>
      <c r="I161" s="131">
        <v>204377.53599999999</v>
      </c>
      <c r="J161" s="131">
        <f t="shared" si="141"/>
        <v>-596.46400000000722</v>
      </c>
      <c r="K161" s="131">
        <v>204377.53599999999</v>
      </c>
      <c r="L161" s="132">
        <v>100</v>
      </c>
      <c r="M161" s="132">
        <f t="shared" si="66"/>
        <v>2862840</v>
      </c>
      <c r="N161" s="131">
        <f t="shared" si="137"/>
        <v>100</v>
      </c>
      <c r="O161" s="131">
        <f t="shared" ref="O161:O165" si="143">M161-F161</f>
        <v>0</v>
      </c>
      <c r="P161" s="131">
        <f t="shared" ref="P161:P165" si="144">K161-H161</f>
        <v>-596.46400000000722</v>
      </c>
      <c r="Q161" s="131">
        <f t="shared" ref="Q161:Q165" si="145">R161+S161+T161</f>
        <v>0</v>
      </c>
      <c r="R161" s="131"/>
      <c r="S161" s="131"/>
      <c r="T161" s="131"/>
      <c r="U161" s="131"/>
      <c r="V161" s="131">
        <f>P161-Q161-U161</f>
        <v>-596.46400000000722</v>
      </c>
      <c r="W161" s="131"/>
      <c r="X161" s="131"/>
      <c r="Y161" s="131"/>
      <c r="Z161" s="131"/>
      <c r="AB161" s="105"/>
    </row>
    <row r="162" spans="2:28" ht="25.5" x14ac:dyDescent="0.2">
      <c r="B162" s="135"/>
      <c r="C162" s="129"/>
      <c r="D162" s="129" t="s">
        <v>83</v>
      </c>
      <c r="E162" s="137" t="s">
        <v>84</v>
      </c>
      <c r="F162" s="131">
        <v>588200</v>
      </c>
      <c r="G162" s="131">
        <v>0</v>
      </c>
      <c r="H162" s="131">
        <v>0</v>
      </c>
      <c r="I162" s="131">
        <v>0</v>
      </c>
      <c r="J162" s="131">
        <f t="shared" si="141"/>
        <v>0</v>
      </c>
      <c r="K162" s="131">
        <v>0</v>
      </c>
      <c r="L162" s="132">
        <v>100</v>
      </c>
      <c r="M162" s="132">
        <f t="shared" si="66"/>
        <v>588200</v>
      </c>
      <c r="N162" s="131">
        <f t="shared" si="137"/>
        <v>100</v>
      </c>
      <c r="O162" s="131">
        <f t="shared" si="143"/>
        <v>0</v>
      </c>
      <c r="P162" s="131">
        <f t="shared" si="144"/>
        <v>0</v>
      </c>
      <c r="Q162" s="131">
        <f t="shared" si="145"/>
        <v>0</v>
      </c>
      <c r="R162" s="131"/>
      <c r="S162" s="132"/>
      <c r="T162" s="131"/>
      <c r="U162" s="131"/>
      <c r="V162" s="131">
        <f>P162-Q162-U162</f>
        <v>0</v>
      </c>
      <c r="W162" s="131"/>
      <c r="X162" s="131"/>
      <c r="Y162" s="131"/>
      <c r="Z162" s="131"/>
      <c r="AA162" s="105"/>
      <c r="AB162" s="105"/>
    </row>
    <row r="163" spans="2:28" ht="25.5" x14ac:dyDescent="0.2">
      <c r="B163" s="135"/>
      <c r="C163" s="129"/>
      <c r="D163" s="129" t="s">
        <v>121</v>
      </c>
      <c r="E163" s="137" t="s">
        <v>122</v>
      </c>
      <c r="F163" s="131">
        <v>1997466</v>
      </c>
      <c r="G163" s="131">
        <v>298</v>
      </c>
      <c r="H163" s="131">
        <v>298</v>
      </c>
      <c r="I163" s="131">
        <v>297.66300000000001</v>
      </c>
      <c r="J163" s="131">
        <f t="shared" si="141"/>
        <v>-0.33699999999998909</v>
      </c>
      <c r="K163" s="131">
        <v>297.66300000000001</v>
      </c>
      <c r="L163" s="132">
        <v>100</v>
      </c>
      <c r="M163" s="132">
        <f t="shared" si="66"/>
        <v>1997466</v>
      </c>
      <c r="N163" s="131">
        <f t="shared" si="137"/>
        <v>100</v>
      </c>
      <c r="O163" s="131">
        <f t="shared" si="143"/>
        <v>0</v>
      </c>
      <c r="P163" s="131">
        <f t="shared" si="144"/>
        <v>-0.33699999999998909</v>
      </c>
      <c r="Q163" s="131">
        <f t="shared" si="145"/>
        <v>0</v>
      </c>
      <c r="R163" s="131"/>
      <c r="S163" s="131"/>
      <c r="T163" s="131"/>
      <c r="U163" s="131"/>
      <c r="V163" s="131">
        <v>0</v>
      </c>
      <c r="W163" s="131"/>
      <c r="X163" s="131"/>
      <c r="Y163" s="131"/>
      <c r="Z163" s="131"/>
      <c r="AA163" s="105"/>
      <c r="AB163" s="105"/>
    </row>
    <row r="164" spans="2:28" ht="27.75" customHeight="1" x14ac:dyDescent="0.2">
      <c r="B164" s="135" t="s">
        <v>123</v>
      </c>
      <c r="C164" s="129"/>
      <c r="D164" s="129"/>
      <c r="E164" s="137" t="s">
        <v>124</v>
      </c>
      <c r="F164" s="131">
        <f>F165</f>
        <v>3848533</v>
      </c>
      <c r="G164" s="131">
        <f t="shared" ref="G164:I164" si="146">G165</f>
        <v>98278</v>
      </c>
      <c r="H164" s="131">
        <f t="shared" si="146"/>
        <v>98278</v>
      </c>
      <c r="I164" s="131">
        <f t="shared" si="146"/>
        <v>98277.725000000006</v>
      </c>
      <c r="J164" s="131">
        <f t="shared" si="141"/>
        <v>-0.27499999999417923</v>
      </c>
      <c r="K164" s="131">
        <f>K165</f>
        <v>98277.725000000006</v>
      </c>
      <c r="L164" s="132">
        <v>100</v>
      </c>
      <c r="M164" s="131">
        <f>M165</f>
        <v>3848533</v>
      </c>
      <c r="N164" s="131">
        <f>M164/F164*100</f>
        <v>100</v>
      </c>
      <c r="O164" s="130">
        <f>M164-F164</f>
        <v>0</v>
      </c>
      <c r="P164" s="131">
        <f t="shared" si="144"/>
        <v>-0.27499999999417923</v>
      </c>
      <c r="Q164" s="131">
        <f>Q165</f>
        <v>0</v>
      </c>
      <c r="R164" s="131">
        <v>0</v>
      </c>
      <c r="S164" s="131">
        <f>S165</f>
        <v>0</v>
      </c>
      <c r="T164" s="131">
        <f>T165</f>
        <v>0</v>
      </c>
      <c r="U164" s="131">
        <v>0</v>
      </c>
      <c r="V164" s="131">
        <v>0</v>
      </c>
      <c r="W164" s="131"/>
      <c r="X164" s="131"/>
      <c r="Y164" s="131"/>
      <c r="Z164" s="131"/>
      <c r="AA164" s="105"/>
      <c r="AB164" s="105"/>
    </row>
    <row r="165" spans="2:28" ht="45.75" customHeight="1" x14ac:dyDescent="0.2">
      <c r="B165" s="135"/>
      <c r="C165" s="140" t="s">
        <v>46</v>
      </c>
      <c r="D165" s="140" t="s">
        <v>125</v>
      </c>
      <c r="E165" s="136" t="s">
        <v>126</v>
      </c>
      <c r="F165" s="131">
        <v>3848533</v>
      </c>
      <c r="G165" s="131">
        <v>98278</v>
      </c>
      <c r="H165" s="131">
        <v>98278</v>
      </c>
      <c r="I165" s="131">
        <v>98277.725000000006</v>
      </c>
      <c r="J165" s="131">
        <f t="shared" si="141"/>
        <v>-0.27499999999417923</v>
      </c>
      <c r="K165" s="131">
        <v>98277.725000000006</v>
      </c>
      <c r="L165" s="132">
        <v>100</v>
      </c>
      <c r="M165" s="132">
        <f t="shared" si="66"/>
        <v>3848533</v>
      </c>
      <c r="N165" s="131">
        <f>M165/F165*100</f>
        <v>100</v>
      </c>
      <c r="O165" s="131">
        <f t="shared" si="143"/>
        <v>0</v>
      </c>
      <c r="P165" s="131">
        <f t="shared" si="144"/>
        <v>-0.27499999999417923</v>
      </c>
      <c r="Q165" s="131">
        <f t="shared" si="145"/>
        <v>0</v>
      </c>
      <c r="R165" s="132"/>
      <c r="S165" s="132"/>
      <c r="T165" s="131"/>
      <c r="U165" s="131"/>
      <c r="V165" s="131">
        <f>P165-Q165-U165</f>
        <v>-0.27499999999417923</v>
      </c>
      <c r="W165" s="131"/>
      <c r="X165" s="131"/>
      <c r="Y165" s="131"/>
      <c r="Z165" s="131"/>
      <c r="AA165" s="105"/>
      <c r="AB165" s="105"/>
    </row>
    <row r="166" spans="2:28" ht="67.5" customHeight="1" x14ac:dyDescent="0.2">
      <c r="B166" s="129" t="s">
        <v>127</v>
      </c>
      <c r="C166" s="129"/>
      <c r="D166" s="129"/>
      <c r="E166" s="137" t="s">
        <v>128</v>
      </c>
      <c r="F166" s="162">
        <f>F167</f>
        <v>133632</v>
      </c>
      <c r="G166" s="131">
        <f>G167</f>
        <v>48236</v>
      </c>
      <c r="H166" s="131">
        <f t="shared" ref="H166:J166" si="147">H167</f>
        <v>27914</v>
      </c>
      <c r="I166" s="158">
        <f>+I167</f>
        <v>48219.561669999996</v>
      </c>
      <c r="J166" s="131">
        <f t="shared" si="147"/>
        <v>-16.438329999998302</v>
      </c>
      <c r="K166" s="131">
        <f>K167</f>
        <v>27870.73055</v>
      </c>
      <c r="L166" s="131">
        <v>100</v>
      </c>
      <c r="M166" s="131">
        <f>M167</f>
        <v>133632</v>
      </c>
      <c r="N166" s="131">
        <v>100</v>
      </c>
      <c r="O166" s="131">
        <f t="shared" ref="O166" si="148">O167</f>
        <v>0</v>
      </c>
      <c r="P166" s="131">
        <f>P167</f>
        <v>-43.269450000000028</v>
      </c>
      <c r="Q166" s="131">
        <f>+R166+S166+T166</f>
        <v>-39.065999999999995</v>
      </c>
      <c r="R166" s="131">
        <f>R167</f>
        <v>0</v>
      </c>
      <c r="S166" s="131">
        <f>S167</f>
        <v>-0.20499999999999999</v>
      </c>
      <c r="T166" s="131">
        <f>+T167</f>
        <v>-38.860999999999997</v>
      </c>
      <c r="U166" s="131">
        <f>U167+U171</f>
        <v>0</v>
      </c>
      <c r="V166" s="131">
        <f>V167+V171</f>
        <v>0.25354999999996608</v>
      </c>
      <c r="W166" s="131"/>
      <c r="X166" s="131"/>
      <c r="Y166" s="131"/>
      <c r="Z166" s="131"/>
      <c r="AA166" s="133" t="s">
        <v>63</v>
      </c>
      <c r="AB166" s="105"/>
    </row>
    <row r="167" spans="2:28" ht="25.5" x14ac:dyDescent="0.2">
      <c r="B167" s="144"/>
      <c r="C167" s="129" t="s">
        <v>46</v>
      </c>
      <c r="D167" s="129"/>
      <c r="E167" s="159" t="s">
        <v>47</v>
      </c>
      <c r="F167" s="132">
        <f>F168+F169+F170+F171+F172+F173+F174+F175+F176+F177+F178</f>
        <v>133632</v>
      </c>
      <c r="G167" s="132">
        <f t="shared" ref="G167:J167" si="149">G168+G169+G170+G171+G172+G173+G174+G175+G176+G177+G178</f>
        <v>48236</v>
      </c>
      <c r="H167" s="132">
        <f t="shared" si="149"/>
        <v>27914</v>
      </c>
      <c r="I167" s="132">
        <f t="shared" si="149"/>
        <v>48219.561669999996</v>
      </c>
      <c r="J167" s="132">
        <f t="shared" si="149"/>
        <v>-16.438329999998302</v>
      </c>
      <c r="K167" s="132">
        <f>SUM(K168:K178)</f>
        <v>27870.73055</v>
      </c>
      <c r="L167" s="132">
        <v>100</v>
      </c>
      <c r="M167" s="132">
        <f>M168+M169+M170+M171+M172+M173+M174+M175+M176+M177+M178</f>
        <v>133632</v>
      </c>
      <c r="N167" s="131">
        <f t="shared" ref="N167:N178" si="150">M167/F167*100</f>
        <v>100</v>
      </c>
      <c r="O167" s="132">
        <f>SUM(O168:O178)</f>
        <v>0</v>
      </c>
      <c r="P167" s="132">
        <f t="shared" ref="P167:T167" si="151">P168+P169+P170+P171+P172+P173+P174+P175+P176+P177+P178</f>
        <v>-43.269450000000028</v>
      </c>
      <c r="Q167" s="132">
        <f t="shared" si="151"/>
        <v>-39.065999999999995</v>
      </c>
      <c r="R167" s="132">
        <f t="shared" si="151"/>
        <v>0</v>
      </c>
      <c r="S167" s="132">
        <f t="shared" si="151"/>
        <v>-0.20499999999999999</v>
      </c>
      <c r="T167" s="132">
        <f t="shared" si="151"/>
        <v>-38.860999999999997</v>
      </c>
      <c r="U167" s="132">
        <f>SUM(U168:U178)</f>
        <v>0</v>
      </c>
      <c r="V167" s="132">
        <f>SUM(V168:V178)</f>
        <v>0.25354999999996608</v>
      </c>
      <c r="W167" s="131"/>
      <c r="X167" s="131"/>
      <c r="Y167" s="131"/>
      <c r="Z167" s="131"/>
      <c r="AA167" s="105"/>
      <c r="AB167" s="105"/>
    </row>
    <row r="168" spans="2:28" x14ac:dyDescent="0.2">
      <c r="B168" s="144"/>
      <c r="C168" s="144"/>
      <c r="D168" s="129" t="s">
        <v>88</v>
      </c>
      <c r="E168" s="137" t="s">
        <v>49</v>
      </c>
      <c r="F168" s="131">
        <v>81398</v>
      </c>
      <c r="G168" s="131">
        <v>13127</v>
      </c>
      <c r="H168" s="131">
        <v>13127</v>
      </c>
      <c r="I168" s="131">
        <v>13127</v>
      </c>
      <c r="J168" s="131">
        <f>I168-G168</f>
        <v>0</v>
      </c>
      <c r="K168" s="131">
        <v>13127</v>
      </c>
      <c r="L168" s="132">
        <v>100</v>
      </c>
      <c r="M168" s="132">
        <f t="shared" ref="M168:M178" si="152">F168</f>
        <v>81398</v>
      </c>
      <c r="N168" s="131">
        <f t="shared" si="150"/>
        <v>100</v>
      </c>
      <c r="O168" s="131">
        <v>0</v>
      </c>
      <c r="P168" s="131">
        <f>K168-H168</f>
        <v>0</v>
      </c>
      <c r="Q168" s="131">
        <f>R168+S168+T168</f>
        <v>0</v>
      </c>
      <c r="R168" s="132"/>
      <c r="S168" s="132"/>
      <c r="T168" s="131"/>
      <c r="U168" s="131"/>
      <c r="V168" s="131">
        <f>P168-Q168-U168</f>
        <v>0</v>
      </c>
      <c r="W168" s="131"/>
      <c r="X168" s="131"/>
      <c r="Y168" s="131"/>
      <c r="Z168" s="131"/>
      <c r="AA168" s="105"/>
      <c r="AB168" s="105"/>
    </row>
    <row r="169" spans="2:28" ht="63.75" x14ac:dyDescent="0.2">
      <c r="B169" s="144"/>
      <c r="C169" s="144"/>
      <c r="D169" s="129" t="s">
        <v>101</v>
      </c>
      <c r="E169" s="137" t="s">
        <v>56</v>
      </c>
      <c r="F169" s="131">
        <v>4944</v>
      </c>
      <c r="G169" s="131">
        <v>495</v>
      </c>
      <c r="H169" s="131">
        <v>495</v>
      </c>
      <c r="I169" s="131">
        <v>494.1</v>
      </c>
      <c r="J169" s="131">
        <f>I169-G169</f>
        <v>-0.89999999999997726</v>
      </c>
      <c r="K169" s="131">
        <v>494.1</v>
      </c>
      <c r="L169" s="132">
        <v>100</v>
      </c>
      <c r="M169" s="132">
        <f t="shared" si="152"/>
        <v>4944</v>
      </c>
      <c r="N169" s="131">
        <f t="shared" si="150"/>
        <v>100</v>
      </c>
      <c r="O169" s="131">
        <f>M169-F169</f>
        <v>0</v>
      </c>
      <c r="P169" s="131">
        <f>K169-H169</f>
        <v>-0.89999999999997726</v>
      </c>
      <c r="Q169" s="131">
        <f>+S169+T169</f>
        <v>0</v>
      </c>
      <c r="R169" s="132"/>
      <c r="S169" s="132"/>
      <c r="T169" s="131"/>
      <c r="U169" s="131"/>
      <c r="V169" s="131">
        <v>0</v>
      </c>
      <c r="W169" s="131"/>
      <c r="X169" s="131"/>
      <c r="Y169" s="131"/>
      <c r="Z169" s="131"/>
      <c r="AA169" s="105" t="s">
        <v>66</v>
      </c>
      <c r="AB169" s="105" t="s">
        <v>66</v>
      </c>
    </row>
    <row r="170" spans="2:28" ht="38.25" x14ac:dyDescent="0.2">
      <c r="B170" s="135"/>
      <c r="C170" s="129"/>
      <c r="D170" s="140" t="s">
        <v>103</v>
      </c>
      <c r="E170" s="141" t="s">
        <v>58</v>
      </c>
      <c r="F170" s="131">
        <v>2717</v>
      </c>
      <c r="G170" s="131">
        <v>374</v>
      </c>
      <c r="H170" s="131">
        <v>374</v>
      </c>
      <c r="I170" s="131">
        <v>374</v>
      </c>
      <c r="J170" s="131">
        <f t="shared" ref="J170:J173" si="153">I170-G170</f>
        <v>0</v>
      </c>
      <c r="K170" s="131">
        <v>374</v>
      </c>
      <c r="L170" s="132">
        <v>100</v>
      </c>
      <c r="M170" s="132">
        <f t="shared" si="152"/>
        <v>2717</v>
      </c>
      <c r="N170" s="131">
        <f t="shared" si="150"/>
        <v>100</v>
      </c>
      <c r="O170" s="131">
        <f t="shared" ref="O170" si="154">M170-F170</f>
        <v>0</v>
      </c>
      <c r="P170" s="131">
        <f>K170-H170</f>
        <v>0</v>
      </c>
      <c r="Q170" s="131">
        <f>R170+S170+T170</f>
        <v>0</v>
      </c>
      <c r="R170" s="132"/>
      <c r="S170" s="132"/>
      <c r="T170" s="131"/>
      <c r="U170" s="131"/>
      <c r="V170" s="131">
        <v>0</v>
      </c>
      <c r="W170" s="131"/>
      <c r="X170" s="131"/>
      <c r="Y170" s="131"/>
      <c r="Z170" s="131"/>
      <c r="AA170" s="105"/>
      <c r="AB170" s="105"/>
    </row>
    <row r="171" spans="2:28" x14ac:dyDescent="0.2">
      <c r="B171" s="144"/>
      <c r="C171" s="144"/>
      <c r="D171" s="129" t="s">
        <v>59</v>
      </c>
      <c r="E171" s="137" t="s">
        <v>60</v>
      </c>
      <c r="F171" s="131">
        <v>4298</v>
      </c>
      <c r="G171" s="131">
        <v>681</v>
      </c>
      <c r="H171" s="131">
        <v>681</v>
      </c>
      <c r="I171" s="131">
        <v>681</v>
      </c>
      <c r="J171" s="131">
        <f t="shared" si="153"/>
        <v>0</v>
      </c>
      <c r="K171" s="131">
        <v>681</v>
      </c>
      <c r="L171" s="132">
        <v>100</v>
      </c>
      <c r="M171" s="132">
        <f t="shared" si="152"/>
        <v>4298</v>
      </c>
      <c r="N171" s="131">
        <f t="shared" si="150"/>
        <v>100</v>
      </c>
      <c r="O171" s="131">
        <v>0</v>
      </c>
      <c r="P171" s="131">
        <f t="shared" ref="P171:P173" si="155">K171-H171</f>
        <v>0</v>
      </c>
      <c r="Q171" s="131">
        <f t="shared" ref="Q171:Q178" si="156">R171+S171+T171</f>
        <v>0</v>
      </c>
      <c r="R171" s="132"/>
      <c r="S171" s="132"/>
      <c r="T171" s="131"/>
      <c r="U171" s="131"/>
      <c r="V171" s="131">
        <f>P171-Q171-U171</f>
        <v>0</v>
      </c>
      <c r="W171" s="131"/>
      <c r="X171" s="131"/>
      <c r="Y171" s="131"/>
      <c r="Z171" s="131"/>
      <c r="AA171" s="105"/>
      <c r="AB171" s="105"/>
    </row>
    <row r="172" spans="2:28" ht="38.25" x14ac:dyDescent="0.2">
      <c r="B172" s="144"/>
      <c r="C172" s="144"/>
      <c r="D172" s="129" t="s">
        <v>61</v>
      </c>
      <c r="E172" s="137" t="s">
        <v>62</v>
      </c>
      <c r="F172" s="131">
        <v>3663</v>
      </c>
      <c r="G172" s="131">
        <v>573</v>
      </c>
      <c r="H172" s="131">
        <v>573</v>
      </c>
      <c r="I172" s="131">
        <v>573</v>
      </c>
      <c r="J172" s="131">
        <f>I172-G172</f>
        <v>0</v>
      </c>
      <c r="K172" s="131">
        <v>573</v>
      </c>
      <c r="L172" s="132">
        <v>100</v>
      </c>
      <c r="M172" s="132">
        <f t="shared" si="152"/>
        <v>3663</v>
      </c>
      <c r="N172" s="131">
        <f t="shared" si="150"/>
        <v>100</v>
      </c>
      <c r="O172" s="131">
        <v>0</v>
      </c>
      <c r="P172" s="131">
        <f>K172-H172</f>
        <v>0</v>
      </c>
      <c r="Q172" s="131">
        <f t="shared" si="156"/>
        <v>-0.20499999999999999</v>
      </c>
      <c r="R172" s="132"/>
      <c r="S172" s="132">
        <v>-0.20499999999999999</v>
      </c>
      <c r="T172" s="131"/>
      <c r="U172" s="131"/>
      <c r="V172" s="131">
        <f>P172-Q172-U172</f>
        <v>0.20499999999999999</v>
      </c>
      <c r="W172" s="131"/>
      <c r="X172" s="131"/>
      <c r="Y172" s="131"/>
      <c r="Z172" s="131"/>
      <c r="AA172" s="105"/>
      <c r="AB172" s="105"/>
    </row>
    <row r="173" spans="2:28" ht="63.75" x14ac:dyDescent="0.2">
      <c r="B173" s="144"/>
      <c r="C173" s="144"/>
      <c r="D173" s="129" t="s">
        <v>64</v>
      </c>
      <c r="E173" s="163" t="s">
        <v>65</v>
      </c>
      <c r="F173" s="131">
        <v>2442</v>
      </c>
      <c r="G173" s="131">
        <v>306</v>
      </c>
      <c r="H173" s="131">
        <v>306</v>
      </c>
      <c r="I173" s="131">
        <v>302.44299999999998</v>
      </c>
      <c r="J173" s="131">
        <f t="shared" si="153"/>
        <v>-3.5570000000000164</v>
      </c>
      <c r="K173" s="131">
        <v>302.44299999999998</v>
      </c>
      <c r="L173" s="132">
        <v>100</v>
      </c>
      <c r="M173" s="132">
        <f t="shared" si="152"/>
        <v>2442</v>
      </c>
      <c r="N173" s="131">
        <f t="shared" si="150"/>
        <v>100</v>
      </c>
      <c r="O173" s="131">
        <v>0</v>
      </c>
      <c r="P173" s="131">
        <f t="shared" si="155"/>
        <v>-3.5570000000000164</v>
      </c>
      <c r="Q173" s="131">
        <f>R173+S173+T173</f>
        <v>0</v>
      </c>
      <c r="R173" s="132"/>
      <c r="S173" s="132"/>
      <c r="T173" s="131"/>
      <c r="U173" s="131"/>
      <c r="V173" s="131">
        <v>0</v>
      </c>
      <c r="W173" s="131"/>
      <c r="X173" s="131"/>
      <c r="Y173" s="131"/>
      <c r="Z173" s="131"/>
      <c r="AA173" s="105" t="s">
        <v>66</v>
      </c>
      <c r="AB173" s="105" t="s">
        <v>66</v>
      </c>
    </row>
    <row r="174" spans="2:28" ht="63.75" x14ac:dyDescent="0.2">
      <c r="B174" s="144"/>
      <c r="C174" s="144"/>
      <c r="D174" s="129" t="s">
        <v>71</v>
      </c>
      <c r="E174" s="137" t="s">
        <v>104</v>
      </c>
      <c r="F174" s="131">
        <v>687</v>
      </c>
      <c r="G174" s="131">
        <v>506</v>
      </c>
      <c r="H174" s="131">
        <v>506</v>
      </c>
      <c r="I174" s="131">
        <v>505.49740000000003</v>
      </c>
      <c r="J174" s="131">
        <f>I174-G174</f>
        <v>-0.50259999999997262</v>
      </c>
      <c r="K174" s="131">
        <v>505.49740000000003</v>
      </c>
      <c r="L174" s="132">
        <v>100</v>
      </c>
      <c r="M174" s="132">
        <f t="shared" si="152"/>
        <v>687</v>
      </c>
      <c r="N174" s="131">
        <f t="shared" si="150"/>
        <v>100</v>
      </c>
      <c r="O174" s="131">
        <f>M174-F174</f>
        <v>0</v>
      </c>
      <c r="P174" s="131">
        <f>K174-H174</f>
        <v>-0.50259999999997262</v>
      </c>
      <c r="Q174" s="131">
        <f>R174+S174+T174</f>
        <v>0</v>
      </c>
      <c r="R174" s="132"/>
      <c r="S174" s="132"/>
      <c r="T174" s="132"/>
      <c r="U174" s="131"/>
      <c r="V174" s="131">
        <f>P174-Q174-U174</f>
        <v>-0.50259999999997262</v>
      </c>
      <c r="W174" s="131"/>
      <c r="X174" s="131"/>
      <c r="Y174" s="131"/>
      <c r="Z174" s="131"/>
      <c r="AA174" s="105" t="s">
        <v>66</v>
      </c>
      <c r="AB174" s="105" t="s">
        <v>66</v>
      </c>
    </row>
    <row r="175" spans="2:28" ht="25.5" x14ac:dyDescent="0.2">
      <c r="B175" s="129"/>
      <c r="C175" s="129"/>
      <c r="D175" s="129" t="s">
        <v>97</v>
      </c>
      <c r="E175" s="137" t="s">
        <v>98</v>
      </c>
      <c r="F175" s="131">
        <v>3511</v>
      </c>
      <c r="G175" s="131">
        <v>2202</v>
      </c>
      <c r="H175" s="131">
        <v>2202</v>
      </c>
      <c r="I175" s="131">
        <v>2202</v>
      </c>
      <c r="J175" s="131">
        <f t="shared" ref="J175:J177" si="157">I175-G175</f>
        <v>0</v>
      </c>
      <c r="K175" s="131">
        <v>2202</v>
      </c>
      <c r="L175" s="132">
        <v>100</v>
      </c>
      <c r="M175" s="132">
        <f t="shared" si="152"/>
        <v>3511</v>
      </c>
      <c r="N175" s="131">
        <f t="shared" si="150"/>
        <v>100</v>
      </c>
      <c r="O175" s="131">
        <f t="shared" ref="O175:O177" si="158">M175-F175</f>
        <v>0</v>
      </c>
      <c r="P175" s="131">
        <f t="shared" ref="P175:P179" si="159">K175-H175</f>
        <v>0</v>
      </c>
      <c r="Q175" s="131">
        <f>R175+S175+T175</f>
        <v>0</v>
      </c>
      <c r="R175" s="132"/>
      <c r="S175" s="132"/>
      <c r="T175" s="131"/>
      <c r="U175" s="131"/>
      <c r="V175" s="131">
        <f>P175-Q175-U175</f>
        <v>0</v>
      </c>
      <c r="W175" s="131"/>
      <c r="X175" s="131"/>
      <c r="Y175" s="131"/>
      <c r="Z175" s="131"/>
      <c r="AA175" s="105"/>
      <c r="AB175" s="105"/>
    </row>
    <row r="176" spans="2:28" ht="63.75" x14ac:dyDescent="0.2">
      <c r="B176" s="129"/>
      <c r="C176" s="129"/>
      <c r="D176" s="129" t="s">
        <v>73</v>
      </c>
      <c r="E176" s="137" t="s">
        <v>74</v>
      </c>
      <c r="F176" s="131">
        <v>449</v>
      </c>
      <c r="G176" s="131">
        <v>449</v>
      </c>
      <c r="H176" s="131">
        <v>75</v>
      </c>
      <c r="I176" s="131">
        <v>437.69285000000002</v>
      </c>
      <c r="J176" s="131">
        <f t="shared" si="157"/>
        <v>-11.307149999999979</v>
      </c>
      <c r="K176" s="131">
        <v>37.414009999999998</v>
      </c>
      <c r="L176" s="132">
        <v>100</v>
      </c>
      <c r="M176" s="132">
        <f t="shared" si="152"/>
        <v>449</v>
      </c>
      <c r="N176" s="131">
        <f t="shared" si="150"/>
        <v>100</v>
      </c>
      <c r="O176" s="131">
        <f t="shared" si="158"/>
        <v>0</v>
      </c>
      <c r="P176" s="131">
        <f t="shared" si="159"/>
        <v>-37.585990000000002</v>
      </c>
      <c r="Q176" s="131">
        <f t="shared" ref="Q176:Q177" si="160">R176+S176+T176</f>
        <v>-38</v>
      </c>
      <c r="R176" s="132"/>
      <c r="S176" s="132"/>
      <c r="T176" s="131">
        <v>-38</v>
      </c>
      <c r="U176" s="131"/>
      <c r="V176" s="131">
        <f>P176-Q176-U176</f>
        <v>0.41400999999999755</v>
      </c>
      <c r="W176" s="131"/>
      <c r="X176" s="131"/>
      <c r="Y176" s="131"/>
      <c r="Z176" s="131"/>
      <c r="AA176" s="105" t="s">
        <v>66</v>
      </c>
      <c r="AB176" s="105" t="s">
        <v>66</v>
      </c>
    </row>
    <row r="177" spans="2:28" ht="56.25" customHeight="1" x14ac:dyDescent="0.2">
      <c r="B177" s="135"/>
      <c r="C177" s="129"/>
      <c r="D177" s="140" t="s">
        <v>75</v>
      </c>
      <c r="E177" s="136" t="s">
        <v>76</v>
      </c>
      <c r="F177" s="131">
        <v>800</v>
      </c>
      <c r="G177" s="131">
        <v>800</v>
      </c>
      <c r="H177" s="131">
        <v>0</v>
      </c>
      <c r="I177" s="131">
        <v>800</v>
      </c>
      <c r="J177" s="131">
        <f t="shared" si="157"/>
        <v>0</v>
      </c>
      <c r="K177" s="131">
        <v>0</v>
      </c>
      <c r="L177" s="132">
        <v>1</v>
      </c>
      <c r="M177" s="132">
        <f>F177</f>
        <v>800</v>
      </c>
      <c r="N177" s="131">
        <f>M177/F177*100</f>
        <v>100</v>
      </c>
      <c r="O177" s="131">
        <f t="shared" si="158"/>
        <v>0</v>
      </c>
      <c r="P177" s="131">
        <f t="shared" si="159"/>
        <v>0</v>
      </c>
      <c r="Q177" s="131">
        <f t="shared" si="160"/>
        <v>0</v>
      </c>
      <c r="R177" s="132"/>
      <c r="S177" s="132"/>
      <c r="T177" s="132"/>
      <c r="U177" s="132"/>
      <c r="V177" s="131">
        <v>0</v>
      </c>
      <c r="W177" s="131"/>
      <c r="X177" s="131"/>
      <c r="Y177" s="131"/>
      <c r="Z177" s="131"/>
      <c r="AA177" s="105"/>
      <c r="AB177" s="105"/>
    </row>
    <row r="178" spans="2:28" ht="63.75" x14ac:dyDescent="0.2">
      <c r="B178" s="144"/>
      <c r="C178" s="144"/>
      <c r="D178" s="129" t="s">
        <v>77</v>
      </c>
      <c r="E178" s="137" t="s">
        <v>129</v>
      </c>
      <c r="F178" s="131">
        <v>28723</v>
      </c>
      <c r="G178" s="131">
        <v>28723</v>
      </c>
      <c r="H178" s="131">
        <v>9575</v>
      </c>
      <c r="I178" s="131">
        <v>28722.828420000002</v>
      </c>
      <c r="J178" s="131">
        <f>I178-G178</f>
        <v>-0.17157999999835738</v>
      </c>
      <c r="K178" s="131">
        <v>9574.2761399999999</v>
      </c>
      <c r="L178" s="132">
        <v>100</v>
      </c>
      <c r="M178" s="132">
        <f t="shared" si="152"/>
        <v>28723</v>
      </c>
      <c r="N178" s="131">
        <f t="shared" si="150"/>
        <v>100</v>
      </c>
      <c r="O178" s="131">
        <v>0</v>
      </c>
      <c r="P178" s="131">
        <f t="shared" si="159"/>
        <v>-0.72386000000005879</v>
      </c>
      <c r="Q178" s="131">
        <f t="shared" si="156"/>
        <v>-0.86099999999999999</v>
      </c>
      <c r="R178" s="132"/>
      <c r="S178" s="132"/>
      <c r="T178" s="132">
        <v>-0.86099999999999999</v>
      </c>
      <c r="U178" s="131"/>
      <c r="V178" s="131">
        <f>P178-Q178-U178</f>
        <v>0.1371399999999412</v>
      </c>
      <c r="W178" s="131"/>
      <c r="X178" s="131"/>
      <c r="Y178" s="131"/>
      <c r="Z178" s="131"/>
      <c r="AA178" s="105" t="s">
        <v>66</v>
      </c>
      <c r="AB178" s="105" t="s">
        <v>66</v>
      </c>
    </row>
    <row r="179" spans="2:28" s="164" customFormat="1" x14ac:dyDescent="0.25">
      <c r="B179" s="128" t="s">
        <v>130</v>
      </c>
      <c r="C179" s="140" t="s">
        <v>46</v>
      </c>
      <c r="D179" s="140" t="s">
        <v>125</v>
      </c>
      <c r="E179" s="136" t="s">
        <v>131</v>
      </c>
      <c r="F179" s="131">
        <v>11111</v>
      </c>
      <c r="G179" s="131">
        <v>1718</v>
      </c>
      <c r="H179" s="131">
        <v>1718</v>
      </c>
      <c r="I179" s="131">
        <v>1717.3489999999999</v>
      </c>
      <c r="J179" s="131">
        <f t="shared" ref="J179" si="161">I179-G179</f>
        <v>-0.6510000000000673</v>
      </c>
      <c r="K179" s="131">
        <v>1717.3489999999999</v>
      </c>
      <c r="L179" s="132">
        <v>100</v>
      </c>
      <c r="M179" s="132">
        <f t="shared" si="66"/>
        <v>11111</v>
      </c>
      <c r="N179" s="131">
        <f>M179/F179*100</f>
        <v>100</v>
      </c>
      <c r="O179" s="131">
        <f t="shared" ref="O179" si="162">M179-F179</f>
        <v>0</v>
      </c>
      <c r="P179" s="131">
        <f t="shared" si="159"/>
        <v>-0.6510000000000673</v>
      </c>
      <c r="Q179" s="131">
        <f>R179+S179+T179</f>
        <v>0</v>
      </c>
      <c r="R179" s="132">
        <v>0</v>
      </c>
      <c r="S179" s="132">
        <v>0</v>
      </c>
      <c r="T179" s="132">
        <v>0</v>
      </c>
      <c r="U179" s="131"/>
      <c r="V179" s="131">
        <v>0</v>
      </c>
      <c r="W179" s="131"/>
      <c r="X179" s="131"/>
      <c r="Y179" s="131"/>
      <c r="Z179" s="131"/>
      <c r="AA179" s="105"/>
      <c r="AB179" s="105"/>
    </row>
    <row r="180" spans="2:28" ht="54.75" customHeight="1" x14ac:dyDescent="0.2">
      <c r="B180" s="135" t="s">
        <v>132</v>
      </c>
      <c r="C180" s="129"/>
      <c r="D180" s="129"/>
      <c r="E180" s="137" t="s">
        <v>133</v>
      </c>
      <c r="F180" s="131">
        <f>F181</f>
        <v>3982909</v>
      </c>
      <c r="G180" s="131">
        <f t="shared" ref="G180:U180" si="163">G181</f>
        <v>1442557</v>
      </c>
      <c r="H180" s="131">
        <f t="shared" si="163"/>
        <v>462707</v>
      </c>
      <c r="I180" s="131">
        <f>I181</f>
        <v>455248.95899999997</v>
      </c>
      <c r="J180" s="131">
        <f t="shared" si="163"/>
        <v>-987308.04099999997</v>
      </c>
      <c r="K180" s="131">
        <f>K181</f>
        <v>455248.95899999997</v>
      </c>
      <c r="L180" s="132">
        <v>100</v>
      </c>
      <c r="M180" s="132">
        <f t="shared" si="66"/>
        <v>3982909</v>
      </c>
      <c r="N180" s="131">
        <v>100</v>
      </c>
      <c r="O180" s="131">
        <f t="shared" si="163"/>
        <v>0</v>
      </c>
      <c r="P180" s="131">
        <f>P181</f>
        <v>-7458.0410000000265</v>
      </c>
      <c r="Q180" s="131">
        <f>+R180+T180+S180</f>
        <v>-719.21600000000001</v>
      </c>
      <c r="R180" s="131">
        <f>R181</f>
        <v>0</v>
      </c>
      <c r="S180" s="131">
        <f t="shared" si="163"/>
        <v>0</v>
      </c>
      <c r="T180" s="131">
        <f>T181</f>
        <v>-719.21600000000001</v>
      </c>
      <c r="U180" s="131">
        <f t="shared" si="163"/>
        <v>0</v>
      </c>
      <c r="V180" s="131">
        <f>V181</f>
        <v>0</v>
      </c>
      <c r="W180" s="131"/>
      <c r="X180" s="131"/>
      <c r="Y180" s="131"/>
      <c r="Z180" s="131"/>
      <c r="AA180" s="105"/>
      <c r="AB180" s="105"/>
    </row>
    <row r="181" spans="2:28" ht="55.5" customHeight="1" x14ac:dyDescent="0.2">
      <c r="B181" s="135"/>
      <c r="C181" s="129" t="s">
        <v>46</v>
      </c>
      <c r="D181" s="129"/>
      <c r="E181" s="137" t="s">
        <v>133</v>
      </c>
      <c r="F181" s="131">
        <f>SUM(F182:F184)</f>
        <v>3982909</v>
      </c>
      <c r="G181" s="131">
        <f>SUM(G182:G184)</f>
        <v>1442557</v>
      </c>
      <c r="H181" s="131">
        <f>SUM(H182:H184)</f>
        <v>462707</v>
      </c>
      <c r="I181" s="131">
        <f>SUM(I182:I184)</f>
        <v>455248.95899999997</v>
      </c>
      <c r="J181" s="131">
        <f t="shared" ref="J181" si="164">SUM(J182:J184)</f>
        <v>-987308.04099999997</v>
      </c>
      <c r="K181" s="131">
        <f>SUM(K182:K184)</f>
        <v>455248.95899999997</v>
      </c>
      <c r="L181" s="132">
        <v>100</v>
      </c>
      <c r="M181" s="132">
        <f t="shared" si="66"/>
        <v>3982909</v>
      </c>
      <c r="N181" s="131">
        <v>100</v>
      </c>
      <c r="O181" s="131">
        <f>SUM(O182:O184)</f>
        <v>0</v>
      </c>
      <c r="P181" s="131">
        <f>SUM(P182:P184)</f>
        <v>-7458.0410000000265</v>
      </c>
      <c r="Q181" s="131">
        <f>+Q182+Q183+Q184</f>
        <v>-719.21600000000001</v>
      </c>
      <c r="R181" s="131">
        <f>R183+R182</f>
        <v>0</v>
      </c>
      <c r="S181" s="131">
        <f>S184</f>
        <v>0</v>
      </c>
      <c r="T181" s="131">
        <f>SUM(T182:T184)</f>
        <v>-719.21600000000001</v>
      </c>
      <c r="U181" s="131">
        <v>0</v>
      </c>
      <c r="V181" s="131">
        <v>0</v>
      </c>
      <c r="W181" s="131"/>
      <c r="X181" s="131"/>
      <c r="Y181" s="131"/>
      <c r="Z181" s="131"/>
      <c r="AA181" s="105"/>
      <c r="AB181" s="105"/>
    </row>
    <row r="182" spans="2:28" ht="25.5" x14ac:dyDescent="0.2">
      <c r="B182" s="135"/>
      <c r="C182" s="129"/>
      <c r="D182" s="129" t="s">
        <v>77</v>
      </c>
      <c r="E182" s="137" t="s">
        <v>134</v>
      </c>
      <c r="F182" s="131">
        <v>951500</v>
      </c>
      <c r="G182" s="131">
        <v>951500</v>
      </c>
      <c r="H182" s="131">
        <v>0</v>
      </c>
      <c r="I182" s="131">
        <v>0</v>
      </c>
      <c r="J182" s="131">
        <f>I182-G182</f>
        <v>-951500</v>
      </c>
      <c r="K182" s="131">
        <v>0</v>
      </c>
      <c r="L182" s="132">
        <v>100</v>
      </c>
      <c r="M182" s="132">
        <f t="shared" si="66"/>
        <v>951500</v>
      </c>
      <c r="N182" s="131">
        <f t="shared" ref="N182:N197" si="165">M182/F182*100</f>
        <v>100</v>
      </c>
      <c r="O182" s="131">
        <f>M182-F182</f>
        <v>0</v>
      </c>
      <c r="P182" s="131">
        <f>K182-H182</f>
        <v>0</v>
      </c>
      <c r="Q182" s="131">
        <f>R182+S182+T182</f>
        <v>0</v>
      </c>
      <c r="R182" s="132"/>
      <c r="S182" s="132"/>
      <c r="T182" s="131"/>
      <c r="U182" s="131"/>
      <c r="V182" s="131">
        <f>P182-Q182-U182</f>
        <v>0</v>
      </c>
      <c r="W182" s="131"/>
      <c r="X182" s="131"/>
      <c r="Y182" s="131"/>
      <c r="Z182" s="131"/>
      <c r="AA182" s="105"/>
      <c r="AB182" s="105"/>
    </row>
    <row r="183" spans="2:28" ht="25.5" x14ac:dyDescent="0.2">
      <c r="B183" s="135"/>
      <c r="C183" s="129"/>
      <c r="D183" s="129" t="s">
        <v>83</v>
      </c>
      <c r="E183" s="137" t="s">
        <v>84</v>
      </c>
      <c r="F183" s="131">
        <v>28350</v>
      </c>
      <c r="G183" s="131">
        <v>28350</v>
      </c>
      <c r="H183" s="131">
        <v>0</v>
      </c>
      <c r="I183" s="131">
        <v>0</v>
      </c>
      <c r="J183" s="131">
        <f>I183-G183</f>
        <v>-28350</v>
      </c>
      <c r="K183" s="131">
        <v>0</v>
      </c>
      <c r="L183" s="132">
        <v>100</v>
      </c>
      <c r="M183" s="132">
        <f t="shared" si="66"/>
        <v>28350</v>
      </c>
      <c r="N183" s="131">
        <f t="shared" si="165"/>
        <v>100</v>
      </c>
      <c r="O183" s="131">
        <f>M183-F183</f>
        <v>0</v>
      </c>
      <c r="P183" s="131">
        <f>K183-H183</f>
        <v>0</v>
      </c>
      <c r="Q183" s="131">
        <f>R183+S183+T183</f>
        <v>0</v>
      </c>
      <c r="R183" s="131"/>
      <c r="S183" s="132"/>
      <c r="T183" s="131"/>
      <c r="U183" s="131"/>
      <c r="V183" s="131">
        <f>P183-Q183-U183</f>
        <v>0</v>
      </c>
      <c r="W183" s="131"/>
      <c r="X183" s="131"/>
      <c r="Y183" s="131"/>
      <c r="Z183" s="131"/>
      <c r="AA183" s="105"/>
      <c r="AB183" s="105"/>
    </row>
    <row r="184" spans="2:28" ht="63.75" x14ac:dyDescent="0.2">
      <c r="B184" s="135"/>
      <c r="C184" s="129"/>
      <c r="D184" s="129" t="s">
        <v>125</v>
      </c>
      <c r="E184" s="137" t="s">
        <v>126</v>
      </c>
      <c r="F184" s="131">
        <v>3003059</v>
      </c>
      <c r="G184" s="131">
        <v>462707</v>
      </c>
      <c r="H184" s="131">
        <v>462707</v>
      </c>
      <c r="I184" s="131">
        <v>455248.95899999997</v>
      </c>
      <c r="J184" s="131">
        <f>I184-G184</f>
        <v>-7458.0410000000265</v>
      </c>
      <c r="K184" s="131">
        <v>455248.95899999997</v>
      </c>
      <c r="L184" s="132">
        <v>100</v>
      </c>
      <c r="M184" s="132">
        <f t="shared" si="66"/>
        <v>3003059</v>
      </c>
      <c r="N184" s="131">
        <f t="shared" si="165"/>
        <v>100</v>
      </c>
      <c r="O184" s="131">
        <f>M184-F184</f>
        <v>0</v>
      </c>
      <c r="P184" s="131">
        <f>K184-H184</f>
        <v>-7458.0410000000265</v>
      </c>
      <c r="Q184" s="131">
        <f>R184+S184+T184</f>
        <v>-719.21600000000001</v>
      </c>
      <c r="R184" s="132"/>
      <c r="S184" s="132"/>
      <c r="T184" s="132">
        <v>-719.21600000000001</v>
      </c>
      <c r="U184" s="131"/>
      <c r="V184" s="131">
        <f>W184+X184+Y184+Z184</f>
        <v>0</v>
      </c>
      <c r="W184" s="131"/>
      <c r="X184" s="131"/>
      <c r="Y184" s="131"/>
      <c r="Z184" s="131"/>
      <c r="AA184" s="105" t="s">
        <v>186</v>
      </c>
      <c r="AB184" s="105" t="s">
        <v>186</v>
      </c>
    </row>
    <row r="185" spans="2:28" ht="28.5" customHeight="1" x14ac:dyDescent="0.2">
      <c r="B185" s="135" t="s">
        <v>135</v>
      </c>
      <c r="C185" s="129"/>
      <c r="D185" s="129"/>
      <c r="E185" s="137" t="s">
        <v>136</v>
      </c>
      <c r="F185" s="131">
        <f t="shared" ref="F185:K185" si="166">F186+F188+F190+F192+F194</f>
        <v>6055719</v>
      </c>
      <c r="G185" s="131">
        <f t="shared" si="166"/>
        <v>548794</v>
      </c>
      <c r="H185" s="131">
        <f t="shared" si="166"/>
        <v>274052</v>
      </c>
      <c r="I185" s="162">
        <f t="shared" si="166"/>
        <v>508139.85599999997</v>
      </c>
      <c r="J185" s="131">
        <f t="shared" si="166"/>
        <v>-40654.143999999986</v>
      </c>
      <c r="K185" s="131">
        <f t="shared" si="166"/>
        <v>274044.52703999996</v>
      </c>
      <c r="L185" s="131">
        <v>100</v>
      </c>
      <c r="M185" s="131">
        <f>M186+M188+M190+M192+M194</f>
        <v>6055719</v>
      </c>
      <c r="N185" s="131">
        <f t="shared" si="165"/>
        <v>100</v>
      </c>
      <c r="O185" s="131">
        <v>0</v>
      </c>
      <c r="P185" s="131">
        <f>P186+P188+P190+P192+P194</f>
        <v>-7.4729599999991478</v>
      </c>
      <c r="Q185" s="131">
        <f>R185+S185+T185</f>
        <v>0</v>
      </c>
      <c r="R185" s="131">
        <f>R186+R188+R190+R192+R194</f>
        <v>0</v>
      </c>
      <c r="S185" s="131">
        <f>S186+S188+S190+S192+S194</f>
        <v>0</v>
      </c>
      <c r="T185" s="131">
        <f>T186+T188+T190+T192+T194</f>
        <v>0</v>
      </c>
      <c r="U185" s="131">
        <v>0</v>
      </c>
      <c r="V185" s="131">
        <v>0</v>
      </c>
      <c r="W185" s="131"/>
      <c r="X185" s="131"/>
      <c r="Y185" s="131"/>
      <c r="Z185" s="131"/>
      <c r="AA185" s="165"/>
      <c r="AB185" s="105"/>
    </row>
    <row r="186" spans="2:28" ht="27" customHeight="1" x14ac:dyDescent="0.2">
      <c r="B186" s="135"/>
      <c r="C186" s="129" t="s">
        <v>115</v>
      </c>
      <c r="D186" s="129"/>
      <c r="E186" s="137" t="s">
        <v>116</v>
      </c>
      <c r="F186" s="131">
        <f>+F187</f>
        <v>294742</v>
      </c>
      <c r="G186" s="131">
        <f>+G187</f>
        <v>294742</v>
      </c>
      <c r="H186" s="131">
        <f>H187</f>
        <v>20000</v>
      </c>
      <c r="I186" s="131">
        <f>+I187</f>
        <v>254087.93100000001</v>
      </c>
      <c r="J186" s="131">
        <f>+J187</f>
        <v>-40654.068999999989</v>
      </c>
      <c r="K186" s="131">
        <f>+K187</f>
        <v>19992.602040000002</v>
      </c>
      <c r="L186" s="131">
        <f t="shared" ref="L186" si="167">L187</f>
        <v>100</v>
      </c>
      <c r="M186" s="132">
        <f t="shared" si="66"/>
        <v>294742</v>
      </c>
      <c r="N186" s="131">
        <f t="shared" si="165"/>
        <v>100</v>
      </c>
      <c r="O186" s="131">
        <f t="shared" ref="O186:O197" si="168">M186-F186</f>
        <v>0</v>
      </c>
      <c r="P186" s="131">
        <f>K186-H186</f>
        <v>-7.3979599999984202</v>
      </c>
      <c r="Q186" s="131">
        <f>Q187</f>
        <v>0</v>
      </c>
      <c r="R186" s="131">
        <f>R187</f>
        <v>0</v>
      </c>
      <c r="S186" s="131">
        <f>S187</f>
        <v>0</v>
      </c>
      <c r="T186" s="131">
        <f>T187</f>
        <v>0</v>
      </c>
      <c r="U186" s="131"/>
      <c r="V186" s="131">
        <v>0</v>
      </c>
      <c r="W186" s="131"/>
      <c r="X186" s="131"/>
      <c r="Y186" s="131"/>
      <c r="Z186" s="131"/>
      <c r="AA186" s="105"/>
      <c r="AB186" s="105"/>
    </row>
    <row r="187" spans="2:28" ht="63.75" x14ac:dyDescent="0.2">
      <c r="B187" s="135"/>
      <c r="C187" s="129"/>
      <c r="D187" s="129" t="s">
        <v>137</v>
      </c>
      <c r="E187" s="166" t="s">
        <v>138</v>
      </c>
      <c r="F187" s="131">
        <v>294742</v>
      </c>
      <c r="G187" s="131">
        <v>294742</v>
      </c>
      <c r="H187" s="131">
        <v>20000</v>
      </c>
      <c r="I187" s="131">
        <v>254087.93100000001</v>
      </c>
      <c r="J187" s="131">
        <f>I187-G187</f>
        <v>-40654.068999999989</v>
      </c>
      <c r="K187" s="131">
        <v>19992.602040000002</v>
      </c>
      <c r="L187" s="132">
        <v>100</v>
      </c>
      <c r="M187" s="132">
        <f t="shared" si="66"/>
        <v>294742</v>
      </c>
      <c r="N187" s="131">
        <f t="shared" si="165"/>
        <v>100</v>
      </c>
      <c r="O187" s="131">
        <f t="shared" si="168"/>
        <v>0</v>
      </c>
      <c r="P187" s="131">
        <f>K187-H187</f>
        <v>-7.3979599999984202</v>
      </c>
      <c r="Q187" s="131">
        <f>R187+S187+T187</f>
        <v>0</v>
      </c>
      <c r="R187" s="131"/>
      <c r="S187" s="132"/>
      <c r="T187" s="131"/>
      <c r="U187" s="131"/>
      <c r="V187" s="131">
        <v>0</v>
      </c>
      <c r="W187" s="131"/>
      <c r="X187" s="131"/>
      <c r="Y187" s="131"/>
      <c r="Z187" s="131"/>
      <c r="AA187" s="105"/>
      <c r="AB187" s="105" t="s">
        <v>186</v>
      </c>
    </row>
    <row r="188" spans="2:28" ht="83.25" customHeight="1" x14ac:dyDescent="0.2">
      <c r="B188" s="135"/>
      <c r="C188" s="129" t="s">
        <v>119</v>
      </c>
      <c r="D188" s="129"/>
      <c r="E188" s="137" t="s">
        <v>139</v>
      </c>
      <c r="F188" s="131">
        <f>+F189</f>
        <v>4290514</v>
      </c>
      <c r="G188" s="131">
        <f t="shared" ref="G188:K188" si="169">+G189</f>
        <v>140000</v>
      </c>
      <c r="H188" s="131">
        <f t="shared" si="169"/>
        <v>140000</v>
      </c>
      <c r="I188" s="131">
        <f>+I189</f>
        <v>140000</v>
      </c>
      <c r="J188" s="131">
        <f t="shared" si="169"/>
        <v>0</v>
      </c>
      <c r="K188" s="131">
        <f t="shared" si="169"/>
        <v>140000</v>
      </c>
      <c r="L188" s="131">
        <f t="shared" ref="L188" si="170">L189</f>
        <v>100</v>
      </c>
      <c r="M188" s="132">
        <f>M189</f>
        <v>4290514</v>
      </c>
      <c r="N188" s="131">
        <f t="shared" si="165"/>
        <v>100</v>
      </c>
      <c r="O188" s="131">
        <f t="shared" si="168"/>
        <v>0</v>
      </c>
      <c r="P188" s="131">
        <f>K188-H188</f>
        <v>0</v>
      </c>
      <c r="Q188" s="131">
        <f>Q189</f>
        <v>0</v>
      </c>
      <c r="R188" s="131"/>
      <c r="S188" s="131"/>
      <c r="T188" s="131"/>
      <c r="U188" s="131"/>
      <c r="V188" s="131">
        <v>0</v>
      </c>
      <c r="W188" s="131"/>
      <c r="X188" s="131"/>
      <c r="Y188" s="131"/>
      <c r="Z188" s="131"/>
      <c r="AA188" s="105"/>
      <c r="AB188" s="105"/>
    </row>
    <row r="189" spans="2:28" ht="25.5" x14ac:dyDescent="0.2">
      <c r="B189" s="135"/>
      <c r="C189" s="129"/>
      <c r="D189" s="129" t="s">
        <v>125</v>
      </c>
      <c r="E189" s="137" t="s">
        <v>126</v>
      </c>
      <c r="F189" s="131">
        <v>4290514</v>
      </c>
      <c r="G189" s="131">
        <v>140000</v>
      </c>
      <c r="H189" s="131">
        <v>140000</v>
      </c>
      <c r="I189" s="131">
        <v>140000</v>
      </c>
      <c r="J189" s="131">
        <f>I189-G189</f>
        <v>0</v>
      </c>
      <c r="K189" s="131">
        <v>140000</v>
      </c>
      <c r="L189" s="132">
        <v>100</v>
      </c>
      <c r="M189" s="132">
        <f t="shared" ref="M189:M238" si="171">F189</f>
        <v>4290514</v>
      </c>
      <c r="N189" s="131">
        <f t="shared" si="165"/>
        <v>100</v>
      </c>
      <c r="O189" s="131">
        <f t="shared" si="168"/>
        <v>0</v>
      </c>
      <c r="P189" s="131">
        <f>K189-H189</f>
        <v>0</v>
      </c>
      <c r="Q189" s="131">
        <f>R189+S189+T189</f>
        <v>0</v>
      </c>
      <c r="R189" s="132"/>
      <c r="S189" s="132"/>
      <c r="T189" s="131"/>
      <c r="U189" s="131"/>
      <c r="V189" s="131">
        <v>0</v>
      </c>
      <c r="W189" s="131"/>
      <c r="X189" s="131"/>
      <c r="Y189" s="131"/>
      <c r="Z189" s="131"/>
      <c r="AA189" s="105"/>
      <c r="AB189" s="105"/>
    </row>
    <row r="190" spans="2:28" ht="31.5" customHeight="1" x14ac:dyDescent="0.2">
      <c r="B190" s="135"/>
      <c r="C190" s="129" t="s">
        <v>140</v>
      </c>
      <c r="D190" s="129"/>
      <c r="E190" s="137" t="s">
        <v>141</v>
      </c>
      <c r="F190" s="131">
        <f>F191</f>
        <v>851317</v>
      </c>
      <c r="G190" s="131">
        <f t="shared" ref="G190:K190" si="172">G191</f>
        <v>80000</v>
      </c>
      <c r="H190" s="131">
        <f t="shared" si="172"/>
        <v>80000</v>
      </c>
      <c r="I190" s="131">
        <f t="shared" si="172"/>
        <v>80000</v>
      </c>
      <c r="J190" s="131">
        <f t="shared" si="172"/>
        <v>0</v>
      </c>
      <c r="K190" s="131">
        <f t="shared" si="172"/>
        <v>80000</v>
      </c>
      <c r="L190" s="131">
        <v>100</v>
      </c>
      <c r="M190" s="131">
        <f>M191</f>
        <v>851317</v>
      </c>
      <c r="N190" s="131">
        <f t="shared" si="165"/>
        <v>100</v>
      </c>
      <c r="O190" s="131">
        <f t="shared" si="168"/>
        <v>0</v>
      </c>
      <c r="P190" s="131">
        <f t="shared" ref="P190:P192" si="173">K190-H190</f>
        <v>0</v>
      </c>
      <c r="Q190" s="131">
        <f>R190+S190+T190</f>
        <v>0</v>
      </c>
      <c r="R190" s="132"/>
      <c r="S190" s="132"/>
      <c r="T190" s="131"/>
      <c r="U190" s="131"/>
      <c r="V190" s="131">
        <v>0</v>
      </c>
      <c r="W190" s="131"/>
      <c r="X190" s="131"/>
      <c r="Y190" s="131"/>
      <c r="Z190" s="131"/>
      <c r="AA190" s="105"/>
      <c r="AB190" s="105"/>
    </row>
    <row r="191" spans="2:28" ht="25.5" x14ac:dyDescent="0.2">
      <c r="B191" s="135"/>
      <c r="C191" s="129"/>
      <c r="D191" s="129" t="s">
        <v>125</v>
      </c>
      <c r="E191" s="137" t="s">
        <v>126</v>
      </c>
      <c r="F191" s="131">
        <v>851317</v>
      </c>
      <c r="G191" s="131">
        <v>80000</v>
      </c>
      <c r="H191" s="131">
        <v>80000</v>
      </c>
      <c r="I191" s="131">
        <v>80000</v>
      </c>
      <c r="J191" s="131">
        <f t="shared" ref="J191:J196" si="174">I191-G191</f>
        <v>0</v>
      </c>
      <c r="K191" s="131">
        <v>80000</v>
      </c>
      <c r="L191" s="132">
        <v>100</v>
      </c>
      <c r="M191" s="132">
        <f t="shared" si="171"/>
        <v>851317</v>
      </c>
      <c r="N191" s="131">
        <f t="shared" si="165"/>
        <v>100</v>
      </c>
      <c r="O191" s="131">
        <f t="shared" si="168"/>
        <v>0</v>
      </c>
      <c r="P191" s="131">
        <f>K191-H191</f>
        <v>0</v>
      </c>
      <c r="Q191" s="131">
        <f>R191+S191+T191</f>
        <v>0</v>
      </c>
      <c r="R191" s="132"/>
      <c r="S191" s="132"/>
      <c r="T191" s="131"/>
      <c r="U191" s="131"/>
      <c r="V191" s="131">
        <v>0</v>
      </c>
      <c r="W191" s="131"/>
      <c r="X191" s="131"/>
      <c r="Y191" s="131"/>
      <c r="Z191" s="131"/>
      <c r="AA191" s="105"/>
      <c r="AB191" s="105"/>
    </row>
    <row r="192" spans="2:28" ht="40.5" customHeight="1" x14ac:dyDescent="0.2">
      <c r="B192" s="135"/>
      <c r="C192" s="129" t="s">
        <v>142</v>
      </c>
      <c r="D192" s="129"/>
      <c r="E192" s="137" t="s">
        <v>143</v>
      </c>
      <c r="F192" s="131">
        <f>+F193</f>
        <v>110936</v>
      </c>
      <c r="G192" s="131">
        <f t="shared" ref="G192:K192" si="175">+G193</f>
        <v>14052</v>
      </c>
      <c r="H192" s="131">
        <f t="shared" si="175"/>
        <v>14052</v>
      </c>
      <c r="I192" s="131">
        <f>+I193</f>
        <v>14051.924999999999</v>
      </c>
      <c r="J192" s="131">
        <f t="shared" si="175"/>
        <v>-7.5000000000727596E-2</v>
      </c>
      <c r="K192" s="131">
        <f t="shared" si="175"/>
        <v>14051.924999999999</v>
      </c>
      <c r="L192" s="132">
        <v>100</v>
      </c>
      <c r="M192" s="132">
        <f>M193</f>
        <v>110936</v>
      </c>
      <c r="N192" s="131">
        <f t="shared" si="165"/>
        <v>100</v>
      </c>
      <c r="O192" s="131">
        <f t="shared" si="168"/>
        <v>0</v>
      </c>
      <c r="P192" s="131">
        <f t="shared" si="173"/>
        <v>-7.5000000000727596E-2</v>
      </c>
      <c r="Q192" s="131">
        <f>Q193</f>
        <v>0</v>
      </c>
      <c r="R192" s="131"/>
      <c r="S192" s="131"/>
      <c r="T192" s="131"/>
      <c r="U192" s="131"/>
      <c r="V192" s="131">
        <f>P192-Q192-U192</f>
        <v>-7.5000000000727596E-2</v>
      </c>
      <c r="W192" s="131"/>
      <c r="X192" s="131"/>
      <c r="Y192" s="131"/>
      <c r="Z192" s="131"/>
      <c r="AA192" s="105" t="s">
        <v>144</v>
      </c>
      <c r="AB192" s="105"/>
    </row>
    <row r="193" spans="2:28" ht="25.5" x14ac:dyDescent="0.2">
      <c r="B193" s="135"/>
      <c r="C193" s="129"/>
      <c r="D193" s="129" t="s">
        <v>125</v>
      </c>
      <c r="E193" s="137" t="s">
        <v>126</v>
      </c>
      <c r="F193" s="131">
        <v>110936</v>
      </c>
      <c r="G193" s="131">
        <v>14052</v>
      </c>
      <c r="H193" s="131">
        <v>14052</v>
      </c>
      <c r="I193" s="131">
        <v>14051.924999999999</v>
      </c>
      <c r="J193" s="131">
        <f t="shared" si="174"/>
        <v>-7.5000000000727596E-2</v>
      </c>
      <c r="K193" s="131">
        <v>14051.924999999999</v>
      </c>
      <c r="L193" s="132">
        <v>100</v>
      </c>
      <c r="M193" s="132">
        <f>F193</f>
        <v>110936</v>
      </c>
      <c r="N193" s="131">
        <f t="shared" si="165"/>
        <v>100</v>
      </c>
      <c r="O193" s="131">
        <f t="shared" si="168"/>
        <v>0</v>
      </c>
      <c r="P193" s="131">
        <f>K193-H193</f>
        <v>-7.5000000000727596E-2</v>
      </c>
      <c r="Q193" s="131">
        <f>R193+S193+T193</f>
        <v>0</v>
      </c>
      <c r="R193" s="132"/>
      <c r="S193" s="132"/>
      <c r="T193" s="131"/>
      <c r="U193" s="131"/>
      <c r="V193" s="131">
        <f>P193-Q193-U193</f>
        <v>-7.5000000000727596E-2</v>
      </c>
      <c r="W193" s="131"/>
      <c r="X193" s="131"/>
      <c r="Y193" s="131"/>
      <c r="Z193" s="131"/>
      <c r="AA193" s="105"/>
      <c r="AB193" s="105"/>
    </row>
    <row r="194" spans="2:28" ht="54.75" customHeight="1" x14ac:dyDescent="0.2">
      <c r="B194" s="135"/>
      <c r="C194" s="129" t="s">
        <v>145</v>
      </c>
      <c r="D194" s="129"/>
      <c r="E194" s="137" t="s">
        <v>146</v>
      </c>
      <c r="F194" s="131">
        <f>+F195+F196</f>
        <v>508210</v>
      </c>
      <c r="G194" s="131">
        <f t="shared" ref="G194:K194" si="176">+G195+G196</f>
        <v>20000</v>
      </c>
      <c r="H194" s="131">
        <f t="shared" si="176"/>
        <v>20000</v>
      </c>
      <c r="I194" s="131">
        <f>+I195+I196</f>
        <v>20000</v>
      </c>
      <c r="J194" s="131">
        <f t="shared" si="176"/>
        <v>0</v>
      </c>
      <c r="K194" s="131">
        <f t="shared" si="176"/>
        <v>20000</v>
      </c>
      <c r="L194" s="132">
        <v>100</v>
      </c>
      <c r="M194" s="132">
        <f>M196+M195</f>
        <v>508210</v>
      </c>
      <c r="N194" s="131">
        <f t="shared" si="165"/>
        <v>100</v>
      </c>
      <c r="O194" s="131">
        <f t="shared" si="168"/>
        <v>0</v>
      </c>
      <c r="P194" s="131">
        <f>P196+P195</f>
        <v>0</v>
      </c>
      <c r="Q194" s="131">
        <f>Q196+Q195</f>
        <v>0</v>
      </c>
      <c r="R194" s="132"/>
      <c r="S194" s="132"/>
      <c r="T194" s="131"/>
      <c r="U194" s="131"/>
      <c r="V194" s="131">
        <v>0</v>
      </c>
      <c r="W194" s="131"/>
      <c r="X194" s="131"/>
      <c r="Y194" s="131"/>
      <c r="Z194" s="131"/>
      <c r="AA194" s="105"/>
      <c r="AB194" s="105"/>
    </row>
    <row r="195" spans="2:28" ht="25.5" x14ac:dyDescent="0.2">
      <c r="B195" s="129"/>
      <c r="C195" s="129"/>
      <c r="D195" s="129" t="s">
        <v>77</v>
      </c>
      <c r="E195" s="137" t="s">
        <v>129</v>
      </c>
      <c r="F195" s="131">
        <v>21933</v>
      </c>
      <c r="G195" s="131">
        <v>0</v>
      </c>
      <c r="H195" s="131">
        <v>0</v>
      </c>
      <c r="I195" s="131">
        <v>0</v>
      </c>
      <c r="J195" s="131">
        <f t="shared" ref="J195" si="177">I195-G195</f>
        <v>0</v>
      </c>
      <c r="K195" s="131">
        <v>0</v>
      </c>
      <c r="L195" s="132">
        <v>100</v>
      </c>
      <c r="M195" s="132">
        <f>F195</f>
        <v>21933</v>
      </c>
      <c r="N195" s="131">
        <f t="shared" si="165"/>
        <v>100</v>
      </c>
      <c r="O195" s="131">
        <v>0</v>
      </c>
      <c r="P195" s="131">
        <f t="shared" ref="P195" si="178">K195-H195</f>
        <v>0</v>
      </c>
      <c r="Q195" s="131">
        <f>R195+S195+T195</f>
        <v>0</v>
      </c>
      <c r="R195" s="131"/>
      <c r="S195" s="132"/>
      <c r="T195" s="131"/>
      <c r="U195" s="131"/>
      <c r="V195" s="131">
        <f>P195-Q195-U195</f>
        <v>0</v>
      </c>
      <c r="W195" s="131"/>
      <c r="X195" s="131"/>
      <c r="Y195" s="131"/>
      <c r="Z195" s="131"/>
      <c r="AA195" s="105"/>
      <c r="AB195" s="105"/>
    </row>
    <row r="196" spans="2:28" ht="25.5" x14ac:dyDescent="0.2">
      <c r="B196" s="135"/>
      <c r="C196" s="129"/>
      <c r="D196" s="129" t="s">
        <v>125</v>
      </c>
      <c r="E196" s="137" t="s">
        <v>126</v>
      </c>
      <c r="F196" s="131">
        <v>486277</v>
      </c>
      <c r="G196" s="131">
        <v>20000</v>
      </c>
      <c r="H196" s="131">
        <v>20000</v>
      </c>
      <c r="I196" s="131">
        <v>20000</v>
      </c>
      <c r="J196" s="131">
        <f t="shared" si="174"/>
        <v>0</v>
      </c>
      <c r="K196" s="131">
        <v>20000</v>
      </c>
      <c r="L196" s="132">
        <v>100</v>
      </c>
      <c r="M196" s="132">
        <f>F196</f>
        <v>486277</v>
      </c>
      <c r="N196" s="131">
        <f t="shared" si="165"/>
        <v>100</v>
      </c>
      <c r="O196" s="131">
        <f t="shared" si="168"/>
        <v>0</v>
      </c>
      <c r="P196" s="131">
        <f>K196-H196</f>
        <v>0</v>
      </c>
      <c r="Q196" s="131">
        <f>R196+S196+T196</f>
        <v>0</v>
      </c>
      <c r="R196" s="132"/>
      <c r="S196" s="132"/>
      <c r="T196" s="131"/>
      <c r="U196" s="131"/>
      <c r="V196" s="131">
        <f>P196-Q196-U196</f>
        <v>0</v>
      </c>
      <c r="W196" s="131"/>
      <c r="X196" s="131"/>
      <c r="Y196" s="131"/>
      <c r="Z196" s="131"/>
      <c r="AA196" s="105"/>
      <c r="AB196" s="105"/>
    </row>
    <row r="197" spans="2:28" s="167" customFormat="1" ht="54" customHeight="1" x14ac:dyDescent="0.2">
      <c r="B197" s="135" t="s">
        <v>147</v>
      </c>
      <c r="C197" s="129" t="s">
        <v>46</v>
      </c>
      <c r="D197" s="129" t="s">
        <v>77</v>
      </c>
      <c r="E197" s="137" t="s">
        <v>148</v>
      </c>
      <c r="F197" s="131">
        <v>11029</v>
      </c>
      <c r="G197" s="131">
        <v>11029</v>
      </c>
      <c r="H197" s="131">
        <v>0</v>
      </c>
      <c r="I197" s="131">
        <v>10217.29196</v>
      </c>
      <c r="J197" s="131">
        <f>I197-G197</f>
        <v>-811.70803999999953</v>
      </c>
      <c r="K197" s="131">
        <v>0</v>
      </c>
      <c r="L197" s="132">
        <v>0</v>
      </c>
      <c r="M197" s="132">
        <f t="shared" si="171"/>
        <v>11029</v>
      </c>
      <c r="N197" s="131">
        <f t="shared" si="165"/>
        <v>100</v>
      </c>
      <c r="O197" s="131">
        <f t="shared" si="168"/>
        <v>0</v>
      </c>
      <c r="P197" s="131">
        <f>K197-H197</f>
        <v>0</v>
      </c>
      <c r="Q197" s="131">
        <f>R197+S197+T197</f>
        <v>0</v>
      </c>
      <c r="R197" s="131"/>
      <c r="S197" s="132"/>
      <c r="T197" s="131"/>
      <c r="U197" s="131"/>
      <c r="V197" s="131">
        <f>P197-Q197-U197</f>
        <v>0</v>
      </c>
      <c r="W197" s="131"/>
      <c r="X197" s="131"/>
      <c r="Y197" s="131"/>
      <c r="Z197" s="131"/>
      <c r="AA197" s="105"/>
      <c r="AB197" s="105" t="s">
        <v>50</v>
      </c>
    </row>
    <row r="198" spans="2:28" s="167" customFormat="1" ht="93.75" customHeight="1" x14ac:dyDescent="0.2">
      <c r="B198" s="135" t="s">
        <v>149</v>
      </c>
      <c r="C198" s="129"/>
      <c r="D198" s="129"/>
      <c r="E198" s="137" t="s">
        <v>150</v>
      </c>
      <c r="F198" s="131">
        <f>F199</f>
        <v>8879213</v>
      </c>
      <c r="G198" s="131">
        <f t="shared" ref="G198:P198" si="179">G199</f>
        <v>730043</v>
      </c>
      <c r="H198" s="131">
        <f>H199</f>
        <v>730043</v>
      </c>
      <c r="I198" s="131">
        <f>I199</f>
        <v>729930.24034999998</v>
      </c>
      <c r="J198" s="131">
        <f t="shared" si="179"/>
        <v>-112.75964999998733</v>
      </c>
      <c r="K198" s="131">
        <f t="shared" si="179"/>
        <v>729930.24034999998</v>
      </c>
      <c r="L198" s="131">
        <f t="shared" si="179"/>
        <v>100</v>
      </c>
      <c r="M198" s="131">
        <f>M199</f>
        <v>8879213</v>
      </c>
      <c r="N198" s="131">
        <f t="shared" si="179"/>
        <v>100</v>
      </c>
      <c r="O198" s="131">
        <f t="shared" si="179"/>
        <v>0</v>
      </c>
      <c r="P198" s="131">
        <f t="shared" si="179"/>
        <v>-112.75964999998733</v>
      </c>
      <c r="Q198" s="131">
        <f>R198+S198+T198</f>
        <v>0</v>
      </c>
      <c r="R198" s="131">
        <f>R199</f>
        <v>0</v>
      </c>
      <c r="S198" s="131">
        <f>S199</f>
        <v>0</v>
      </c>
      <c r="T198" s="131">
        <f>T199</f>
        <v>0</v>
      </c>
      <c r="U198" s="131">
        <v>0</v>
      </c>
      <c r="V198" s="131">
        <f>V199</f>
        <v>0</v>
      </c>
      <c r="W198" s="131"/>
      <c r="X198" s="131"/>
      <c r="Y198" s="131"/>
      <c r="Z198" s="131"/>
      <c r="AA198" s="139"/>
      <c r="AB198" s="105"/>
    </row>
    <row r="199" spans="2:28" ht="25.5" x14ac:dyDescent="0.2">
      <c r="B199" s="135"/>
      <c r="C199" s="129" t="s">
        <v>46</v>
      </c>
      <c r="D199" s="129"/>
      <c r="E199" s="137" t="s">
        <v>47</v>
      </c>
      <c r="F199" s="131">
        <f>F201+F200</f>
        <v>8879213</v>
      </c>
      <c r="G199" s="131">
        <f t="shared" ref="G199:J199" si="180">G201+G200</f>
        <v>730043</v>
      </c>
      <c r="H199" s="131">
        <f t="shared" si="180"/>
        <v>730043</v>
      </c>
      <c r="I199" s="131">
        <f>I201+I200</f>
        <v>729930.24034999998</v>
      </c>
      <c r="J199" s="131">
        <f t="shared" si="180"/>
        <v>-112.75964999998733</v>
      </c>
      <c r="K199" s="131">
        <f>K201+K200</f>
        <v>729930.24034999998</v>
      </c>
      <c r="L199" s="131">
        <f>L201</f>
        <v>100</v>
      </c>
      <c r="M199" s="132">
        <f>F199</f>
        <v>8879213</v>
      </c>
      <c r="N199" s="131">
        <f>N201</f>
        <v>100</v>
      </c>
      <c r="O199" s="131">
        <f>O201</f>
        <v>0</v>
      </c>
      <c r="P199" s="131">
        <f>P201+P200</f>
        <v>-112.75964999998733</v>
      </c>
      <c r="Q199" s="131">
        <f>Q201+Q200</f>
        <v>0</v>
      </c>
      <c r="R199" s="131">
        <f>R200+R201</f>
        <v>0</v>
      </c>
      <c r="S199" s="131">
        <f t="shared" ref="S199:V199" si="181">S201</f>
        <v>0</v>
      </c>
      <c r="T199" s="131">
        <f>T201+T200</f>
        <v>0</v>
      </c>
      <c r="U199" s="131">
        <f t="shared" si="181"/>
        <v>0</v>
      </c>
      <c r="V199" s="131">
        <f t="shared" si="181"/>
        <v>0</v>
      </c>
      <c r="W199" s="131"/>
      <c r="X199" s="131"/>
      <c r="Y199" s="131"/>
      <c r="Z199" s="131"/>
      <c r="AA199" s="105"/>
      <c r="AB199" s="168"/>
    </row>
    <row r="200" spans="2:28" ht="25.5" x14ac:dyDescent="0.2">
      <c r="B200" s="129"/>
      <c r="C200" s="129"/>
      <c r="D200" s="129" t="s">
        <v>77</v>
      </c>
      <c r="E200" s="137" t="s">
        <v>129</v>
      </c>
      <c r="F200" s="131">
        <v>3999867</v>
      </c>
      <c r="G200" s="131">
        <v>43</v>
      </c>
      <c r="H200" s="131">
        <v>43</v>
      </c>
      <c r="I200" s="131">
        <v>42.563000000000002</v>
      </c>
      <c r="J200" s="131">
        <f>I200-G200</f>
        <v>-0.43699999999999761</v>
      </c>
      <c r="K200" s="131">
        <v>42.563000000000002</v>
      </c>
      <c r="L200" s="132">
        <v>0</v>
      </c>
      <c r="M200" s="132">
        <f t="shared" si="171"/>
        <v>3999867</v>
      </c>
      <c r="N200" s="131">
        <f t="shared" ref="N200:N256" si="182">M200/F200*100</f>
        <v>100</v>
      </c>
      <c r="O200" s="131">
        <f t="shared" ref="O200" si="183">M200-F200</f>
        <v>0</v>
      </c>
      <c r="P200" s="131">
        <f>K200-H200</f>
        <v>-0.43699999999999761</v>
      </c>
      <c r="Q200" s="131">
        <f>R200+S200+T200</f>
        <v>0</v>
      </c>
      <c r="R200" s="131"/>
      <c r="S200" s="132"/>
      <c r="T200" s="131"/>
      <c r="U200" s="131"/>
      <c r="V200" s="131">
        <f>P200-Q200-U200</f>
        <v>-0.43699999999999761</v>
      </c>
      <c r="W200" s="131"/>
      <c r="X200" s="131"/>
      <c r="Y200" s="131"/>
      <c r="Z200" s="131"/>
      <c r="AA200" s="105"/>
      <c r="AB200" s="105"/>
    </row>
    <row r="201" spans="2:28" ht="54" customHeight="1" x14ac:dyDescent="0.2">
      <c r="B201" s="135"/>
      <c r="C201" s="129"/>
      <c r="D201" s="129" t="s">
        <v>125</v>
      </c>
      <c r="E201" s="137" t="s">
        <v>126</v>
      </c>
      <c r="F201" s="131">
        <v>4879346</v>
      </c>
      <c r="G201" s="131">
        <v>730000</v>
      </c>
      <c r="H201" s="131">
        <v>730000</v>
      </c>
      <c r="I201" s="162">
        <v>729887.67735000001</v>
      </c>
      <c r="J201" s="131">
        <f>I201-G201</f>
        <v>-112.32264999998733</v>
      </c>
      <c r="K201" s="131">
        <v>729887.67735000001</v>
      </c>
      <c r="L201" s="132">
        <v>100</v>
      </c>
      <c r="M201" s="132">
        <f t="shared" si="171"/>
        <v>4879346</v>
      </c>
      <c r="N201" s="131">
        <f t="shared" si="182"/>
        <v>100</v>
      </c>
      <c r="O201" s="131">
        <f>M201-F201</f>
        <v>0</v>
      </c>
      <c r="P201" s="131">
        <f>K201-H201</f>
        <v>-112.32264999998733</v>
      </c>
      <c r="Q201" s="131">
        <f>R201+S201+T201</f>
        <v>0</v>
      </c>
      <c r="R201" s="132"/>
      <c r="S201" s="132"/>
      <c r="T201" s="131"/>
      <c r="U201" s="131"/>
      <c r="V201" s="131">
        <v>0</v>
      </c>
      <c r="W201" s="131"/>
      <c r="X201" s="131"/>
      <c r="Y201" s="131"/>
      <c r="Z201" s="131"/>
      <c r="AA201" s="105" t="s">
        <v>66</v>
      </c>
      <c r="AB201" s="105" t="s">
        <v>66</v>
      </c>
    </row>
    <row r="202" spans="2:28" ht="72" customHeight="1" x14ac:dyDescent="0.2">
      <c r="B202" s="129" t="s">
        <v>151</v>
      </c>
      <c r="C202" s="129"/>
      <c r="D202" s="129"/>
      <c r="E202" s="146" t="s">
        <v>152</v>
      </c>
      <c r="F202" s="131">
        <f>F203</f>
        <v>340613</v>
      </c>
      <c r="G202" s="131">
        <f t="shared" ref="G202:J202" si="184">G203</f>
        <v>140447</v>
      </c>
      <c r="H202" s="131">
        <f t="shared" si="184"/>
        <v>47111</v>
      </c>
      <c r="I202" s="131">
        <f t="shared" si="184"/>
        <v>47548.333930000001</v>
      </c>
      <c r="J202" s="131">
        <f t="shared" si="184"/>
        <v>-92898.666070000007</v>
      </c>
      <c r="K202" s="131">
        <f>K203</f>
        <v>44760.325089999998</v>
      </c>
      <c r="L202" s="132">
        <f>(K202/H202)*100</f>
        <v>95.010348092802104</v>
      </c>
      <c r="M202" s="131">
        <f>M203</f>
        <v>340613</v>
      </c>
      <c r="N202" s="131">
        <f t="shared" si="182"/>
        <v>100</v>
      </c>
      <c r="O202" s="131">
        <f t="shared" ref="O202:S202" si="185">O203</f>
        <v>0</v>
      </c>
      <c r="P202" s="131">
        <f t="shared" si="185"/>
        <v>-2350.6749099999997</v>
      </c>
      <c r="Q202" s="131">
        <f t="shared" si="185"/>
        <v>-1066.9870000000001</v>
      </c>
      <c r="R202" s="131">
        <f t="shared" si="185"/>
        <v>0</v>
      </c>
      <c r="S202" s="131">
        <f t="shared" si="185"/>
        <v>-12.773999999999999</v>
      </c>
      <c r="T202" s="131">
        <f>T203</f>
        <v>-1054.213</v>
      </c>
      <c r="U202" s="131">
        <v>0</v>
      </c>
      <c r="V202" s="131">
        <v>0</v>
      </c>
      <c r="W202" s="131"/>
      <c r="X202" s="131"/>
      <c r="Y202" s="131"/>
      <c r="Z202" s="131"/>
      <c r="AA202" s="133"/>
      <c r="AB202" s="134"/>
    </row>
    <row r="203" spans="2:28" ht="25.5" x14ac:dyDescent="0.2">
      <c r="B203" s="129"/>
      <c r="C203" s="129" t="s">
        <v>46</v>
      </c>
      <c r="D203" s="129"/>
      <c r="E203" s="137" t="s">
        <v>47</v>
      </c>
      <c r="F203" s="131">
        <f t="shared" ref="F203:K203" si="186">SUM(F204:F221)</f>
        <v>340613</v>
      </c>
      <c r="G203" s="131">
        <f t="shared" si="186"/>
        <v>140447</v>
      </c>
      <c r="H203" s="131">
        <f t="shared" si="186"/>
        <v>47111</v>
      </c>
      <c r="I203" s="131">
        <f t="shared" si="186"/>
        <v>47548.333930000001</v>
      </c>
      <c r="J203" s="131">
        <f t="shared" si="186"/>
        <v>-92898.666070000007</v>
      </c>
      <c r="K203" s="131">
        <f t="shared" si="186"/>
        <v>44760.325089999998</v>
      </c>
      <c r="L203" s="132">
        <f>(K203/H203)*100</f>
        <v>95.010348092802104</v>
      </c>
      <c r="M203" s="131">
        <f>SUM(M204:M221)</f>
        <v>340613</v>
      </c>
      <c r="N203" s="131">
        <f t="shared" si="182"/>
        <v>100</v>
      </c>
      <c r="O203" s="131">
        <f>SUM(O209:O221)</f>
        <v>0</v>
      </c>
      <c r="P203" s="131">
        <f>SUM(P204:P221)</f>
        <v>-2350.6749099999997</v>
      </c>
      <c r="Q203" s="131">
        <f>SUM(Q204:Q221)</f>
        <v>-1066.9870000000001</v>
      </c>
      <c r="R203" s="131">
        <f>SUM(R204:R221)</f>
        <v>0</v>
      </c>
      <c r="S203" s="131">
        <f>SUM(S204:S221)</f>
        <v>-12.773999999999999</v>
      </c>
      <c r="T203" s="131">
        <f>SUM(T204:T221)</f>
        <v>-1054.213</v>
      </c>
      <c r="U203" s="131">
        <f>U209+U211+U212+U213+U214+U218+U220+U221</f>
        <v>0</v>
      </c>
      <c r="V203" s="131">
        <f>V209+V211+V212+V213+V214+V218+V220+V221</f>
        <v>-824.53895999999963</v>
      </c>
      <c r="W203" s="131"/>
      <c r="X203" s="131"/>
      <c r="Y203" s="131"/>
      <c r="Z203" s="131"/>
      <c r="AA203" s="105"/>
      <c r="AB203" s="134"/>
    </row>
    <row r="204" spans="2:28" x14ac:dyDescent="0.2">
      <c r="B204" s="129"/>
      <c r="C204" s="129"/>
      <c r="D204" s="129" t="s">
        <v>88</v>
      </c>
      <c r="E204" s="137" t="s">
        <v>49</v>
      </c>
      <c r="F204" s="131">
        <v>189428</v>
      </c>
      <c r="G204" s="131">
        <v>30800</v>
      </c>
      <c r="H204" s="131">
        <v>30800</v>
      </c>
      <c r="I204" s="131">
        <v>30800</v>
      </c>
      <c r="J204" s="131">
        <f t="shared" ref="J204:J208" si="187">I204-G204</f>
        <v>0</v>
      </c>
      <c r="K204" s="131">
        <v>30800</v>
      </c>
      <c r="L204" s="132">
        <v>100</v>
      </c>
      <c r="M204" s="132">
        <f t="shared" ref="M204:M208" si="188">F204</f>
        <v>189428</v>
      </c>
      <c r="N204" s="131">
        <f t="shared" si="182"/>
        <v>100</v>
      </c>
      <c r="O204" s="131">
        <f t="shared" ref="O204:O208" si="189">M204-F204</f>
        <v>0</v>
      </c>
      <c r="P204" s="131">
        <f t="shared" ref="P204:P221" si="190">K204-H204</f>
        <v>0</v>
      </c>
      <c r="Q204" s="131">
        <f t="shared" ref="Q204:Q221" si="191">R204+S204+T204</f>
        <v>0</v>
      </c>
      <c r="R204" s="131"/>
      <c r="S204" s="132"/>
      <c r="T204" s="131"/>
      <c r="U204" s="131"/>
      <c r="V204" s="131">
        <f>P204-Q204-U204</f>
        <v>0</v>
      </c>
      <c r="W204" s="131"/>
      <c r="X204" s="131"/>
      <c r="Y204" s="131"/>
      <c r="Z204" s="131"/>
      <c r="AA204" s="105"/>
      <c r="AB204" s="105"/>
    </row>
    <row r="205" spans="2:28" ht="63.75" x14ac:dyDescent="0.2">
      <c r="B205" s="135"/>
      <c r="C205" s="129"/>
      <c r="D205" s="129" t="s">
        <v>101</v>
      </c>
      <c r="E205" s="137" t="s">
        <v>56</v>
      </c>
      <c r="F205" s="131">
        <v>8015</v>
      </c>
      <c r="G205" s="131">
        <v>513</v>
      </c>
      <c r="H205" s="131">
        <v>513</v>
      </c>
      <c r="I205" s="131">
        <v>512.65899999999999</v>
      </c>
      <c r="J205" s="131">
        <f>I205-G205</f>
        <v>-0.34100000000000819</v>
      </c>
      <c r="K205" s="131">
        <v>512.65899999999999</v>
      </c>
      <c r="L205" s="132">
        <v>0</v>
      </c>
      <c r="M205" s="132">
        <f>F205</f>
        <v>8015</v>
      </c>
      <c r="N205" s="131">
        <v>100</v>
      </c>
      <c r="O205" s="131">
        <f t="shared" si="189"/>
        <v>0</v>
      </c>
      <c r="P205" s="131">
        <f>K205-H205</f>
        <v>-0.34100000000000819</v>
      </c>
      <c r="Q205" s="131">
        <f>T205+S205</f>
        <v>-0.94299999999999995</v>
      </c>
      <c r="R205" s="132" t="s">
        <v>53</v>
      </c>
      <c r="S205" s="132">
        <v>-0.94299999999999995</v>
      </c>
      <c r="T205" s="131"/>
      <c r="U205" s="131"/>
      <c r="V205" s="131">
        <f>P205-Q205-U205</f>
        <v>0.60199999999999176</v>
      </c>
      <c r="W205" s="131"/>
      <c r="X205" s="131"/>
      <c r="Y205" s="131"/>
      <c r="Z205" s="131"/>
      <c r="AA205" s="105" t="s">
        <v>66</v>
      </c>
      <c r="AB205" s="105" t="s">
        <v>66</v>
      </c>
    </row>
    <row r="206" spans="2:28" ht="38.25" x14ac:dyDescent="0.2">
      <c r="B206" s="135"/>
      <c r="C206" s="129"/>
      <c r="D206" s="140" t="s">
        <v>103</v>
      </c>
      <c r="E206" s="141" t="s">
        <v>58</v>
      </c>
      <c r="F206" s="131">
        <v>2684</v>
      </c>
      <c r="G206" s="131">
        <v>542</v>
      </c>
      <c r="H206" s="131">
        <v>542</v>
      </c>
      <c r="I206" s="131">
        <v>542</v>
      </c>
      <c r="J206" s="131">
        <f t="shared" ref="J206" si="192">I206-G206</f>
        <v>0</v>
      </c>
      <c r="K206" s="131">
        <v>542</v>
      </c>
      <c r="L206" s="132">
        <v>100</v>
      </c>
      <c r="M206" s="132">
        <f t="shared" si="188"/>
        <v>2684</v>
      </c>
      <c r="N206" s="131">
        <f t="shared" si="182"/>
        <v>100</v>
      </c>
      <c r="O206" s="131">
        <f t="shared" si="189"/>
        <v>0</v>
      </c>
      <c r="P206" s="131">
        <f>K206-H206</f>
        <v>0</v>
      </c>
      <c r="Q206" s="131">
        <f>R206+S206+T206</f>
        <v>0</v>
      </c>
      <c r="R206" s="132"/>
      <c r="S206" s="132"/>
      <c r="T206" s="131"/>
      <c r="U206" s="131"/>
      <c r="V206" s="131">
        <v>0</v>
      </c>
      <c r="W206" s="131"/>
      <c r="X206" s="131"/>
      <c r="Y206" s="131"/>
      <c r="Z206" s="131"/>
      <c r="AA206" s="105"/>
      <c r="AB206" s="105"/>
    </row>
    <row r="207" spans="2:28" x14ac:dyDescent="0.2">
      <c r="B207" s="129"/>
      <c r="C207" s="129"/>
      <c r="D207" s="129" t="s">
        <v>59</v>
      </c>
      <c r="E207" s="137" t="s">
        <v>60</v>
      </c>
      <c r="F207" s="131">
        <v>10002</v>
      </c>
      <c r="G207" s="131">
        <v>1666</v>
      </c>
      <c r="H207" s="131">
        <v>1666</v>
      </c>
      <c r="I207" s="131">
        <v>1666</v>
      </c>
      <c r="J207" s="131">
        <f>I207-G207</f>
        <v>0</v>
      </c>
      <c r="K207" s="131">
        <v>1666</v>
      </c>
      <c r="L207" s="132">
        <v>100</v>
      </c>
      <c r="M207" s="132">
        <f t="shared" si="188"/>
        <v>10002</v>
      </c>
      <c r="N207" s="131">
        <f t="shared" si="182"/>
        <v>100</v>
      </c>
      <c r="O207" s="131">
        <f t="shared" si="189"/>
        <v>0</v>
      </c>
      <c r="P207" s="131">
        <f t="shared" si="190"/>
        <v>0</v>
      </c>
      <c r="Q207" s="131">
        <f t="shared" si="191"/>
        <v>0</v>
      </c>
      <c r="R207" s="131"/>
      <c r="S207" s="132"/>
      <c r="T207" s="131"/>
      <c r="U207" s="131"/>
      <c r="V207" s="131">
        <f t="shared" ref="V207:V212" si="193">P207-Q207-U207</f>
        <v>0</v>
      </c>
      <c r="W207" s="131"/>
      <c r="X207" s="131"/>
      <c r="Y207" s="131"/>
      <c r="Z207" s="131"/>
      <c r="AA207" s="105"/>
      <c r="AB207" s="105"/>
    </row>
    <row r="208" spans="2:28" ht="38.25" x14ac:dyDescent="0.2">
      <c r="B208" s="129"/>
      <c r="C208" s="129"/>
      <c r="D208" s="129" t="s">
        <v>61</v>
      </c>
      <c r="E208" s="137" t="s">
        <v>102</v>
      </c>
      <c r="F208" s="131">
        <v>8524</v>
      </c>
      <c r="G208" s="131">
        <v>1372</v>
      </c>
      <c r="H208" s="131">
        <v>1372</v>
      </c>
      <c r="I208" s="131">
        <v>1372</v>
      </c>
      <c r="J208" s="131">
        <f t="shared" si="187"/>
        <v>0</v>
      </c>
      <c r="K208" s="131">
        <v>1372</v>
      </c>
      <c r="L208" s="132">
        <v>100</v>
      </c>
      <c r="M208" s="132">
        <f t="shared" si="188"/>
        <v>8524</v>
      </c>
      <c r="N208" s="131">
        <f t="shared" si="182"/>
        <v>100</v>
      </c>
      <c r="O208" s="131">
        <f t="shared" si="189"/>
        <v>0</v>
      </c>
      <c r="P208" s="131">
        <f t="shared" si="190"/>
        <v>0</v>
      </c>
      <c r="Q208" s="131">
        <f t="shared" si="191"/>
        <v>0</v>
      </c>
      <c r="R208" s="131"/>
      <c r="S208" s="132"/>
      <c r="T208" s="131"/>
      <c r="U208" s="131"/>
      <c r="V208" s="131">
        <f t="shared" si="193"/>
        <v>0</v>
      </c>
      <c r="W208" s="131"/>
      <c r="X208" s="131"/>
      <c r="Y208" s="131"/>
      <c r="Z208" s="131"/>
      <c r="AA208" s="105"/>
      <c r="AB208" s="105"/>
    </row>
    <row r="209" spans="2:28" ht="25.5" x14ac:dyDescent="0.2">
      <c r="B209" s="129"/>
      <c r="C209" s="129"/>
      <c r="D209" s="129" t="s">
        <v>89</v>
      </c>
      <c r="E209" s="137" t="s">
        <v>110</v>
      </c>
      <c r="F209" s="131">
        <v>85</v>
      </c>
      <c r="G209" s="131">
        <v>0</v>
      </c>
      <c r="H209" s="131">
        <v>0</v>
      </c>
      <c r="I209" s="131">
        <v>0</v>
      </c>
      <c r="J209" s="131">
        <f>I209-G209</f>
        <v>0</v>
      </c>
      <c r="K209" s="131">
        <v>0</v>
      </c>
      <c r="L209" s="132">
        <v>0</v>
      </c>
      <c r="M209" s="132">
        <f t="shared" si="171"/>
        <v>85</v>
      </c>
      <c r="N209" s="131">
        <f t="shared" si="182"/>
        <v>100</v>
      </c>
      <c r="O209" s="131">
        <v>0</v>
      </c>
      <c r="P209" s="131">
        <f t="shared" si="190"/>
        <v>0</v>
      </c>
      <c r="Q209" s="131">
        <f>R209+S209+T209</f>
        <v>0</v>
      </c>
      <c r="R209" s="132"/>
      <c r="S209" s="132"/>
      <c r="T209" s="131"/>
      <c r="U209" s="131"/>
      <c r="V209" s="131">
        <f t="shared" si="193"/>
        <v>0</v>
      </c>
      <c r="W209" s="131"/>
      <c r="X209" s="131"/>
      <c r="Y209" s="131"/>
      <c r="Z209" s="131"/>
      <c r="AA209" s="105"/>
      <c r="AB209" s="105"/>
    </row>
    <row r="210" spans="2:28" ht="51" x14ac:dyDescent="0.2">
      <c r="B210" s="129"/>
      <c r="C210" s="129"/>
      <c r="D210" s="129" t="s">
        <v>64</v>
      </c>
      <c r="E210" s="142" t="s">
        <v>65</v>
      </c>
      <c r="F210" s="131">
        <v>5682</v>
      </c>
      <c r="G210" s="131">
        <v>850</v>
      </c>
      <c r="H210" s="131">
        <v>850</v>
      </c>
      <c r="I210" s="131">
        <v>850</v>
      </c>
      <c r="J210" s="131">
        <f t="shared" ref="J210" si="194">I210-G210</f>
        <v>0</v>
      </c>
      <c r="K210" s="131">
        <v>850</v>
      </c>
      <c r="L210" s="132">
        <f t="shared" ref="L210:L221" si="195">(K210/H210)*100</f>
        <v>100</v>
      </c>
      <c r="M210" s="132">
        <f t="shared" si="171"/>
        <v>5682</v>
      </c>
      <c r="N210" s="131">
        <f t="shared" si="182"/>
        <v>100</v>
      </c>
      <c r="O210" s="131">
        <f t="shared" ref="O210" si="196">M210-F210</f>
        <v>0</v>
      </c>
      <c r="P210" s="131">
        <f>K210-H210</f>
        <v>0</v>
      </c>
      <c r="Q210" s="131">
        <f t="shared" si="191"/>
        <v>-11.831</v>
      </c>
      <c r="R210" s="131"/>
      <c r="S210" s="132">
        <v>-11.831</v>
      </c>
      <c r="T210" s="131"/>
      <c r="U210" s="131"/>
      <c r="V210" s="131">
        <f t="shared" si="193"/>
        <v>11.831</v>
      </c>
      <c r="W210" s="131"/>
      <c r="X210" s="131"/>
      <c r="Y210" s="131"/>
      <c r="Z210" s="131"/>
      <c r="AA210" s="105"/>
      <c r="AB210" s="105"/>
    </row>
    <row r="211" spans="2:28" ht="63.75" x14ac:dyDescent="0.2">
      <c r="B211" s="129"/>
      <c r="C211" s="129"/>
      <c r="D211" s="129" t="s">
        <v>91</v>
      </c>
      <c r="E211" s="137" t="s">
        <v>92</v>
      </c>
      <c r="F211" s="131">
        <v>90980</v>
      </c>
      <c r="G211" s="131">
        <v>90980</v>
      </c>
      <c r="H211" s="131">
        <v>7311</v>
      </c>
      <c r="I211" s="131">
        <v>9417.9220399999995</v>
      </c>
      <c r="J211" s="131">
        <f>I211-G211</f>
        <v>-81562.077959999995</v>
      </c>
      <c r="K211" s="131">
        <v>7308.2480400000004</v>
      </c>
      <c r="L211" s="132">
        <f t="shared" si="195"/>
        <v>99.962358637669269</v>
      </c>
      <c r="M211" s="132">
        <f t="shared" si="171"/>
        <v>90980</v>
      </c>
      <c r="N211" s="131">
        <f t="shared" si="182"/>
        <v>100</v>
      </c>
      <c r="O211" s="131">
        <f>M211-F211</f>
        <v>0</v>
      </c>
      <c r="P211" s="131">
        <f>K211-H211</f>
        <v>-2.7519599999995989</v>
      </c>
      <c r="Q211" s="131">
        <f>R211+T211</f>
        <v>-999.21299999999997</v>
      </c>
      <c r="R211" s="132"/>
      <c r="S211" s="132"/>
      <c r="T211" s="131">
        <v>-999.21299999999997</v>
      </c>
      <c r="U211" s="131"/>
      <c r="V211" s="131">
        <f t="shared" si="193"/>
        <v>996.46104000000037</v>
      </c>
      <c r="W211" s="131"/>
      <c r="X211" s="131"/>
      <c r="Y211" s="131"/>
      <c r="Z211" s="131"/>
      <c r="AA211" s="105" t="s">
        <v>66</v>
      </c>
      <c r="AB211" s="105" t="s">
        <v>211</v>
      </c>
    </row>
    <row r="212" spans="2:28" ht="40.5" customHeight="1" x14ac:dyDescent="0.2">
      <c r="B212" s="129"/>
      <c r="C212" s="129"/>
      <c r="D212" s="129" t="s">
        <v>93</v>
      </c>
      <c r="E212" s="137" t="s">
        <v>94</v>
      </c>
      <c r="F212" s="131">
        <v>1700</v>
      </c>
      <c r="G212" s="131">
        <v>1700</v>
      </c>
      <c r="H212" s="131">
        <v>600</v>
      </c>
      <c r="I212" s="131">
        <v>0</v>
      </c>
      <c r="J212" s="131">
        <f>I212-G212</f>
        <v>-1700</v>
      </c>
      <c r="K212" s="131">
        <v>0</v>
      </c>
      <c r="L212" s="132">
        <v>100</v>
      </c>
      <c r="M212" s="132">
        <f t="shared" si="171"/>
        <v>1700</v>
      </c>
      <c r="N212" s="131">
        <f t="shared" si="182"/>
        <v>100</v>
      </c>
      <c r="O212" s="131">
        <f>M212-F212</f>
        <v>0</v>
      </c>
      <c r="P212" s="131">
        <f>K212-H212</f>
        <v>-600</v>
      </c>
      <c r="Q212" s="131">
        <f>R212+S212+T212</f>
        <v>0</v>
      </c>
      <c r="R212" s="132"/>
      <c r="S212" s="132"/>
      <c r="T212" s="131"/>
      <c r="U212" s="131"/>
      <c r="V212" s="131">
        <f t="shared" si="193"/>
        <v>-600</v>
      </c>
      <c r="W212" s="131"/>
      <c r="X212" s="131"/>
      <c r="Y212" s="131"/>
      <c r="Z212" s="131"/>
      <c r="AA212" s="105" t="s">
        <v>66</v>
      </c>
      <c r="AB212" s="105" t="s">
        <v>211</v>
      </c>
    </row>
    <row r="213" spans="2:28" ht="27" customHeight="1" x14ac:dyDescent="0.2">
      <c r="B213" s="129"/>
      <c r="C213" s="129"/>
      <c r="D213" s="129" t="s">
        <v>95</v>
      </c>
      <c r="E213" s="149" t="s">
        <v>96</v>
      </c>
      <c r="F213" s="131">
        <v>1618</v>
      </c>
      <c r="G213" s="131">
        <v>1618</v>
      </c>
      <c r="H213" s="131">
        <v>500</v>
      </c>
      <c r="I213" s="131">
        <v>0</v>
      </c>
      <c r="J213" s="131">
        <f>I213-G213</f>
        <v>-1618</v>
      </c>
      <c r="K213" s="131">
        <v>0</v>
      </c>
      <c r="L213" s="132">
        <v>100</v>
      </c>
      <c r="M213" s="132">
        <f t="shared" si="171"/>
        <v>1618</v>
      </c>
      <c r="N213" s="131">
        <f t="shared" si="182"/>
        <v>100</v>
      </c>
      <c r="O213" s="131">
        <f>M213-F213</f>
        <v>0</v>
      </c>
      <c r="P213" s="131">
        <f t="shared" si="190"/>
        <v>-500</v>
      </c>
      <c r="Q213" s="131">
        <f>R213+S213+T213</f>
        <v>0</v>
      </c>
      <c r="R213" s="132"/>
      <c r="S213" s="132"/>
      <c r="T213" s="131"/>
      <c r="U213" s="131"/>
      <c r="V213" s="131">
        <v>0</v>
      </c>
      <c r="W213" s="131"/>
      <c r="X213" s="131"/>
      <c r="Y213" s="131"/>
      <c r="Z213" s="131"/>
      <c r="AA213" s="105" t="s">
        <v>66</v>
      </c>
      <c r="AB213" s="105" t="s">
        <v>200</v>
      </c>
    </row>
    <row r="214" spans="2:28" ht="63.75" x14ac:dyDescent="0.2">
      <c r="B214" s="129"/>
      <c r="C214" s="129"/>
      <c r="D214" s="129" t="s">
        <v>71</v>
      </c>
      <c r="E214" s="137" t="s">
        <v>104</v>
      </c>
      <c r="F214" s="131">
        <v>5469</v>
      </c>
      <c r="G214" s="131">
        <v>5469</v>
      </c>
      <c r="H214" s="131">
        <v>1200</v>
      </c>
      <c r="I214" s="131">
        <v>0</v>
      </c>
      <c r="J214" s="131">
        <f>I214-G214</f>
        <v>-5469</v>
      </c>
      <c r="K214" s="131">
        <v>0</v>
      </c>
      <c r="L214" s="132">
        <v>100</v>
      </c>
      <c r="M214" s="132">
        <f t="shared" si="171"/>
        <v>5469</v>
      </c>
      <c r="N214" s="131">
        <f t="shared" si="182"/>
        <v>100</v>
      </c>
      <c r="O214" s="131">
        <f>M214-F214</f>
        <v>0</v>
      </c>
      <c r="P214" s="131">
        <f>K214-H214</f>
        <v>-1200</v>
      </c>
      <c r="Q214" s="131">
        <f>R214+S214+T214</f>
        <v>0</v>
      </c>
      <c r="R214" s="132"/>
      <c r="S214" s="132"/>
      <c r="T214" s="131"/>
      <c r="U214" s="131"/>
      <c r="V214" s="131">
        <f>P214-Q214-U214</f>
        <v>-1200</v>
      </c>
      <c r="W214" s="131"/>
      <c r="X214" s="131"/>
      <c r="Y214" s="131"/>
      <c r="Z214" s="131"/>
      <c r="AA214" s="105" t="s">
        <v>66</v>
      </c>
      <c r="AB214" s="105" t="s">
        <v>200</v>
      </c>
    </row>
    <row r="215" spans="2:28" ht="25.5" x14ac:dyDescent="0.2">
      <c r="B215" s="129"/>
      <c r="C215" s="129"/>
      <c r="D215" s="129" t="s">
        <v>97</v>
      </c>
      <c r="E215" s="137" t="s">
        <v>98</v>
      </c>
      <c r="F215" s="131">
        <v>10348</v>
      </c>
      <c r="G215" s="131">
        <v>1000</v>
      </c>
      <c r="H215" s="131">
        <v>1000</v>
      </c>
      <c r="I215" s="131">
        <v>1000</v>
      </c>
      <c r="J215" s="131">
        <f t="shared" ref="J215:J251" si="197">I215-G215</f>
        <v>0</v>
      </c>
      <c r="K215" s="131">
        <v>1000</v>
      </c>
      <c r="L215" s="132">
        <v>100</v>
      </c>
      <c r="M215" s="132">
        <f t="shared" si="171"/>
        <v>10348</v>
      </c>
      <c r="N215" s="131">
        <f t="shared" si="182"/>
        <v>100</v>
      </c>
      <c r="O215" s="131">
        <f t="shared" ref="O215:O252" si="198">M215-F215</f>
        <v>0</v>
      </c>
      <c r="P215" s="131">
        <f t="shared" ref="P215:P216" si="199">K215-H215</f>
        <v>0</v>
      </c>
      <c r="Q215" s="131">
        <f>R215+S215+T215</f>
        <v>0</v>
      </c>
      <c r="R215" s="132"/>
      <c r="S215" s="132"/>
      <c r="T215" s="131"/>
      <c r="U215" s="131"/>
      <c r="V215" s="131">
        <f>P215-Q215-U215</f>
        <v>0</v>
      </c>
      <c r="W215" s="131"/>
      <c r="X215" s="131"/>
      <c r="Y215" s="131"/>
      <c r="Z215" s="131"/>
      <c r="AA215" s="105"/>
      <c r="AB215" s="105"/>
    </row>
    <row r="216" spans="2:28" ht="25.5" x14ac:dyDescent="0.2">
      <c r="B216" s="129"/>
      <c r="C216" s="129"/>
      <c r="D216" s="129" t="s">
        <v>73</v>
      </c>
      <c r="E216" s="137" t="s">
        <v>74</v>
      </c>
      <c r="F216" s="131">
        <v>399</v>
      </c>
      <c r="G216" s="131">
        <v>399</v>
      </c>
      <c r="H216" s="131">
        <v>40</v>
      </c>
      <c r="I216" s="131">
        <v>82.628640000000004</v>
      </c>
      <c r="J216" s="131">
        <f t="shared" si="197"/>
        <v>-316.37135999999998</v>
      </c>
      <c r="K216" s="131">
        <v>39.293799999999997</v>
      </c>
      <c r="L216" s="132">
        <v>100</v>
      </c>
      <c r="M216" s="132">
        <f t="shared" si="171"/>
        <v>399</v>
      </c>
      <c r="N216" s="131">
        <f t="shared" si="182"/>
        <v>100</v>
      </c>
      <c r="O216" s="131">
        <f t="shared" si="198"/>
        <v>0</v>
      </c>
      <c r="P216" s="131">
        <f t="shared" si="199"/>
        <v>-0.7062000000000026</v>
      </c>
      <c r="Q216" s="131">
        <f t="shared" ref="Q216:Q217" si="200">R216+S216+T216</f>
        <v>0</v>
      </c>
      <c r="R216" s="132"/>
      <c r="S216" s="132"/>
      <c r="T216" s="131"/>
      <c r="U216" s="131"/>
      <c r="V216" s="131">
        <f>P216-Q216-U216</f>
        <v>-0.7062000000000026</v>
      </c>
      <c r="W216" s="131"/>
      <c r="X216" s="131"/>
      <c r="Y216" s="131"/>
      <c r="Z216" s="131"/>
      <c r="AA216" s="105"/>
      <c r="AB216" s="105" t="s">
        <v>200</v>
      </c>
    </row>
    <row r="217" spans="2:28" ht="51" x14ac:dyDescent="0.2">
      <c r="B217" s="135"/>
      <c r="C217" s="129"/>
      <c r="D217" s="140" t="s">
        <v>75</v>
      </c>
      <c r="E217" s="136" t="s">
        <v>76</v>
      </c>
      <c r="F217" s="131">
        <v>1948</v>
      </c>
      <c r="G217" s="131">
        <v>1948</v>
      </c>
      <c r="H217" s="131">
        <v>165</v>
      </c>
      <c r="I217" s="131">
        <v>800</v>
      </c>
      <c r="J217" s="131">
        <f t="shared" si="197"/>
        <v>-1148</v>
      </c>
      <c r="K217" s="131">
        <v>165</v>
      </c>
      <c r="L217" s="132">
        <f t="shared" ref="L217" si="201">(K217/H217)*100</f>
        <v>100</v>
      </c>
      <c r="M217" s="132">
        <f>F217</f>
        <v>1948</v>
      </c>
      <c r="N217" s="131">
        <f>M217/F217*100</f>
        <v>100</v>
      </c>
      <c r="O217" s="131">
        <f t="shared" si="198"/>
        <v>0</v>
      </c>
      <c r="P217" s="131">
        <f>K217-H217</f>
        <v>0</v>
      </c>
      <c r="Q217" s="131">
        <f t="shared" si="200"/>
        <v>-55</v>
      </c>
      <c r="R217" s="132"/>
      <c r="S217" s="132"/>
      <c r="T217" s="132">
        <v>-55</v>
      </c>
      <c r="U217" s="132"/>
      <c r="V217" s="131">
        <v>0</v>
      </c>
      <c r="W217" s="131"/>
      <c r="X217" s="131"/>
      <c r="Y217" s="131"/>
      <c r="Z217" s="131"/>
      <c r="AA217" s="105"/>
      <c r="AB217" s="105" t="s">
        <v>200</v>
      </c>
    </row>
    <row r="218" spans="2:28" ht="29.25" customHeight="1" x14ac:dyDescent="0.2">
      <c r="B218" s="129"/>
      <c r="C218" s="129"/>
      <c r="D218" s="129" t="s">
        <v>77</v>
      </c>
      <c r="E218" s="137" t="s">
        <v>129</v>
      </c>
      <c r="F218" s="131">
        <v>1088</v>
      </c>
      <c r="G218" s="131">
        <v>1088</v>
      </c>
      <c r="H218" s="131">
        <v>50</v>
      </c>
      <c r="I218" s="131">
        <v>50</v>
      </c>
      <c r="J218" s="131">
        <f t="shared" si="197"/>
        <v>-1038</v>
      </c>
      <c r="K218" s="131">
        <v>50</v>
      </c>
      <c r="L218" s="132">
        <v>100</v>
      </c>
      <c r="M218" s="132">
        <f t="shared" si="171"/>
        <v>1088</v>
      </c>
      <c r="N218" s="131">
        <f t="shared" si="182"/>
        <v>100</v>
      </c>
      <c r="O218" s="131">
        <f t="shared" si="198"/>
        <v>0</v>
      </c>
      <c r="P218" s="131">
        <f t="shared" si="190"/>
        <v>0</v>
      </c>
      <c r="Q218" s="131">
        <f t="shared" si="191"/>
        <v>0</v>
      </c>
      <c r="R218" s="132"/>
      <c r="S218" s="132"/>
      <c r="T218" s="131"/>
      <c r="U218" s="131"/>
      <c r="V218" s="131">
        <f>P218-Q218-U218</f>
        <v>0</v>
      </c>
      <c r="W218" s="131"/>
      <c r="X218" s="131"/>
      <c r="Y218" s="131"/>
      <c r="Z218" s="131"/>
      <c r="AA218" s="105"/>
      <c r="AB218" s="105" t="s">
        <v>200</v>
      </c>
    </row>
    <row r="219" spans="2:28" ht="63.75" x14ac:dyDescent="0.2">
      <c r="B219" s="135"/>
      <c r="C219" s="129"/>
      <c r="D219" s="140" t="s">
        <v>206</v>
      </c>
      <c r="E219" s="137" t="s">
        <v>207</v>
      </c>
      <c r="F219" s="131">
        <v>79</v>
      </c>
      <c r="G219" s="131">
        <v>79</v>
      </c>
      <c r="H219" s="131">
        <v>79</v>
      </c>
      <c r="I219" s="131">
        <v>53.124250000000004</v>
      </c>
      <c r="J219" s="131">
        <f t="shared" si="197"/>
        <v>-25.875749999999996</v>
      </c>
      <c r="K219" s="131">
        <v>53.124250000000004</v>
      </c>
      <c r="L219" s="132">
        <v>100</v>
      </c>
      <c r="M219" s="132">
        <f t="shared" si="171"/>
        <v>79</v>
      </c>
      <c r="N219" s="131">
        <f t="shared" si="182"/>
        <v>100</v>
      </c>
      <c r="O219" s="131">
        <f t="shared" si="198"/>
        <v>0</v>
      </c>
      <c r="P219" s="131">
        <f t="shared" si="190"/>
        <v>-25.875749999999996</v>
      </c>
      <c r="Q219" s="131">
        <f t="shared" si="191"/>
        <v>0</v>
      </c>
      <c r="R219" s="132"/>
      <c r="S219" s="132"/>
      <c r="T219" s="131"/>
      <c r="U219" s="131"/>
      <c r="V219" s="131">
        <f>P219-Q219-U219</f>
        <v>-25.875749999999996</v>
      </c>
      <c r="W219" s="131"/>
      <c r="X219" s="131"/>
      <c r="Y219" s="131"/>
      <c r="Z219" s="131"/>
      <c r="AA219" s="105" t="s">
        <v>66</v>
      </c>
      <c r="AB219" s="105" t="s">
        <v>66</v>
      </c>
    </row>
    <row r="220" spans="2:28" ht="63.75" x14ac:dyDescent="0.2">
      <c r="B220" s="129"/>
      <c r="C220" s="129"/>
      <c r="D220" s="129" t="s">
        <v>83</v>
      </c>
      <c r="E220" s="137" t="s">
        <v>153</v>
      </c>
      <c r="F220" s="131">
        <v>54</v>
      </c>
      <c r="G220" s="131">
        <v>21</v>
      </c>
      <c r="H220" s="131">
        <v>21</v>
      </c>
      <c r="I220" s="131">
        <v>0</v>
      </c>
      <c r="J220" s="131">
        <f t="shared" si="197"/>
        <v>-21</v>
      </c>
      <c r="K220" s="131">
        <v>0</v>
      </c>
      <c r="L220" s="132">
        <v>100</v>
      </c>
      <c r="M220" s="132">
        <f t="shared" si="171"/>
        <v>54</v>
      </c>
      <c r="N220" s="131">
        <f t="shared" si="182"/>
        <v>100</v>
      </c>
      <c r="O220" s="131">
        <f t="shared" si="198"/>
        <v>0</v>
      </c>
      <c r="P220" s="131">
        <f t="shared" si="190"/>
        <v>-21</v>
      </c>
      <c r="Q220" s="131">
        <f t="shared" si="191"/>
        <v>0</v>
      </c>
      <c r="R220" s="132"/>
      <c r="S220" s="132"/>
      <c r="T220" s="131"/>
      <c r="U220" s="131"/>
      <c r="V220" s="131">
        <f>P220-Q220-U220</f>
        <v>-21</v>
      </c>
      <c r="W220" s="131"/>
      <c r="X220" s="131"/>
      <c r="Y220" s="131"/>
      <c r="Z220" s="131"/>
      <c r="AA220" s="105" t="s">
        <v>66</v>
      </c>
      <c r="AB220" s="105" t="s">
        <v>66</v>
      </c>
    </row>
    <row r="221" spans="2:28" ht="35.25" customHeight="1" x14ac:dyDescent="0.2">
      <c r="B221" s="129"/>
      <c r="C221" s="129"/>
      <c r="D221" s="129" t="s">
        <v>125</v>
      </c>
      <c r="E221" s="137" t="s">
        <v>126</v>
      </c>
      <c r="F221" s="131">
        <v>2510</v>
      </c>
      <c r="G221" s="131">
        <v>402</v>
      </c>
      <c r="H221" s="131">
        <v>402</v>
      </c>
      <c r="I221" s="131">
        <v>402</v>
      </c>
      <c r="J221" s="131">
        <f t="shared" si="197"/>
        <v>0</v>
      </c>
      <c r="K221" s="131">
        <v>402</v>
      </c>
      <c r="L221" s="132">
        <f t="shared" si="195"/>
        <v>100</v>
      </c>
      <c r="M221" s="132">
        <f t="shared" si="171"/>
        <v>2510</v>
      </c>
      <c r="N221" s="131">
        <f t="shared" si="182"/>
        <v>100</v>
      </c>
      <c r="O221" s="131">
        <f t="shared" si="198"/>
        <v>0</v>
      </c>
      <c r="P221" s="131">
        <f t="shared" si="190"/>
        <v>0</v>
      </c>
      <c r="Q221" s="131">
        <f t="shared" si="191"/>
        <v>0</v>
      </c>
      <c r="R221" s="132"/>
      <c r="S221" s="132"/>
      <c r="T221" s="131"/>
      <c r="U221" s="131"/>
      <c r="V221" s="131">
        <f>P221-Q221-U221</f>
        <v>0</v>
      </c>
      <c r="W221" s="131"/>
      <c r="X221" s="131"/>
      <c r="Y221" s="131"/>
      <c r="Z221" s="131"/>
      <c r="AA221" s="105"/>
      <c r="AB221" s="105"/>
    </row>
    <row r="222" spans="2:28" ht="66.75" customHeight="1" x14ac:dyDescent="0.2">
      <c r="B222" s="129" t="s">
        <v>154</v>
      </c>
      <c r="C222" s="129"/>
      <c r="D222" s="129"/>
      <c r="E222" s="145" t="s">
        <v>155</v>
      </c>
      <c r="F222" s="131">
        <f>F223</f>
        <v>835491</v>
      </c>
      <c r="G222" s="131">
        <f t="shared" ref="G222:J222" si="202">G223</f>
        <v>297390</v>
      </c>
      <c r="H222" s="131">
        <f t="shared" si="202"/>
        <v>94548</v>
      </c>
      <c r="I222" s="131">
        <f t="shared" si="202"/>
        <v>105651.30487000002</v>
      </c>
      <c r="J222" s="131">
        <f t="shared" si="202"/>
        <v>-191738.69513000001</v>
      </c>
      <c r="K222" s="131">
        <f>K223</f>
        <v>93529.126730000018</v>
      </c>
      <c r="L222" s="132">
        <f>L223</f>
        <v>1401.630525108661</v>
      </c>
      <c r="M222" s="131">
        <f>M223</f>
        <v>835491</v>
      </c>
      <c r="N222" s="131">
        <f t="shared" ref="N222:V222" si="203">N223</f>
        <v>1500</v>
      </c>
      <c r="O222" s="131">
        <f t="shared" si="203"/>
        <v>0</v>
      </c>
      <c r="P222" s="131">
        <f t="shared" si="203"/>
        <v>-1018.8732700000006</v>
      </c>
      <c r="Q222" s="131">
        <f t="shared" si="203"/>
        <v>-5801.3060000000005</v>
      </c>
      <c r="R222" s="131">
        <f t="shared" si="203"/>
        <v>0</v>
      </c>
      <c r="S222" s="131">
        <f t="shared" si="203"/>
        <v>-4345.3060000000005</v>
      </c>
      <c r="T222" s="131">
        <f t="shared" si="203"/>
        <v>-1456</v>
      </c>
      <c r="U222" s="131">
        <f t="shared" si="203"/>
        <v>0</v>
      </c>
      <c r="V222" s="131">
        <f t="shared" si="203"/>
        <v>0</v>
      </c>
      <c r="W222" s="131"/>
      <c r="X222" s="131"/>
      <c r="Y222" s="131"/>
      <c r="Z222" s="131"/>
      <c r="AA222" s="169"/>
      <c r="AB222" s="168"/>
    </row>
    <row r="223" spans="2:28" ht="25.5" x14ac:dyDescent="0.2">
      <c r="B223" s="129"/>
      <c r="C223" s="129" t="s">
        <v>46</v>
      </c>
      <c r="D223" s="140"/>
      <c r="E223" s="170" t="s">
        <v>47</v>
      </c>
      <c r="F223" s="131">
        <f t="shared" ref="F223:T223" si="204">SUM(F224:F238)</f>
        <v>835491</v>
      </c>
      <c r="G223" s="131">
        <f t="shared" si="204"/>
        <v>297390</v>
      </c>
      <c r="H223" s="131">
        <f t="shared" si="204"/>
        <v>94548</v>
      </c>
      <c r="I223" s="131">
        <f t="shared" si="204"/>
        <v>105651.30487000002</v>
      </c>
      <c r="J223" s="131">
        <f t="shared" si="204"/>
        <v>-191738.69513000001</v>
      </c>
      <c r="K223" s="131">
        <f t="shared" si="204"/>
        <v>93529.126730000018</v>
      </c>
      <c r="L223" s="131">
        <f t="shared" si="204"/>
        <v>1401.630525108661</v>
      </c>
      <c r="M223" s="131">
        <f t="shared" si="204"/>
        <v>835491</v>
      </c>
      <c r="N223" s="131">
        <f t="shared" si="204"/>
        <v>1500</v>
      </c>
      <c r="O223" s="131">
        <f t="shared" si="204"/>
        <v>0</v>
      </c>
      <c r="P223" s="131">
        <f t="shared" si="204"/>
        <v>-1018.8732700000006</v>
      </c>
      <c r="Q223" s="131">
        <f t="shared" si="204"/>
        <v>-5801.3060000000005</v>
      </c>
      <c r="R223" s="131">
        <f t="shared" si="204"/>
        <v>0</v>
      </c>
      <c r="S223" s="131">
        <f t="shared" si="204"/>
        <v>-4345.3060000000005</v>
      </c>
      <c r="T223" s="131">
        <f t="shared" si="204"/>
        <v>-1456</v>
      </c>
      <c r="U223" s="131"/>
      <c r="V223" s="131">
        <v>0</v>
      </c>
      <c r="W223" s="131"/>
      <c r="X223" s="131"/>
      <c r="Y223" s="131"/>
      <c r="Z223" s="131"/>
      <c r="AA223" s="105"/>
      <c r="AB223" s="105"/>
    </row>
    <row r="224" spans="2:28" ht="63.75" x14ac:dyDescent="0.2">
      <c r="B224" s="129"/>
      <c r="C224" s="129"/>
      <c r="D224" s="129" t="s">
        <v>88</v>
      </c>
      <c r="E224" s="137" t="s">
        <v>49</v>
      </c>
      <c r="F224" s="131">
        <v>409717</v>
      </c>
      <c r="G224" s="131">
        <v>60200</v>
      </c>
      <c r="H224" s="131">
        <v>60200</v>
      </c>
      <c r="I224" s="131">
        <v>60196.087</v>
      </c>
      <c r="J224" s="131">
        <f t="shared" ref="J224:J228" si="205">I224-G224</f>
        <v>-3.9130000000004657</v>
      </c>
      <c r="K224" s="131">
        <v>60196.087</v>
      </c>
      <c r="L224" s="132">
        <f t="shared" ref="L224:L225" si="206">(K224/H224)*100</f>
        <v>99.993499999999997</v>
      </c>
      <c r="M224" s="132">
        <f t="shared" ref="M224:M228" si="207">F224</f>
        <v>409717</v>
      </c>
      <c r="N224" s="131">
        <f>M224/F224*100</f>
        <v>100</v>
      </c>
      <c r="O224" s="131">
        <f t="shared" ref="O224:O228" si="208">M224-F224</f>
        <v>0</v>
      </c>
      <c r="P224" s="131">
        <f t="shared" ref="P224:P238" si="209">K224-H224</f>
        <v>-3.9130000000004657</v>
      </c>
      <c r="Q224" s="131">
        <f t="shared" ref="Q224:Q236" si="210">R224+S224+T224</f>
        <v>-3811.027</v>
      </c>
      <c r="R224" s="132"/>
      <c r="S224" s="132">
        <v>-3811.027</v>
      </c>
      <c r="T224" s="131"/>
      <c r="U224" s="131"/>
      <c r="V224" s="131">
        <f>P224-Q224-U224</f>
        <v>3807.1139999999996</v>
      </c>
      <c r="W224" s="131"/>
      <c r="X224" s="131"/>
      <c r="Y224" s="131"/>
      <c r="Z224" s="131"/>
      <c r="AA224" s="105" t="s">
        <v>66</v>
      </c>
      <c r="AB224" s="105" t="s">
        <v>66</v>
      </c>
    </row>
    <row r="225" spans="2:28" ht="63.75" x14ac:dyDescent="0.2">
      <c r="B225" s="129"/>
      <c r="C225" s="129"/>
      <c r="D225" s="129" t="s">
        <v>101</v>
      </c>
      <c r="E225" s="137" t="s">
        <v>56</v>
      </c>
      <c r="F225" s="131">
        <v>11391</v>
      </c>
      <c r="G225" s="131">
        <v>1054</v>
      </c>
      <c r="H225" s="131">
        <v>1054</v>
      </c>
      <c r="I225" s="131">
        <v>1053.3389999999999</v>
      </c>
      <c r="J225" s="131">
        <f>I225-G225</f>
        <v>-0.66100000000005821</v>
      </c>
      <c r="K225" s="131">
        <v>1053.3389999999999</v>
      </c>
      <c r="L225" s="132">
        <f t="shared" si="206"/>
        <v>99.937286527514217</v>
      </c>
      <c r="M225" s="132">
        <f t="shared" si="207"/>
        <v>11391</v>
      </c>
      <c r="N225" s="131">
        <f t="shared" si="182"/>
        <v>100</v>
      </c>
      <c r="O225" s="131">
        <f t="shared" si="208"/>
        <v>0</v>
      </c>
      <c r="P225" s="131">
        <f t="shared" si="209"/>
        <v>-0.66100000000005821</v>
      </c>
      <c r="Q225" s="131">
        <f>R225+S225+T225</f>
        <v>-0.17</v>
      </c>
      <c r="R225" s="131"/>
      <c r="S225" s="132">
        <v>-0.17</v>
      </c>
      <c r="T225" s="131"/>
      <c r="U225" s="131"/>
      <c r="V225" s="131">
        <f>P225-Q225-U225</f>
        <v>-0.49100000000005817</v>
      </c>
      <c r="W225" s="131"/>
      <c r="X225" s="131"/>
      <c r="Y225" s="131"/>
      <c r="Z225" s="131"/>
      <c r="AA225" s="105" t="s">
        <v>66</v>
      </c>
      <c r="AB225" s="105" t="s">
        <v>66</v>
      </c>
    </row>
    <row r="226" spans="2:28" ht="38.25" x14ac:dyDescent="0.2">
      <c r="B226" s="135"/>
      <c r="C226" s="129"/>
      <c r="D226" s="140" t="s">
        <v>57</v>
      </c>
      <c r="E226" s="141" t="s">
        <v>58</v>
      </c>
      <c r="F226" s="131">
        <v>7227</v>
      </c>
      <c r="G226" s="131">
        <v>1450</v>
      </c>
      <c r="H226" s="131">
        <v>1450</v>
      </c>
      <c r="I226" s="131">
        <v>1450</v>
      </c>
      <c r="J226" s="131">
        <f t="shared" si="205"/>
        <v>0</v>
      </c>
      <c r="K226" s="131">
        <v>1450</v>
      </c>
      <c r="L226" s="132">
        <v>100</v>
      </c>
      <c r="M226" s="132">
        <f t="shared" si="207"/>
        <v>7227</v>
      </c>
      <c r="N226" s="131">
        <f t="shared" si="182"/>
        <v>100</v>
      </c>
      <c r="O226" s="131">
        <f t="shared" si="208"/>
        <v>0</v>
      </c>
      <c r="P226" s="131">
        <f t="shared" si="209"/>
        <v>0</v>
      </c>
      <c r="Q226" s="131">
        <f>R226+S226+T226</f>
        <v>0</v>
      </c>
      <c r="R226" s="132"/>
      <c r="S226" s="132"/>
      <c r="T226" s="131"/>
      <c r="U226" s="131"/>
      <c r="V226" s="131">
        <v>0</v>
      </c>
      <c r="W226" s="131"/>
      <c r="X226" s="131"/>
      <c r="Y226" s="131"/>
      <c r="Z226" s="131"/>
      <c r="AA226" s="105"/>
      <c r="AB226" s="105"/>
    </row>
    <row r="227" spans="2:28" x14ac:dyDescent="0.2">
      <c r="B227" s="129"/>
      <c r="C227" s="129"/>
      <c r="D227" s="129" t="s">
        <v>59</v>
      </c>
      <c r="E227" s="137" t="s">
        <v>60</v>
      </c>
      <c r="F227" s="131">
        <v>21634</v>
      </c>
      <c r="G227" s="131">
        <v>3190</v>
      </c>
      <c r="H227" s="131">
        <v>3190</v>
      </c>
      <c r="I227" s="131">
        <v>3190</v>
      </c>
      <c r="J227" s="131">
        <f t="shared" si="205"/>
        <v>0</v>
      </c>
      <c r="K227" s="131">
        <v>3190</v>
      </c>
      <c r="L227" s="132">
        <f t="shared" ref="L227:L241" si="211">(K227/H227)*100</f>
        <v>100</v>
      </c>
      <c r="M227" s="132">
        <f t="shared" si="207"/>
        <v>21634</v>
      </c>
      <c r="N227" s="131">
        <f t="shared" si="182"/>
        <v>100</v>
      </c>
      <c r="O227" s="131">
        <f t="shared" si="208"/>
        <v>0</v>
      </c>
      <c r="P227" s="131">
        <f t="shared" si="209"/>
        <v>0</v>
      </c>
      <c r="Q227" s="131">
        <f t="shared" si="210"/>
        <v>-175.583</v>
      </c>
      <c r="R227" s="132"/>
      <c r="S227" s="132">
        <v>-175.583</v>
      </c>
      <c r="T227" s="131"/>
      <c r="U227" s="131"/>
      <c r="V227" s="131">
        <f>P227-Q227-U227</f>
        <v>175.583</v>
      </c>
      <c r="W227" s="131"/>
      <c r="X227" s="131"/>
      <c r="Y227" s="131"/>
      <c r="Z227" s="131"/>
      <c r="AA227" s="105"/>
      <c r="AB227" s="105"/>
    </row>
    <row r="228" spans="2:28" ht="39" customHeight="1" x14ac:dyDescent="0.2">
      <c r="B228" s="129"/>
      <c r="C228" s="129"/>
      <c r="D228" s="129" t="s">
        <v>61</v>
      </c>
      <c r="E228" s="137" t="s">
        <v>102</v>
      </c>
      <c r="F228" s="131">
        <v>18438</v>
      </c>
      <c r="G228" s="131">
        <v>2710</v>
      </c>
      <c r="H228" s="131">
        <v>2710</v>
      </c>
      <c r="I228" s="131">
        <v>2710</v>
      </c>
      <c r="J228" s="131">
        <f t="shared" si="205"/>
        <v>0</v>
      </c>
      <c r="K228" s="131">
        <v>2710</v>
      </c>
      <c r="L228" s="132">
        <f t="shared" si="211"/>
        <v>100</v>
      </c>
      <c r="M228" s="132">
        <f t="shared" si="207"/>
        <v>18438</v>
      </c>
      <c r="N228" s="131">
        <f t="shared" si="182"/>
        <v>100</v>
      </c>
      <c r="O228" s="131">
        <f t="shared" si="208"/>
        <v>0</v>
      </c>
      <c r="P228" s="131">
        <f t="shared" si="209"/>
        <v>0</v>
      </c>
      <c r="Q228" s="131">
        <f t="shared" si="210"/>
        <v>-156.66399999999999</v>
      </c>
      <c r="R228" s="132"/>
      <c r="S228" s="132">
        <v>-156.66399999999999</v>
      </c>
      <c r="T228" s="131"/>
      <c r="U228" s="131"/>
      <c r="V228" s="131">
        <f>P228-Q228-U228</f>
        <v>156.66399999999999</v>
      </c>
      <c r="W228" s="131"/>
      <c r="X228" s="131"/>
      <c r="Y228" s="131"/>
      <c r="Z228" s="131"/>
      <c r="AA228" s="105"/>
      <c r="AB228" s="105"/>
    </row>
    <row r="229" spans="2:28" ht="25.5" x14ac:dyDescent="0.2">
      <c r="B229" s="129"/>
      <c r="C229" s="129"/>
      <c r="D229" s="140" t="s">
        <v>89</v>
      </c>
      <c r="E229" s="137" t="s">
        <v>110</v>
      </c>
      <c r="F229" s="131">
        <v>63</v>
      </c>
      <c r="G229" s="131">
        <v>0</v>
      </c>
      <c r="H229" s="131">
        <v>0</v>
      </c>
      <c r="I229" s="131">
        <v>0</v>
      </c>
      <c r="J229" s="131">
        <f>I229-G229</f>
        <v>0</v>
      </c>
      <c r="K229" s="131">
        <v>0</v>
      </c>
      <c r="L229" s="132">
        <v>100</v>
      </c>
      <c r="M229" s="132">
        <f t="shared" si="171"/>
        <v>63</v>
      </c>
      <c r="N229" s="131">
        <f t="shared" si="182"/>
        <v>100</v>
      </c>
      <c r="O229" s="131">
        <f t="shared" si="198"/>
        <v>0</v>
      </c>
      <c r="P229" s="131">
        <f t="shared" si="209"/>
        <v>0</v>
      </c>
      <c r="Q229" s="131">
        <f>R229+S229+T229</f>
        <v>0</v>
      </c>
      <c r="R229" s="131"/>
      <c r="S229" s="132"/>
      <c r="T229" s="131"/>
      <c r="U229" s="131"/>
      <c r="V229" s="131">
        <f>P229-Q229-U229</f>
        <v>0</v>
      </c>
      <c r="W229" s="131"/>
      <c r="X229" s="131"/>
      <c r="Y229" s="131"/>
      <c r="Z229" s="131"/>
      <c r="AA229" s="105"/>
      <c r="AB229" s="105"/>
    </row>
    <row r="230" spans="2:28" ht="39" customHeight="1" x14ac:dyDescent="0.2">
      <c r="B230" s="129"/>
      <c r="C230" s="129"/>
      <c r="D230" s="129" t="s">
        <v>64</v>
      </c>
      <c r="E230" s="148" t="s">
        <v>65</v>
      </c>
      <c r="F230" s="131">
        <v>12292</v>
      </c>
      <c r="G230" s="131">
        <v>1470</v>
      </c>
      <c r="H230" s="131">
        <v>1470</v>
      </c>
      <c r="I230" s="131">
        <v>1464.13</v>
      </c>
      <c r="J230" s="131">
        <f t="shared" si="197"/>
        <v>-5.8699999999998909</v>
      </c>
      <c r="K230" s="131">
        <v>1464.13</v>
      </c>
      <c r="L230" s="132">
        <f>(K230/H230)*100</f>
        <v>99.60068027210886</v>
      </c>
      <c r="M230" s="132">
        <f t="shared" si="171"/>
        <v>12292</v>
      </c>
      <c r="N230" s="131">
        <v>100</v>
      </c>
      <c r="O230" s="131">
        <v>0</v>
      </c>
      <c r="P230" s="131">
        <f t="shared" si="209"/>
        <v>-5.8699999999998909</v>
      </c>
      <c r="Q230" s="131">
        <f t="shared" si="210"/>
        <v>-201.86199999999999</v>
      </c>
      <c r="R230" s="131"/>
      <c r="S230" s="131">
        <v>-201.86199999999999</v>
      </c>
      <c r="T230" s="131"/>
      <c r="U230" s="131"/>
      <c r="V230" s="131">
        <f>P230-Q230-U230</f>
        <v>195.9920000000001</v>
      </c>
      <c r="W230" s="131"/>
      <c r="X230" s="131"/>
      <c r="Y230" s="131"/>
      <c r="Z230" s="131"/>
      <c r="AA230" s="105" t="s">
        <v>66</v>
      </c>
      <c r="AB230" s="105" t="s">
        <v>66</v>
      </c>
    </row>
    <row r="231" spans="2:28" ht="38.25" x14ac:dyDescent="0.2">
      <c r="B231" s="129"/>
      <c r="C231" s="129"/>
      <c r="D231" s="129" t="s">
        <v>91</v>
      </c>
      <c r="E231" s="137" t="s">
        <v>92</v>
      </c>
      <c r="F231" s="131">
        <v>199690</v>
      </c>
      <c r="G231" s="131">
        <v>199690</v>
      </c>
      <c r="H231" s="131">
        <v>16000</v>
      </c>
      <c r="I231" s="131">
        <v>26951.871040000002</v>
      </c>
      <c r="J231" s="131">
        <f t="shared" si="197"/>
        <v>-172738.12896</v>
      </c>
      <c r="K231" s="131">
        <v>15999.17563</v>
      </c>
      <c r="L231" s="132">
        <v>100</v>
      </c>
      <c r="M231" s="132">
        <f t="shared" si="171"/>
        <v>199690</v>
      </c>
      <c r="N231" s="131">
        <f t="shared" si="182"/>
        <v>100</v>
      </c>
      <c r="O231" s="131">
        <f t="shared" si="198"/>
        <v>0</v>
      </c>
      <c r="P231" s="131">
        <f t="shared" si="209"/>
        <v>-0.82437000000027183</v>
      </c>
      <c r="Q231" s="131">
        <f>R231+S231+T231</f>
        <v>0</v>
      </c>
      <c r="R231" s="132"/>
      <c r="S231" s="132"/>
      <c r="T231" s="131"/>
      <c r="U231" s="131"/>
      <c r="V231" s="131">
        <v>0</v>
      </c>
      <c r="W231" s="131"/>
      <c r="X231" s="131"/>
      <c r="Y231" s="131"/>
      <c r="Z231" s="131"/>
      <c r="AA231" s="105"/>
      <c r="AB231" s="105" t="s">
        <v>211</v>
      </c>
    </row>
    <row r="232" spans="2:28" ht="39" customHeight="1" x14ac:dyDescent="0.2">
      <c r="B232" s="129"/>
      <c r="C232" s="129"/>
      <c r="D232" s="129" t="s">
        <v>93</v>
      </c>
      <c r="E232" s="137" t="s">
        <v>94</v>
      </c>
      <c r="F232" s="131">
        <v>12600</v>
      </c>
      <c r="G232" s="131">
        <v>12600</v>
      </c>
      <c r="H232" s="131">
        <v>0</v>
      </c>
      <c r="I232" s="131">
        <v>0</v>
      </c>
      <c r="J232" s="131">
        <f>I232-G232</f>
        <v>-12600</v>
      </c>
      <c r="K232" s="131">
        <v>0</v>
      </c>
      <c r="L232" s="132">
        <v>100</v>
      </c>
      <c r="M232" s="132">
        <f t="shared" si="171"/>
        <v>12600</v>
      </c>
      <c r="N232" s="131">
        <f t="shared" si="182"/>
        <v>100</v>
      </c>
      <c r="O232" s="131">
        <f t="shared" si="198"/>
        <v>0</v>
      </c>
      <c r="P232" s="131">
        <f t="shared" si="209"/>
        <v>0</v>
      </c>
      <c r="Q232" s="131">
        <f>R232+S232+T232</f>
        <v>0</v>
      </c>
      <c r="R232" s="132"/>
      <c r="S232" s="132"/>
      <c r="T232" s="131"/>
      <c r="U232" s="131"/>
      <c r="V232" s="131">
        <v>0</v>
      </c>
      <c r="W232" s="131"/>
      <c r="X232" s="131"/>
      <c r="Y232" s="131"/>
      <c r="Z232" s="131"/>
      <c r="AA232" s="105"/>
      <c r="AB232" s="105"/>
    </row>
    <row r="233" spans="2:28" ht="63.75" x14ac:dyDescent="0.2">
      <c r="B233" s="129"/>
      <c r="C233" s="129"/>
      <c r="D233" s="129" t="s">
        <v>95</v>
      </c>
      <c r="E233" s="149" t="s">
        <v>96</v>
      </c>
      <c r="F233" s="131">
        <v>1029</v>
      </c>
      <c r="G233" s="131">
        <v>1029</v>
      </c>
      <c r="H233" s="131">
        <v>1029</v>
      </c>
      <c r="I233" s="131">
        <v>21.599309999999999</v>
      </c>
      <c r="J233" s="131">
        <f>I233-G233</f>
        <v>-1007.4006900000001</v>
      </c>
      <c r="K233" s="131">
        <v>21.599309999999999</v>
      </c>
      <c r="L233" s="132">
        <f t="shared" ref="L233" si="212">(K233/H233)*100</f>
        <v>2.0990583090379005</v>
      </c>
      <c r="M233" s="132">
        <f t="shared" si="171"/>
        <v>1029</v>
      </c>
      <c r="N233" s="131">
        <f t="shared" si="182"/>
        <v>100</v>
      </c>
      <c r="O233" s="131">
        <f t="shared" si="198"/>
        <v>0</v>
      </c>
      <c r="P233" s="131">
        <f t="shared" si="209"/>
        <v>-1007.4006900000001</v>
      </c>
      <c r="Q233" s="131">
        <f>R233+S233+T233</f>
        <v>-1029</v>
      </c>
      <c r="R233" s="132"/>
      <c r="S233" s="132"/>
      <c r="T233" s="131">
        <v>-1029</v>
      </c>
      <c r="U233" s="131"/>
      <c r="V233" s="131">
        <f>P233-Q233-U233</f>
        <v>21.599309999999946</v>
      </c>
      <c r="W233" s="131"/>
      <c r="X233" s="131"/>
      <c r="Y233" s="131"/>
      <c r="Z233" s="131"/>
      <c r="AA233" s="105" t="s">
        <v>66</v>
      </c>
      <c r="AB233" s="105" t="s">
        <v>66</v>
      </c>
    </row>
    <row r="234" spans="2:28" ht="25.5" x14ac:dyDescent="0.2">
      <c r="B234" s="129"/>
      <c r="C234" s="129"/>
      <c r="D234" s="129" t="s">
        <v>71</v>
      </c>
      <c r="E234" s="137" t="s">
        <v>104</v>
      </c>
      <c r="F234" s="131">
        <v>6199</v>
      </c>
      <c r="G234" s="131">
        <v>1075</v>
      </c>
      <c r="H234" s="131">
        <v>0</v>
      </c>
      <c r="I234" s="131">
        <v>0</v>
      </c>
      <c r="J234" s="131">
        <f t="shared" si="197"/>
        <v>-1075</v>
      </c>
      <c r="K234" s="131">
        <v>0</v>
      </c>
      <c r="L234" s="132">
        <v>100</v>
      </c>
      <c r="M234" s="132">
        <f t="shared" si="171"/>
        <v>6199</v>
      </c>
      <c r="N234" s="131">
        <f t="shared" si="182"/>
        <v>100</v>
      </c>
      <c r="O234" s="131">
        <f t="shared" si="198"/>
        <v>0</v>
      </c>
      <c r="P234" s="131">
        <f>K234-H234</f>
        <v>0</v>
      </c>
      <c r="Q234" s="131">
        <f>R234+S234+T234</f>
        <v>0</v>
      </c>
      <c r="R234" s="131"/>
      <c r="S234" s="132"/>
      <c r="T234" s="131"/>
      <c r="U234" s="131"/>
      <c r="V234" s="131">
        <f>P234-Q234-U234</f>
        <v>0</v>
      </c>
      <c r="W234" s="131"/>
      <c r="X234" s="131"/>
      <c r="Y234" s="131"/>
      <c r="Z234" s="131"/>
      <c r="AA234" s="105"/>
      <c r="AB234" s="105"/>
    </row>
    <row r="235" spans="2:28" ht="25.5" x14ac:dyDescent="0.2">
      <c r="B235" s="129"/>
      <c r="C235" s="129"/>
      <c r="D235" s="129" t="s">
        <v>97</v>
      </c>
      <c r="E235" s="137" t="s">
        <v>98</v>
      </c>
      <c r="F235" s="131">
        <v>57395</v>
      </c>
      <c r="G235" s="131">
        <v>6987</v>
      </c>
      <c r="H235" s="131">
        <v>6987</v>
      </c>
      <c r="I235" s="131">
        <v>6986.7957900000001</v>
      </c>
      <c r="J235" s="131">
        <f>I235-G235</f>
        <v>-0.20420999999987544</v>
      </c>
      <c r="K235" s="131">
        <v>6986.7957900000001</v>
      </c>
      <c r="L235" s="132">
        <v>100</v>
      </c>
      <c r="M235" s="132">
        <f t="shared" si="171"/>
        <v>57395</v>
      </c>
      <c r="N235" s="131">
        <f>M235/F235*100</f>
        <v>100</v>
      </c>
      <c r="O235" s="131">
        <f>M235-F235</f>
        <v>0</v>
      </c>
      <c r="P235" s="131">
        <f>K235-H235</f>
        <v>-0.20420999999987544</v>
      </c>
      <c r="Q235" s="131">
        <f>R235+S235+T235</f>
        <v>0</v>
      </c>
      <c r="R235" s="132"/>
      <c r="S235" s="132"/>
      <c r="T235" s="131"/>
      <c r="U235" s="131"/>
      <c r="V235" s="131">
        <f>P235-Q235-U235</f>
        <v>-0.20420999999987544</v>
      </c>
      <c r="W235" s="131"/>
      <c r="X235" s="131"/>
      <c r="Y235" s="131"/>
      <c r="Z235" s="131"/>
      <c r="AA235" s="105"/>
      <c r="AB235" s="105"/>
    </row>
    <row r="236" spans="2:28" ht="63.75" x14ac:dyDescent="0.2">
      <c r="B236" s="129"/>
      <c r="C236" s="129"/>
      <c r="D236" s="129" t="s">
        <v>73</v>
      </c>
      <c r="E236" s="137" t="s">
        <v>74</v>
      </c>
      <c r="F236" s="131">
        <v>403</v>
      </c>
      <c r="G236" s="131">
        <v>403</v>
      </c>
      <c r="H236" s="131">
        <v>31</v>
      </c>
      <c r="I236" s="131">
        <v>400.48273</v>
      </c>
      <c r="J236" s="131">
        <f t="shared" si="197"/>
        <v>-2.5172699999999963</v>
      </c>
      <c r="K236" s="131">
        <v>31</v>
      </c>
      <c r="L236" s="132">
        <v>100</v>
      </c>
      <c r="M236" s="132">
        <f t="shared" si="171"/>
        <v>403</v>
      </c>
      <c r="N236" s="131">
        <f>M236/F236*100</f>
        <v>100</v>
      </c>
      <c r="O236" s="131">
        <f>M236-F236</f>
        <v>0</v>
      </c>
      <c r="P236" s="131">
        <f t="shared" ref="P236" si="213">K236-H236</f>
        <v>0</v>
      </c>
      <c r="Q236" s="131">
        <f t="shared" si="210"/>
        <v>0</v>
      </c>
      <c r="R236" s="132"/>
      <c r="S236" s="132"/>
      <c r="T236" s="131"/>
      <c r="U236" s="131"/>
      <c r="V236" s="131">
        <f>P236-Q236-U236</f>
        <v>0</v>
      </c>
      <c r="W236" s="131"/>
      <c r="X236" s="131"/>
      <c r="Y236" s="131"/>
      <c r="Z236" s="131"/>
      <c r="AA236" s="105"/>
      <c r="AB236" s="105" t="s">
        <v>66</v>
      </c>
    </row>
    <row r="237" spans="2:28" ht="39" customHeight="1" x14ac:dyDescent="0.2">
      <c r="B237" s="135"/>
      <c r="C237" s="129"/>
      <c r="D237" s="140" t="s">
        <v>75</v>
      </c>
      <c r="E237" s="136" t="s">
        <v>76</v>
      </c>
      <c r="F237" s="131">
        <v>5081</v>
      </c>
      <c r="G237" s="131">
        <v>5081</v>
      </c>
      <c r="H237" s="131">
        <v>0</v>
      </c>
      <c r="I237" s="131">
        <v>800</v>
      </c>
      <c r="J237" s="131">
        <f t="shared" si="197"/>
        <v>-4281</v>
      </c>
      <c r="K237" s="131">
        <v>0</v>
      </c>
      <c r="L237" s="132">
        <v>100</v>
      </c>
      <c r="M237" s="132">
        <f>F237</f>
        <v>5081</v>
      </c>
      <c r="N237" s="131">
        <f>M237/F237*100</f>
        <v>100</v>
      </c>
      <c r="O237" s="131">
        <f t="shared" ref="O237" si="214">M237-F237</f>
        <v>0</v>
      </c>
      <c r="P237" s="131">
        <f>K237-H237</f>
        <v>0</v>
      </c>
      <c r="Q237" s="131">
        <f>R237+S237+T237</f>
        <v>0</v>
      </c>
      <c r="R237" s="132"/>
      <c r="S237" s="132"/>
      <c r="T237" s="132"/>
      <c r="U237" s="132"/>
      <c r="V237" s="131">
        <v>0</v>
      </c>
      <c r="W237" s="131"/>
      <c r="X237" s="131"/>
      <c r="Y237" s="131"/>
      <c r="Z237" s="131"/>
      <c r="AA237" s="105"/>
      <c r="AB237" s="105" t="s">
        <v>211</v>
      </c>
    </row>
    <row r="238" spans="2:28" ht="63.75" x14ac:dyDescent="0.2">
      <c r="B238" s="129"/>
      <c r="C238" s="129"/>
      <c r="D238" s="129" t="s">
        <v>77</v>
      </c>
      <c r="E238" s="137" t="s">
        <v>129</v>
      </c>
      <c r="F238" s="131">
        <v>72332</v>
      </c>
      <c r="G238" s="131">
        <v>451</v>
      </c>
      <c r="H238" s="131">
        <v>427</v>
      </c>
      <c r="I238" s="131">
        <v>427</v>
      </c>
      <c r="J238" s="131">
        <f>I238-G238</f>
        <v>-24</v>
      </c>
      <c r="K238" s="131">
        <v>427</v>
      </c>
      <c r="L238" s="132">
        <f t="shared" si="211"/>
        <v>100</v>
      </c>
      <c r="M238" s="132">
        <f t="shared" si="171"/>
        <v>72332</v>
      </c>
      <c r="N238" s="131">
        <f t="shared" si="182"/>
        <v>100</v>
      </c>
      <c r="O238" s="131">
        <f t="shared" si="198"/>
        <v>0</v>
      </c>
      <c r="P238" s="131">
        <f t="shared" si="209"/>
        <v>0</v>
      </c>
      <c r="Q238" s="131">
        <f>R238+S238+T238</f>
        <v>-427</v>
      </c>
      <c r="R238" s="132"/>
      <c r="S238" s="132"/>
      <c r="T238" s="131">
        <v>-427</v>
      </c>
      <c r="U238" s="131"/>
      <c r="V238" s="131">
        <v>0</v>
      </c>
      <c r="W238" s="131"/>
      <c r="X238" s="131"/>
      <c r="Y238" s="131"/>
      <c r="Z238" s="131"/>
      <c r="AA238" s="105"/>
      <c r="AB238" s="105" t="s">
        <v>66</v>
      </c>
    </row>
    <row r="239" spans="2:28" ht="66" customHeight="1" x14ac:dyDescent="0.2">
      <c r="B239" s="129" t="s">
        <v>154</v>
      </c>
      <c r="C239" s="129"/>
      <c r="D239" s="129"/>
      <c r="E239" s="145" t="s">
        <v>156</v>
      </c>
      <c r="F239" s="131">
        <f>F240</f>
        <v>891190</v>
      </c>
      <c r="G239" s="131">
        <f t="shared" ref="G239:J239" si="215">G240</f>
        <v>342583</v>
      </c>
      <c r="H239" s="131">
        <f t="shared" si="215"/>
        <v>138085</v>
      </c>
      <c r="I239" s="131">
        <f t="shared" si="215"/>
        <v>146163.57451000001</v>
      </c>
      <c r="J239" s="131">
        <f t="shared" si="215"/>
        <v>-196419.42548999997</v>
      </c>
      <c r="K239" s="131">
        <f>K240</f>
        <v>137422.27284999998</v>
      </c>
      <c r="L239" s="132">
        <f t="shared" si="211"/>
        <v>99.520058550892557</v>
      </c>
      <c r="M239" s="131">
        <f>M240</f>
        <v>891190</v>
      </c>
      <c r="N239" s="131">
        <f>M239/F239*100</f>
        <v>100</v>
      </c>
      <c r="O239" s="131">
        <f t="shared" ref="O239:T239" si="216">O240</f>
        <v>0</v>
      </c>
      <c r="P239" s="131">
        <f t="shared" si="216"/>
        <v>-662.72714999999903</v>
      </c>
      <c r="Q239" s="131">
        <f t="shared" si="216"/>
        <v>-5005.3549999999996</v>
      </c>
      <c r="R239" s="131">
        <f t="shared" si="216"/>
        <v>0</v>
      </c>
      <c r="S239" s="131">
        <f t="shared" si="216"/>
        <v>-47.116</v>
      </c>
      <c r="T239" s="131">
        <f t="shared" si="216"/>
        <v>-4958.2389999999996</v>
      </c>
      <c r="U239" s="131">
        <v>0</v>
      </c>
      <c r="V239" s="131">
        <v>0</v>
      </c>
      <c r="W239" s="131">
        <v>0</v>
      </c>
      <c r="X239" s="131">
        <v>0</v>
      </c>
      <c r="Y239" s="131">
        <v>0</v>
      </c>
      <c r="Z239" s="131">
        <v>0</v>
      </c>
      <c r="AA239" s="171"/>
      <c r="AB239" s="105"/>
    </row>
    <row r="240" spans="2:28" ht="25.5" x14ac:dyDescent="0.2">
      <c r="B240" s="129"/>
      <c r="C240" s="129" t="s">
        <v>46</v>
      </c>
      <c r="D240" s="129"/>
      <c r="E240" s="163" t="s">
        <v>47</v>
      </c>
      <c r="F240" s="131">
        <f>F241+F242+F243+F244+F245+F246+F247+F248+F249+F250+F251+F252+F253+F254+F255+F256+F257</f>
        <v>891190</v>
      </c>
      <c r="G240" s="131">
        <f t="shared" ref="G240:R240" si="217">G241+G242+G243+G244+G245+G246+G247+G248+G249+G250+G251+G252+G253+G254+G255+G256+G257</f>
        <v>342583</v>
      </c>
      <c r="H240" s="131">
        <f t="shared" si="217"/>
        <v>138085</v>
      </c>
      <c r="I240" s="131">
        <f t="shared" si="217"/>
        <v>146163.57451000001</v>
      </c>
      <c r="J240" s="131">
        <f t="shared" si="217"/>
        <v>-196419.42548999997</v>
      </c>
      <c r="K240" s="131">
        <f t="shared" si="217"/>
        <v>137422.27284999998</v>
      </c>
      <c r="L240" s="131">
        <f t="shared" si="217"/>
        <v>1597.9764115432872</v>
      </c>
      <c r="M240" s="131">
        <f t="shared" si="217"/>
        <v>891190</v>
      </c>
      <c r="N240" s="131">
        <f t="shared" si="217"/>
        <v>1700</v>
      </c>
      <c r="O240" s="131">
        <f t="shared" si="217"/>
        <v>0</v>
      </c>
      <c r="P240" s="131">
        <f t="shared" si="217"/>
        <v>-662.72714999999903</v>
      </c>
      <c r="Q240" s="131">
        <f t="shared" si="217"/>
        <v>-5005.3549999999996</v>
      </c>
      <c r="R240" s="131">
        <f t="shared" si="217"/>
        <v>0</v>
      </c>
      <c r="S240" s="131">
        <f t="shared" ref="S240:U240" si="218">S241+S242+S243+S244+S245+S246+S247+S248+S249+S250+S251+S252+S253+S254+S255+S256</f>
        <v>-47.116</v>
      </c>
      <c r="T240" s="131">
        <f t="shared" si="218"/>
        <v>-4958.2389999999996</v>
      </c>
      <c r="U240" s="131">
        <f t="shared" si="218"/>
        <v>0</v>
      </c>
      <c r="V240" s="131">
        <f t="shared" ref="V240:Z240" si="219">+V246+V248+V249+V250+V251+V255</f>
        <v>4362.2612100000006</v>
      </c>
      <c r="W240" s="131">
        <f t="shared" si="219"/>
        <v>0</v>
      </c>
      <c r="X240" s="131">
        <f t="shared" si="219"/>
        <v>0</v>
      </c>
      <c r="Y240" s="131">
        <f t="shared" si="219"/>
        <v>0</v>
      </c>
      <c r="Z240" s="131">
        <f t="shared" si="219"/>
        <v>0</v>
      </c>
      <c r="AA240" s="105"/>
      <c r="AB240" s="105"/>
    </row>
    <row r="241" spans="2:28" x14ac:dyDescent="0.2">
      <c r="B241" s="129"/>
      <c r="C241" s="129"/>
      <c r="D241" s="129" t="s">
        <v>88</v>
      </c>
      <c r="E241" s="137" t="s">
        <v>49</v>
      </c>
      <c r="F241" s="131">
        <v>447429</v>
      </c>
      <c r="G241" s="131">
        <v>81145</v>
      </c>
      <c r="H241" s="131">
        <v>81145</v>
      </c>
      <c r="I241" s="131">
        <v>81145</v>
      </c>
      <c r="J241" s="131">
        <f>I241-G241</f>
        <v>0</v>
      </c>
      <c r="K241" s="131">
        <v>81145</v>
      </c>
      <c r="L241" s="132">
        <f t="shared" si="211"/>
        <v>100</v>
      </c>
      <c r="M241" s="132">
        <f t="shared" ref="M241:M303" si="220">F241</f>
        <v>447429</v>
      </c>
      <c r="N241" s="131">
        <v>100</v>
      </c>
      <c r="O241" s="131">
        <f t="shared" ref="O241:O245" si="221">M241-F241</f>
        <v>0</v>
      </c>
      <c r="P241" s="131">
        <f t="shared" ref="P241:P245" si="222">K241-H241</f>
        <v>0</v>
      </c>
      <c r="Q241" s="131">
        <f>R241+S241+T241</f>
        <v>-18.734000000000002</v>
      </c>
      <c r="R241" s="131"/>
      <c r="S241" s="132">
        <v>-18.734000000000002</v>
      </c>
      <c r="T241" s="132"/>
      <c r="U241" s="131"/>
      <c r="V241" s="131">
        <f>P241-Q241-U241</f>
        <v>18.734000000000002</v>
      </c>
      <c r="W241" s="131"/>
      <c r="X241" s="131"/>
      <c r="Y241" s="131"/>
      <c r="Z241" s="131"/>
      <c r="AA241" s="105"/>
      <c r="AB241" s="105"/>
    </row>
    <row r="242" spans="2:28" x14ac:dyDescent="0.2">
      <c r="B242" s="129"/>
      <c r="C242" s="129"/>
      <c r="D242" s="129" t="s">
        <v>101</v>
      </c>
      <c r="E242" s="137" t="s">
        <v>56</v>
      </c>
      <c r="F242" s="131">
        <v>14340</v>
      </c>
      <c r="G242" s="131">
        <v>1305</v>
      </c>
      <c r="H242" s="131">
        <v>1305</v>
      </c>
      <c r="I242" s="131">
        <v>1304.2860000000001</v>
      </c>
      <c r="J242" s="131">
        <f t="shared" ref="J242:J243" si="223">I242-G242</f>
        <v>-0.71399999999994179</v>
      </c>
      <c r="K242" s="131">
        <v>1304.2860000000001</v>
      </c>
      <c r="L242" s="132">
        <v>100</v>
      </c>
      <c r="M242" s="132">
        <f t="shared" si="220"/>
        <v>14340</v>
      </c>
      <c r="N242" s="131">
        <f>M242/F242*100</f>
        <v>100</v>
      </c>
      <c r="O242" s="131">
        <f t="shared" si="221"/>
        <v>0</v>
      </c>
      <c r="P242" s="131">
        <f t="shared" si="222"/>
        <v>-0.71399999999994179</v>
      </c>
      <c r="Q242" s="131">
        <f t="shared" ref="Q242:Q253" si="224">R242+S242+T242</f>
        <v>0</v>
      </c>
      <c r="R242" s="131"/>
      <c r="S242" s="132"/>
      <c r="T242" s="131"/>
      <c r="U242" s="131"/>
      <c r="V242" s="131">
        <f>P242-Q242-U242</f>
        <v>-0.71399999999994179</v>
      </c>
      <c r="W242" s="131"/>
      <c r="X242" s="131"/>
      <c r="Y242" s="131"/>
      <c r="Z242" s="131"/>
      <c r="AA242" s="105"/>
      <c r="AB242" s="105"/>
    </row>
    <row r="243" spans="2:28" ht="38.25" x14ac:dyDescent="0.2">
      <c r="B243" s="135"/>
      <c r="C243" s="129"/>
      <c r="D243" s="140" t="s">
        <v>57</v>
      </c>
      <c r="E243" s="141" t="s">
        <v>58</v>
      </c>
      <c r="F243" s="131">
        <v>8715</v>
      </c>
      <c r="G243" s="131">
        <v>1302</v>
      </c>
      <c r="H243" s="131">
        <v>1302</v>
      </c>
      <c r="I243" s="131">
        <v>1302</v>
      </c>
      <c r="J243" s="131">
        <f t="shared" si="223"/>
        <v>0</v>
      </c>
      <c r="K243" s="131">
        <v>1302</v>
      </c>
      <c r="L243" s="132">
        <v>100</v>
      </c>
      <c r="M243" s="132">
        <f t="shared" si="220"/>
        <v>8715</v>
      </c>
      <c r="N243" s="131">
        <f t="shared" ref="N243" si="225">M243/F243*100</f>
        <v>100</v>
      </c>
      <c r="O243" s="131">
        <f t="shared" si="221"/>
        <v>0</v>
      </c>
      <c r="P243" s="131">
        <f>K243-H243</f>
        <v>0</v>
      </c>
      <c r="Q243" s="131">
        <f>R243+S243+T243</f>
        <v>0</v>
      </c>
      <c r="R243" s="132"/>
      <c r="S243" s="132"/>
      <c r="T243" s="131"/>
      <c r="U243" s="131"/>
      <c r="V243" s="131">
        <v>0</v>
      </c>
      <c r="W243" s="131"/>
      <c r="X243" s="131"/>
      <c r="Y243" s="131"/>
      <c r="Z243" s="131"/>
      <c r="AA243" s="105"/>
      <c r="AB243" s="105"/>
    </row>
    <row r="244" spans="2:28" x14ac:dyDescent="0.2">
      <c r="B244" s="129"/>
      <c r="C244" s="129"/>
      <c r="D244" s="129" t="s">
        <v>59</v>
      </c>
      <c r="E244" s="137" t="s">
        <v>60</v>
      </c>
      <c r="F244" s="131">
        <v>23625</v>
      </c>
      <c r="G244" s="131">
        <v>3775</v>
      </c>
      <c r="H244" s="131">
        <v>3775</v>
      </c>
      <c r="I244" s="131">
        <v>3775</v>
      </c>
      <c r="J244" s="131">
        <f>I244-G244</f>
        <v>0</v>
      </c>
      <c r="K244" s="131">
        <v>3775</v>
      </c>
      <c r="L244" s="132">
        <f t="shared" ref="L244:L245" si="226">(K244/H244)*100</f>
        <v>100</v>
      </c>
      <c r="M244" s="132">
        <f t="shared" si="220"/>
        <v>23625</v>
      </c>
      <c r="N244" s="131">
        <v>100</v>
      </c>
      <c r="O244" s="131">
        <f t="shared" si="221"/>
        <v>0</v>
      </c>
      <c r="P244" s="131">
        <f t="shared" si="222"/>
        <v>0</v>
      </c>
      <c r="Q244" s="131">
        <f t="shared" si="224"/>
        <v>0</v>
      </c>
      <c r="R244" s="131"/>
      <c r="S244" s="131"/>
      <c r="T244" s="131"/>
      <c r="U244" s="131"/>
      <c r="V244" s="131">
        <f>P244-Q244-U244</f>
        <v>0</v>
      </c>
      <c r="W244" s="131"/>
      <c r="X244" s="131"/>
      <c r="Y244" s="131"/>
      <c r="Z244" s="131"/>
      <c r="AA244" s="105"/>
      <c r="AB244" s="105"/>
    </row>
    <row r="245" spans="2:28" ht="38.25" x14ac:dyDescent="0.2">
      <c r="B245" s="129"/>
      <c r="C245" s="129"/>
      <c r="D245" s="129" t="s">
        <v>61</v>
      </c>
      <c r="E245" s="137" t="s">
        <v>102</v>
      </c>
      <c r="F245" s="131">
        <v>20134</v>
      </c>
      <c r="G245" s="131">
        <v>3188</v>
      </c>
      <c r="H245" s="131">
        <v>3188</v>
      </c>
      <c r="I245" s="131">
        <v>3123.4879999999998</v>
      </c>
      <c r="J245" s="131">
        <f>I245-G245</f>
        <v>-64.512000000000171</v>
      </c>
      <c r="K245" s="131">
        <v>3123.4879999999998</v>
      </c>
      <c r="L245" s="132">
        <f t="shared" si="226"/>
        <v>97.976411543287327</v>
      </c>
      <c r="M245" s="132">
        <f t="shared" si="220"/>
        <v>20134</v>
      </c>
      <c r="N245" s="131">
        <f t="shared" ref="N245" si="227">M245/F245*100</f>
        <v>100</v>
      </c>
      <c r="O245" s="131">
        <f t="shared" si="221"/>
        <v>0</v>
      </c>
      <c r="P245" s="131">
        <f t="shared" si="222"/>
        <v>-64.512000000000171</v>
      </c>
      <c r="Q245" s="131">
        <f>R245+S245+T245</f>
        <v>-0.30199999999999999</v>
      </c>
      <c r="R245" s="132"/>
      <c r="S245" s="132">
        <v>-0.30199999999999999</v>
      </c>
      <c r="T245" s="131"/>
      <c r="U245" s="131"/>
      <c r="V245" s="131">
        <f>P245-Q245-U245</f>
        <v>-64.210000000000164</v>
      </c>
      <c r="W245" s="131"/>
      <c r="X245" s="131"/>
      <c r="Y245" s="131"/>
      <c r="Z245" s="131"/>
      <c r="AA245" s="105" t="s">
        <v>212</v>
      </c>
      <c r="AB245" s="105" t="s">
        <v>212</v>
      </c>
    </row>
    <row r="246" spans="2:28" ht="25.5" x14ac:dyDescent="0.2">
      <c r="B246" s="129"/>
      <c r="C246" s="129"/>
      <c r="D246" s="129" t="s">
        <v>89</v>
      </c>
      <c r="E246" s="137" t="s">
        <v>110</v>
      </c>
      <c r="F246" s="131">
        <v>113</v>
      </c>
      <c r="G246" s="131">
        <v>0</v>
      </c>
      <c r="H246" s="131">
        <v>0</v>
      </c>
      <c r="I246" s="131">
        <v>0</v>
      </c>
      <c r="J246" s="131">
        <f>I246-G246</f>
        <v>0</v>
      </c>
      <c r="K246" s="131">
        <v>0</v>
      </c>
      <c r="L246" s="132">
        <v>100</v>
      </c>
      <c r="M246" s="132">
        <f t="shared" si="220"/>
        <v>113</v>
      </c>
      <c r="N246" s="131">
        <f t="shared" si="182"/>
        <v>100</v>
      </c>
      <c r="O246" s="131">
        <v>0</v>
      </c>
      <c r="P246" s="131">
        <f>K246-H246</f>
        <v>0</v>
      </c>
      <c r="Q246" s="131">
        <f>R246+S246+T246</f>
        <v>0</v>
      </c>
      <c r="R246" s="131"/>
      <c r="S246" s="131"/>
      <c r="T246" s="131"/>
      <c r="U246" s="131"/>
      <c r="V246" s="131">
        <v>0</v>
      </c>
      <c r="W246" s="131"/>
      <c r="X246" s="131"/>
      <c r="Y246" s="131"/>
      <c r="Z246" s="131"/>
      <c r="AA246" s="105"/>
      <c r="AB246" s="105"/>
    </row>
    <row r="247" spans="2:28" ht="51" x14ac:dyDescent="0.2">
      <c r="B247" s="129"/>
      <c r="C247" s="129"/>
      <c r="D247" s="129" t="s">
        <v>64</v>
      </c>
      <c r="E247" s="172" t="s">
        <v>65</v>
      </c>
      <c r="F247" s="131">
        <v>13422</v>
      </c>
      <c r="G247" s="131">
        <v>2059</v>
      </c>
      <c r="H247" s="131">
        <v>2059</v>
      </c>
      <c r="I247" s="131">
        <v>2059</v>
      </c>
      <c r="J247" s="131">
        <f t="shared" si="197"/>
        <v>0</v>
      </c>
      <c r="K247" s="131">
        <v>2059</v>
      </c>
      <c r="L247" s="132">
        <f t="shared" ref="L247" si="228">(K247/H247)*100</f>
        <v>100</v>
      </c>
      <c r="M247" s="132">
        <f t="shared" si="220"/>
        <v>13422</v>
      </c>
      <c r="N247" s="131">
        <f t="shared" si="182"/>
        <v>100</v>
      </c>
      <c r="O247" s="131">
        <f t="shared" ref="O247" si="229">M247-F247</f>
        <v>0</v>
      </c>
      <c r="P247" s="131">
        <f t="shared" ref="P247:P253" si="230">K247-H247</f>
        <v>0</v>
      </c>
      <c r="Q247" s="131">
        <f t="shared" si="224"/>
        <v>-28.08</v>
      </c>
      <c r="R247" s="132"/>
      <c r="S247" s="132">
        <v>-28.08</v>
      </c>
      <c r="T247" s="131"/>
      <c r="U247" s="131"/>
      <c r="V247" s="131">
        <f>P247-Q247-U247</f>
        <v>28.08</v>
      </c>
      <c r="W247" s="131"/>
      <c r="X247" s="131"/>
      <c r="Y247" s="131"/>
      <c r="Z247" s="131"/>
      <c r="AA247" s="105"/>
      <c r="AB247" s="105"/>
    </row>
    <row r="248" spans="2:28" ht="63.75" x14ac:dyDescent="0.2">
      <c r="B248" s="129"/>
      <c r="C248" s="129"/>
      <c r="D248" s="129" t="s">
        <v>91</v>
      </c>
      <c r="E248" s="137" t="s">
        <v>92</v>
      </c>
      <c r="F248" s="131">
        <v>218981</v>
      </c>
      <c r="G248" s="131">
        <v>212622</v>
      </c>
      <c r="H248" s="131">
        <v>25367</v>
      </c>
      <c r="I248" s="131">
        <v>24771.437310000001</v>
      </c>
      <c r="J248" s="131">
        <f>I248-G248</f>
        <v>-187850.56268999999</v>
      </c>
      <c r="K248" s="131">
        <v>24771.437310000001</v>
      </c>
      <c r="L248" s="132">
        <v>0</v>
      </c>
      <c r="M248" s="132">
        <f t="shared" si="220"/>
        <v>218981</v>
      </c>
      <c r="N248" s="131">
        <f t="shared" si="182"/>
        <v>100</v>
      </c>
      <c r="O248" s="131">
        <f t="shared" si="198"/>
        <v>0</v>
      </c>
      <c r="P248" s="131">
        <f t="shared" si="230"/>
        <v>-595.56268999999884</v>
      </c>
      <c r="Q248" s="131">
        <f>R248+S248+T248</f>
        <v>-4958.2389999999996</v>
      </c>
      <c r="R248" s="132"/>
      <c r="S248" s="132"/>
      <c r="T248" s="131">
        <v>-4958.2389999999996</v>
      </c>
      <c r="U248" s="131"/>
      <c r="V248" s="131">
        <f>P248-Q248-U248</f>
        <v>4362.6763100000007</v>
      </c>
      <c r="W248" s="131"/>
      <c r="X248" s="131"/>
      <c r="Y248" s="131"/>
      <c r="Z248" s="131"/>
      <c r="AA248" s="105" t="s">
        <v>66</v>
      </c>
      <c r="AB248" s="105" t="s">
        <v>200</v>
      </c>
    </row>
    <row r="249" spans="2:28" ht="42" customHeight="1" x14ac:dyDescent="0.2">
      <c r="B249" s="129"/>
      <c r="C249" s="129"/>
      <c r="D249" s="129" t="s">
        <v>93</v>
      </c>
      <c r="E249" s="137" t="s">
        <v>94</v>
      </c>
      <c r="F249" s="131">
        <v>13235</v>
      </c>
      <c r="G249" s="131">
        <v>13235</v>
      </c>
      <c r="H249" s="131">
        <v>3500</v>
      </c>
      <c r="I249" s="131">
        <v>9400.0865699999995</v>
      </c>
      <c r="J249" s="131">
        <f t="shared" si="197"/>
        <v>-3834.9134300000005</v>
      </c>
      <c r="K249" s="131">
        <v>3499.5848999999998</v>
      </c>
      <c r="L249" s="132">
        <v>100</v>
      </c>
      <c r="M249" s="132">
        <f t="shared" si="220"/>
        <v>13235</v>
      </c>
      <c r="N249" s="131">
        <f t="shared" si="182"/>
        <v>100</v>
      </c>
      <c r="O249" s="131">
        <f t="shared" si="198"/>
        <v>0</v>
      </c>
      <c r="P249" s="131">
        <f>K249-H249</f>
        <v>-0.41510000000016589</v>
      </c>
      <c r="Q249" s="131">
        <f>R249+S249+T249</f>
        <v>0</v>
      </c>
      <c r="R249" s="132"/>
      <c r="S249" s="132"/>
      <c r="T249" s="131"/>
      <c r="U249" s="131"/>
      <c r="V249" s="131">
        <f>P249-Q249-U249</f>
        <v>-0.41510000000016589</v>
      </c>
      <c r="W249" s="131"/>
      <c r="X249" s="131"/>
      <c r="Y249" s="131"/>
      <c r="Z249" s="131"/>
      <c r="AA249" s="105" t="s">
        <v>66</v>
      </c>
      <c r="AB249" s="105" t="s">
        <v>66</v>
      </c>
    </row>
    <row r="250" spans="2:28" ht="38.25" x14ac:dyDescent="0.2">
      <c r="B250" s="129"/>
      <c r="C250" s="129"/>
      <c r="D250" s="129" t="s">
        <v>95</v>
      </c>
      <c r="E250" s="173" t="s">
        <v>96</v>
      </c>
      <c r="F250" s="131">
        <v>1659</v>
      </c>
      <c r="G250" s="131">
        <v>1659</v>
      </c>
      <c r="H250" s="131">
        <v>0</v>
      </c>
      <c r="I250" s="131">
        <v>1658.8</v>
      </c>
      <c r="J250" s="131">
        <f t="shared" si="197"/>
        <v>-0.20000000000004547</v>
      </c>
      <c r="K250" s="131">
        <v>0</v>
      </c>
      <c r="L250" s="132">
        <v>100</v>
      </c>
      <c r="M250" s="132">
        <f t="shared" si="220"/>
        <v>1659</v>
      </c>
      <c r="N250" s="131">
        <f t="shared" si="182"/>
        <v>100</v>
      </c>
      <c r="O250" s="131">
        <f t="shared" si="198"/>
        <v>0</v>
      </c>
      <c r="P250" s="131">
        <f t="shared" si="230"/>
        <v>0</v>
      </c>
      <c r="Q250" s="131">
        <f>R250+S250+T250</f>
        <v>0</v>
      </c>
      <c r="R250" s="132"/>
      <c r="S250" s="132"/>
      <c r="T250" s="131"/>
      <c r="U250" s="131"/>
      <c r="V250" s="131">
        <f>P250-Q250-U250</f>
        <v>0</v>
      </c>
      <c r="W250" s="131"/>
      <c r="X250" s="131"/>
      <c r="Y250" s="131"/>
      <c r="Z250" s="131"/>
      <c r="AA250" s="105"/>
      <c r="AB250" s="105"/>
    </row>
    <row r="251" spans="2:28" ht="38.25" x14ac:dyDescent="0.2">
      <c r="B251" s="129"/>
      <c r="C251" s="129"/>
      <c r="D251" s="129" t="s">
        <v>71</v>
      </c>
      <c r="E251" s="137" t="s">
        <v>104</v>
      </c>
      <c r="F251" s="131">
        <v>5508</v>
      </c>
      <c r="G251" s="131">
        <v>5508</v>
      </c>
      <c r="H251" s="131">
        <v>1141</v>
      </c>
      <c r="I251" s="131">
        <v>1140.8386599999999</v>
      </c>
      <c r="J251" s="131">
        <f t="shared" si="197"/>
        <v>-4367.1613400000006</v>
      </c>
      <c r="K251" s="131">
        <v>1140.8386599999999</v>
      </c>
      <c r="L251" s="132">
        <v>100</v>
      </c>
      <c r="M251" s="132">
        <f t="shared" si="220"/>
        <v>5508</v>
      </c>
      <c r="N251" s="131">
        <f t="shared" si="182"/>
        <v>100</v>
      </c>
      <c r="O251" s="131">
        <f t="shared" si="198"/>
        <v>0</v>
      </c>
      <c r="P251" s="131">
        <f>K251-H251</f>
        <v>-0.16134000000010928</v>
      </c>
      <c r="Q251" s="131">
        <f>R251+S251+T251</f>
        <v>0</v>
      </c>
      <c r="R251" s="132"/>
      <c r="S251" s="132"/>
      <c r="T251" s="131"/>
      <c r="U251" s="131"/>
      <c r="V251" s="131">
        <v>0</v>
      </c>
      <c r="W251" s="131"/>
      <c r="X251" s="131"/>
      <c r="Y251" s="131"/>
      <c r="Z251" s="131"/>
      <c r="AA251" s="105"/>
      <c r="AB251" s="105" t="s">
        <v>211</v>
      </c>
    </row>
    <row r="252" spans="2:28" ht="63.75" x14ac:dyDescent="0.2">
      <c r="B252" s="129"/>
      <c r="C252" s="129"/>
      <c r="D252" s="129" t="s">
        <v>97</v>
      </c>
      <c r="E252" s="137" t="s">
        <v>98</v>
      </c>
      <c r="F252" s="131">
        <v>77151</v>
      </c>
      <c r="G252" s="131">
        <v>15051</v>
      </c>
      <c r="H252" s="131">
        <v>15051</v>
      </c>
      <c r="I252" s="131">
        <v>15050.19498</v>
      </c>
      <c r="J252" s="131">
        <f>I252-G252</f>
        <v>-0.8050199999997858</v>
      </c>
      <c r="K252" s="131">
        <v>15050.19498</v>
      </c>
      <c r="L252" s="132">
        <v>100</v>
      </c>
      <c r="M252" s="132">
        <f t="shared" si="220"/>
        <v>77151</v>
      </c>
      <c r="N252" s="131">
        <f t="shared" si="182"/>
        <v>100</v>
      </c>
      <c r="O252" s="131">
        <f t="shared" si="198"/>
        <v>0</v>
      </c>
      <c r="P252" s="131">
        <f>K252-H252</f>
        <v>-0.8050199999997858</v>
      </c>
      <c r="Q252" s="131">
        <f t="shared" si="224"/>
        <v>0</v>
      </c>
      <c r="R252" s="132"/>
      <c r="S252" s="132"/>
      <c r="T252" s="131"/>
      <c r="U252" s="131"/>
      <c r="V252" s="131">
        <v>0</v>
      </c>
      <c r="W252" s="131"/>
      <c r="X252" s="131"/>
      <c r="Y252" s="131"/>
      <c r="Z252" s="131"/>
      <c r="AA252" s="105" t="s">
        <v>66</v>
      </c>
      <c r="AB252" s="105" t="s">
        <v>66</v>
      </c>
    </row>
    <row r="253" spans="2:28" ht="25.5" x14ac:dyDescent="0.2">
      <c r="B253" s="135"/>
      <c r="C253" s="129"/>
      <c r="D253" s="129" t="s">
        <v>73</v>
      </c>
      <c r="E253" s="137" t="s">
        <v>74</v>
      </c>
      <c r="F253" s="131">
        <v>419</v>
      </c>
      <c r="G253" s="131">
        <v>419</v>
      </c>
      <c r="H253" s="131">
        <v>37</v>
      </c>
      <c r="I253" s="131">
        <v>418.99999000000003</v>
      </c>
      <c r="J253" s="131">
        <f>I253-G253</f>
        <v>-9.9999999747524271E-6</v>
      </c>
      <c r="K253" s="131">
        <v>37</v>
      </c>
      <c r="L253" s="131">
        <v>100</v>
      </c>
      <c r="M253" s="132">
        <f t="shared" si="220"/>
        <v>419</v>
      </c>
      <c r="N253" s="131">
        <f t="shared" si="182"/>
        <v>100</v>
      </c>
      <c r="O253" s="131">
        <f>M253-F253</f>
        <v>0</v>
      </c>
      <c r="P253" s="131">
        <f t="shared" si="230"/>
        <v>0</v>
      </c>
      <c r="Q253" s="131">
        <f t="shared" si="224"/>
        <v>0</v>
      </c>
      <c r="R253" s="132"/>
      <c r="S253" s="132"/>
      <c r="T253" s="131"/>
      <c r="U253" s="131"/>
      <c r="V253" s="131">
        <v>0</v>
      </c>
      <c r="W253" s="131"/>
      <c r="X253" s="131"/>
      <c r="Y253" s="131"/>
      <c r="Z253" s="131"/>
      <c r="AA253" s="105"/>
      <c r="AB253" s="105"/>
    </row>
    <row r="254" spans="2:28" ht="53.25" customHeight="1" x14ac:dyDescent="0.2">
      <c r="B254" s="135"/>
      <c r="C254" s="129"/>
      <c r="D254" s="140" t="s">
        <v>75</v>
      </c>
      <c r="E254" s="136" t="s">
        <v>76</v>
      </c>
      <c r="F254" s="131">
        <v>5393</v>
      </c>
      <c r="G254" s="131">
        <v>800</v>
      </c>
      <c r="H254" s="131">
        <v>0</v>
      </c>
      <c r="I254" s="131">
        <v>800</v>
      </c>
      <c r="J254" s="131">
        <f t="shared" ref="J254:J301" si="231">I254-G254</f>
        <v>0</v>
      </c>
      <c r="K254" s="131">
        <v>0</v>
      </c>
      <c r="L254" s="132">
        <v>100</v>
      </c>
      <c r="M254" s="132">
        <f>F254</f>
        <v>5393</v>
      </c>
      <c r="N254" s="131">
        <f>M254/F254*100</f>
        <v>100</v>
      </c>
      <c r="O254" s="131">
        <f t="shared" ref="O254:O302" si="232">M254-F254</f>
        <v>0</v>
      </c>
      <c r="P254" s="131">
        <f>K254-H254</f>
        <v>0</v>
      </c>
      <c r="Q254" s="131">
        <f>R254+S254+T254</f>
        <v>0</v>
      </c>
      <c r="R254" s="132"/>
      <c r="S254" s="132"/>
      <c r="T254" s="132"/>
      <c r="U254" s="132"/>
      <c r="V254" s="131">
        <v>0</v>
      </c>
      <c r="W254" s="131"/>
      <c r="X254" s="131"/>
      <c r="Y254" s="131"/>
      <c r="Z254" s="131"/>
      <c r="AA254" s="105"/>
      <c r="AB254" s="105"/>
    </row>
    <row r="255" spans="2:28" ht="63.75" x14ac:dyDescent="0.2">
      <c r="B255" s="129"/>
      <c r="C255" s="129"/>
      <c r="D255" s="129" t="s">
        <v>77</v>
      </c>
      <c r="E255" s="137" t="s">
        <v>78</v>
      </c>
      <c r="F255" s="131">
        <v>40837</v>
      </c>
      <c r="G255" s="131">
        <v>300</v>
      </c>
      <c r="H255" s="131">
        <v>0</v>
      </c>
      <c r="I255" s="131">
        <v>0</v>
      </c>
      <c r="J255" s="131">
        <f t="shared" si="231"/>
        <v>-300</v>
      </c>
      <c r="K255" s="131">
        <v>0</v>
      </c>
      <c r="L255" s="132">
        <v>100</v>
      </c>
      <c r="M255" s="132">
        <f t="shared" si="220"/>
        <v>40837</v>
      </c>
      <c r="N255" s="131">
        <f t="shared" si="182"/>
        <v>100</v>
      </c>
      <c r="O255" s="131">
        <f t="shared" si="232"/>
        <v>0</v>
      </c>
      <c r="P255" s="132">
        <f>K255-H255</f>
        <v>0</v>
      </c>
      <c r="Q255" s="131">
        <f>R255+S255+T255</f>
        <v>0</v>
      </c>
      <c r="R255" s="132"/>
      <c r="S255" s="132"/>
      <c r="T255" s="131"/>
      <c r="U255" s="131"/>
      <c r="V255" s="131">
        <f>P255-Q255-U255</f>
        <v>0</v>
      </c>
      <c r="W255" s="131"/>
      <c r="X255" s="131"/>
      <c r="Y255" s="131"/>
      <c r="Z255" s="131"/>
      <c r="AA255" s="105"/>
      <c r="AB255" s="105" t="s">
        <v>66</v>
      </c>
    </row>
    <row r="256" spans="2:28" ht="63.75" x14ac:dyDescent="0.2">
      <c r="B256" s="129"/>
      <c r="C256" s="129"/>
      <c r="D256" s="129" t="s">
        <v>83</v>
      </c>
      <c r="E256" s="137" t="s">
        <v>153</v>
      </c>
      <c r="F256" s="131">
        <v>215</v>
      </c>
      <c r="G256" s="131">
        <v>215</v>
      </c>
      <c r="H256" s="131">
        <v>215</v>
      </c>
      <c r="I256" s="131">
        <v>214.44300000000001</v>
      </c>
      <c r="J256" s="131">
        <f t="shared" si="231"/>
        <v>-0.55699999999998795</v>
      </c>
      <c r="K256" s="131">
        <v>214.44300000000001</v>
      </c>
      <c r="L256" s="132">
        <v>100</v>
      </c>
      <c r="M256" s="132">
        <f t="shared" si="220"/>
        <v>215</v>
      </c>
      <c r="N256" s="131">
        <f t="shared" si="182"/>
        <v>100</v>
      </c>
      <c r="O256" s="131">
        <f t="shared" si="232"/>
        <v>0</v>
      </c>
      <c r="P256" s="132">
        <f>K256-H256</f>
        <v>-0.55699999999998795</v>
      </c>
      <c r="Q256" s="131">
        <v>0</v>
      </c>
      <c r="R256" s="132"/>
      <c r="S256" s="132"/>
      <c r="T256" s="131"/>
      <c r="U256" s="131"/>
      <c r="V256" s="131">
        <v>0</v>
      </c>
      <c r="W256" s="131"/>
      <c r="X256" s="131"/>
      <c r="Y256" s="131"/>
      <c r="Z256" s="131"/>
      <c r="AA256" s="105" t="s">
        <v>66</v>
      </c>
      <c r="AB256" s="105" t="s">
        <v>66</v>
      </c>
    </row>
    <row r="257" spans="2:28" ht="25.5" x14ac:dyDescent="0.2">
      <c r="B257" s="129"/>
      <c r="C257" s="129"/>
      <c r="D257" s="129" t="s">
        <v>83</v>
      </c>
      <c r="E257" s="137" t="s">
        <v>153</v>
      </c>
      <c r="F257" s="131">
        <v>14</v>
      </c>
      <c r="G257" s="131">
        <v>0</v>
      </c>
      <c r="H257" s="131">
        <v>0</v>
      </c>
      <c r="I257" s="131">
        <v>0</v>
      </c>
      <c r="J257" s="131">
        <f t="shared" si="231"/>
        <v>0</v>
      </c>
      <c r="K257" s="131">
        <v>0</v>
      </c>
      <c r="L257" s="132">
        <v>100</v>
      </c>
      <c r="M257" s="132">
        <f t="shared" si="220"/>
        <v>14</v>
      </c>
      <c r="N257" s="131">
        <f t="shared" ref="N257" si="233">M257/F257*100</f>
        <v>100</v>
      </c>
      <c r="O257" s="131">
        <f t="shared" si="232"/>
        <v>0</v>
      </c>
      <c r="P257" s="131">
        <f t="shared" ref="P257" si="234">K257-H257</f>
        <v>0</v>
      </c>
      <c r="Q257" s="131">
        <f t="shared" ref="Q257" si="235">R257+S257+T257</f>
        <v>0</v>
      </c>
      <c r="R257" s="132"/>
      <c r="S257" s="132"/>
      <c r="T257" s="131"/>
      <c r="U257" s="131"/>
      <c r="V257" s="131">
        <f>P257-Q257-U257</f>
        <v>0</v>
      </c>
      <c r="W257" s="131"/>
      <c r="X257" s="131"/>
      <c r="Y257" s="131"/>
      <c r="Z257" s="131"/>
      <c r="AA257" s="105"/>
      <c r="AB257" s="105"/>
    </row>
    <row r="258" spans="2:28" ht="54.75" customHeight="1" x14ac:dyDescent="0.2">
      <c r="B258" s="129" t="s">
        <v>154</v>
      </c>
      <c r="C258" s="129"/>
      <c r="D258" s="129"/>
      <c r="E258" s="145" t="s">
        <v>157</v>
      </c>
      <c r="F258" s="131">
        <f>F259</f>
        <v>483186</v>
      </c>
      <c r="G258" s="131">
        <f t="shared" ref="G258:J258" si="236">G259</f>
        <v>260246</v>
      </c>
      <c r="H258" s="131">
        <f t="shared" si="236"/>
        <v>74115</v>
      </c>
      <c r="I258" s="131">
        <f t="shared" si="236"/>
        <v>169610.19018999999</v>
      </c>
      <c r="J258" s="131">
        <f t="shared" si="236"/>
        <v>-90635.809810000006</v>
      </c>
      <c r="K258" s="131">
        <f>K259</f>
        <v>73185</v>
      </c>
      <c r="L258" s="132">
        <f>(K258/H258)*100</f>
        <v>98.745193280712414</v>
      </c>
      <c r="M258" s="131">
        <f>M259</f>
        <v>483186</v>
      </c>
      <c r="N258" s="131">
        <f>M258/F258*100</f>
        <v>100</v>
      </c>
      <c r="O258" s="131">
        <f>O259</f>
        <v>0</v>
      </c>
      <c r="P258" s="131">
        <f t="shared" ref="P258:R258" si="237">P259</f>
        <v>-930</v>
      </c>
      <c r="Q258" s="131">
        <f t="shared" si="237"/>
        <v>0</v>
      </c>
      <c r="R258" s="131">
        <f t="shared" si="237"/>
        <v>0</v>
      </c>
      <c r="S258" s="131">
        <f>S259</f>
        <v>0</v>
      </c>
      <c r="T258" s="131">
        <f>T259</f>
        <v>0</v>
      </c>
      <c r="U258" s="131">
        <v>0</v>
      </c>
      <c r="V258" s="131">
        <v>0</v>
      </c>
      <c r="W258" s="131">
        <v>0</v>
      </c>
      <c r="X258" s="131">
        <v>0</v>
      </c>
      <c r="Y258" s="131">
        <v>0</v>
      </c>
      <c r="Z258" s="131">
        <v>0</v>
      </c>
      <c r="AA258" s="165"/>
      <c r="AB258" s="105"/>
    </row>
    <row r="259" spans="2:28" ht="25.5" x14ac:dyDescent="0.2">
      <c r="B259" s="129"/>
      <c r="C259" s="129" t="s">
        <v>46</v>
      </c>
      <c r="D259" s="129"/>
      <c r="E259" s="159" t="s">
        <v>47</v>
      </c>
      <c r="F259" s="131">
        <f>F260+F261+F262+F263+F264+F266+F267+F268+F270+F271+F272+F265+F269</f>
        <v>483186</v>
      </c>
      <c r="G259" s="131">
        <f t="shared" ref="G259:J259" si="238">G260+G261+G262+G263+G264+G266+G267+G268+G270+G271+G272+G265+G269</f>
        <v>260246</v>
      </c>
      <c r="H259" s="131">
        <f t="shared" si="238"/>
        <v>74115</v>
      </c>
      <c r="I259" s="131">
        <f t="shared" si="238"/>
        <v>169610.19018999999</v>
      </c>
      <c r="J259" s="131">
        <f t="shared" si="238"/>
        <v>-90635.809810000006</v>
      </c>
      <c r="K259" s="131">
        <f>K260+K261+K262+K263+K264+K266+K267+K268+K270+K271+K272+K265+K269</f>
        <v>73185</v>
      </c>
      <c r="L259" s="131">
        <v>100</v>
      </c>
      <c r="M259" s="131">
        <f>M260+M261+M262+M263+M264+M266+M267+M268+M270+M271+M272+M265+M269</f>
        <v>483186</v>
      </c>
      <c r="N259" s="131">
        <v>100</v>
      </c>
      <c r="O259" s="131">
        <f>O260+O261+O262+O263+O264+O266+O267+O268+O270+O271+O272+O265+O269</f>
        <v>0</v>
      </c>
      <c r="P259" s="131">
        <f t="shared" ref="P259:R259" si="239">P260+P261+P262+P263+P264+P266+P267+P268+P270+P271+P272+P265+P269</f>
        <v>-930</v>
      </c>
      <c r="Q259" s="131">
        <f t="shared" si="239"/>
        <v>0</v>
      </c>
      <c r="R259" s="131">
        <f t="shared" si="239"/>
        <v>0</v>
      </c>
      <c r="S259" s="131">
        <f t="shared" ref="S259:Z259" si="240">SUM(S260:S272)</f>
        <v>0</v>
      </c>
      <c r="T259" s="131">
        <f t="shared" si="240"/>
        <v>0</v>
      </c>
      <c r="U259" s="131">
        <f t="shared" si="240"/>
        <v>0</v>
      </c>
      <c r="V259" s="131">
        <f t="shared" si="240"/>
        <v>0</v>
      </c>
      <c r="W259" s="131">
        <f t="shared" si="240"/>
        <v>0</v>
      </c>
      <c r="X259" s="131">
        <f t="shared" si="240"/>
        <v>0</v>
      </c>
      <c r="Y259" s="131">
        <f t="shared" si="240"/>
        <v>0</v>
      </c>
      <c r="Z259" s="131">
        <f t="shared" si="240"/>
        <v>0</v>
      </c>
      <c r="AA259" s="105"/>
      <c r="AB259" s="105"/>
    </row>
    <row r="260" spans="2:28" x14ac:dyDescent="0.2">
      <c r="B260" s="129"/>
      <c r="C260" s="129"/>
      <c r="D260" s="129" t="s">
        <v>88</v>
      </c>
      <c r="E260" s="137" t="s">
        <v>49</v>
      </c>
      <c r="F260" s="131">
        <v>225770</v>
      </c>
      <c r="G260" s="131">
        <v>39560</v>
      </c>
      <c r="H260" s="131">
        <v>39560</v>
      </c>
      <c r="I260" s="174">
        <v>39560</v>
      </c>
      <c r="J260" s="131">
        <f>I260-G260</f>
        <v>0</v>
      </c>
      <c r="K260" s="131">
        <v>39560</v>
      </c>
      <c r="L260" s="132">
        <f t="shared" ref="L260" si="241">(K260/H260)*100</f>
        <v>100</v>
      </c>
      <c r="M260" s="132">
        <f t="shared" ref="M260:M273" si="242">F260</f>
        <v>225770</v>
      </c>
      <c r="N260" s="131">
        <v>100</v>
      </c>
      <c r="O260" s="131">
        <f t="shared" ref="O260:O266" si="243">M260-F260</f>
        <v>0</v>
      </c>
      <c r="P260" s="131">
        <f>K260-H260</f>
        <v>0</v>
      </c>
      <c r="Q260" s="131">
        <f t="shared" ref="Q260:Q270" si="244">R260+S260+T260</f>
        <v>0</v>
      </c>
      <c r="R260" s="131"/>
      <c r="S260" s="132"/>
      <c r="T260" s="132"/>
      <c r="U260" s="131"/>
      <c r="V260" s="131">
        <f>P260-Q260-U260</f>
        <v>0</v>
      </c>
      <c r="W260" s="131"/>
      <c r="X260" s="131"/>
      <c r="Y260" s="131"/>
      <c r="Z260" s="131"/>
      <c r="AA260" s="105"/>
      <c r="AB260" s="105"/>
    </row>
    <row r="261" spans="2:28" x14ac:dyDescent="0.2">
      <c r="B261" s="129"/>
      <c r="C261" s="129"/>
      <c r="D261" s="129" t="s">
        <v>101</v>
      </c>
      <c r="E261" s="137" t="s">
        <v>56</v>
      </c>
      <c r="F261" s="131">
        <v>8004</v>
      </c>
      <c r="G261" s="131">
        <v>788</v>
      </c>
      <c r="H261" s="131">
        <v>788</v>
      </c>
      <c r="I261" s="131">
        <v>788</v>
      </c>
      <c r="J261" s="131">
        <f t="shared" ref="J261:J269" si="245">I261-G261</f>
        <v>0</v>
      </c>
      <c r="K261" s="131">
        <v>788</v>
      </c>
      <c r="L261" s="132">
        <v>100</v>
      </c>
      <c r="M261" s="132">
        <f t="shared" si="242"/>
        <v>8004</v>
      </c>
      <c r="N261" s="131">
        <f>M261/F261*100</f>
        <v>100</v>
      </c>
      <c r="O261" s="131">
        <f t="shared" si="243"/>
        <v>0</v>
      </c>
      <c r="P261" s="131">
        <f t="shared" ref="P261:P266" si="246">K261-H261</f>
        <v>0</v>
      </c>
      <c r="Q261" s="131">
        <f t="shared" si="244"/>
        <v>0</v>
      </c>
      <c r="R261" s="131"/>
      <c r="S261" s="132"/>
      <c r="T261" s="131"/>
      <c r="U261" s="131"/>
      <c r="V261" s="131">
        <f>P261-Q261-U261</f>
        <v>0</v>
      </c>
      <c r="W261" s="131"/>
      <c r="X261" s="131"/>
      <c r="Y261" s="131"/>
      <c r="Z261" s="131"/>
      <c r="AA261" s="105"/>
      <c r="AB261" s="105"/>
    </row>
    <row r="262" spans="2:28" ht="38.25" x14ac:dyDescent="0.2">
      <c r="B262" s="135"/>
      <c r="C262" s="129"/>
      <c r="D262" s="140" t="s">
        <v>57</v>
      </c>
      <c r="E262" s="141" t="s">
        <v>58</v>
      </c>
      <c r="F262" s="131">
        <v>5910</v>
      </c>
      <c r="G262" s="131">
        <v>884</v>
      </c>
      <c r="H262" s="131">
        <v>884</v>
      </c>
      <c r="I262" s="131">
        <v>884</v>
      </c>
      <c r="J262" s="131">
        <f>I262-G262</f>
        <v>0</v>
      </c>
      <c r="K262" s="131">
        <v>884</v>
      </c>
      <c r="L262" s="132">
        <v>100</v>
      </c>
      <c r="M262" s="132">
        <f t="shared" si="242"/>
        <v>5910</v>
      </c>
      <c r="N262" s="131">
        <f t="shared" ref="N262" si="247">M262/F262*100</f>
        <v>100</v>
      </c>
      <c r="O262" s="131">
        <f t="shared" si="243"/>
        <v>0</v>
      </c>
      <c r="P262" s="131">
        <f>K262-H262</f>
        <v>0</v>
      </c>
      <c r="Q262" s="131">
        <f>R262+S262+T262</f>
        <v>0</v>
      </c>
      <c r="R262" s="132"/>
      <c r="S262" s="132"/>
      <c r="T262" s="131"/>
      <c r="U262" s="131"/>
      <c r="V262" s="131">
        <v>0</v>
      </c>
      <c r="W262" s="131"/>
      <c r="X262" s="131"/>
      <c r="Y262" s="131"/>
      <c r="Z262" s="131"/>
      <c r="AA262" s="105"/>
      <c r="AB262" s="105"/>
    </row>
    <row r="263" spans="2:28" x14ac:dyDescent="0.2">
      <c r="B263" s="129"/>
      <c r="C263" s="129"/>
      <c r="D263" s="129" t="s">
        <v>59</v>
      </c>
      <c r="E263" s="137" t="s">
        <v>60</v>
      </c>
      <c r="F263" s="131">
        <v>11969</v>
      </c>
      <c r="G263" s="131">
        <v>1997</v>
      </c>
      <c r="H263" s="131">
        <v>1997</v>
      </c>
      <c r="I263" s="131">
        <v>1997</v>
      </c>
      <c r="J263" s="131">
        <f t="shared" si="245"/>
        <v>0</v>
      </c>
      <c r="K263" s="131">
        <v>1997</v>
      </c>
      <c r="L263" s="132">
        <v>100</v>
      </c>
      <c r="M263" s="132">
        <f t="shared" si="242"/>
        <v>11969</v>
      </c>
      <c r="N263" s="131">
        <f>M263/F263*100</f>
        <v>100</v>
      </c>
      <c r="O263" s="131">
        <f t="shared" si="243"/>
        <v>0</v>
      </c>
      <c r="P263" s="131">
        <f t="shared" si="246"/>
        <v>0</v>
      </c>
      <c r="Q263" s="131">
        <f t="shared" si="244"/>
        <v>0</v>
      </c>
      <c r="R263" s="131"/>
      <c r="S263" s="132"/>
      <c r="T263" s="131"/>
      <c r="U263" s="131"/>
      <c r="V263" s="131">
        <f>P263-Q263-U263</f>
        <v>0</v>
      </c>
      <c r="W263" s="131"/>
      <c r="X263" s="131"/>
      <c r="Y263" s="131"/>
      <c r="Z263" s="131"/>
      <c r="AA263" s="105"/>
      <c r="AB263" s="105"/>
    </row>
    <row r="264" spans="2:28" ht="38.25" x14ac:dyDescent="0.2">
      <c r="B264" s="129"/>
      <c r="C264" s="129"/>
      <c r="D264" s="129" t="s">
        <v>61</v>
      </c>
      <c r="E264" s="137" t="s">
        <v>102</v>
      </c>
      <c r="F264" s="131">
        <v>10201</v>
      </c>
      <c r="G264" s="131">
        <v>1580</v>
      </c>
      <c r="H264" s="131">
        <v>1580</v>
      </c>
      <c r="I264" s="131">
        <v>1580</v>
      </c>
      <c r="J264" s="131">
        <f t="shared" si="245"/>
        <v>0</v>
      </c>
      <c r="K264" s="131">
        <v>1580</v>
      </c>
      <c r="L264" s="132">
        <f t="shared" ref="L264:L266" si="248">(K264/H264)*100</f>
        <v>100</v>
      </c>
      <c r="M264" s="132">
        <f t="shared" si="242"/>
        <v>10201</v>
      </c>
      <c r="N264" s="131">
        <v>100</v>
      </c>
      <c r="O264" s="131">
        <f t="shared" si="243"/>
        <v>0</v>
      </c>
      <c r="P264" s="131">
        <f>K264-H264</f>
        <v>0</v>
      </c>
      <c r="Q264" s="131">
        <f t="shared" si="244"/>
        <v>0</v>
      </c>
      <c r="R264" s="131"/>
      <c r="S264" s="131"/>
      <c r="T264" s="131"/>
      <c r="U264" s="131"/>
      <c r="V264" s="131">
        <f>P264-Q264-U264</f>
        <v>0</v>
      </c>
      <c r="W264" s="131"/>
      <c r="X264" s="131"/>
      <c r="Y264" s="131"/>
      <c r="Z264" s="131"/>
      <c r="AA264" s="105"/>
      <c r="AB264" s="105"/>
    </row>
    <row r="265" spans="2:28" ht="25.5" x14ac:dyDescent="0.2">
      <c r="B265" s="129"/>
      <c r="C265" s="129"/>
      <c r="D265" s="129" t="s">
        <v>89</v>
      </c>
      <c r="E265" s="137" t="s">
        <v>110</v>
      </c>
      <c r="F265" s="131">
        <v>28</v>
      </c>
      <c r="G265" s="131">
        <v>0</v>
      </c>
      <c r="H265" s="131">
        <v>0</v>
      </c>
      <c r="I265" s="131">
        <v>0</v>
      </c>
      <c r="J265" s="131">
        <f>I265-G265</f>
        <v>0</v>
      </c>
      <c r="K265" s="131">
        <v>0</v>
      </c>
      <c r="L265" s="132">
        <v>100</v>
      </c>
      <c r="M265" s="132">
        <f t="shared" si="242"/>
        <v>28</v>
      </c>
      <c r="N265" s="131">
        <f t="shared" ref="N265:N302" si="249">M265/F265*100</f>
        <v>100</v>
      </c>
      <c r="O265" s="131">
        <v>0</v>
      </c>
      <c r="P265" s="131">
        <f>K265-H265</f>
        <v>0</v>
      </c>
      <c r="Q265" s="131">
        <f t="shared" si="244"/>
        <v>0</v>
      </c>
      <c r="R265" s="131"/>
      <c r="S265" s="131"/>
      <c r="T265" s="131"/>
      <c r="U265" s="131"/>
      <c r="V265" s="131">
        <v>0</v>
      </c>
      <c r="W265" s="131"/>
      <c r="X265" s="131"/>
      <c r="Y265" s="131"/>
      <c r="Z265" s="131"/>
      <c r="AA265" s="105"/>
      <c r="AB265" s="105"/>
    </row>
    <row r="266" spans="2:28" ht="51" x14ac:dyDescent="0.2">
      <c r="B266" s="129"/>
      <c r="C266" s="129"/>
      <c r="D266" s="129" t="s">
        <v>64</v>
      </c>
      <c r="E266" s="172" t="s">
        <v>65</v>
      </c>
      <c r="F266" s="131">
        <v>6801</v>
      </c>
      <c r="G266" s="131">
        <v>934</v>
      </c>
      <c r="H266" s="131">
        <v>934</v>
      </c>
      <c r="I266" s="131">
        <v>934</v>
      </c>
      <c r="J266" s="131">
        <f t="shared" si="245"/>
        <v>0</v>
      </c>
      <c r="K266" s="131">
        <v>934</v>
      </c>
      <c r="L266" s="132">
        <f t="shared" si="248"/>
        <v>100</v>
      </c>
      <c r="M266" s="132">
        <f t="shared" si="242"/>
        <v>6801</v>
      </c>
      <c r="N266" s="131">
        <f t="shared" si="249"/>
        <v>100</v>
      </c>
      <c r="O266" s="131">
        <f t="shared" si="243"/>
        <v>0</v>
      </c>
      <c r="P266" s="131">
        <f t="shared" si="246"/>
        <v>0</v>
      </c>
      <c r="Q266" s="131">
        <f t="shared" si="244"/>
        <v>0</v>
      </c>
      <c r="R266" s="132"/>
      <c r="S266" s="132"/>
      <c r="T266" s="131"/>
      <c r="U266" s="131"/>
      <c r="V266" s="131">
        <f>P266-Q266-U266</f>
        <v>0</v>
      </c>
      <c r="W266" s="131"/>
      <c r="X266" s="131"/>
      <c r="Y266" s="131"/>
      <c r="Z266" s="131"/>
      <c r="AA266" s="105"/>
      <c r="AB266" s="105"/>
    </row>
    <row r="267" spans="2:28" ht="38.25" x14ac:dyDescent="0.2">
      <c r="B267" s="129"/>
      <c r="C267" s="129"/>
      <c r="D267" s="129" t="s">
        <v>91</v>
      </c>
      <c r="E267" s="137" t="s">
        <v>92</v>
      </c>
      <c r="F267" s="131">
        <v>91988</v>
      </c>
      <c r="G267" s="131">
        <v>91988</v>
      </c>
      <c r="H267" s="131">
        <v>8000</v>
      </c>
      <c r="I267" s="131">
        <v>11210.190199999999</v>
      </c>
      <c r="J267" s="131">
        <f>I267-G267</f>
        <v>-80777.809800000003</v>
      </c>
      <c r="K267" s="131">
        <v>8000</v>
      </c>
      <c r="L267" s="132">
        <v>100</v>
      </c>
      <c r="M267" s="132">
        <f t="shared" si="242"/>
        <v>91988</v>
      </c>
      <c r="N267" s="131">
        <f t="shared" si="249"/>
        <v>100</v>
      </c>
      <c r="O267" s="131">
        <v>0</v>
      </c>
      <c r="P267" s="131">
        <f>K267-H267</f>
        <v>0</v>
      </c>
      <c r="Q267" s="131">
        <f t="shared" si="244"/>
        <v>0</v>
      </c>
      <c r="R267" s="131"/>
      <c r="S267" s="131"/>
      <c r="T267" s="131"/>
      <c r="U267" s="131"/>
      <c r="V267" s="131">
        <v>0</v>
      </c>
      <c r="W267" s="131"/>
      <c r="X267" s="131"/>
      <c r="Y267" s="131"/>
      <c r="Z267" s="131"/>
      <c r="AA267" s="105"/>
      <c r="AB267" s="105" t="s">
        <v>211</v>
      </c>
    </row>
    <row r="268" spans="2:28" ht="51" x14ac:dyDescent="0.2">
      <c r="B268" s="129"/>
      <c r="C268" s="129"/>
      <c r="D268" s="129" t="s">
        <v>93</v>
      </c>
      <c r="E268" s="137" t="s">
        <v>94</v>
      </c>
      <c r="F268" s="131">
        <v>5510</v>
      </c>
      <c r="G268" s="131">
        <v>5510</v>
      </c>
      <c r="H268" s="131">
        <v>0</v>
      </c>
      <c r="I268" s="131">
        <v>0</v>
      </c>
      <c r="J268" s="131">
        <f t="shared" si="245"/>
        <v>-5510</v>
      </c>
      <c r="K268" s="131">
        <v>0</v>
      </c>
      <c r="L268" s="132">
        <v>100</v>
      </c>
      <c r="M268" s="132">
        <f t="shared" si="242"/>
        <v>5510</v>
      </c>
      <c r="N268" s="131">
        <f t="shared" si="249"/>
        <v>100</v>
      </c>
      <c r="O268" s="131">
        <f t="shared" ref="O268:O272" si="250">M268-F268</f>
        <v>0</v>
      </c>
      <c r="P268" s="131">
        <f t="shared" ref="P268:P270" si="251">K268-H268</f>
        <v>0</v>
      </c>
      <c r="Q268" s="131">
        <f t="shared" si="244"/>
        <v>0</v>
      </c>
      <c r="R268" s="132"/>
      <c r="S268" s="132"/>
      <c r="T268" s="131"/>
      <c r="U268" s="131"/>
      <c r="V268" s="131">
        <f>P268-Q268-U268</f>
        <v>0</v>
      </c>
      <c r="W268" s="131"/>
      <c r="X268" s="131"/>
      <c r="Y268" s="131"/>
      <c r="Z268" s="131"/>
      <c r="AA268" s="105"/>
      <c r="AB268" s="105" t="s">
        <v>211</v>
      </c>
    </row>
    <row r="269" spans="2:28" ht="38.25" x14ac:dyDescent="0.2">
      <c r="B269" s="129"/>
      <c r="C269" s="129"/>
      <c r="D269" s="129" t="s">
        <v>95</v>
      </c>
      <c r="E269" s="173" t="s">
        <v>96</v>
      </c>
      <c r="F269" s="131">
        <v>406</v>
      </c>
      <c r="G269" s="131">
        <v>406</v>
      </c>
      <c r="H269" s="131">
        <v>0</v>
      </c>
      <c r="I269" s="131">
        <v>0</v>
      </c>
      <c r="J269" s="131">
        <f t="shared" si="245"/>
        <v>-406</v>
      </c>
      <c r="K269" s="131">
        <v>0</v>
      </c>
      <c r="L269" s="132">
        <v>100</v>
      </c>
      <c r="M269" s="132">
        <f t="shared" si="242"/>
        <v>406</v>
      </c>
      <c r="N269" s="131">
        <f t="shared" si="249"/>
        <v>100</v>
      </c>
      <c r="O269" s="131">
        <f t="shared" si="250"/>
        <v>0</v>
      </c>
      <c r="P269" s="131">
        <f t="shared" si="251"/>
        <v>0</v>
      </c>
      <c r="Q269" s="131">
        <f t="shared" si="244"/>
        <v>0</v>
      </c>
      <c r="R269" s="132"/>
      <c r="S269" s="132"/>
      <c r="T269" s="131"/>
      <c r="U269" s="131"/>
      <c r="V269" s="131">
        <f>P269-Q269-U269</f>
        <v>0</v>
      </c>
      <c r="W269" s="131"/>
      <c r="X269" s="131"/>
      <c r="Y269" s="131"/>
      <c r="Z269" s="131"/>
      <c r="AA269" s="105"/>
      <c r="AB269" s="105" t="s">
        <v>211</v>
      </c>
    </row>
    <row r="270" spans="2:28" ht="38.25" x14ac:dyDescent="0.2">
      <c r="B270" s="129"/>
      <c r="C270" s="129"/>
      <c r="D270" s="129" t="s">
        <v>71</v>
      </c>
      <c r="E270" s="137" t="s">
        <v>104</v>
      </c>
      <c r="F270" s="131">
        <v>2719</v>
      </c>
      <c r="G270" s="131">
        <v>2719</v>
      </c>
      <c r="H270" s="131">
        <v>0</v>
      </c>
      <c r="I270" s="131">
        <v>0</v>
      </c>
      <c r="J270" s="131">
        <f>I270-G270</f>
        <v>-2719</v>
      </c>
      <c r="K270" s="131">
        <v>0</v>
      </c>
      <c r="L270" s="132">
        <v>100</v>
      </c>
      <c r="M270" s="132">
        <f t="shared" si="242"/>
        <v>2719</v>
      </c>
      <c r="N270" s="131">
        <f t="shared" si="249"/>
        <v>100</v>
      </c>
      <c r="O270" s="131">
        <f t="shared" si="250"/>
        <v>0</v>
      </c>
      <c r="P270" s="131">
        <f t="shared" si="251"/>
        <v>0</v>
      </c>
      <c r="Q270" s="131">
        <f t="shared" si="244"/>
        <v>0</v>
      </c>
      <c r="R270" s="132"/>
      <c r="S270" s="132"/>
      <c r="T270" s="131"/>
      <c r="U270" s="131"/>
      <c r="V270" s="131">
        <f>P270-Q270-U270</f>
        <v>0</v>
      </c>
      <c r="W270" s="131"/>
      <c r="X270" s="131"/>
      <c r="Y270" s="131"/>
      <c r="Z270" s="131"/>
      <c r="AA270" s="105"/>
      <c r="AB270" s="105" t="s">
        <v>211</v>
      </c>
    </row>
    <row r="271" spans="2:28" ht="52.5" customHeight="1" x14ac:dyDescent="0.2">
      <c r="B271" s="135"/>
      <c r="C271" s="129"/>
      <c r="D271" s="140" t="s">
        <v>75</v>
      </c>
      <c r="E271" s="136" t="s">
        <v>76</v>
      </c>
      <c r="F271" s="131">
        <v>1730</v>
      </c>
      <c r="G271" s="131">
        <v>1730</v>
      </c>
      <c r="H271" s="131">
        <v>1730</v>
      </c>
      <c r="I271" s="131">
        <v>800</v>
      </c>
      <c r="J271" s="131">
        <f t="shared" ref="J271" si="252">I271-G271</f>
        <v>-930</v>
      </c>
      <c r="K271" s="131">
        <v>800</v>
      </c>
      <c r="L271" s="132">
        <v>100</v>
      </c>
      <c r="M271" s="132">
        <f>F271</f>
        <v>1730</v>
      </c>
      <c r="N271" s="131">
        <f>M271/F271*100</f>
        <v>100</v>
      </c>
      <c r="O271" s="131">
        <f t="shared" si="250"/>
        <v>0</v>
      </c>
      <c r="P271" s="131">
        <f>K271-H271</f>
        <v>-930</v>
      </c>
      <c r="Q271" s="131">
        <f>R271+S271+T271</f>
        <v>0</v>
      </c>
      <c r="R271" s="132"/>
      <c r="S271" s="132"/>
      <c r="T271" s="132"/>
      <c r="U271" s="132"/>
      <c r="V271" s="131">
        <v>0</v>
      </c>
      <c r="W271" s="131"/>
      <c r="X271" s="131"/>
      <c r="Y271" s="131"/>
      <c r="Z271" s="131"/>
      <c r="AA271" s="105" t="s">
        <v>66</v>
      </c>
      <c r="AB271" s="105" t="s">
        <v>66</v>
      </c>
    </row>
    <row r="272" spans="2:28" ht="63.75" x14ac:dyDescent="0.2">
      <c r="B272" s="129"/>
      <c r="C272" s="129"/>
      <c r="D272" s="129" t="s">
        <v>77</v>
      </c>
      <c r="E272" s="137" t="s">
        <v>78</v>
      </c>
      <c r="F272" s="131">
        <v>112150</v>
      </c>
      <c r="G272" s="131">
        <v>112150</v>
      </c>
      <c r="H272" s="131">
        <v>18642</v>
      </c>
      <c r="I272" s="131">
        <v>111856.99999</v>
      </c>
      <c r="J272" s="131">
        <f>I272-G272</f>
        <v>-293.00001000000339</v>
      </c>
      <c r="K272" s="131">
        <v>18642</v>
      </c>
      <c r="L272" s="132">
        <v>100</v>
      </c>
      <c r="M272" s="132">
        <f t="shared" si="242"/>
        <v>112150</v>
      </c>
      <c r="N272" s="131">
        <f t="shared" si="249"/>
        <v>100</v>
      </c>
      <c r="O272" s="131">
        <f t="shared" si="250"/>
        <v>0</v>
      </c>
      <c r="P272" s="131">
        <f t="shared" ref="P272" si="253">K272-H272</f>
        <v>0</v>
      </c>
      <c r="Q272" s="131">
        <f>R272+S272+T272</f>
        <v>0</v>
      </c>
      <c r="R272" s="131"/>
      <c r="S272" s="132"/>
      <c r="T272" s="131"/>
      <c r="U272" s="131"/>
      <c r="V272" s="131">
        <f>P272-Q272-U272</f>
        <v>0</v>
      </c>
      <c r="W272" s="131"/>
      <c r="X272" s="131"/>
      <c r="Y272" s="131"/>
      <c r="Z272" s="131"/>
      <c r="AA272" s="105"/>
      <c r="AB272" s="105" t="s">
        <v>66</v>
      </c>
    </row>
    <row r="273" spans="2:28" ht="63.75" customHeight="1" x14ac:dyDescent="0.2">
      <c r="B273" s="129" t="s">
        <v>154</v>
      </c>
      <c r="C273" s="129"/>
      <c r="D273" s="129"/>
      <c r="E273" s="145" t="s">
        <v>181</v>
      </c>
      <c r="F273" s="131">
        <f>F274</f>
        <v>224160</v>
      </c>
      <c r="G273" s="131">
        <f t="shared" ref="G273:I273" si="254">G274</f>
        <v>108569</v>
      </c>
      <c r="H273" s="131">
        <f t="shared" si="254"/>
        <v>18991</v>
      </c>
      <c r="I273" s="131">
        <f t="shared" si="254"/>
        <v>78694</v>
      </c>
      <c r="J273" s="131">
        <f>J274</f>
        <v>-29875</v>
      </c>
      <c r="K273" s="131">
        <f>K274</f>
        <v>18991</v>
      </c>
      <c r="L273" s="132">
        <f>(K273/H273)*100</f>
        <v>100</v>
      </c>
      <c r="M273" s="132">
        <f t="shared" si="242"/>
        <v>224160</v>
      </c>
      <c r="N273" s="131">
        <f>M273/F273*100</f>
        <v>100</v>
      </c>
      <c r="O273" s="131">
        <v>0</v>
      </c>
      <c r="P273" s="131">
        <f t="shared" ref="P273:T273" si="255">P274</f>
        <v>0</v>
      </c>
      <c r="Q273" s="131">
        <f t="shared" si="255"/>
        <v>-5149.28</v>
      </c>
      <c r="R273" s="131">
        <f t="shared" si="255"/>
        <v>0</v>
      </c>
      <c r="S273" s="131">
        <f t="shared" si="255"/>
        <v>-5149.28</v>
      </c>
      <c r="T273" s="131">
        <f t="shared" si="255"/>
        <v>0</v>
      </c>
      <c r="U273" s="131">
        <v>0</v>
      </c>
      <c r="V273" s="131">
        <v>0</v>
      </c>
      <c r="W273" s="131">
        <v>0</v>
      </c>
      <c r="X273" s="131">
        <v>0</v>
      </c>
      <c r="Y273" s="131">
        <v>0</v>
      </c>
      <c r="Z273" s="131">
        <v>0</v>
      </c>
      <c r="AA273" s="165"/>
      <c r="AB273" s="105"/>
    </row>
    <row r="274" spans="2:28" ht="25.5" x14ac:dyDescent="0.2">
      <c r="B274" s="129"/>
      <c r="C274" s="129" t="s">
        <v>46</v>
      </c>
      <c r="D274" s="129"/>
      <c r="E274" s="159" t="s">
        <v>47</v>
      </c>
      <c r="F274" s="131">
        <f>F275+F277+F278+F279+F280+F281+F282+F283+F284+F2821+F276+F285</f>
        <v>224160</v>
      </c>
      <c r="G274" s="131">
        <f t="shared" ref="G274:I274" si="256">G275+G277+G278+G279+G280+G281+G282+G283+G284+G2821+G276+G285</f>
        <v>108569</v>
      </c>
      <c r="H274" s="131">
        <f t="shared" si="256"/>
        <v>18991</v>
      </c>
      <c r="I274" s="131">
        <f t="shared" si="256"/>
        <v>78694</v>
      </c>
      <c r="J274" s="131">
        <f>I274-G274</f>
        <v>-29875</v>
      </c>
      <c r="K274" s="131">
        <f>K275+K277+K278+K279+K280+K281+K282+K283+K284+K2821+K276+K285</f>
        <v>18991</v>
      </c>
      <c r="L274" s="131">
        <v>100</v>
      </c>
      <c r="M274" s="131">
        <f>M275+M277+M278+M279+M280+M281+M282+M283+M284+M2821+M276+M285</f>
        <v>224160</v>
      </c>
      <c r="N274" s="131">
        <v>100</v>
      </c>
      <c r="O274" s="131">
        <f>O275+O277+O278+O279+O280+O281+O282+O283+O284+O2821+O276+O285</f>
        <v>0</v>
      </c>
      <c r="P274" s="131">
        <f>P275+P277+P278+P279+P280+P281+P282+P283+P284+P2821+P276+P285</f>
        <v>0</v>
      </c>
      <c r="Q274" s="131">
        <f t="shared" ref="Q274:T274" si="257">Q275+Q277+Q278+Q279+Q280+Q281+Q282+Q283+Q284+Q2821+Q276+Q285</f>
        <v>-5149.28</v>
      </c>
      <c r="R274" s="131">
        <f t="shared" si="257"/>
        <v>0</v>
      </c>
      <c r="S274" s="131">
        <f t="shared" si="257"/>
        <v>-5149.28</v>
      </c>
      <c r="T274" s="131">
        <f t="shared" si="257"/>
        <v>0</v>
      </c>
      <c r="U274" s="131">
        <f t="shared" ref="U274:Z274" si="258">SUM(U275:U285)</f>
        <v>0</v>
      </c>
      <c r="V274" s="131">
        <f t="shared" si="258"/>
        <v>4789.3029999999999</v>
      </c>
      <c r="W274" s="131">
        <f t="shared" si="258"/>
        <v>0</v>
      </c>
      <c r="X274" s="131">
        <f t="shared" si="258"/>
        <v>0</v>
      </c>
      <c r="Y274" s="131">
        <f t="shared" si="258"/>
        <v>0</v>
      </c>
      <c r="Z274" s="131">
        <f t="shared" si="258"/>
        <v>0</v>
      </c>
      <c r="AA274" s="105"/>
      <c r="AB274" s="105"/>
    </row>
    <row r="275" spans="2:28" x14ac:dyDescent="0.2">
      <c r="B275" s="129"/>
      <c r="C275" s="129"/>
      <c r="D275" s="129" t="s">
        <v>88</v>
      </c>
      <c r="E275" s="137" t="s">
        <v>49</v>
      </c>
      <c r="F275" s="131">
        <v>99949</v>
      </c>
      <c r="G275" s="131">
        <v>6092</v>
      </c>
      <c r="H275" s="131">
        <v>6092</v>
      </c>
      <c r="I275" s="174">
        <v>6092</v>
      </c>
      <c r="J275" s="131">
        <f>I275-G275</f>
        <v>0</v>
      </c>
      <c r="K275" s="131">
        <v>6092</v>
      </c>
      <c r="L275" s="132">
        <f t="shared" ref="L275" si="259">(K275/H275)*100</f>
        <v>100</v>
      </c>
      <c r="M275" s="132">
        <f t="shared" ref="M275:M283" si="260">F275</f>
        <v>99949</v>
      </c>
      <c r="N275" s="131">
        <v>100</v>
      </c>
      <c r="O275" s="131">
        <f t="shared" ref="O275:O280" si="261">M275-F275</f>
        <v>0</v>
      </c>
      <c r="P275" s="131">
        <f>K275-H275</f>
        <v>0</v>
      </c>
      <c r="Q275" s="131">
        <f t="shared" ref="Q275:Q276" si="262">R275+S275+T275</f>
        <v>-4458.268</v>
      </c>
      <c r="R275" s="131"/>
      <c r="S275" s="132">
        <v>-4458.268</v>
      </c>
      <c r="T275" s="132"/>
      <c r="U275" s="131"/>
      <c r="V275" s="131">
        <f>P275-Q275-U275</f>
        <v>4458.268</v>
      </c>
      <c r="W275" s="131"/>
      <c r="X275" s="131"/>
      <c r="Y275" s="131"/>
      <c r="Z275" s="131"/>
      <c r="AA275" s="105"/>
      <c r="AB275" s="105"/>
    </row>
    <row r="276" spans="2:28" x14ac:dyDescent="0.2">
      <c r="B276" s="129"/>
      <c r="C276" s="129"/>
      <c r="D276" s="129" t="s">
        <v>101</v>
      </c>
      <c r="E276" s="137" t="s">
        <v>56</v>
      </c>
      <c r="F276" s="131">
        <v>4489</v>
      </c>
      <c r="G276" s="131">
        <v>0</v>
      </c>
      <c r="H276" s="131">
        <v>0</v>
      </c>
      <c r="I276" s="131">
        <v>0</v>
      </c>
      <c r="J276" s="131">
        <f t="shared" ref="J276" si="263">I276-G276</f>
        <v>0</v>
      </c>
      <c r="K276" s="131">
        <v>0</v>
      </c>
      <c r="L276" s="132">
        <v>100</v>
      </c>
      <c r="M276" s="132">
        <f t="shared" si="260"/>
        <v>4489</v>
      </c>
      <c r="N276" s="131">
        <f>M276/F276*100</f>
        <v>100</v>
      </c>
      <c r="O276" s="131">
        <f t="shared" si="261"/>
        <v>0</v>
      </c>
      <c r="P276" s="131">
        <f t="shared" ref="P276" si="264">K276-H276</f>
        <v>0</v>
      </c>
      <c r="Q276" s="131">
        <f t="shared" si="262"/>
        <v>0</v>
      </c>
      <c r="R276" s="131"/>
      <c r="S276" s="132"/>
      <c r="T276" s="131"/>
      <c r="U276" s="131"/>
      <c r="V276" s="131">
        <f>P276-Q276-U276</f>
        <v>0</v>
      </c>
      <c r="W276" s="131"/>
      <c r="X276" s="131"/>
      <c r="Y276" s="131"/>
      <c r="Z276" s="131"/>
      <c r="AA276" s="105"/>
      <c r="AB276" s="105"/>
    </row>
    <row r="277" spans="2:28" ht="38.25" x14ac:dyDescent="0.2">
      <c r="B277" s="135"/>
      <c r="C277" s="129"/>
      <c r="D277" s="140" t="s">
        <v>57</v>
      </c>
      <c r="E277" s="141" t="s">
        <v>58</v>
      </c>
      <c r="F277" s="131">
        <v>3682</v>
      </c>
      <c r="G277" s="131">
        <v>154</v>
      </c>
      <c r="H277" s="131">
        <v>154</v>
      </c>
      <c r="I277" s="131">
        <v>154</v>
      </c>
      <c r="J277" s="131">
        <f>I277-G277</f>
        <v>0</v>
      </c>
      <c r="K277" s="131">
        <v>154</v>
      </c>
      <c r="L277" s="132">
        <v>100</v>
      </c>
      <c r="M277" s="132">
        <f t="shared" si="260"/>
        <v>3682</v>
      </c>
      <c r="N277" s="131">
        <f t="shared" ref="N277" si="265">M277/F277*100</f>
        <v>100</v>
      </c>
      <c r="O277" s="131">
        <f t="shared" si="261"/>
        <v>0</v>
      </c>
      <c r="P277" s="131">
        <f>K277-H277</f>
        <v>0</v>
      </c>
      <c r="Q277" s="131">
        <f>R277+S277+T277</f>
        <v>-183.059</v>
      </c>
      <c r="R277" s="132"/>
      <c r="S277" s="132">
        <v>-183.059</v>
      </c>
      <c r="T277" s="131"/>
      <c r="U277" s="131"/>
      <c r="V277" s="131">
        <v>0</v>
      </c>
      <c r="W277" s="131"/>
      <c r="X277" s="131"/>
      <c r="Y277" s="131"/>
      <c r="Z277" s="131"/>
      <c r="AA277" s="105"/>
      <c r="AB277" s="105"/>
    </row>
    <row r="278" spans="2:28" x14ac:dyDescent="0.2">
      <c r="B278" s="129"/>
      <c r="C278" s="129"/>
      <c r="D278" s="129" t="s">
        <v>59</v>
      </c>
      <c r="E278" s="137" t="s">
        <v>60</v>
      </c>
      <c r="F278" s="131">
        <v>5312</v>
      </c>
      <c r="G278" s="131">
        <v>357</v>
      </c>
      <c r="H278" s="131">
        <v>357</v>
      </c>
      <c r="I278" s="131">
        <v>357</v>
      </c>
      <c r="J278" s="131">
        <f t="shared" ref="J278:J280" si="266">I278-G278</f>
        <v>0</v>
      </c>
      <c r="K278" s="131">
        <v>357</v>
      </c>
      <c r="L278" s="132">
        <v>100</v>
      </c>
      <c r="M278" s="132">
        <f t="shared" si="260"/>
        <v>5312</v>
      </c>
      <c r="N278" s="131">
        <f>M278/F278*100</f>
        <v>100</v>
      </c>
      <c r="O278" s="131">
        <f t="shared" si="261"/>
        <v>0</v>
      </c>
      <c r="P278" s="131">
        <f t="shared" ref="P278" si="267">K278-H278</f>
        <v>0</v>
      </c>
      <c r="Q278" s="131">
        <f t="shared" ref="Q278:Q283" si="268">R278+S278+T278</f>
        <v>-176.91800000000001</v>
      </c>
      <c r="R278" s="131"/>
      <c r="S278" s="132">
        <v>-176.91800000000001</v>
      </c>
      <c r="T278" s="131"/>
      <c r="U278" s="131"/>
      <c r="V278" s="131">
        <v>0</v>
      </c>
      <c r="W278" s="131"/>
      <c r="X278" s="131"/>
      <c r="Y278" s="131"/>
      <c r="Z278" s="131"/>
      <c r="AA278" s="105"/>
      <c r="AB278" s="105"/>
    </row>
    <row r="279" spans="2:28" ht="38.25" x14ac:dyDescent="0.2">
      <c r="B279" s="129"/>
      <c r="C279" s="129"/>
      <c r="D279" s="129" t="s">
        <v>61</v>
      </c>
      <c r="E279" s="137" t="s">
        <v>102</v>
      </c>
      <c r="F279" s="131">
        <v>4527</v>
      </c>
      <c r="G279" s="131">
        <v>270</v>
      </c>
      <c r="H279" s="131">
        <v>270</v>
      </c>
      <c r="I279" s="131">
        <v>270</v>
      </c>
      <c r="J279" s="131">
        <f t="shared" si="266"/>
        <v>0</v>
      </c>
      <c r="K279" s="131">
        <v>270</v>
      </c>
      <c r="L279" s="132">
        <f t="shared" ref="L279:L285" si="269">(K279/H279)*100</f>
        <v>100</v>
      </c>
      <c r="M279" s="132">
        <f t="shared" si="260"/>
        <v>4527</v>
      </c>
      <c r="N279" s="131">
        <v>100</v>
      </c>
      <c r="O279" s="131">
        <f t="shared" si="261"/>
        <v>0</v>
      </c>
      <c r="P279" s="131">
        <f>K279-H279</f>
        <v>0</v>
      </c>
      <c r="Q279" s="131">
        <f t="shared" si="268"/>
        <v>-228.137</v>
      </c>
      <c r="R279" s="131"/>
      <c r="S279" s="131">
        <v>-228.137</v>
      </c>
      <c r="T279" s="131"/>
      <c r="U279" s="131"/>
      <c r="V279" s="131">
        <f>P279-Q279-U279</f>
        <v>228.137</v>
      </c>
      <c r="W279" s="131"/>
      <c r="X279" s="131"/>
      <c r="Y279" s="131"/>
      <c r="Z279" s="131"/>
      <c r="AA279" s="105"/>
      <c r="AB279" s="105"/>
    </row>
    <row r="280" spans="2:28" ht="51" x14ac:dyDescent="0.2">
      <c r="B280" s="129"/>
      <c r="C280" s="129"/>
      <c r="D280" s="129" t="s">
        <v>64</v>
      </c>
      <c r="E280" s="172" t="s">
        <v>65</v>
      </c>
      <c r="F280" s="131">
        <v>3018</v>
      </c>
      <c r="G280" s="131">
        <v>178</v>
      </c>
      <c r="H280" s="131">
        <v>178</v>
      </c>
      <c r="I280" s="131">
        <v>178</v>
      </c>
      <c r="J280" s="131">
        <f t="shared" si="266"/>
        <v>0</v>
      </c>
      <c r="K280" s="131">
        <v>178</v>
      </c>
      <c r="L280" s="132">
        <f t="shared" si="269"/>
        <v>100</v>
      </c>
      <c r="M280" s="132">
        <f t="shared" si="260"/>
        <v>3018</v>
      </c>
      <c r="N280" s="131">
        <f t="shared" ref="N280:N283" si="270">M280/F280*100</f>
        <v>100</v>
      </c>
      <c r="O280" s="131">
        <f t="shared" si="261"/>
        <v>0</v>
      </c>
      <c r="P280" s="131">
        <f t="shared" ref="P280" si="271">K280-H280</f>
        <v>0</v>
      </c>
      <c r="Q280" s="131">
        <f t="shared" si="268"/>
        <v>-102.898</v>
      </c>
      <c r="R280" s="132"/>
      <c r="S280" s="132">
        <v>-102.898</v>
      </c>
      <c r="T280" s="131"/>
      <c r="U280" s="131"/>
      <c r="V280" s="131">
        <f>P280-Q280-U280</f>
        <v>102.898</v>
      </c>
      <c r="W280" s="131"/>
      <c r="X280" s="131"/>
      <c r="Y280" s="131"/>
      <c r="Z280" s="131"/>
      <c r="AA280" s="105"/>
      <c r="AB280" s="105"/>
    </row>
    <row r="281" spans="2:28" ht="38.25" x14ac:dyDescent="0.2">
      <c r="B281" s="129"/>
      <c r="C281" s="129"/>
      <c r="D281" s="129" t="s">
        <v>91</v>
      </c>
      <c r="E281" s="137" t="s">
        <v>92</v>
      </c>
      <c r="F281" s="131">
        <v>28375</v>
      </c>
      <c r="G281" s="131">
        <v>28375</v>
      </c>
      <c r="H281" s="131">
        <v>0</v>
      </c>
      <c r="I281" s="131">
        <v>0</v>
      </c>
      <c r="J281" s="131">
        <f>I281-G281</f>
        <v>-28375</v>
      </c>
      <c r="K281" s="131">
        <v>0</v>
      </c>
      <c r="L281" s="132">
        <v>100</v>
      </c>
      <c r="M281" s="132">
        <f t="shared" si="260"/>
        <v>28375</v>
      </c>
      <c r="N281" s="131">
        <f t="shared" si="270"/>
        <v>100</v>
      </c>
      <c r="O281" s="131">
        <v>0</v>
      </c>
      <c r="P281" s="131">
        <f>K281-H281</f>
        <v>0</v>
      </c>
      <c r="Q281" s="131">
        <f t="shared" si="268"/>
        <v>0</v>
      </c>
      <c r="R281" s="131"/>
      <c r="S281" s="131"/>
      <c r="T281" s="131"/>
      <c r="U281" s="131"/>
      <c r="V281" s="131">
        <v>0</v>
      </c>
      <c r="W281" s="131"/>
      <c r="X281" s="131"/>
      <c r="Y281" s="131"/>
      <c r="Z281" s="131"/>
      <c r="AA281" s="105"/>
      <c r="AB281" s="105" t="s">
        <v>211</v>
      </c>
    </row>
    <row r="282" spans="2:28" ht="51" x14ac:dyDescent="0.2">
      <c r="B282" s="129"/>
      <c r="C282" s="129"/>
      <c r="D282" s="129" t="s">
        <v>93</v>
      </c>
      <c r="E282" s="137" t="s">
        <v>94</v>
      </c>
      <c r="F282" s="131">
        <v>189</v>
      </c>
      <c r="G282" s="131">
        <v>0</v>
      </c>
      <c r="H282" s="131">
        <v>0</v>
      </c>
      <c r="I282" s="131">
        <v>0</v>
      </c>
      <c r="J282" s="131">
        <f t="shared" ref="J282" si="272">I282-G282</f>
        <v>0</v>
      </c>
      <c r="K282" s="131">
        <v>0</v>
      </c>
      <c r="L282" s="132">
        <v>100</v>
      </c>
      <c r="M282" s="132">
        <f t="shared" si="260"/>
        <v>189</v>
      </c>
      <c r="N282" s="131">
        <f t="shared" si="270"/>
        <v>100</v>
      </c>
      <c r="O282" s="131">
        <f t="shared" ref="O282:O285" si="273">M282-F282</f>
        <v>0</v>
      </c>
      <c r="P282" s="131">
        <f t="shared" ref="P282:P283" si="274">K282-H282</f>
        <v>0</v>
      </c>
      <c r="Q282" s="131">
        <f t="shared" si="268"/>
        <v>0</v>
      </c>
      <c r="R282" s="132"/>
      <c r="S282" s="132"/>
      <c r="T282" s="131"/>
      <c r="U282" s="131"/>
      <c r="V282" s="131">
        <f>P282-Q282-U282</f>
        <v>0</v>
      </c>
      <c r="W282" s="131"/>
      <c r="X282" s="131"/>
      <c r="Y282" s="131"/>
      <c r="Z282" s="131"/>
      <c r="AA282" s="105"/>
      <c r="AB282" s="105"/>
    </row>
    <row r="283" spans="2:28" ht="38.25" x14ac:dyDescent="0.2">
      <c r="B283" s="129"/>
      <c r="C283" s="129"/>
      <c r="D283" s="129" t="s">
        <v>71</v>
      </c>
      <c r="E283" s="137" t="s">
        <v>104</v>
      </c>
      <c r="F283" s="131">
        <v>2976</v>
      </c>
      <c r="G283" s="131">
        <v>1500</v>
      </c>
      <c r="H283" s="131">
        <v>0</v>
      </c>
      <c r="I283" s="131">
        <v>0</v>
      </c>
      <c r="J283" s="131">
        <f>I283-G283</f>
        <v>-1500</v>
      </c>
      <c r="K283" s="131">
        <v>0</v>
      </c>
      <c r="L283" s="132">
        <v>100</v>
      </c>
      <c r="M283" s="132">
        <f t="shared" si="260"/>
        <v>2976</v>
      </c>
      <c r="N283" s="131">
        <f t="shared" si="270"/>
        <v>100</v>
      </c>
      <c r="O283" s="131">
        <f t="shared" si="273"/>
        <v>0</v>
      </c>
      <c r="P283" s="131">
        <f t="shared" si="274"/>
        <v>0</v>
      </c>
      <c r="Q283" s="131">
        <f t="shared" si="268"/>
        <v>0</v>
      </c>
      <c r="R283" s="132"/>
      <c r="S283" s="132"/>
      <c r="T283" s="131"/>
      <c r="U283" s="131"/>
      <c r="V283" s="131">
        <f>P283-Q283-U283</f>
        <v>0</v>
      </c>
      <c r="W283" s="131"/>
      <c r="X283" s="131"/>
      <c r="Y283" s="131"/>
      <c r="Z283" s="131"/>
      <c r="AA283" s="105"/>
      <c r="AB283" s="105" t="s">
        <v>211</v>
      </c>
    </row>
    <row r="284" spans="2:28" ht="51" x14ac:dyDescent="0.2">
      <c r="B284" s="135"/>
      <c r="C284" s="129"/>
      <c r="D284" s="140" t="s">
        <v>75</v>
      </c>
      <c r="E284" s="136" t="s">
        <v>76</v>
      </c>
      <c r="F284" s="131">
        <v>1443</v>
      </c>
      <c r="G284" s="131">
        <v>1443</v>
      </c>
      <c r="H284" s="131">
        <v>240</v>
      </c>
      <c r="I284" s="131">
        <v>1443</v>
      </c>
      <c r="J284" s="131">
        <f t="shared" ref="J284" si="275">I284-G284</f>
        <v>0</v>
      </c>
      <c r="K284" s="131">
        <v>240</v>
      </c>
      <c r="L284" s="132">
        <f t="shared" si="269"/>
        <v>100</v>
      </c>
      <c r="M284" s="132">
        <f>F284</f>
        <v>1443</v>
      </c>
      <c r="N284" s="131">
        <f>M284/F284*100</f>
        <v>100</v>
      </c>
      <c r="O284" s="131">
        <f t="shared" si="273"/>
        <v>0</v>
      </c>
      <c r="P284" s="131">
        <f>K284-H284</f>
        <v>0</v>
      </c>
      <c r="Q284" s="131">
        <v>0</v>
      </c>
      <c r="R284" s="132"/>
      <c r="S284" s="132"/>
      <c r="T284" s="132"/>
      <c r="U284" s="132"/>
      <c r="V284" s="131">
        <v>0</v>
      </c>
      <c r="W284" s="131"/>
      <c r="X284" s="131"/>
      <c r="Y284" s="131"/>
      <c r="Z284" s="131"/>
      <c r="AA284" s="105"/>
      <c r="AB284" s="105"/>
    </row>
    <row r="285" spans="2:28" ht="25.5" x14ac:dyDescent="0.2">
      <c r="B285" s="129"/>
      <c r="C285" s="129"/>
      <c r="D285" s="129" t="s">
        <v>77</v>
      </c>
      <c r="E285" s="137" t="s">
        <v>78</v>
      </c>
      <c r="F285" s="131">
        <v>70200</v>
      </c>
      <c r="G285" s="131">
        <v>70200</v>
      </c>
      <c r="H285" s="131">
        <v>11700</v>
      </c>
      <c r="I285" s="131">
        <v>70200</v>
      </c>
      <c r="J285" s="131">
        <f>I285-G285</f>
        <v>0</v>
      </c>
      <c r="K285" s="131">
        <v>11700</v>
      </c>
      <c r="L285" s="132">
        <f t="shared" si="269"/>
        <v>100</v>
      </c>
      <c r="M285" s="132">
        <f t="shared" ref="M285" si="276">F285</f>
        <v>70200</v>
      </c>
      <c r="N285" s="131">
        <f t="shared" ref="N285" si="277">M285/F285*100</f>
        <v>100</v>
      </c>
      <c r="O285" s="131">
        <f t="shared" si="273"/>
        <v>0</v>
      </c>
      <c r="P285" s="131">
        <f t="shared" ref="P285" si="278">K285-H285</f>
        <v>0</v>
      </c>
      <c r="Q285" s="131">
        <f>R285+S285+T285</f>
        <v>0</v>
      </c>
      <c r="R285" s="131"/>
      <c r="S285" s="132"/>
      <c r="T285" s="131"/>
      <c r="U285" s="131"/>
      <c r="V285" s="131">
        <f>P285-Q285-U285</f>
        <v>0</v>
      </c>
      <c r="W285" s="131"/>
      <c r="X285" s="131"/>
      <c r="Y285" s="131"/>
      <c r="Z285" s="131"/>
      <c r="AA285" s="105"/>
      <c r="AB285" s="105"/>
    </row>
    <row r="286" spans="2:28" ht="63.75" x14ac:dyDescent="0.2">
      <c r="B286" s="129" t="s">
        <v>158</v>
      </c>
      <c r="C286" s="129"/>
      <c r="D286" s="129"/>
      <c r="E286" s="175" t="s">
        <v>159</v>
      </c>
      <c r="F286" s="131">
        <f>F287</f>
        <v>1197482</v>
      </c>
      <c r="G286" s="131">
        <f t="shared" ref="G286:J286" si="279">G287</f>
        <v>339760</v>
      </c>
      <c r="H286" s="131">
        <f t="shared" si="279"/>
        <v>167272</v>
      </c>
      <c r="I286" s="131">
        <f t="shared" si="279"/>
        <v>181850.11275000003</v>
      </c>
      <c r="J286" s="131">
        <f t="shared" si="279"/>
        <v>-157909.88724999997</v>
      </c>
      <c r="K286" s="131">
        <f>K287</f>
        <v>167248.40384000001</v>
      </c>
      <c r="L286" s="132">
        <f>(K286/H286)*100</f>
        <v>99.985893538667568</v>
      </c>
      <c r="M286" s="131">
        <f>M287</f>
        <v>1197482</v>
      </c>
      <c r="N286" s="131">
        <f t="shared" si="249"/>
        <v>100</v>
      </c>
      <c r="O286" s="131">
        <f t="shared" ref="O286:T286" si="280">O287</f>
        <v>0</v>
      </c>
      <c r="P286" s="131">
        <f t="shared" si="280"/>
        <v>-23.596159999999756</v>
      </c>
      <c r="Q286" s="131">
        <f t="shared" si="280"/>
        <v>-10060</v>
      </c>
      <c r="R286" s="131">
        <f t="shared" si="280"/>
        <v>0</v>
      </c>
      <c r="S286" s="131">
        <f t="shared" si="280"/>
        <v>0</v>
      </c>
      <c r="T286" s="131">
        <f t="shared" si="280"/>
        <v>-10060</v>
      </c>
      <c r="U286" s="131">
        <v>0</v>
      </c>
      <c r="V286" s="131">
        <v>0</v>
      </c>
      <c r="W286" s="131"/>
      <c r="X286" s="131"/>
      <c r="Y286" s="131"/>
      <c r="Z286" s="131"/>
      <c r="AA286" s="147"/>
      <c r="AB286" s="105"/>
    </row>
    <row r="287" spans="2:28" ht="27" customHeight="1" x14ac:dyDescent="0.2">
      <c r="B287" s="129"/>
      <c r="C287" s="129" t="s">
        <v>46</v>
      </c>
      <c r="D287" s="129"/>
      <c r="E287" s="159" t="s">
        <v>47</v>
      </c>
      <c r="F287" s="131">
        <f t="shared" ref="F287:T287" si="281">SUM(F288:F303)</f>
        <v>1197482</v>
      </c>
      <c r="G287" s="131">
        <f t="shared" si="281"/>
        <v>339760</v>
      </c>
      <c r="H287" s="131">
        <f t="shared" si="281"/>
        <v>167272</v>
      </c>
      <c r="I287" s="131">
        <f t="shared" si="281"/>
        <v>181850.11275000003</v>
      </c>
      <c r="J287" s="131">
        <f t="shared" si="281"/>
        <v>-157909.88724999997</v>
      </c>
      <c r="K287" s="131">
        <f t="shared" si="281"/>
        <v>167248.40384000001</v>
      </c>
      <c r="L287" s="131">
        <f t="shared" si="281"/>
        <v>1600</v>
      </c>
      <c r="M287" s="131">
        <f t="shared" si="281"/>
        <v>1197482</v>
      </c>
      <c r="N287" s="131">
        <f t="shared" si="281"/>
        <v>1600</v>
      </c>
      <c r="O287" s="131">
        <f t="shared" si="281"/>
        <v>0</v>
      </c>
      <c r="P287" s="131">
        <f t="shared" si="281"/>
        <v>-23.596159999999756</v>
      </c>
      <c r="Q287" s="131">
        <f t="shared" si="281"/>
        <v>-10060</v>
      </c>
      <c r="R287" s="131">
        <f t="shared" si="281"/>
        <v>0</v>
      </c>
      <c r="S287" s="131">
        <f t="shared" si="281"/>
        <v>0</v>
      </c>
      <c r="T287" s="131">
        <f t="shared" si="281"/>
        <v>-10060</v>
      </c>
      <c r="U287" s="131">
        <f>SUM(U293:U303)</f>
        <v>0</v>
      </c>
      <c r="V287" s="131">
        <v>0</v>
      </c>
      <c r="W287" s="131"/>
      <c r="X287" s="131"/>
      <c r="Y287" s="131"/>
      <c r="Z287" s="131"/>
      <c r="AA287" s="105"/>
      <c r="AB287" s="163"/>
    </row>
    <row r="288" spans="2:28" x14ac:dyDescent="0.2">
      <c r="B288" s="129"/>
      <c r="C288" s="129"/>
      <c r="D288" s="129" t="s">
        <v>48</v>
      </c>
      <c r="E288" s="137" t="s">
        <v>49</v>
      </c>
      <c r="F288" s="131">
        <v>798062</v>
      </c>
      <c r="G288" s="131">
        <v>129000</v>
      </c>
      <c r="H288" s="131">
        <v>129000</v>
      </c>
      <c r="I288" s="131">
        <v>129000</v>
      </c>
      <c r="J288" s="131">
        <f t="shared" ref="J288:J292" si="282">I288-G288</f>
        <v>0</v>
      </c>
      <c r="K288" s="131">
        <v>129000</v>
      </c>
      <c r="L288" s="132">
        <f>(K288/H288)*100</f>
        <v>100</v>
      </c>
      <c r="M288" s="132">
        <f t="shared" ref="M288:M292" si="283">F288</f>
        <v>798062</v>
      </c>
      <c r="N288" s="131">
        <f t="shared" si="249"/>
        <v>100</v>
      </c>
      <c r="O288" s="131">
        <f t="shared" ref="O288:O292" si="284">M288-F288</f>
        <v>0</v>
      </c>
      <c r="P288" s="131">
        <f t="shared" ref="P288:P303" si="285">K288-H288</f>
        <v>0</v>
      </c>
      <c r="Q288" s="131">
        <f>R288+S288+T288</f>
        <v>0</v>
      </c>
      <c r="R288" s="132"/>
      <c r="S288" s="132"/>
      <c r="T288" s="131"/>
      <c r="U288" s="131"/>
      <c r="V288" s="131">
        <f>P288-Q288-U288</f>
        <v>0</v>
      </c>
      <c r="W288" s="131"/>
      <c r="X288" s="131"/>
      <c r="Y288" s="131"/>
      <c r="Z288" s="131"/>
      <c r="AA288" s="105"/>
      <c r="AB288" s="105"/>
    </row>
    <row r="289" spans="2:28" x14ac:dyDescent="0.2">
      <c r="B289" s="129"/>
      <c r="C289" s="129"/>
      <c r="D289" s="129" t="s">
        <v>101</v>
      </c>
      <c r="E289" s="137" t="s">
        <v>56</v>
      </c>
      <c r="F289" s="131">
        <v>26349</v>
      </c>
      <c r="G289" s="131">
        <v>1977</v>
      </c>
      <c r="H289" s="131">
        <v>1977</v>
      </c>
      <c r="I289" s="131">
        <v>1977</v>
      </c>
      <c r="J289" s="131">
        <f t="shared" si="282"/>
        <v>0</v>
      </c>
      <c r="K289" s="131">
        <v>1977</v>
      </c>
      <c r="L289" s="132">
        <v>100</v>
      </c>
      <c r="M289" s="132">
        <f t="shared" si="283"/>
        <v>26349</v>
      </c>
      <c r="N289" s="131">
        <f t="shared" si="249"/>
        <v>100</v>
      </c>
      <c r="O289" s="131">
        <f t="shared" si="284"/>
        <v>0</v>
      </c>
      <c r="P289" s="131">
        <f t="shared" si="285"/>
        <v>0</v>
      </c>
      <c r="Q289" s="131">
        <f t="shared" ref="Q289:Q303" si="286">R289+S289+T289</f>
        <v>0</v>
      </c>
      <c r="R289" s="131"/>
      <c r="S289" s="132"/>
      <c r="T289" s="131"/>
      <c r="U289" s="131"/>
      <c r="V289" s="131">
        <f>P289-Q289-U289</f>
        <v>0</v>
      </c>
      <c r="W289" s="131"/>
      <c r="X289" s="131"/>
      <c r="Y289" s="131"/>
      <c r="Z289" s="131"/>
      <c r="AA289" s="105"/>
      <c r="AB289" s="105"/>
    </row>
    <row r="290" spans="2:28" ht="39" customHeight="1" x14ac:dyDescent="0.2">
      <c r="B290" s="135"/>
      <c r="C290" s="129"/>
      <c r="D290" s="140" t="s">
        <v>57</v>
      </c>
      <c r="E290" s="141" t="s">
        <v>58</v>
      </c>
      <c r="F290" s="131">
        <v>18351</v>
      </c>
      <c r="G290" s="131">
        <v>2150</v>
      </c>
      <c r="H290" s="131">
        <v>2150</v>
      </c>
      <c r="I290" s="131">
        <v>2143.0790000000002</v>
      </c>
      <c r="J290" s="131">
        <f t="shared" si="282"/>
        <v>-6.9209999999998217</v>
      </c>
      <c r="K290" s="131">
        <v>2143.0790000000002</v>
      </c>
      <c r="L290" s="132">
        <v>100</v>
      </c>
      <c r="M290" s="132">
        <f t="shared" si="283"/>
        <v>18351</v>
      </c>
      <c r="N290" s="131">
        <f t="shared" si="249"/>
        <v>100</v>
      </c>
      <c r="O290" s="131">
        <f t="shared" si="284"/>
        <v>0</v>
      </c>
      <c r="P290" s="131">
        <f t="shared" si="285"/>
        <v>-6.9209999999998217</v>
      </c>
      <c r="Q290" s="131">
        <f>R290+S290+T290</f>
        <v>0</v>
      </c>
      <c r="R290" s="132"/>
      <c r="S290" s="132"/>
      <c r="T290" s="131"/>
      <c r="U290" s="131"/>
      <c r="V290" s="131">
        <v>0</v>
      </c>
      <c r="W290" s="131"/>
      <c r="X290" s="131"/>
      <c r="Y290" s="131"/>
      <c r="Z290" s="131"/>
      <c r="AA290" s="105" t="s">
        <v>212</v>
      </c>
      <c r="AB290" s="105" t="s">
        <v>212</v>
      </c>
    </row>
    <row r="291" spans="2:28" x14ac:dyDescent="0.2">
      <c r="B291" s="129"/>
      <c r="C291" s="129"/>
      <c r="D291" s="129" t="s">
        <v>59</v>
      </c>
      <c r="E291" s="137" t="s">
        <v>60</v>
      </c>
      <c r="F291" s="131">
        <v>42138</v>
      </c>
      <c r="G291" s="131">
        <v>7580</v>
      </c>
      <c r="H291" s="131">
        <v>7580</v>
      </c>
      <c r="I291" s="131">
        <v>7580</v>
      </c>
      <c r="J291" s="131">
        <f t="shared" si="282"/>
        <v>0</v>
      </c>
      <c r="K291" s="131">
        <v>7580</v>
      </c>
      <c r="L291" s="132">
        <f>(K291/H291)*100</f>
        <v>100</v>
      </c>
      <c r="M291" s="132">
        <f t="shared" si="283"/>
        <v>42138</v>
      </c>
      <c r="N291" s="131">
        <f t="shared" si="249"/>
        <v>100</v>
      </c>
      <c r="O291" s="131">
        <f t="shared" si="284"/>
        <v>0</v>
      </c>
      <c r="P291" s="131">
        <f t="shared" si="285"/>
        <v>0</v>
      </c>
      <c r="Q291" s="131">
        <f t="shared" si="286"/>
        <v>0</v>
      </c>
      <c r="R291" s="132"/>
      <c r="S291" s="132"/>
      <c r="T291" s="131"/>
      <c r="U291" s="131"/>
      <c r="V291" s="131">
        <f>P291-Q291-U291</f>
        <v>0</v>
      </c>
      <c r="W291" s="131"/>
      <c r="X291" s="131"/>
      <c r="Y291" s="131"/>
      <c r="Z291" s="131"/>
      <c r="AA291" s="105"/>
      <c r="AB291" s="105"/>
    </row>
    <row r="292" spans="2:28" ht="38.25" x14ac:dyDescent="0.2">
      <c r="B292" s="129"/>
      <c r="C292" s="129"/>
      <c r="D292" s="129" t="s">
        <v>61</v>
      </c>
      <c r="E292" s="137" t="s">
        <v>102</v>
      </c>
      <c r="F292" s="131">
        <v>35912</v>
      </c>
      <c r="G292" s="131">
        <v>5200</v>
      </c>
      <c r="H292" s="131">
        <v>5200</v>
      </c>
      <c r="I292" s="131">
        <v>5200</v>
      </c>
      <c r="J292" s="131">
        <f t="shared" si="282"/>
        <v>0</v>
      </c>
      <c r="K292" s="131">
        <v>5200</v>
      </c>
      <c r="L292" s="132">
        <f>(K292/H292)*100</f>
        <v>100</v>
      </c>
      <c r="M292" s="132">
        <f t="shared" si="283"/>
        <v>35912</v>
      </c>
      <c r="N292" s="131">
        <f t="shared" si="249"/>
        <v>100</v>
      </c>
      <c r="O292" s="131">
        <f t="shared" si="284"/>
        <v>0</v>
      </c>
      <c r="P292" s="131">
        <f t="shared" si="285"/>
        <v>0</v>
      </c>
      <c r="Q292" s="131">
        <f t="shared" si="286"/>
        <v>0</v>
      </c>
      <c r="R292" s="132"/>
      <c r="S292" s="132"/>
      <c r="T292" s="131"/>
      <c r="U292" s="131"/>
      <c r="V292" s="131">
        <f>P292-Q292-U292</f>
        <v>0</v>
      </c>
      <c r="W292" s="131"/>
      <c r="X292" s="131"/>
      <c r="Y292" s="131"/>
      <c r="Z292" s="131"/>
      <c r="AA292" s="105"/>
      <c r="AB292" s="105"/>
    </row>
    <row r="293" spans="2:28" ht="25.5" x14ac:dyDescent="0.2">
      <c r="B293" s="129"/>
      <c r="C293" s="129"/>
      <c r="D293" s="129" t="s">
        <v>89</v>
      </c>
      <c r="E293" s="137" t="s">
        <v>110</v>
      </c>
      <c r="F293" s="131">
        <v>50</v>
      </c>
      <c r="G293" s="131">
        <v>0</v>
      </c>
      <c r="H293" s="131">
        <v>0</v>
      </c>
      <c r="I293" s="131">
        <v>0</v>
      </c>
      <c r="J293" s="131">
        <f t="shared" si="231"/>
        <v>0</v>
      </c>
      <c r="K293" s="131">
        <v>0</v>
      </c>
      <c r="L293" s="132">
        <v>100</v>
      </c>
      <c r="M293" s="132">
        <f t="shared" si="220"/>
        <v>50</v>
      </c>
      <c r="N293" s="131">
        <f t="shared" si="249"/>
        <v>100</v>
      </c>
      <c r="O293" s="131">
        <f t="shared" si="232"/>
        <v>0</v>
      </c>
      <c r="P293" s="131">
        <f t="shared" si="285"/>
        <v>0</v>
      </c>
      <c r="Q293" s="131">
        <f t="shared" si="286"/>
        <v>0</v>
      </c>
      <c r="R293" s="132"/>
      <c r="S293" s="132"/>
      <c r="T293" s="131"/>
      <c r="U293" s="131"/>
      <c r="V293" s="131">
        <f>P293-Q293-U293</f>
        <v>0</v>
      </c>
      <c r="W293" s="131"/>
      <c r="X293" s="131"/>
      <c r="Y293" s="131"/>
      <c r="Z293" s="131"/>
      <c r="AA293" s="105"/>
      <c r="AB293" s="105"/>
    </row>
    <row r="294" spans="2:28" ht="51" x14ac:dyDescent="0.2">
      <c r="B294" s="129"/>
      <c r="C294" s="129"/>
      <c r="D294" s="129" t="s">
        <v>64</v>
      </c>
      <c r="E294" s="172" t="s">
        <v>65</v>
      </c>
      <c r="F294" s="131">
        <v>23943</v>
      </c>
      <c r="G294" s="131">
        <v>3280</v>
      </c>
      <c r="H294" s="131">
        <v>3280</v>
      </c>
      <c r="I294" s="131">
        <v>3280</v>
      </c>
      <c r="J294" s="131">
        <f t="shared" si="231"/>
        <v>0</v>
      </c>
      <c r="K294" s="131">
        <v>3280</v>
      </c>
      <c r="L294" s="132">
        <f>(K294/H294)*100</f>
        <v>100</v>
      </c>
      <c r="M294" s="132">
        <f t="shared" si="220"/>
        <v>23943</v>
      </c>
      <c r="N294" s="131">
        <f t="shared" si="249"/>
        <v>100</v>
      </c>
      <c r="O294" s="131">
        <f t="shared" si="232"/>
        <v>0</v>
      </c>
      <c r="P294" s="131">
        <f>K294-H294</f>
        <v>0</v>
      </c>
      <c r="Q294" s="131">
        <f t="shared" si="286"/>
        <v>0</v>
      </c>
      <c r="R294" s="132"/>
      <c r="S294" s="132"/>
      <c r="T294" s="131"/>
      <c r="U294" s="131"/>
      <c r="V294" s="131">
        <f>P294-Q294-U294</f>
        <v>0</v>
      </c>
      <c r="W294" s="131"/>
      <c r="X294" s="131"/>
      <c r="Y294" s="131"/>
      <c r="Z294" s="131"/>
      <c r="AA294" s="105"/>
      <c r="AB294" s="105"/>
    </row>
    <row r="295" spans="2:28" ht="25.5" x14ac:dyDescent="0.2">
      <c r="B295" s="129"/>
      <c r="C295" s="129"/>
      <c r="D295" s="140" t="s">
        <v>91</v>
      </c>
      <c r="E295" s="136" t="s">
        <v>92</v>
      </c>
      <c r="F295" s="131">
        <v>133399</v>
      </c>
      <c r="G295" s="131">
        <v>133399</v>
      </c>
      <c r="H295" s="131">
        <v>8000</v>
      </c>
      <c r="I295" s="131">
        <v>17340.240430000002</v>
      </c>
      <c r="J295" s="131">
        <f t="shared" si="231"/>
        <v>-116058.75956999999</v>
      </c>
      <c r="K295" s="131">
        <v>7999.9910900000004</v>
      </c>
      <c r="L295" s="132">
        <v>100</v>
      </c>
      <c r="M295" s="132">
        <f t="shared" si="220"/>
        <v>133399</v>
      </c>
      <c r="N295" s="131">
        <f t="shared" si="249"/>
        <v>100</v>
      </c>
      <c r="O295" s="131">
        <f t="shared" si="232"/>
        <v>0</v>
      </c>
      <c r="P295" s="131">
        <f>K295-H295</f>
        <v>-8.909999999559659E-3</v>
      </c>
      <c r="Q295" s="131">
        <f>R295+S295+T295</f>
        <v>0</v>
      </c>
      <c r="R295" s="132"/>
      <c r="S295" s="132"/>
      <c r="T295" s="131"/>
      <c r="U295" s="131"/>
      <c r="V295" s="131">
        <f>P295-Q295-U295</f>
        <v>-8.909999999559659E-3</v>
      </c>
      <c r="W295" s="131"/>
      <c r="X295" s="131"/>
      <c r="Y295" s="131"/>
      <c r="Z295" s="131"/>
      <c r="AA295" s="105"/>
      <c r="AB295" s="105" t="s">
        <v>213</v>
      </c>
    </row>
    <row r="296" spans="2:28" ht="51" x14ac:dyDescent="0.2">
      <c r="B296" s="129"/>
      <c r="C296" s="129"/>
      <c r="D296" s="129" t="s">
        <v>93</v>
      </c>
      <c r="E296" s="137" t="s">
        <v>94</v>
      </c>
      <c r="F296" s="131">
        <v>18146</v>
      </c>
      <c r="G296" s="131">
        <v>18146</v>
      </c>
      <c r="H296" s="131">
        <v>0</v>
      </c>
      <c r="I296" s="131">
        <v>2213.31</v>
      </c>
      <c r="J296" s="131">
        <f t="shared" si="231"/>
        <v>-15932.69</v>
      </c>
      <c r="K296" s="131">
        <v>0</v>
      </c>
      <c r="L296" s="132">
        <v>100</v>
      </c>
      <c r="M296" s="132">
        <f t="shared" si="220"/>
        <v>18146</v>
      </c>
      <c r="N296" s="131">
        <f t="shared" si="249"/>
        <v>100</v>
      </c>
      <c r="O296" s="131">
        <f t="shared" si="232"/>
        <v>0</v>
      </c>
      <c r="P296" s="131">
        <f t="shared" si="285"/>
        <v>0</v>
      </c>
      <c r="Q296" s="131">
        <f>R296+S296+T296</f>
        <v>0</v>
      </c>
      <c r="R296" s="132"/>
      <c r="S296" s="132"/>
      <c r="T296" s="131"/>
      <c r="U296" s="131"/>
      <c r="V296" s="131">
        <v>0</v>
      </c>
      <c r="W296" s="131"/>
      <c r="X296" s="131"/>
      <c r="Y296" s="131"/>
      <c r="Z296" s="131"/>
      <c r="AA296" s="105"/>
      <c r="AB296" s="105" t="s">
        <v>213</v>
      </c>
    </row>
    <row r="297" spans="2:28" ht="27.75" customHeight="1" x14ac:dyDescent="0.2">
      <c r="B297" s="129"/>
      <c r="C297" s="129"/>
      <c r="D297" s="129" t="s">
        <v>95</v>
      </c>
      <c r="E297" s="176" t="s">
        <v>96</v>
      </c>
      <c r="F297" s="131">
        <v>624</v>
      </c>
      <c r="G297" s="131">
        <v>624</v>
      </c>
      <c r="H297" s="131">
        <v>0</v>
      </c>
      <c r="I297" s="131">
        <v>0</v>
      </c>
      <c r="J297" s="131">
        <f>I297-G297</f>
        <v>-624</v>
      </c>
      <c r="K297" s="131">
        <v>0</v>
      </c>
      <c r="L297" s="132">
        <v>100</v>
      </c>
      <c r="M297" s="132">
        <f t="shared" si="220"/>
        <v>624</v>
      </c>
      <c r="N297" s="131">
        <f t="shared" si="249"/>
        <v>100</v>
      </c>
      <c r="O297" s="131">
        <f t="shared" si="232"/>
        <v>0</v>
      </c>
      <c r="P297" s="131">
        <f>K297-H297</f>
        <v>0</v>
      </c>
      <c r="Q297" s="131">
        <f>R297+S297+T297</f>
        <v>0</v>
      </c>
      <c r="R297" s="132"/>
      <c r="S297" s="132"/>
      <c r="T297" s="131"/>
      <c r="U297" s="131"/>
      <c r="V297" s="131">
        <f>P297-Q297-U297</f>
        <v>0</v>
      </c>
      <c r="W297" s="131"/>
      <c r="X297" s="131"/>
      <c r="Y297" s="131"/>
      <c r="Z297" s="131"/>
      <c r="AA297" s="105"/>
      <c r="AB297" s="105" t="s">
        <v>213</v>
      </c>
    </row>
    <row r="298" spans="2:28" ht="25.5" x14ac:dyDescent="0.2">
      <c r="B298" s="129"/>
      <c r="C298" s="129"/>
      <c r="D298" s="129" t="s">
        <v>71</v>
      </c>
      <c r="E298" s="137" t="s">
        <v>104</v>
      </c>
      <c r="F298" s="131">
        <v>9791</v>
      </c>
      <c r="G298" s="131">
        <v>6245</v>
      </c>
      <c r="H298" s="131">
        <v>0</v>
      </c>
      <c r="I298" s="131">
        <v>649.6</v>
      </c>
      <c r="J298" s="131">
        <f t="shared" si="231"/>
        <v>-5595.4</v>
      </c>
      <c r="K298" s="131">
        <v>0</v>
      </c>
      <c r="L298" s="132">
        <v>100</v>
      </c>
      <c r="M298" s="132">
        <f t="shared" si="220"/>
        <v>9791</v>
      </c>
      <c r="N298" s="131">
        <f t="shared" si="249"/>
        <v>100</v>
      </c>
      <c r="O298" s="131">
        <f t="shared" si="232"/>
        <v>0</v>
      </c>
      <c r="P298" s="131">
        <f t="shared" si="285"/>
        <v>0</v>
      </c>
      <c r="Q298" s="131">
        <f>R298+S298+T298</f>
        <v>0</v>
      </c>
      <c r="R298" s="132"/>
      <c r="S298" s="131"/>
      <c r="T298" s="131"/>
      <c r="U298" s="131"/>
      <c r="V298" s="131">
        <f>P298-Q298-U298</f>
        <v>0</v>
      </c>
      <c r="W298" s="131"/>
      <c r="X298" s="131"/>
      <c r="Y298" s="131"/>
      <c r="Z298" s="131"/>
      <c r="AA298" s="105"/>
      <c r="AB298" s="105" t="s">
        <v>213</v>
      </c>
    </row>
    <row r="299" spans="2:28" ht="34.5" customHeight="1" x14ac:dyDescent="0.2">
      <c r="B299" s="129"/>
      <c r="C299" s="129"/>
      <c r="D299" s="129" t="s">
        <v>97</v>
      </c>
      <c r="E299" s="137" t="s">
        <v>98</v>
      </c>
      <c r="F299" s="131">
        <v>60313</v>
      </c>
      <c r="G299" s="131">
        <v>10000</v>
      </c>
      <c r="H299" s="131">
        <v>10000</v>
      </c>
      <c r="I299" s="131">
        <v>9983.7372699999996</v>
      </c>
      <c r="J299" s="131">
        <f t="shared" si="231"/>
        <v>-16.262730000000374</v>
      </c>
      <c r="K299" s="131">
        <v>9983.7372699999996</v>
      </c>
      <c r="L299" s="132">
        <v>100</v>
      </c>
      <c r="M299" s="132">
        <f t="shared" si="220"/>
        <v>60313</v>
      </c>
      <c r="N299" s="131">
        <f>M299/F299*100</f>
        <v>100</v>
      </c>
      <c r="O299" s="131">
        <f>M299-F299</f>
        <v>0</v>
      </c>
      <c r="P299" s="131">
        <f t="shared" si="285"/>
        <v>-16.262730000000374</v>
      </c>
      <c r="Q299" s="131">
        <f t="shared" si="286"/>
        <v>-10000</v>
      </c>
      <c r="R299" s="132"/>
      <c r="S299" s="132"/>
      <c r="T299" s="131">
        <v>-10000</v>
      </c>
      <c r="U299" s="131"/>
      <c r="V299" s="131">
        <v>0</v>
      </c>
      <c r="W299" s="131"/>
      <c r="X299" s="131"/>
      <c r="Y299" s="131"/>
      <c r="Z299" s="131"/>
      <c r="AA299" s="105" t="s">
        <v>66</v>
      </c>
      <c r="AB299" s="105" t="s">
        <v>66</v>
      </c>
    </row>
    <row r="300" spans="2:28" ht="63.75" x14ac:dyDescent="0.2">
      <c r="B300" s="135"/>
      <c r="C300" s="129"/>
      <c r="D300" s="129" t="s">
        <v>73</v>
      </c>
      <c r="E300" s="137" t="s">
        <v>74</v>
      </c>
      <c r="F300" s="131">
        <v>1171</v>
      </c>
      <c r="G300" s="131">
        <v>1171</v>
      </c>
      <c r="H300" s="131">
        <v>85</v>
      </c>
      <c r="I300" s="131">
        <v>713.14604999999995</v>
      </c>
      <c r="J300" s="131">
        <f t="shared" si="231"/>
        <v>-457.85395000000005</v>
      </c>
      <c r="K300" s="131">
        <v>84.59648</v>
      </c>
      <c r="L300" s="131">
        <v>100</v>
      </c>
      <c r="M300" s="132">
        <f t="shared" si="220"/>
        <v>1171</v>
      </c>
      <c r="N300" s="131">
        <f>M300/F300*100</f>
        <v>100</v>
      </c>
      <c r="O300" s="131">
        <f>M300-F300</f>
        <v>0</v>
      </c>
      <c r="P300" s="131">
        <f t="shared" si="285"/>
        <v>-0.40352000000000032</v>
      </c>
      <c r="Q300" s="131">
        <f t="shared" si="286"/>
        <v>-60</v>
      </c>
      <c r="R300" s="132"/>
      <c r="S300" s="132"/>
      <c r="T300" s="131">
        <v>-60</v>
      </c>
      <c r="U300" s="131"/>
      <c r="V300" s="131">
        <v>0</v>
      </c>
      <c r="W300" s="131"/>
      <c r="X300" s="131"/>
      <c r="Y300" s="131"/>
      <c r="Z300" s="131"/>
      <c r="AA300" s="105" t="s">
        <v>66</v>
      </c>
      <c r="AB300" s="105" t="s">
        <v>66</v>
      </c>
    </row>
    <row r="301" spans="2:28" ht="51" x14ac:dyDescent="0.2">
      <c r="B301" s="135"/>
      <c r="C301" s="129"/>
      <c r="D301" s="140" t="s">
        <v>75</v>
      </c>
      <c r="E301" s="136" t="s">
        <v>76</v>
      </c>
      <c r="F301" s="131">
        <v>25592</v>
      </c>
      <c r="G301" s="131">
        <v>18852</v>
      </c>
      <c r="H301" s="131">
        <v>0</v>
      </c>
      <c r="I301" s="131">
        <v>800</v>
      </c>
      <c r="J301" s="131">
        <f t="shared" si="231"/>
        <v>-18052</v>
      </c>
      <c r="K301" s="131">
        <v>0</v>
      </c>
      <c r="L301" s="131">
        <v>100</v>
      </c>
      <c r="M301" s="132">
        <f>F301</f>
        <v>25592</v>
      </c>
      <c r="N301" s="131">
        <f>M301/F301*100</f>
        <v>100</v>
      </c>
      <c r="O301" s="131">
        <f t="shared" ref="O301" si="287">M301-F301</f>
        <v>0</v>
      </c>
      <c r="P301" s="131">
        <f>K301-H301</f>
        <v>0</v>
      </c>
      <c r="Q301" s="131">
        <f t="shared" si="286"/>
        <v>0</v>
      </c>
      <c r="R301" s="132"/>
      <c r="S301" s="132"/>
      <c r="T301" s="132"/>
      <c r="U301" s="132"/>
      <c r="V301" s="131">
        <v>0</v>
      </c>
      <c r="W301" s="131"/>
      <c r="X301" s="131"/>
      <c r="Y301" s="131"/>
      <c r="Z301" s="131"/>
      <c r="AA301" s="105"/>
      <c r="AB301" s="105" t="s">
        <v>213</v>
      </c>
    </row>
    <row r="302" spans="2:28" ht="63.75" x14ac:dyDescent="0.2">
      <c r="B302" s="129"/>
      <c r="C302" s="129"/>
      <c r="D302" s="129" t="s">
        <v>77</v>
      </c>
      <c r="E302" s="137" t="s">
        <v>78</v>
      </c>
      <c r="F302" s="131">
        <v>3630</v>
      </c>
      <c r="G302" s="131">
        <v>2136</v>
      </c>
      <c r="H302" s="131">
        <v>0</v>
      </c>
      <c r="I302" s="131">
        <v>970</v>
      </c>
      <c r="J302" s="131">
        <f>I302-G302</f>
        <v>-1166</v>
      </c>
      <c r="K302" s="131">
        <v>0</v>
      </c>
      <c r="L302" s="132">
        <v>100</v>
      </c>
      <c r="M302" s="132">
        <f t="shared" si="220"/>
        <v>3630</v>
      </c>
      <c r="N302" s="131">
        <f t="shared" si="249"/>
        <v>100</v>
      </c>
      <c r="O302" s="131">
        <f t="shared" si="232"/>
        <v>0</v>
      </c>
      <c r="P302" s="131">
        <f>K302-H302</f>
        <v>0</v>
      </c>
      <c r="Q302" s="131">
        <f>R302+S302+T302</f>
        <v>0</v>
      </c>
      <c r="R302" s="132"/>
      <c r="S302" s="132"/>
      <c r="T302" s="131"/>
      <c r="U302" s="131"/>
      <c r="V302" s="131">
        <f>P302-Q302-U302</f>
        <v>0</v>
      </c>
      <c r="W302" s="131"/>
      <c r="X302" s="131"/>
      <c r="Y302" s="131"/>
      <c r="Z302" s="131"/>
      <c r="AA302" s="105"/>
      <c r="AB302" s="105" t="s">
        <v>66</v>
      </c>
    </row>
    <row r="303" spans="2:28" ht="15.75" customHeight="1" x14ac:dyDescent="0.2">
      <c r="B303" s="129"/>
      <c r="C303" s="129"/>
      <c r="D303" s="129" t="s">
        <v>83</v>
      </c>
      <c r="E303" s="137" t="s">
        <v>153</v>
      </c>
      <c r="F303" s="131">
        <v>11</v>
      </c>
      <c r="G303" s="131">
        <v>0</v>
      </c>
      <c r="H303" s="131">
        <v>0</v>
      </c>
      <c r="I303" s="131">
        <v>0</v>
      </c>
      <c r="J303" s="131">
        <f>I303-G303</f>
        <v>0</v>
      </c>
      <c r="K303" s="131">
        <v>0</v>
      </c>
      <c r="L303" s="132">
        <v>100</v>
      </c>
      <c r="M303" s="132">
        <f t="shared" si="220"/>
        <v>11</v>
      </c>
      <c r="N303" s="131">
        <f>M303/F303*100</f>
        <v>100</v>
      </c>
      <c r="O303" s="131">
        <f>M303-F303</f>
        <v>0</v>
      </c>
      <c r="P303" s="131">
        <f t="shared" si="285"/>
        <v>0</v>
      </c>
      <c r="Q303" s="131">
        <f t="shared" si="286"/>
        <v>0</v>
      </c>
      <c r="R303" s="132"/>
      <c r="S303" s="132"/>
      <c r="T303" s="131"/>
      <c r="U303" s="131"/>
      <c r="V303" s="131">
        <f>P303-Q303-U303</f>
        <v>0</v>
      </c>
      <c r="W303" s="131"/>
      <c r="X303" s="131"/>
      <c r="Y303" s="131"/>
      <c r="Z303" s="131"/>
      <c r="AA303" s="105"/>
      <c r="AB303" s="105"/>
    </row>
    <row r="304" spans="2:28" ht="38.25" x14ac:dyDescent="0.2">
      <c r="B304" s="129" t="s">
        <v>160</v>
      </c>
      <c r="C304" s="129"/>
      <c r="D304" s="129"/>
      <c r="E304" s="175" t="s">
        <v>161</v>
      </c>
      <c r="F304" s="131">
        <f>F305</f>
        <v>1298</v>
      </c>
      <c r="G304" s="131">
        <f>G305</f>
        <v>0</v>
      </c>
      <c r="H304" s="131">
        <f>+H305</f>
        <v>0</v>
      </c>
      <c r="I304" s="131">
        <f>+I305</f>
        <v>0</v>
      </c>
      <c r="J304" s="131">
        <f t="shared" ref="J304:O306" si="288">J305</f>
        <v>0</v>
      </c>
      <c r="K304" s="131">
        <f>+K305</f>
        <v>0</v>
      </c>
      <c r="L304" s="131">
        <v>100</v>
      </c>
      <c r="M304" s="131">
        <f>M305</f>
        <v>1298</v>
      </c>
      <c r="N304" s="131">
        <v>100</v>
      </c>
      <c r="O304" s="131">
        <f t="shared" si="288"/>
        <v>0</v>
      </c>
      <c r="P304" s="131">
        <f>P305</f>
        <v>0</v>
      </c>
      <c r="Q304" s="131">
        <f>+R304+S304+T304</f>
        <v>0</v>
      </c>
      <c r="R304" s="131">
        <f>R305</f>
        <v>0</v>
      </c>
      <c r="S304" s="131">
        <v>0</v>
      </c>
      <c r="T304" s="131">
        <v>0</v>
      </c>
      <c r="U304" s="131">
        <v>0</v>
      </c>
      <c r="V304" s="131">
        <v>0</v>
      </c>
      <c r="W304" s="131"/>
      <c r="X304" s="131"/>
      <c r="Y304" s="131"/>
      <c r="Z304" s="131"/>
      <c r="AA304" s="105"/>
      <c r="AB304" s="105"/>
    </row>
    <row r="305" spans="2:28" ht="25.5" x14ac:dyDescent="0.2">
      <c r="B305" s="135"/>
      <c r="C305" s="129" t="s">
        <v>46</v>
      </c>
      <c r="D305" s="129" t="s">
        <v>121</v>
      </c>
      <c r="E305" s="137" t="s">
        <v>47</v>
      </c>
      <c r="F305" s="131">
        <v>1298</v>
      </c>
      <c r="G305" s="131">
        <v>0</v>
      </c>
      <c r="H305" s="131">
        <v>0</v>
      </c>
      <c r="I305" s="131">
        <v>0</v>
      </c>
      <c r="J305" s="131">
        <f>I305-G305</f>
        <v>0</v>
      </c>
      <c r="K305" s="131">
        <v>0</v>
      </c>
      <c r="L305" s="132">
        <v>100</v>
      </c>
      <c r="M305" s="131">
        <f>F305</f>
        <v>1298</v>
      </c>
      <c r="N305" s="131">
        <v>100</v>
      </c>
      <c r="O305" s="131">
        <f>SUM(O309:O315)</f>
        <v>0</v>
      </c>
      <c r="P305" s="131">
        <f>K305-H305</f>
        <v>0</v>
      </c>
      <c r="Q305" s="131">
        <f>+R305+S305+T305</f>
        <v>0</v>
      </c>
      <c r="R305" s="131"/>
      <c r="S305" s="131"/>
      <c r="T305" s="131"/>
      <c r="U305" s="131"/>
      <c r="V305" s="131">
        <v>0</v>
      </c>
      <c r="W305" s="131"/>
      <c r="X305" s="131"/>
      <c r="Y305" s="131"/>
      <c r="Z305" s="131"/>
      <c r="AA305" s="105"/>
      <c r="AB305" s="105"/>
    </row>
    <row r="306" spans="2:28" ht="30.75" customHeight="1" x14ac:dyDescent="0.2">
      <c r="B306" s="129" t="s">
        <v>195</v>
      </c>
      <c r="C306" s="129"/>
      <c r="D306" s="129"/>
      <c r="E306" s="177" t="s">
        <v>196</v>
      </c>
      <c r="F306" s="131">
        <f>F307</f>
        <v>25200</v>
      </c>
      <c r="G306" s="131">
        <f>G307</f>
        <v>25200</v>
      </c>
      <c r="H306" s="131">
        <f>+H307</f>
        <v>0</v>
      </c>
      <c r="I306" s="131">
        <f>+I307</f>
        <v>0</v>
      </c>
      <c r="J306" s="131">
        <f t="shared" si="288"/>
        <v>-25200</v>
      </c>
      <c r="K306" s="131">
        <f>+K307</f>
        <v>0</v>
      </c>
      <c r="L306" s="131">
        <v>100</v>
      </c>
      <c r="M306" s="131">
        <f>M307</f>
        <v>25200</v>
      </c>
      <c r="N306" s="131">
        <v>100</v>
      </c>
      <c r="O306" s="131">
        <f t="shared" si="288"/>
        <v>0</v>
      </c>
      <c r="P306" s="131">
        <f>P307</f>
        <v>0</v>
      </c>
      <c r="Q306" s="131">
        <f>+R306+S306+T306</f>
        <v>0</v>
      </c>
      <c r="R306" s="131">
        <f>R307</f>
        <v>0</v>
      </c>
      <c r="S306" s="131">
        <v>0</v>
      </c>
      <c r="T306" s="131">
        <v>0</v>
      </c>
      <c r="U306" s="131">
        <v>0</v>
      </c>
      <c r="V306" s="131">
        <v>0</v>
      </c>
      <c r="W306" s="131"/>
      <c r="X306" s="131"/>
      <c r="Y306" s="131"/>
      <c r="Z306" s="131"/>
      <c r="AA306" s="105"/>
      <c r="AB306" s="105"/>
    </row>
    <row r="307" spans="2:28" ht="51" x14ac:dyDescent="0.2">
      <c r="B307" s="135"/>
      <c r="C307" s="129" t="s">
        <v>46</v>
      </c>
      <c r="D307" s="129" t="s">
        <v>85</v>
      </c>
      <c r="E307" s="136" t="s">
        <v>86</v>
      </c>
      <c r="F307" s="131">
        <v>25200</v>
      </c>
      <c r="G307" s="131">
        <v>25200</v>
      </c>
      <c r="H307" s="131">
        <v>0</v>
      </c>
      <c r="I307" s="131">
        <v>0</v>
      </c>
      <c r="J307" s="131">
        <f>I307-G307</f>
        <v>-25200</v>
      </c>
      <c r="K307" s="131">
        <v>0</v>
      </c>
      <c r="L307" s="132">
        <v>100</v>
      </c>
      <c r="M307" s="131">
        <f>F307</f>
        <v>25200</v>
      </c>
      <c r="N307" s="131">
        <v>100</v>
      </c>
      <c r="O307" s="131">
        <f>SUM(O311:O316)</f>
        <v>0</v>
      </c>
      <c r="P307" s="131">
        <f>K307-H307</f>
        <v>0</v>
      </c>
      <c r="Q307" s="131">
        <f>+R307+S307+T307</f>
        <v>0</v>
      </c>
      <c r="R307" s="131"/>
      <c r="S307" s="131"/>
      <c r="T307" s="131"/>
      <c r="U307" s="131"/>
      <c r="V307" s="131">
        <v>0</v>
      </c>
      <c r="W307" s="131"/>
      <c r="X307" s="131"/>
      <c r="Y307" s="131"/>
      <c r="Z307" s="131"/>
      <c r="AA307" s="105"/>
      <c r="AB307" s="105"/>
    </row>
    <row r="308" spans="2:28" ht="63.75" x14ac:dyDescent="0.2">
      <c r="B308" s="135" t="s">
        <v>162</v>
      </c>
      <c r="C308" s="129"/>
      <c r="D308" s="129"/>
      <c r="E308" s="142" t="s">
        <v>184</v>
      </c>
      <c r="F308" s="131">
        <f>F309</f>
        <v>166766</v>
      </c>
      <c r="G308" s="131">
        <f t="shared" ref="G308:I308" si="289">G309</f>
        <v>84233</v>
      </c>
      <c r="H308" s="131">
        <f t="shared" si="289"/>
        <v>28326</v>
      </c>
      <c r="I308" s="131">
        <f t="shared" si="289"/>
        <v>66609.049319999991</v>
      </c>
      <c r="J308" s="131">
        <f>J309</f>
        <v>-17623.950680000002</v>
      </c>
      <c r="K308" s="131">
        <f>K309</f>
        <v>28179.67252</v>
      </c>
      <c r="L308" s="132">
        <f>(K308/H308)*100</f>
        <v>99.483416366588997</v>
      </c>
      <c r="M308" s="131">
        <f>M309</f>
        <v>166766</v>
      </c>
      <c r="N308" s="131">
        <f t="shared" ref="N308:N318" si="290">M308/F308*100</f>
        <v>100</v>
      </c>
      <c r="O308" s="131">
        <f t="shared" ref="O308:U308" si="291">O309</f>
        <v>0</v>
      </c>
      <c r="P308" s="131">
        <f t="shared" si="291"/>
        <v>-146.32748000000061</v>
      </c>
      <c r="Q308" s="131">
        <f t="shared" si="291"/>
        <v>0</v>
      </c>
      <c r="R308" s="131">
        <f t="shared" si="291"/>
        <v>0</v>
      </c>
      <c r="S308" s="131">
        <f t="shared" si="291"/>
        <v>0</v>
      </c>
      <c r="T308" s="131">
        <f t="shared" si="291"/>
        <v>0</v>
      </c>
      <c r="U308" s="131">
        <f t="shared" si="291"/>
        <v>0</v>
      </c>
      <c r="V308" s="131">
        <f>V309</f>
        <v>-145.35599999999999</v>
      </c>
      <c r="W308" s="131"/>
      <c r="X308" s="131"/>
      <c r="Y308" s="131"/>
      <c r="Z308" s="131"/>
      <c r="AA308" s="147"/>
      <c r="AB308" s="105"/>
    </row>
    <row r="309" spans="2:28" ht="29.25" customHeight="1" x14ac:dyDescent="0.2">
      <c r="B309" s="135"/>
      <c r="C309" s="129" t="s">
        <v>46</v>
      </c>
      <c r="D309" s="129"/>
      <c r="E309" s="137" t="s">
        <v>47</v>
      </c>
      <c r="F309" s="131">
        <f t="shared" ref="F309:K309" si="292">SUM(F310:F318)</f>
        <v>166766</v>
      </c>
      <c r="G309" s="131">
        <f t="shared" si="292"/>
        <v>84233</v>
      </c>
      <c r="H309" s="131">
        <f t="shared" si="292"/>
        <v>28326</v>
      </c>
      <c r="I309" s="131">
        <f t="shared" si="292"/>
        <v>66609.049319999991</v>
      </c>
      <c r="J309" s="131">
        <f t="shared" si="292"/>
        <v>-17623.950680000002</v>
      </c>
      <c r="K309" s="131">
        <f t="shared" si="292"/>
        <v>28179.67252</v>
      </c>
      <c r="L309" s="131">
        <v>100</v>
      </c>
      <c r="M309" s="131">
        <f t="shared" ref="M309:U309" si="293">SUM(M310:M318)</f>
        <v>166766</v>
      </c>
      <c r="N309" s="131">
        <f t="shared" si="293"/>
        <v>900</v>
      </c>
      <c r="O309" s="131">
        <f t="shared" si="293"/>
        <v>0</v>
      </c>
      <c r="P309" s="131">
        <f t="shared" si="293"/>
        <v>-146.32748000000061</v>
      </c>
      <c r="Q309" s="131">
        <f t="shared" si="293"/>
        <v>0</v>
      </c>
      <c r="R309" s="131">
        <f t="shared" si="293"/>
        <v>0</v>
      </c>
      <c r="S309" s="132">
        <f t="shared" si="293"/>
        <v>0</v>
      </c>
      <c r="T309" s="132">
        <f t="shared" si="293"/>
        <v>0</v>
      </c>
      <c r="U309" s="132">
        <f t="shared" si="293"/>
        <v>0</v>
      </c>
      <c r="V309" s="131">
        <f>V316+V318</f>
        <v>-145.35599999999999</v>
      </c>
      <c r="W309" s="131"/>
      <c r="X309" s="131"/>
      <c r="Y309" s="131"/>
      <c r="Z309" s="131"/>
      <c r="AA309" s="105"/>
      <c r="AB309" s="105"/>
    </row>
    <row r="310" spans="2:28" x14ac:dyDescent="0.2">
      <c r="B310" s="135"/>
      <c r="C310" s="129"/>
      <c r="D310" s="129" t="s">
        <v>88</v>
      </c>
      <c r="E310" s="137" t="s">
        <v>49</v>
      </c>
      <c r="F310" s="131">
        <v>81804</v>
      </c>
      <c r="G310" s="131">
        <v>13500</v>
      </c>
      <c r="H310" s="131">
        <v>13500</v>
      </c>
      <c r="I310" s="131">
        <v>13499.999519999999</v>
      </c>
      <c r="J310" s="131">
        <f>I310-G310</f>
        <v>-4.800000006071059E-4</v>
      </c>
      <c r="K310" s="131">
        <v>13499.999519999999</v>
      </c>
      <c r="L310" s="132">
        <f>(K310/H310)*100</f>
        <v>99.999996444444434</v>
      </c>
      <c r="M310" s="132">
        <f t="shared" ref="M310:M312" si="294">F310</f>
        <v>81804</v>
      </c>
      <c r="N310" s="131">
        <f t="shared" ref="N310:N312" si="295">M310/F310*100</f>
        <v>100</v>
      </c>
      <c r="O310" s="131">
        <f>M310-F310</f>
        <v>0</v>
      </c>
      <c r="P310" s="131">
        <f>K310-H310</f>
        <v>-4.800000006071059E-4</v>
      </c>
      <c r="Q310" s="131">
        <f>R310+S310+T310</f>
        <v>0</v>
      </c>
      <c r="R310" s="132"/>
      <c r="S310" s="132"/>
      <c r="T310" s="131"/>
      <c r="U310" s="131"/>
      <c r="V310" s="131">
        <f>P310-Q310-U310</f>
        <v>-4.800000006071059E-4</v>
      </c>
      <c r="W310" s="131"/>
      <c r="X310" s="131"/>
      <c r="Y310" s="131"/>
      <c r="Z310" s="131"/>
      <c r="AA310" s="105"/>
      <c r="AB310" s="105"/>
    </row>
    <row r="311" spans="2:28" ht="25.5" x14ac:dyDescent="0.2">
      <c r="B311" s="129"/>
      <c r="C311" s="129"/>
      <c r="D311" s="129" t="s">
        <v>101</v>
      </c>
      <c r="E311" s="137" t="s">
        <v>56</v>
      </c>
      <c r="F311" s="131">
        <v>3869</v>
      </c>
      <c r="G311" s="131">
        <v>488</v>
      </c>
      <c r="H311" s="131">
        <v>488</v>
      </c>
      <c r="I311" s="131">
        <v>487.029</v>
      </c>
      <c r="J311" s="131">
        <f t="shared" ref="J311:J318" si="296">I311-G311</f>
        <v>-0.97100000000000364</v>
      </c>
      <c r="K311" s="131">
        <v>487.029</v>
      </c>
      <c r="L311" s="131">
        <v>100</v>
      </c>
      <c r="M311" s="132">
        <f t="shared" si="294"/>
        <v>3869</v>
      </c>
      <c r="N311" s="131">
        <f t="shared" si="295"/>
        <v>100</v>
      </c>
      <c r="O311" s="131">
        <f t="shared" ref="O311:O318" si="297">M311-F311</f>
        <v>0</v>
      </c>
      <c r="P311" s="131">
        <f t="shared" ref="P311:P316" si="298">K311-H311</f>
        <v>-0.97100000000000364</v>
      </c>
      <c r="Q311" s="131">
        <f>R311+S311+T311</f>
        <v>0</v>
      </c>
      <c r="R311" s="131"/>
      <c r="S311" s="132"/>
      <c r="T311" s="131"/>
      <c r="U311" s="131"/>
      <c r="V311" s="131">
        <f>P311-Q311-U311</f>
        <v>-0.97100000000000364</v>
      </c>
      <c r="W311" s="131"/>
      <c r="X311" s="131"/>
      <c r="Y311" s="131"/>
      <c r="Z311" s="131"/>
      <c r="AA311" s="105" t="s">
        <v>212</v>
      </c>
      <c r="AB311" s="105" t="s">
        <v>212</v>
      </c>
    </row>
    <row r="312" spans="2:28" ht="38.25" x14ac:dyDescent="0.2">
      <c r="B312" s="135"/>
      <c r="C312" s="129"/>
      <c r="D312" s="140" t="s">
        <v>57</v>
      </c>
      <c r="E312" s="141" t="s">
        <v>58</v>
      </c>
      <c r="F312" s="131">
        <v>2303</v>
      </c>
      <c r="G312" s="131">
        <v>320</v>
      </c>
      <c r="H312" s="131">
        <v>320</v>
      </c>
      <c r="I312" s="131">
        <v>320</v>
      </c>
      <c r="J312" s="131">
        <f t="shared" si="296"/>
        <v>0</v>
      </c>
      <c r="K312" s="131">
        <v>320</v>
      </c>
      <c r="L312" s="132">
        <v>100</v>
      </c>
      <c r="M312" s="132">
        <f t="shared" si="294"/>
        <v>2303</v>
      </c>
      <c r="N312" s="131">
        <f t="shared" si="295"/>
        <v>100</v>
      </c>
      <c r="O312" s="131">
        <f t="shared" si="297"/>
        <v>0</v>
      </c>
      <c r="P312" s="131">
        <f>K312-H312</f>
        <v>0</v>
      </c>
      <c r="Q312" s="131">
        <f>R312+S312+T312</f>
        <v>0</v>
      </c>
      <c r="R312" s="132"/>
      <c r="S312" s="132"/>
      <c r="T312" s="131"/>
      <c r="U312" s="131"/>
      <c r="V312" s="131">
        <v>0</v>
      </c>
      <c r="W312" s="131"/>
      <c r="X312" s="131"/>
      <c r="Y312" s="131"/>
      <c r="Z312" s="131"/>
      <c r="AA312" s="105"/>
      <c r="AB312" s="105"/>
    </row>
    <row r="313" spans="2:28" x14ac:dyDescent="0.2">
      <c r="B313" s="129"/>
      <c r="C313" s="129"/>
      <c r="D313" s="129" t="s">
        <v>59</v>
      </c>
      <c r="E313" s="137" t="s">
        <v>60</v>
      </c>
      <c r="F313" s="131">
        <v>4319</v>
      </c>
      <c r="G313" s="131">
        <v>769</v>
      </c>
      <c r="H313" s="131">
        <v>769</v>
      </c>
      <c r="I313" s="131">
        <v>769</v>
      </c>
      <c r="J313" s="131">
        <f t="shared" si="296"/>
        <v>0</v>
      </c>
      <c r="K313" s="131">
        <v>769</v>
      </c>
      <c r="L313" s="132">
        <f t="shared" ref="L313:L318" si="299">(K313/H313)*100</f>
        <v>100</v>
      </c>
      <c r="M313" s="132">
        <f>F313</f>
        <v>4319</v>
      </c>
      <c r="N313" s="131">
        <v>100</v>
      </c>
      <c r="O313" s="131">
        <f t="shared" si="297"/>
        <v>0</v>
      </c>
      <c r="P313" s="131">
        <f t="shared" si="298"/>
        <v>0</v>
      </c>
      <c r="Q313" s="131">
        <f t="shared" ref="Q313:Q318" si="300">R313+S313+T313</f>
        <v>0</v>
      </c>
      <c r="R313" s="131"/>
      <c r="S313" s="131"/>
      <c r="T313" s="131"/>
      <c r="U313" s="131"/>
      <c r="V313" s="131">
        <v>0</v>
      </c>
      <c r="W313" s="131"/>
      <c r="X313" s="131"/>
      <c r="Y313" s="131"/>
      <c r="Z313" s="131"/>
      <c r="AA313" s="105"/>
      <c r="AB313" s="105"/>
    </row>
    <row r="314" spans="2:28" ht="42" customHeight="1" x14ac:dyDescent="0.2">
      <c r="B314" s="135"/>
      <c r="C314" s="129"/>
      <c r="D314" s="129" t="s">
        <v>61</v>
      </c>
      <c r="E314" s="137" t="s">
        <v>102</v>
      </c>
      <c r="F314" s="131">
        <v>3681</v>
      </c>
      <c r="G314" s="131">
        <v>470</v>
      </c>
      <c r="H314" s="131">
        <v>470</v>
      </c>
      <c r="I314" s="131">
        <v>470</v>
      </c>
      <c r="J314" s="131">
        <f t="shared" si="296"/>
        <v>0</v>
      </c>
      <c r="K314" s="131">
        <v>470</v>
      </c>
      <c r="L314" s="132">
        <v>100</v>
      </c>
      <c r="M314" s="132">
        <f t="shared" ref="M314:M318" si="301">F314</f>
        <v>3681</v>
      </c>
      <c r="N314" s="131">
        <f t="shared" ref="N314:N315" si="302">M314/F314*100</f>
        <v>100</v>
      </c>
      <c r="O314" s="131">
        <f t="shared" si="297"/>
        <v>0</v>
      </c>
      <c r="P314" s="131">
        <f t="shared" si="298"/>
        <v>0</v>
      </c>
      <c r="Q314" s="131">
        <f t="shared" si="300"/>
        <v>0</v>
      </c>
      <c r="R314" s="132"/>
      <c r="S314" s="132"/>
      <c r="T314" s="131"/>
      <c r="U314" s="131"/>
      <c r="V314" s="131">
        <f>P314-Q314-U314</f>
        <v>0</v>
      </c>
      <c r="W314" s="131"/>
      <c r="X314" s="131"/>
      <c r="Y314" s="131"/>
      <c r="Z314" s="131"/>
      <c r="AA314" s="105"/>
      <c r="AB314" s="105"/>
    </row>
    <row r="315" spans="2:28" ht="51" x14ac:dyDescent="0.2">
      <c r="B315" s="135"/>
      <c r="C315" s="129"/>
      <c r="D315" s="129" t="s">
        <v>64</v>
      </c>
      <c r="E315" s="172" t="s">
        <v>65</v>
      </c>
      <c r="F315" s="131">
        <v>2454</v>
      </c>
      <c r="G315" s="131">
        <v>350</v>
      </c>
      <c r="H315" s="131">
        <v>350</v>
      </c>
      <c r="I315" s="131">
        <v>350</v>
      </c>
      <c r="J315" s="131">
        <f t="shared" si="296"/>
        <v>0</v>
      </c>
      <c r="K315" s="131">
        <v>350</v>
      </c>
      <c r="L315" s="132">
        <f t="shared" si="299"/>
        <v>100</v>
      </c>
      <c r="M315" s="132">
        <f t="shared" si="301"/>
        <v>2454</v>
      </c>
      <c r="N315" s="131">
        <f t="shared" si="302"/>
        <v>100</v>
      </c>
      <c r="O315" s="131">
        <f t="shared" si="297"/>
        <v>0</v>
      </c>
      <c r="P315" s="131">
        <f t="shared" si="298"/>
        <v>0</v>
      </c>
      <c r="Q315" s="131">
        <f t="shared" si="300"/>
        <v>0</v>
      </c>
      <c r="R315" s="132"/>
      <c r="S315" s="132"/>
      <c r="T315" s="131"/>
      <c r="U315" s="131"/>
      <c r="V315" s="131">
        <v>0</v>
      </c>
      <c r="W315" s="131"/>
      <c r="X315" s="131"/>
      <c r="Y315" s="131"/>
      <c r="Z315" s="131"/>
      <c r="AA315" s="105"/>
      <c r="AB315" s="105"/>
    </row>
    <row r="316" spans="2:28" ht="63.75" x14ac:dyDescent="0.2">
      <c r="B316" s="135"/>
      <c r="C316" s="129"/>
      <c r="D316" s="129" t="s">
        <v>71</v>
      </c>
      <c r="E316" s="137" t="s">
        <v>104</v>
      </c>
      <c r="F316" s="131">
        <v>2923</v>
      </c>
      <c r="G316" s="131">
        <v>2923</v>
      </c>
      <c r="H316" s="131">
        <v>800</v>
      </c>
      <c r="I316" s="131">
        <v>654.64400000000001</v>
      </c>
      <c r="J316" s="131">
        <f>I316-G316</f>
        <v>-2268.3559999999998</v>
      </c>
      <c r="K316" s="131">
        <v>654.64400000000001</v>
      </c>
      <c r="L316" s="132">
        <v>100</v>
      </c>
      <c r="M316" s="132">
        <f t="shared" si="301"/>
        <v>2923</v>
      </c>
      <c r="N316" s="131">
        <f t="shared" si="290"/>
        <v>100</v>
      </c>
      <c r="O316" s="131">
        <f t="shared" si="297"/>
        <v>0</v>
      </c>
      <c r="P316" s="131">
        <f t="shared" si="298"/>
        <v>-145.35599999999999</v>
      </c>
      <c r="Q316" s="131">
        <f t="shared" si="300"/>
        <v>0</v>
      </c>
      <c r="R316" s="132"/>
      <c r="S316" s="132"/>
      <c r="T316" s="131"/>
      <c r="U316" s="131"/>
      <c r="V316" s="131">
        <f>P316-Q316</f>
        <v>-145.35599999999999</v>
      </c>
      <c r="W316" s="131"/>
      <c r="X316" s="131"/>
      <c r="Y316" s="131"/>
      <c r="Z316" s="131"/>
      <c r="AA316" s="105" t="s">
        <v>66</v>
      </c>
      <c r="AB316" s="105" t="s">
        <v>213</v>
      </c>
    </row>
    <row r="317" spans="2:28" ht="63.75" x14ac:dyDescent="0.2">
      <c r="B317" s="135"/>
      <c r="C317" s="129"/>
      <c r="D317" s="140" t="s">
        <v>75</v>
      </c>
      <c r="E317" s="136" t="s">
        <v>76</v>
      </c>
      <c r="F317" s="131">
        <v>1357</v>
      </c>
      <c r="G317" s="131">
        <v>1357</v>
      </c>
      <c r="H317" s="131">
        <v>117</v>
      </c>
      <c r="I317" s="131">
        <v>800</v>
      </c>
      <c r="J317" s="131">
        <f t="shared" ref="J317" si="303">I317-G317</f>
        <v>-557</v>
      </c>
      <c r="K317" s="131">
        <v>117</v>
      </c>
      <c r="L317" s="132">
        <v>100</v>
      </c>
      <c r="M317" s="132">
        <f>F317</f>
        <v>1357</v>
      </c>
      <c r="N317" s="131">
        <f>M317/F317*100</f>
        <v>100</v>
      </c>
      <c r="O317" s="131">
        <f t="shared" si="297"/>
        <v>0</v>
      </c>
      <c r="P317" s="131">
        <f>K317-H317</f>
        <v>0</v>
      </c>
      <c r="Q317" s="131">
        <f t="shared" si="300"/>
        <v>0</v>
      </c>
      <c r="R317" s="132"/>
      <c r="S317" s="132"/>
      <c r="T317" s="132"/>
      <c r="U317" s="132"/>
      <c r="V317" s="131">
        <v>0</v>
      </c>
      <c r="W317" s="131"/>
      <c r="X317" s="131"/>
      <c r="Y317" s="131"/>
      <c r="Z317" s="131"/>
      <c r="AA317" s="105"/>
      <c r="AB317" s="105" t="s">
        <v>66</v>
      </c>
    </row>
    <row r="318" spans="2:28" ht="25.5" x14ac:dyDescent="0.2">
      <c r="B318" s="135"/>
      <c r="C318" s="129"/>
      <c r="D318" s="129" t="s">
        <v>77</v>
      </c>
      <c r="E318" s="137" t="s">
        <v>129</v>
      </c>
      <c r="F318" s="131">
        <v>64056</v>
      </c>
      <c r="G318" s="131">
        <v>64056</v>
      </c>
      <c r="H318" s="131">
        <v>11512</v>
      </c>
      <c r="I318" s="131">
        <v>49258.376799999998</v>
      </c>
      <c r="J318" s="131">
        <f t="shared" si="296"/>
        <v>-14797.623200000002</v>
      </c>
      <c r="K318" s="131">
        <v>11512</v>
      </c>
      <c r="L318" s="132">
        <f t="shared" si="299"/>
        <v>100</v>
      </c>
      <c r="M318" s="132">
        <f t="shared" si="301"/>
        <v>64056</v>
      </c>
      <c r="N318" s="131">
        <f t="shared" si="290"/>
        <v>100</v>
      </c>
      <c r="O318" s="131">
        <f t="shared" si="297"/>
        <v>0</v>
      </c>
      <c r="P318" s="131">
        <f>K318-H318</f>
        <v>0</v>
      </c>
      <c r="Q318" s="131">
        <f t="shared" si="300"/>
        <v>0</v>
      </c>
      <c r="R318" s="132"/>
      <c r="S318" s="132"/>
      <c r="T318" s="131"/>
      <c r="U318" s="131"/>
      <c r="V318" s="131">
        <f>P318-Q318-U318</f>
        <v>0</v>
      </c>
      <c r="W318" s="131"/>
      <c r="X318" s="131"/>
      <c r="Y318" s="131"/>
      <c r="Z318" s="131"/>
      <c r="AA318" s="105"/>
      <c r="AB318" s="105" t="s">
        <v>213</v>
      </c>
    </row>
    <row r="319" spans="2:28" ht="76.5" x14ac:dyDescent="0.2">
      <c r="B319" s="135" t="s">
        <v>163</v>
      </c>
      <c r="C319" s="129" t="s">
        <v>46</v>
      </c>
      <c r="D319" s="129"/>
      <c r="E319" s="137" t="s">
        <v>164</v>
      </c>
      <c r="F319" s="131">
        <f>F320</f>
        <v>1870</v>
      </c>
      <c r="G319" s="131">
        <f t="shared" ref="G319:V319" si="304">G320</f>
        <v>0</v>
      </c>
      <c r="H319" s="131">
        <f t="shared" si="304"/>
        <v>0</v>
      </c>
      <c r="I319" s="131">
        <f t="shared" si="304"/>
        <v>0</v>
      </c>
      <c r="J319" s="131">
        <f t="shared" si="304"/>
        <v>0</v>
      </c>
      <c r="K319" s="131">
        <f t="shared" si="304"/>
        <v>0</v>
      </c>
      <c r="L319" s="131">
        <f t="shared" si="304"/>
        <v>100</v>
      </c>
      <c r="M319" s="131">
        <f t="shared" si="304"/>
        <v>1870</v>
      </c>
      <c r="N319" s="131">
        <f t="shared" si="304"/>
        <v>100</v>
      </c>
      <c r="O319" s="131">
        <f t="shared" si="304"/>
        <v>0</v>
      </c>
      <c r="P319" s="131">
        <f t="shared" si="304"/>
        <v>0</v>
      </c>
      <c r="Q319" s="131">
        <f t="shared" si="304"/>
        <v>0</v>
      </c>
      <c r="R319" s="131">
        <f t="shared" si="304"/>
        <v>0</v>
      </c>
      <c r="S319" s="131">
        <f t="shared" si="304"/>
        <v>0</v>
      </c>
      <c r="T319" s="131">
        <f t="shared" si="304"/>
        <v>0</v>
      </c>
      <c r="U319" s="131">
        <f t="shared" si="304"/>
        <v>0</v>
      </c>
      <c r="V319" s="131">
        <f t="shared" si="304"/>
        <v>0</v>
      </c>
      <c r="W319" s="131"/>
      <c r="X319" s="131"/>
      <c r="Y319" s="131"/>
      <c r="Z319" s="131"/>
      <c r="AA319" s="105"/>
      <c r="AB319" s="156"/>
    </row>
    <row r="320" spans="2:28" ht="51" x14ac:dyDescent="0.2">
      <c r="B320" s="129"/>
      <c r="C320" s="129"/>
      <c r="D320" s="140" t="s">
        <v>85</v>
      </c>
      <c r="E320" s="136" t="s">
        <v>86</v>
      </c>
      <c r="F320" s="131">
        <v>1870</v>
      </c>
      <c r="G320" s="131">
        <v>0</v>
      </c>
      <c r="H320" s="131">
        <v>0</v>
      </c>
      <c r="I320" s="131">
        <v>0</v>
      </c>
      <c r="J320" s="131">
        <f>I320-G320</f>
        <v>0</v>
      </c>
      <c r="K320" s="131">
        <v>0</v>
      </c>
      <c r="L320" s="132">
        <v>100</v>
      </c>
      <c r="M320" s="132">
        <f>F320</f>
        <v>1870</v>
      </c>
      <c r="N320" s="131">
        <f t="shared" ref="N320" si="305">M320/F320*100</f>
        <v>100</v>
      </c>
      <c r="O320" s="131">
        <v>0</v>
      </c>
      <c r="P320" s="131">
        <f>K320-H320</f>
        <v>0</v>
      </c>
      <c r="Q320" s="131">
        <f>R320+S320+T320</f>
        <v>0</v>
      </c>
      <c r="R320" s="132"/>
      <c r="S320" s="132"/>
      <c r="T320" s="131"/>
      <c r="U320" s="131"/>
      <c r="V320" s="131">
        <f>P320-Q320-U320</f>
        <v>0</v>
      </c>
      <c r="W320" s="150"/>
      <c r="X320" s="150"/>
      <c r="Y320" s="150"/>
      <c r="Z320" s="131"/>
      <c r="AA320" s="105"/>
      <c r="AB320" s="105"/>
    </row>
    <row r="321" spans="2:29" ht="76.5" x14ac:dyDescent="0.2">
      <c r="B321" s="135" t="s">
        <v>198</v>
      </c>
      <c r="C321" s="129" t="s">
        <v>171</v>
      </c>
      <c r="D321" s="129"/>
      <c r="E321" s="137" t="s">
        <v>164</v>
      </c>
      <c r="F321" s="131">
        <f>F322</f>
        <v>1329330</v>
      </c>
      <c r="G321" s="131">
        <f t="shared" ref="G321:V321" si="306">G322</f>
        <v>82954</v>
      </c>
      <c r="H321" s="131">
        <f t="shared" si="306"/>
        <v>82954</v>
      </c>
      <c r="I321" s="131">
        <f t="shared" si="306"/>
        <v>82953.305120000005</v>
      </c>
      <c r="J321" s="131">
        <f t="shared" si="306"/>
        <v>-0.69487999999546446</v>
      </c>
      <c r="K321" s="131">
        <f t="shared" si="306"/>
        <v>82953.305120000005</v>
      </c>
      <c r="L321" s="131">
        <f t="shared" si="306"/>
        <v>100</v>
      </c>
      <c r="M321" s="131">
        <f t="shared" si="306"/>
        <v>1329330</v>
      </c>
      <c r="N321" s="131">
        <f t="shared" si="306"/>
        <v>100</v>
      </c>
      <c r="O321" s="131">
        <f t="shared" si="306"/>
        <v>0</v>
      </c>
      <c r="P321" s="131">
        <f t="shared" si="306"/>
        <v>-0.69487999999546446</v>
      </c>
      <c r="Q321" s="131">
        <f t="shared" si="306"/>
        <v>0</v>
      </c>
      <c r="R321" s="131">
        <f t="shared" si="306"/>
        <v>0</v>
      </c>
      <c r="S321" s="131">
        <f t="shared" si="306"/>
        <v>0</v>
      </c>
      <c r="T321" s="131">
        <f t="shared" si="306"/>
        <v>0</v>
      </c>
      <c r="U321" s="131">
        <f t="shared" si="306"/>
        <v>0</v>
      </c>
      <c r="V321" s="131">
        <f t="shared" si="306"/>
        <v>-0.69487999999546446</v>
      </c>
      <c r="W321" s="131"/>
      <c r="X321" s="131"/>
      <c r="Y321" s="131"/>
      <c r="Z321" s="131"/>
      <c r="AA321" s="105"/>
      <c r="AB321" s="156"/>
    </row>
    <row r="322" spans="2:29" ht="51" x14ac:dyDescent="0.2">
      <c r="B322" s="129"/>
      <c r="C322" s="129"/>
      <c r="D322" s="140" t="s">
        <v>197</v>
      </c>
      <c r="E322" s="136" t="s">
        <v>86</v>
      </c>
      <c r="F322" s="131">
        <v>1329330</v>
      </c>
      <c r="G322" s="131">
        <v>82954</v>
      </c>
      <c r="H322" s="131">
        <v>82954</v>
      </c>
      <c r="I322" s="131">
        <v>82953.305120000005</v>
      </c>
      <c r="J322" s="131">
        <f>I322-G322</f>
        <v>-0.69487999999546446</v>
      </c>
      <c r="K322" s="131">
        <v>82953.305120000005</v>
      </c>
      <c r="L322" s="132">
        <v>100</v>
      </c>
      <c r="M322" s="132">
        <f>F322</f>
        <v>1329330</v>
      </c>
      <c r="N322" s="131">
        <f t="shared" ref="N322" si="307">M322/F322*100</f>
        <v>100</v>
      </c>
      <c r="O322" s="131">
        <v>0</v>
      </c>
      <c r="P322" s="131">
        <f>K322-H322</f>
        <v>-0.69487999999546446</v>
      </c>
      <c r="Q322" s="131">
        <f>R322+S322+T322</f>
        <v>0</v>
      </c>
      <c r="R322" s="132"/>
      <c r="S322" s="132"/>
      <c r="T322" s="131"/>
      <c r="U322" s="131"/>
      <c r="V322" s="131">
        <f>P322-Q322-U322</f>
        <v>-0.69487999999546446</v>
      </c>
      <c r="W322" s="150"/>
      <c r="X322" s="150"/>
      <c r="Y322" s="150"/>
      <c r="Z322" s="131"/>
      <c r="AA322" s="105"/>
      <c r="AB322" s="105"/>
    </row>
    <row r="323" spans="2:29" ht="43.5" customHeight="1" x14ac:dyDescent="0.2">
      <c r="B323" s="178" t="s">
        <v>165</v>
      </c>
      <c r="C323" s="178"/>
      <c r="D323" s="178"/>
      <c r="E323" s="166" t="s">
        <v>166</v>
      </c>
      <c r="F323" s="179">
        <f>F324</f>
        <v>294840</v>
      </c>
      <c r="G323" s="179">
        <f>G324</f>
        <v>0</v>
      </c>
      <c r="H323" s="179">
        <f>+H324</f>
        <v>0</v>
      </c>
      <c r="I323" s="179">
        <f>I324</f>
        <v>0</v>
      </c>
      <c r="J323" s="179">
        <f t="shared" ref="J323:V323" si="308">J324</f>
        <v>0</v>
      </c>
      <c r="K323" s="179">
        <f>K324</f>
        <v>0</v>
      </c>
      <c r="L323" s="132">
        <v>100</v>
      </c>
      <c r="M323" s="179">
        <f>F323</f>
        <v>294840</v>
      </c>
      <c r="N323" s="179">
        <f t="shared" ref="N323:P323" si="309">N324</f>
        <v>0</v>
      </c>
      <c r="O323" s="179">
        <f t="shared" si="309"/>
        <v>0</v>
      </c>
      <c r="P323" s="179">
        <f t="shared" si="309"/>
        <v>0</v>
      </c>
      <c r="Q323" s="179">
        <f>+R323+S323+T323</f>
        <v>0</v>
      </c>
      <c r="R323" s="179">
        <f>R324+R325</f>
        <v>0</v>
      </c>
      <c r="S323" s="179">
        <f>S324</f>
        <v>0</v>
      </c>
      <c r="T323" s="179">
        <f>T324</f>
        <v>0</v>
      </c>
      <c r="U323" s="179">
        <f t="shared" si="308"/>
        <v>0</v>
      </c>
      <c r="V323" s="179">
        <f t="shared" si="308"/>
        <v>0</v>
      </c>
      <c r="W323" s="180"/>
      <c r="X323" s="180"/>
      <c r="Y323" s="180"/>
      <c r="Z323" s="180"/>
      <c r="AA323" s="144"/>
      <c r="AB323" s="105"/>
    </row>
    <row r="324" spans="2:29" ht="25.5" x14ac:dyDescent="0.2">
      <c r="B324" s="178"/>
      <c r="C324" s="178" t="s">
        <v>46</v>
      </c>
      <c r="D324" s="178"/>
      <c r="E324" s="142" t="s">
        <v>167</v>
      </c>
      <c r="F324" s="179">
        <f>F325+F326</f>
        <v>294840</v>
      </c>
      <c r="G324" s="131">
        <f>G325+G326</f>
        <v>0</v>
      </c>
      <c r="H324" s="131">
        <f t="shared" ref="H324:I324" si="310">H325+H326</f>
        <v>0</v>
      </c>
      <c r="I324" s="131">
        <f t="shared" si="310"/>
        <v>0</v>
      </c>
      <c r="J324" s="180">
        <f>J325+J326</f>
        <v>0</v>
      </c>
      <c r="K324" s="179">
        <f>K325+K326</f>
        <v>0</v>
      </c>
      <c r="L324" s="132">
        <v>100</v>
      </c>
      <c r="M324" s="179">
        <f>M325</f>
        <v>287280</v>
      </c>
      <c r="N324" s="180">
        <v>0</v>
      </c>
      <c r="O324" s="180">
        <v>0</v>
      </c>
      <c r="P324" s="180">
        <f>P325+P326</f>
        <v>0</v>
      </c>
      <c r="Q324" s="180">
        <f>Q325</f>
        <v>0</v>
      </c>
      <c r="R324" s="179">
        <v>0</v>
      </c>
      <c r="S324" s="179">
        <v>0</v>
      </c>
      <c r="T324" s="179">
        <f>T325</f>
        <v>0</v>
      </c>
      <c r="U324" s="179">
        <v>0</v>
      </c>
      <c r="V324" s="180">
        <v>0</v>
      </c>
      <c r="W324" s="180"/>
      <c r="X324" s="180"/>
      <c r="Y324" s="180"/>
      <c r="Z324" s="180"/>
      <c r="AA324" s="144"/>
      <c r="AB324" s="105"/>
    </row>
    <row r="325" spans="2:29" ht="25.5" x14ac:dyDescent="0.2">
      <c r="B325" s="178"/>
      <c r="C325" s="178"/>
      <c r="D325" s="181" t="s">
        <v>77</v>
      </c>
      <c r="E325" s="182" t="s">
        <v>129</v>
      </c>
      <c r="F325" s="179">
        <v>287280</v>
      </c>
      <c r="G325" s="180">
        <v>0</v>
      </c>
      <c r="H325" s="179">
        <v>0</v>
      </c>
      <c r="I325" s="179">
        <v>0</v>
      </c>
      <c r="J325" s="180">
        <f>I325-G325</f>
        <v>0</v>
      </c>
      <c r="K325" s="179">
        <v>0</v>
      </c>
      <c r="L325" s="132">
        <v>100</v>
      </c>
      <c r="M325" s="179">
        <f>F325</f>
        <v>287280</v>
      </c>
      <c r="N325" s="180">
        <v>0</v>
      </c>
      <c r="O325" s="180">
        <v>0</v>
      </c>
      <c r="P325" s="180">
        <f>K325-H325</f>
        <v>0</v>
      </c>
      <c r="Q325" s="180">
        <f>T325+R325+S325</f>
        <v>0</v>
      </c>
      <c r="R325" s="179"/>
      <c r="S325" s="179"/>
      <c r="T325" s="179"/>
      <c r="U325" s="179"/>
      <c r="V325" s="180">
        <v>0</v>
      </c>
      <c r="W325" s="180"/>
      <c r="X325" s="180"/>
      <c r="Y325" s="180"/>
      <c r="Z325" s="180"/>
      <c r="AA325" s="105"/>
      <c r="AB325" s="105"/>
      <c r="AC325" s="152"/>
    </row>
    <row r="326" spans="2:29" ht="25.5" x14ac:dyDescent="0.2">
      <c r="B326" s="178"/>
      <c r="C326" s="178"/>
      <c r="D326" s="178" t="s">
        <v>125</v>
      </c>
      <c r="E326" s="137" t="s">
        <v>126</v>
      </c>
      <c r="F326" s="180">
        <v>7560</v>
      </c>
      <c r="G326" s="180">
        <v>0</v>
      </c>
      <c r="H326" s="180">
        <v>0</v>
      </c>
      <c r="I326" s="180">
        <v>0</v>
      </c>
      <c r="J326" s="131">
        <f>I326-G326</f>
        <v>0</v>
      </c>
      <c r="K326" s="180">
        <v>0</v>
      </c>
      <c r="L326" s="132">
        <v>100</v>
      </c>
      <c r="M326" s="179">
        <f>+F326</f>
        <v>7560</v>
      </c>
      <c r="N326" s="180">
        <v>0</v>
      </c>
      <c r="O326" s="180">
        <v>0</v>
      </c>
      <c r="P326" s="180">
        <f>K326-H326</f>
        <v>0</v>
      </c>
      <c r="Q326" s="180">
        <f>+R326+S326+T326</f>
        <v>0</v>
      </c>
      <c r="R326" s="179"/>
      <c r="S326" s="179"/>
      <c r="T326" s="180"/>
      <c r="U326" s="180"/>
      <c r="V326" s="180">
        <v>0</v>
      </c>
      <c r="W326" s="183"/>
      <c r="X326" s="183"/>
      <c r="Y326" s="183"/>
      <c r="Z326" s="180"/>
      <c r="AA326" s="105"/>
      <c r="AB326" s="105"/>
    </row>
    <row r="327" spans="2:29" ht="38.25" x14ac:dyDescent="0.2">
      <c r="B327" s="135" t="s">
        <v>168</v>
      </c>
      <c r="C327" s="129"/>
      <c r="D327" s="129"/>
      <c r="E327" s="142" t="s">
        <v>169</v>
      </c>
      <c r="F327" s="131">
        <f>F328</f>
        <v>817297</v>
      </c>
      <c r="G327" s="131">
        <f t="shared" ref="G327:I327" si="311">G328</f>
        <v>251037</v>
      </c>
      <c r="H327" s="131">
        <f t="shared" si="311"/>
        <v>108865</v>
      </c>
      <c r="I327" s="131">
        <f t="shared" si="311"/>
        <v>235992.67647000001</v>
      </c>
      <c r="J327" s="131">
        <f>J328</f>
        <v>-15044.323529999996</v>
      </c>
      <c r="K327" s="131">
        <f>K328</f>
        <v>106690.80855</v>
      </c>
      <c r="L327" s="132">
        <f t="shared" ref="L327" si="312">(K327/H327)*100</f>
        <v>98.002855417259909</v>
      </c>
      <c r="M327" s="131">
        <f>M328</f>
        <v>817297</v>
      </c>
      <c r="N327" s="131">
        <f>M327/F327*100</f>
        <v>100</v>
      </c>
      <c r="O327" s="131">
        <f t="shared" ref="O327" si="313">O328</f>
        <v>0</v>
      </c>
      <c r="P327" s="131">
        <f>P328</f>
        <v>-2174.1914500000007</v>
      </c>
      <c r="Q327" s="131">
        <f>Q328</f>
        <v>-300</v>
      </c>
      <c r="R327" s="131">
        <f t="shared" ref="R327:V327" si="314">R328</f>
        <v>0</v>
      </c>
      <c r="S327" s="131">
        <f t="shared" si="314"/>
        <v>0</v>
      </c>
      <c r="T327" s="131">
        <f t="shared" si="314"/>
        <v>0</v>
      </c>
      <c r="U327" s="131">
        <f t="shared" si="314"/>
        <v>0</v>
      </c>
      <c r="V327" s="131">
        <f t="shared" si="314"/>
        <v>-2173.1839600000003</v>
      </c>
      <c r="W327" s="131"/>
      <c r="X327" s="131"/>
      <c r="Y327" s="131"/>
      <c r="Z327" s="131"/>
      <c r="AA327" s="147"/>
      <c r="AB327" s="134"/>
    </row>
    <row r="328" spans="2:29" ht="25.5" x14ac:dyDescent="0.2">
      <c r="B328" s="135"/>
      <c r="C328" s="129" t="s">
        <v>46</v>
      </c>
      <c r="D328" s="129"/>
      <c r="E328" s="159" t="s">
        <v>47</v>
      </c>
      <c r="F328" s="131">
        <f>SUM(F329:F340)</f>
        <v>817297</v>
      </c>
      <c r="G328" s="131">
        <f t="shared" ref="G328:R328" si="315">SUM(G329:G340)</f>
        <v>251037</v>
      </c>
      <c r="H328" s="131">
        <f t="shared" si="315"/>
        <v>108865</v>
      </c>
      <c r="I328" s="131">
        <f t="shared" si="315"/>
        <v>235992.67647000001</v>
      </c>
      <c r="J328" s="131">
        <f t="shared" si="315"/>
        <v>-15044.323529999996</v>
      </c>
      <c r="K328" s="131">
        <f t="shared" si="315"/>
        <v>106690.80855</v>
      </c>
      <c r="L328" s="131">
        <f t="shared" si="315"/>
        <v>1100</v>
      </c>
      <c r="M328" s="131">
        <f t="shared" si="315"/>
        <v>817297</v>
      </c>
      <c r="N328" s="131">
        <f t="shared" si="315"/>
        <v>1200</v>
      </c>
      <c r="O328" s="131">
        <f t="shared" si="315"/>
        <v>0</v>
      </c>
      <c r="P328" s="131">
        <f t="shared" si="315"/>
        <v>-2174.1914500000007</v>
      </c>
      <c r="Q328" s="131">
        <f t="shared" si="315"/>
        <v>-300</v>
      </c>
      <c r="R328" s="131">
        <f t="shared" si="315"/>
        <v>0</v>
      </c>
      <c r="S328" s="131">
        <f>SUM(S329:S339)</f>
        <v>0</v>
      </c>
      <c r="T328" s="131">
        <f>SUM(T329:T339)</f>
        <v>0</v>
      </c>
      <c r="U328" s="131">
        <f t="shared" ref="U328:V328" si="316">SUM(U335:U339)</f>
        <v>0</v>
      </c>
      <c r="V328" s="131">
        <f t="shared" si="316"/>
        <v>-2173.1839600000003</v>
      </c>
      <c r="W328" s="131"/>
      <c r="X328" s="131"/>
      <c r="Y328" s="131"/>
      <c r="Z328" s="131"/>
      <c r="AA328" s="134"/>
      <c r="AB328" s="134"/>
    </row>
    <row r="329" spans="2:29" x14ac:dyDescent="0.2">
      <c r="B329" s="129"/>
      <c r="C329" s="129"/>
      <c r="D329" s="129" t="s">
        <v>88</v>
      </c>
      <c r="E329" s="137" t="s">
        <v>49</v>
      </c>
      <c r="F329" s="131">
        <v>539749</v>
      </c>
      <c r="G329" s="131">
        <v>81895</v>
      </c>
      <c r="H329" s="131">
        <v>81895</v>
      </c>
      <c r="I329" s="131">
        <v>81895</v>
      </c>
      <c r="J329" s="131">
        <f t="shared" ref="J329:J340" si="317">I329-G329</f>
        <v>0</v>
      </c>
      <c r="K329" s="131">
        <v>81895</v>
      </c>
      <c r="L329" s="131">
        <v>100</v>
      </c>
      <c r="M329" s="132">
        <f t="shared" ref="M329:M340" si="318">F329</f>
        <v>539749</v>
      </c>
      <c r="N329" s="131">
        <v>100</v>
      </c>
      <c r="O329" s="131">
        <f>M329-F329</f>
        <v>0</v>
      </c>
      <c r="P329" s="131">
        <f t="shared" ref="P329:P330" si="319">K329-H329</f>
        <v>0</v>
      </c>
      <c r="Q329" s="131">
        <f>+R329+S329+T329</f>
        <v>0</v>
      </c>
      <c r="R329" s="131"/>
      <c r="S329" s="132"/>
      <c r="T329" s="132"/>
      <c r="U329" s="131"/>
      <c r="V329" s="131">
        <f>P329-Q329-U329</f>
        <v>0</v>
      </c>
      <c r="W329" s="131"/>
      <c r="X329" s="131"/>
      <c r="Y329" s="131"/>
      <c r="Z329" s="131"/>
      <c r="AA329" s="105"/>
      <c r="AB329" s="105"/>
    </row>
    <row r="330" spans="2:29" x14ac:dyDescent="0.2">
      <c r="B330" s="129"/>
      <c r="C330" s="129"/>
      <c r="D330" s="129" t="s">
        <v>101</v>
      </c>
      <c r="E330" s="137" t="s">
        <v>56</v>
      </c>
      <c r="F330" s="131">
        <v>27646</v>
      </c>
      <c r="G330" s="131">
        <v>1308</v>
      </c>
      <c r="H330" s="131">
        <v>1308</v>
      </c>
      <c r="I330" s="131">
        <v>1307.9069999999999</v>
      </c>
      <c r="J330" s="131">
        <f t="shared" si="317"/>
        <v>-9.3000000000074579E-2</v>
      </c>
      <c r="K330" s="131">
        <v>1307.9069999999999</v>
      </c>
      <c r="L330" s="131">
        <v>100</v>
      </c>
      <c r="M330" s="132">
        <f t="shared" si="318"/>
        <v>27646</v>
      </c>
      <c r="N330" s="131">
        <v>100</v>
      </c>
      <c r="O330" s="131">
        <f>M330-F330</f>
        <v>0</v>
      </c>
      <c r="P330" s="131">
        <f t="shared" si="319"/>
        <v>-9.3000000000074579E-2</v>
      </c>
      <c r="Q330" s="131">
        <f>R330+S330+T330</f>
        <v>0</v>
      </c>
      <c r="R330" s="131"/>
      <c r="S330" s="131"/>
      <c r="T330" s="131"/>
      <c r="U330" s="131"/>
      <c r="V330" s="131">
        <f>P330-Q330-U330</f>
        <v>-9.3000000000074579E-2</v>
      </c>
      <c r="W330" s="131"/>
      <c r="X330" s="131"/>
      <c r="Y330" s="131"/>
      <c r="Z330" s="131"/>
      <c r="AA330" s="105"/>
      <c r="AB330" s="105"/>
    </row>
    <row r="331" spans="2:29" ht="38.25" x14ac:dyDescent="0.2">
      <c r="B331" s="135"/>
      <c r="C331" s="129"/>
      <c r="D331" s="140" t="s">
        <v>57</v>
      </c>
      <c r="E331" s="141" t="s">
        <v>58</v>
      </c>
      <c r="F331" s="131">
        <v>18896</v>
      </c>
      <c r="G331" s="131">
        <v>1800</v>
      </c>
      <c r="H331" s="131">
        <v>1800</v>
      </c>
      <c r="I331" s="131">
        <v>1800</v>
      </c>
      <c r="J331" s="131">
        <f>I331-G331</f>
        <v>0</v>
      </c>
      <c r="K331" s="131">
        <v>1800</v>
      </c>
      <c r="L331" s="132">
        <v>100</v>
      </c>
      <c r="M331" s="132">
        <f t="shared" si="318"/>
        <v>18896</v>
      </c>
      <c r="N331" s="131">
        <f t="shared" ref="N331" si="320">M331/F331*100</f>
        <v>100</v>
      </c>
      <c r="O331" s="131">
        <f t="shared" ref="O331" si="321">M331-F331</f>
        <v>0</v>
      </c>
      <c r="P331" s="131">
        <f>K331-H331</f>
        <v>0</v>
      </c>
      <c r="Q331" s="131">
        <f t="shared" ref="Q331:Q334" si="322">R331+S331+T331</f>
        <v>0</v>
      </c>
      <c r="R331" s="132"/>
      <c r="S331" s="132"/>
      <c r="T331" s="131"/>
      <c r="U331" s="131"/>
      <c r="V331" s="131">
        <v>0</v>
      </c>
      <c r="W331" s="131"/>
      <c r="X331" s="131"/>
      <c r="Y331" s="131"/>
      <c r="Z331" s="131"/>
      <c r="AA331" s="105"/>
      <c r="AB331" s="105"/>
    </row>
    <row r="332" spans="2:29" x14ac:dyDescent="0.2">
      <c r="B332" s="129"/>
      <c r="C332" s="129"/>
      <c r="D332" s="129" t="s">
        <v>59</v>
      </c>
      <c r="E332" s="137" t="s">
        <v>60</v>
      </c>
      <c r="F332" s="131">
        <v>28405</v>
      </c>
      <c r="G332" s="131">
        <v>3000</v>
      </c>
      <c r="H332" s="131">
        <v>3000</v>
      </c>
      <c r="I332" s="131">
        <v>3000</v>
      </c>
      <c r="J332" s="131">
        <f t="shared" si="317"/>
        <v>0</v>
      </c>
      <c r="K332" s="131">
        <v>3000</v>
      </c>
      <c r="L332" s="131">
        <v>100</v>
      </c>
      <c r="M332" s="132">
        <f t="shared" si="318"/>
        <v>28405</v>
      </c>
      <c r="N332" s="131">
        <v>100</v>
      </c>
      <c r="O332" s="131">
        <f>M332-F332</f>
        <v>0</v>
      </c>
      <c r="P332" s="131">
        <f>K332-H332</f>
        <v>0</v>
      </c>
      <c r="Q332" s="131">
        <f>R332+S332+T332</f>
        <v>0</v>
      </c>
      <c r="R332" s="131"/>
      <c r="S332" s="131"/>
      <c r="T332" s="131"/>
      <c r="U332" s="131"/>
      <c r="V332" s="131">
        <v>0</v>
      </c>
      <c r="W332" s="131"/>
      <c r="X332" s="131"/>
      <c r="Y332" s="131"/>
      <c r="Z332" s="131"/>
      <c r="AA332" s="105"/>
      <c r="AB332" s="105"/>
    </row>
    <row r="333" spans="2:29" ht="42" customHeight="1" x14ac:dyDescent="0.2">
      <c r="B333" s="129"/>
      <c r="C333" s="129"/>
      <c r="D333" s="129" t="s">
        <v>61</v>
      </c>
      <c r="E333" s="137" t="s">
        <v>102</v>
      </c>
      <c r="F333" s="131">
        <v>24294</v>
      </c>
      <c r="G333" s="131">
        <v>2800</v>
      </c>
      <c r="H333" s="131">
        <v>2800</v>
      </c>
      <c r="I333" s="131">
        <v>2800</v>
      </c>
      <c r="J333" s="131">
        <f t="shared" si="317"/>
        <v>0</v>
      </c>
      <c r="K333" s="131">
        <v>2800</v>
      </c>
      <c r="L333" s="131">
        <v>100</v>
      </c>
      <c r="M333" s="132">
        <f t="shared" si="318"/>
        <v>24294</v>
      </c>
      <c r="N333" s="131">
        <f>M333/F333*100</f>
        <v>100</v>
      </c>
      <c r="O333" s="131">
        <f>M333-F333</f>
        <v>0</v>
      </c>
      <c r="P333" s="131">
        <f t="shared" ref="P333:P338" si="323">K333-H333</f>
        <v>0</v>
      </c>
      <c r="Q333" s="131">
        <f t="shared" si="322"/>
        <v>0</v>
      </c>
      <c r="R333" s="131"/>
      <c r="S333" s="131"/>
      <c r="T333" s="131"/>
      <c r="U333" s="131"/>
      <c r="V333" s="131">
        <f>P333-Q333-U333</f>
        <v>0</v>
      </c>
      <c r="W333" s="131"/>
      <c r="X333" s="131"/>
      <c r="Y333" s="131"/>
      <c r="Z333" s="131"/>
      <c r="AA333" s="105"/>
      <c r="AB333" s="105"/>
    </row>
    <row r="334" spans="2:29" ht="51" x14ac:dyDescent="0.2">
      <c r="B334" s="129"/>
      <c r="C334" s="129"/>
      <c r="D334" s="129" t="s">
        <v>64</v>
      </c>
      <c r="E334" s="184" t="s">
        <v>65</v>
      </c>
      <c r="F334" s="131">
        <v>16195</v>
      </c>
      <c r="G334" s="131">
        <v>1800</v>
      </c>
      <c r="H334" s="131">
        <v>1800</v>
      </c>
      <c r="I334" s="131">
        <v>1800</v>
      </c>
      <c r="J334" s="131">
        <f t="shared" si="317"/>
        <v>0</v>
      </c>
      <c r="K334" s="131">
        <v>1800</v>
      </c>
      <c r="L334" s="131">
        <v>100</v>
      </c>
      <c r="M334" s="132">
        <f t="shared" si="318"/>
        <v>16195</v>
      </c>
      <c r="N334" s="131">
        <v>100</v>
      </c>
      <c r="O334" s="131">
        <v>0</v>
      </c>
      <c r="P334" s="131">
        <f t="shared" si="323"/>
        <v>0</v>
      </c>
      <c r="Q334" s="131">
        <f t="shared" si="322"/>
        <v>0</v>
      </c>
      <c r="R334" s="131"/>
      <c r="S334" s="131"/>
      <c r="T334" s="131"/>
      <c r="U334" s="131"/>
      <c r="V334" s="131">
        <f>P334-Q334-U334</f>
        <v>0</v>
      </c>
      <c r="W334" s="131"/>
      <c r="X334" s="131"/>
      <c r="Y334" s="131"/>
      <c r="Z334" s="131"/>
      <c r="AA334" s="105"/>
      <c r="AB334" s="105"/>
    </row>
    <row r="335" spans="2:29" s="193" customFormat="1" ht="38.25" x14ac:dyDescent="0.2">
      <c r="B335" s="185"/>
      <c r="C335" s="186"/>
      <c r="D335" s="187" t="s">
        <v>71</v>
      </c>
      <c r="E335" s="188" t="s">
        <v>104</v>
      </c>
      <c r="F335" s="189">
        <v>11285</v>
      </c>
      <c r="G335" s="189">
        <v>11285</v>
      </c>
      <c r="H335" s="189">
        <v>0</v>
      </c>
      <c r="I335" s="189">
        <v>271.2</v>
      </c>
      <c r="J335" s="189">
        <f t="shared" si="317"/>
        <v>-11013.8</v>
      </c>
      <c r="K335" s="189">
        <v>0</v>
      </c>
      <c r="L335" s="190">
        <v>100</v>
      </c>
      <c r="M335" s="190">
        <f t="shared" si="318"/>
        <v>11285</v>
      </c>
      <c r="N335" s="189">
        <f t="shared" ref="N335:N340" si="324">M335/F335*100</f>
        <v>100</v>
      </c>
      <c r="O335" s="189">
        <f>M335-F335</f>
        <v>0</v>
      </c>
      <c r="P335" s="189">
        <f t="shared" si="323"/>
        <v>0</v>
      </c>
      <c r="Q335" s="189">
        <f>R335+S335+T335</f>
        <v>0</v>
      </c>
      <c r="R335" s="189"/>
      <c r="S335" s="190"/>
      <c r="T335" s="189"/>
      <c r="U335" s="191"/>
      <c r="V335" s="189">
        <f>P335-Q335-U335</f>
        <v>0</v>
      </c>
      <c r="W335" s="191"/>
      <c r="X335" s="191"/>
      <c r="Y335" s="191"/>
      <c r="Z335" s="191"/>
      <c r="AA335" s="105"/>
      <c r="AB335" s="192" t="s">
        <v>193</v>
      </c>
    </row>
    <row r="336" spans="2:29" s="193" customFormat="1" ht="25.5" x14ac:dyDescent="0.2">
      <c r="B336" s="186"/>
      <c r="C336" s="186"/>
      <c r="D336" s="186" t="s">
        <v>97</v>
      </c>
      <c r="E336" s="194" t="s">
        <v>98</v>
      </c>
      <c r="F336" s="189">
        <v>5608</v>
      </c>
      <c r="G336" s="189">
        <v>1930</v>
      </c>
      <c r="H336" s="189">
        <v>1930</v>
      </c>
      <c r="I336" s="189">
        <v>1929.9995100000001</v>
      </c>
      <c r="J336" s="189">
        <f>I336-G336</f>
        <v>-4.899999998997373E-4</v>
      </c>
      <c r="K336" s="189">
        <v>1929.9995100000001</v>
      </c>
      <c r="L336" s="190">
        <v>100</v>
      </c>
      <c r="M336" s="190">
        <f t="shared" si="318"/>
        <v>5608</v>
      </c>
      <c r="N336" s="189">
        <f>M336/F336*100</f>
        <v>100</v>
      </c>
      <c r="O336" s="189">
        <f>M336-F336</f>
        <v>0</v>
      </c>
      <c r="P336" s="189">
        <f t="shared" si="323"/>
        <v>-4.899999998997373E-4</v>
      </c>
      <c r="Q336" s="189">
        <f t="shared" ref="Q336" si="325">R336+S336+T336</f>
        <v>0</v>
      </c>
      <c r="R336" s="190"/>
      <c r="S336" s="190"/>
      <c r="T336" s="189"/>
      <c r="U336" s="189"/>
      <c r="V336" s="189">
        <v>0</v>
      </c>
      <c r="W336" s="189"/>
      <c r="X336" s="189"/>
      <c r="Y336" s="189"/>
      <c r="Z336" s="189"/>
      <c r="AA336" s="105"/>
      <c r="AB336" s="195"/>
    </row>
    <row r="337" spans="1:672" s="193" customFormat="1" ht="38.25" x14ac:dyDescent="0.2">
      <c r="B337" s="186"/>
      <c r="C337" s="186"/>
      <c r="D337" s="186" t="s">
        <v>73</v>
      </c>
      <c r="E337" s="194" t="s">
        <v>74</v>
      </c>
      <c r="F337" s="189">
        <v>17715</v>
      </c>
      <c r="G337" s="189">
        <v>17715</v>
      </c>
      <c r="H337" s="189">
        <v>3653</v>
      </c>
      <c r="I337" s="189">
        <v>16718.883959999999</v>
      </c>
      <c r="J337" s="189">
        <f t="shared" si="317"/>
        <v>-996.11604000000079</v>
      </c>
      <c r="K337" s="189">
        <v>1479.8160399999999</v>
      </c>
      <c r="L337" s="190">
        <v>100</v>
      </c>
      <c r="M337" s="190">
        <f t="shared" si="318"/>
        <v>17715</v>
      </c>
      <c r="N337" s="189">
        <f t="shared" si="324"/>
        <v>100</v>
      </c>
      <c r="O337" s="189">
        <f t="shared" ref="O337:O338" si="326">M337-F337</f>
        <v>0</v>
      </c>
      <c r="P337" s="189">
        <f t="shared" si="323"/>
        <v>-2173.1839600000003</v>
      </c>
      <c r="Q337" s="189">
        <f>R337+S337+T337</f>
        <v>0</v>
      </c>
      <c r="R337" s="190"/>
      <c r="S337" s="190"/>
      <c r="T337" s="190"/>
      <c r="U337" s="189"/>
      <c r="V337" s="189">
        <f>P337-Q337-U337</f>
        <v>-2173.1839600000003</v>
      </c>
      <c r="W337" s="189"/>
      <c r="X337" s="189"/>
      <c r="Y337" s="189"/>
      <c r="Z337" s="189"/>
      <c r="AA337" s="105"/>
      <c r="AB337" s="192" t="s">
        <v>193</v>
      </c>
    </row>
    <row r="338" spans="1:672" s="193" customFormat="1" ht="56.25" customHeight="1" x14ac:dyDescent="0.2">
      <c r="B338" s="186"/>
      <c r="C338" s="186"/>
      <c r="D338" s="187" t="s">
        <v>75</v>
      </c>
      <c r="E338" s="188" t="s">
        <v>76</v>
      </c>
      <c r="F338" s="189">
        <v>962</v>
      </c>
      <c r="G338" s="189">
        <v>962</v>
      </c>
      <c r="H338" s="189">
        <v>66</v>
      </c>
      <c r="I338" s="189">
        <v>800</v>
      </c>
      <c r="J338" s="189">
        <f t="shared" si="317"/>
        <v>-162</v>
      </c>
      <c r="K338" s="189">
        <v>66</v>
      </c>
      <c r="L338" s="190">
        <v>100</v>
      </c>
      <c r="M338" s="190">
        <f t="shared" si="318"/>
        <v>962</v>
      </c>
      <c r="N338" s="189">
        <f t="shared" si="324"/>
        <v>100</v>
      </c>
      <c r="O338" s="189">
        <f t="shared" si="326"/>
        <v>0</v>
      </c>
      <c r="P338" s="189">
        <f t="shared" si="323"/>
        <v>0</v>
      </c>
      <c r="Q338" s="189">
        <f>R338+S338+T338</f>
        <v>0</v>
      </c>
      <c r="R338" s="190"/>
      <c r="S338" s="190"/>
      <c r="T338" s="190"/>
      <c r="U338" s="189"/>
      <c r="V338" s="189">
        <v>0</v>
      </c>
      <c r="W338" s="189"/>
      <c r="X338" s="189"/>
      <c r="Y338" s="189"/>
      <c r="Z338" s="189"/>
      <c r="AA338" s="192"/>
      <c r="AB338" s="192" t="s">
        <v>193</v>
      </c>
    </row>
    <row r="339" spans="1:672" s="193" customFormat="1" ht="38.25" x14ac:dyDescent="0.2">
      <c r="B339" s="185"/>
      <c r="C339" s="186"/>
      <c r="D339" s="186" t="s">
        <v>77</v>
      </c>
      <c r="E339" s="194" t="s">
        <v>78</v>
      </c>
      <c r="F339" s="189">
        <v>126437</v>
      </c>
      <c r="G339" s="189">
        <v>126437</v>
      </c>
      <c r="H339" s="189">
        <v>10508</v>
      </c>
      <c r="I339" s="189">
        <v>123565.6</v>
      </c>
      <c r="J339" s="189">
        <f t="shared" si="317"/>
        <v>-2871.3999999999942</v>
      </c>
      <c r="K339" s="189">
        <v>10508</v>
      </c>
      <c r="L339" s="190">
        <v>100</v>
      </c>
      <c r="M339" s="190">
        <f t="shared" si="318"/>
        <v>126437</v>
      </c>
      <c r="N339" s="189">
        <f t="shared" si="324"/>
        <v>100</v>
      </c>
      <c r="O339" s="189">
        <f>M339-F339</f>
        <v>0</v>
      </c>
      <c r="P339" s="189">
        <f>K339-H339</f>
        <v>0</v>
      </c>
      <c r="Q339" s="189">
        <f>R339+S339+T339</f>
        <v>0</v>
      </c>
      <c r="R339" s="189"/>
      <c r="S339" s="190"/>
      <c r="T339" s="189"/>
      <c r="U339" s="191"/>
      <c r="V339" s="189">
        <f>P339-Q339-U339</f>
        <v>0</v>
      </c>
      <c r="W339" s="191"/>
      <c r="X339" s="191"/>
      <c r="Y339" s="191"/>
      <c r="Z339" s="191"/>
      <c r="AA339" s="105"/>
      <c r="AB339" s="192" t="s">
        <v>193</v>
      </c>
    </row>
    <row r="340" spans="1:672" ht="63.75" x14ac:dyDescent="0.2">
      <c r="B340" s="135"/>
      <c r="C340" s="129"/>
      <c r="D340" s="140" t="s">
        <v>79</v>
      </c>
      <c r="E340" s="136" t="s">
        <v>80</v>
      </c>
      <c r="F340" s="132">
        <v>105</v>
      </c>
      <c r="G340" s="132">
        <v>105</v>
      </c>
      <c r="H340" s="132">
        <v>105</v>
      </c>
      <c r="I340" s="132">
        <v>104.086</v>
      </c>
      <c r="J340" s="131">
        <f t="shared" si="317"/>
        <v>-0.91400000000000148</v>
      </c>
      <c r="K340" s="132">
        <v>104.086</v>
      </c>
      <c r="L340" s="132">
        <v>0</v>
      </c>
      <c r="M340" s="132">
        <f t="shared" si="318"/>
        <v>105</v>
      </c>
      <c r="N340" s="131">
        <f t="shared" si="324"/>
        <v>100</v>
      </c>
      <c r="O340" s="131">
        <f t="shared" ref="O340" si="327">M340-F340</f>
        <v>0</v>
      </c>
      <c r="P340" s="131">
        <f>K340-H340</f>
        <v>-0.91400000000000148</v>
      </c>
      <c r="Q340" s="131">
        <f>R340+S340+T340</f>
        <v>-300</v>
      </c>
      <c r="R340" s="132"/>
      <c r="S340" s="143"/>
      <c r="T340" s="143">
        <v>-300</v>
      </c>
      <c r="U340" s="132"/>
      <c r="V340" s="131">
        <v>0</v>
      </c>
      <c r="W340" s="131"/>
      <c r="X340" s="131"/>
      <c r="Y340" s="131"/>
      <c r="Z340" s="131"/>
      <c r="AA340" s="105" t="s">
        <v>66</v>
      </c>
      <c r="AB340" s="105" t="s">
        <v>66</v>
      </c>
    </row>
    <row r="341" spans="1:672" s="196" customFormat="1" ht="40.5" customHeight="1" x14ac:dyDescent="0.2">
      <c r="B341" s="135" t="s">
        <v>170</v>
      </c>
      <c r="C341" s="129" t="s">
        <v>171</v>
      </c>
      <c r="D341" s="129" t="s">
        <v>77</v>
      </c>
      <c r="E341" s="137" t="s">
        <v>172</v>
      </c>
      <c r="F341" s="131">
        <v>17845</v>
      </c>
      <c r="G341" s="131">
        <v>17845</v>
      </c>
      <c r="H341" s="131">
        <v>1471</v>
      </c>
      <c r="I341" s="131">
        <v>17845</v>
      </c>
      <c r="J341" s="131">
        <f>I341-G341</f>
        <v>0</v>
      </c>
      <c r="K341" s="131">
        <v>1470.24442</v>
      </c>
      <c r="L341" s="132">
        <v>100</v>
      </c>
      <c r="M341" s="132">
        <f>F341</f>
        <v>17845</v>
      </c>
      <c r="N341" s="131">
        <f>M341/F341*100</f>
        <v>100</v>
      </c>
      <c r="O341" s="131">
        <v>0</v>
      </c>
      <c r="P341" s="131">
        <f>K341-H341</f>
        <v>-0.75558000000000902</v>
      </c>
      <c r="Q341" s="131">
        <f>R341+S341+T341</f>
        <v>0</v>
      </c>
      <c r="R341" s="131"/>
      <c r="S341" s="132"/>
      <c r="T341" s="131"/>
      <c r="U341" s="131"/>
      <c r="V341" s="131">
        <v>0</v>
      </c>
      <c r="W341" s="131"/>
      <c r="X341" s="131"/>
      <c r="Y341" s="131"/>
      <c r="Z341" s="131"/>
      <c r="AA341" s="105"/>
      <c r="AB341" s="137"/>
    </row>
    <row r="342" spans="1:672" ht="25.5" x14ac:dyDescent="0.2">
      <c r="B342" s="178" t="s">
        <v>187</v>
      </c>
      <c r="C342" s="178"/>
      <c r="D342" s="178"/>
      <c r="E342" s="166" t="s">
        <v>188</v>
      </c>
      <c r="F342" s="179">
        <f>F343+F345</f>
        <v>461173</v>
      </c>
      <c r="G342" s="179">
        <f t="shared" ref="G342:Q342" si="328">G343+G345</f>
        <v>461173</v>
      </c>
      <c r="H342" s="179">
        <f t="shared" si="328"/>
        <v>18000</v>
      </c>
      <c r="I342" s="179">
        <f t="shared" si="328"/>
        <v>167861.16344999999</v>
      </c>
      <c r="J342" s="179">
        <f t="shared" si="328"/>
        <v>-293311.83655000001</v>
      </c>
      <c r="K342" s="179">
        <f t="shared" si="328"/>
        <v>16892.00994</v>
      </c>
      <c r="L342" s="132">
        <f t="shared" ref="L342:L349" si="329">(K342/H342)*100</f>
        <v>93.844499666666664</v>
      </c>
      <c r="M342" s="179">
        <f t="shared" si="328"/>
        <v>461173</v>
      </c>
      <c r="N342" s="179">
        <f t="shared" si="328"/>
        <v>0</v>
      </c>
      <c r="O342" s="179">
        <f t="shared" si="328"/>
        <v>0</v>
      </c>
      <c r="P342" s="179">
        <f t="shared" si="328"/>
        <v>-1107.9900600000001</v>
      </c>
      <c r="Q342" s="179">
        <f t="shared" si="328"/>
        <v>-2837.6959999999999</v>
      </c>
      <c r="R342" s="179">
        <f>R343+R344</f>
        <v>0</v>
      </c>
      <c r="S342" s="179">
        <f>S343</f>
        <v>0</v>
      </c>
      <c r="T342" s="179">
        <f>T343</f>
        <v>-2837.6959999999999</v>
      </c>
      <c r="U342" s="179">
        <f t="shared" ref="U342:V342" si="330">U343</f>
        <v>0</v>
      </c>
      <c r="V342" s="179">
        <f t="shared" si="330"/>
        <v>0</v>
      </c>
      <c r="W342" s="180"/>
      <c r="X342" s="180"/>
      <c r="Y342" s="180"/>
      <c r="Z342" s="180"/>
      <c r="AA342" s="144"/>
      <c r="AB342" s="105"/>
    </row>
    <row r="343" spans="1:672" ht="42.75" customHeight="1" x14ac:dyDescent="0.2">
      <c r="B343" s="178"/>
      <c r="C343" s="178" t="s">
        <v>88</v>
      </c>
      <c r="D343" s="178"/>
      <c r="E343" s="142" t="s">
        <v>189</v>
      </c>
      <c r="F343" s="179">
        <f>F344</f>
        <v>375018</v>
      </c>
      <c r="G343" s="179">
        <f t="shared" ref="G343:Q343" si="331">G344</f>
        <v>375018</v>
      </c>
      <c r="H343" s="179">
        <f t="shared" si="331"/>
        <v>8000</v>
      </c>
      <c r="I343" s="179">
        <f t="shared" si="331"/>
        <v>83434.085449999999</v>
      </c>
      <c r="J343" s="179">
        <f t="shared" si="331"/>
        <v>-291583.91454999999</v>
      </c>
      <c r="K343" s="179">
        <f t="shared" si="331"/>
        <v>6892.0099399999999</v>
      </c>
      <c r="L343" s="132">
        <f t="shared" si="329"/>
        <v>86.150124250000005</v>
      </c>
      <c r="M343" s="179">
        <f t="shared" si="331"/>
        <v>375018</v>
      </c>
      <c r="N343" s="179">
        <f t="shared" si="331"/>
        <v>0</v>
      </c>
      <c r="O343" s="179">
        <f t="shared" si="331"/>
        <v>0</v>
      </c>
      <c r="P343" s="179">
        <f t="shared" si="331"/>
        <v>-1107.9900600000001</v>
      </c>
      <c r="Q343" s="179">
        <f t="shared" si="331"/>
        <v>-2837.6959999999999</v>
      </c>
      <c r="R343" s="179">
        <v>0</v>
      </c>
      <c r="S343" s="179">
        <v>0</v>
      </c>
      <c r="T343" s="179">
        <f>T344</f>
        <v>-2837.6959999999999</v>
      </c>
      <c r="U343" s="179">
        <v>0</v>
      </c>
      <c r="V343" s="180">
        <v>0</v>
      </c>
      <c r="W343" s="180"/>
      <c r="X343" s="180"/>
      <c r="Y343" s="180"/>
      <c r="Z343" s="180"/>
      <c r="AA343" s="144"/>
      <c r="AB343" s="105"/>
    </row>
    <row r="344" spans="1:672" ht="63.75" x14ac:dyDescent="0.2">
      <c r="B344" s="178"/>
      <c r="C344" s="178"/>
      <c r="D344" s="181" t="s">
        <v>77</v>
      </c>
      <c r="E344" s="182" t="s">
        <v>129</v>
      </c>
      <c r="F344" s="179">
        <v>375018</v>
      </c>
      <c r="G344" s="180">
        <v>375018</v>
      </c>
      <c r="H344" s="179">
        <v>8000</v>
      </c>
      <c r="I344" s="179">
        <v>83434.085449999999</v>
      </c>
      <c r="J344" s="180">
        <f>I344-G344</f>
        <v>-291583.91454999999</v>
      </c>
      <c r="K344" s="179">
        <v>6892.0099399999999</v>
      </c>
      <c r="L344" s="132">
        <f t="shared" si="329"/>
        <v>86.150124250000005</v>
      </c>
      <c r="M344" s="179">
        <f>F344</f>
        <v>375018</v>
      </c>
      <c r="N344" s="180">
        <v>0</v>
      </c>
      <c r="O344" s="180">
        <v>0</v>
      </c>
      <c r="P344" s="180">
        <f>K344-H344</f>
        <v>-1107.9900600000001</v>
      </c>
      <c r="Q344" s="180">
        <f>T344+R344+S344</f>
        <v>-2837.6959999999999</v>
      </c>
      <c r="R344" s="179"/>
      <c r="S344" s="179"/>
      <c r="T344" s="179">
        <v>-2837.6959999999999</v>
      </c>
      <c r="U344" s="179"/>
      <c r="V344" s="180">
        <v>0</v>
      </c>
      <c r="W344" s="180"/>
      <c r="X344" s="180"/>
      <c r="Y344" s="180"/>
      <c r="Z344" s="180"/>
      <c r="AA344" s="105" t="s">
        <v>54</v>
      </c>
      <c r="AB344" s="105" t="s">
        <v>193</v>
      </c>
      <c r="AC344" s="152"/>
    </row>
    <row r="345" spans="1:672" ht="39.75" customHeight="1" x14ac:dyDescent="0.2">
      <c r="B345" s="178"/>
      <c r="C345" s="178" t="s">
        <v>51</v>
      </c>
      <c r="D345" s="178"/>
      <c r="E345" s="142" t="s">
        <v>189</v>
      </c>
      <c r="F345" s="179">
        <f>F346</f>
        <v>86155</v>
      </c>
      <c r="G345" s="179">
        <f t="shared" ref="G345:Q345" si="332">G346</f>
        <v>86155</v>
      </c>
      <c r="H345" s="179">
        <f t="shared" si="332"/>
        <v>10000</v>
      </c>
      <c r="I345" s="179">
        <f t="shared" si="332"/>
        <v>84427.077999999994</v>
      </c>
      <c r="J345" s="179">
        <f t="shared" si="332"/>
        <v>-1727.9220000000059</v>
      </c>
      <c r="K345" s="179">
        <f t="shared" si="332"/>
        <v>10000</v>
      </c>
      <c r="L345" s="132">
        <f t="shared" si="329"/>
        <v>100</v>
      </c>
      <c r="M345" s="179">
        <f t="shared" si="332"/>
        <v>86155</v>
      </c>
      <c r="N345" s="179">
        <f t="shared" si="332"/>
        <v>0</v>
      </c>
      <c r="O345" s="179">
        <f t="shared" si="332"/>
        <v>0</v>
      </c>
      <c r="P345" s="179">
        <f t="shared" si="332"/>
        <v>0</v>
      </c>
      <c r="Q345" s="179">
        <f t="shared" si="332"/>
        <v>0</v>
      </c>
      <c r="R345" s="179">
        <v>0</v>
      </c>
      <c r="S345" s="179">
        <v>0</v>
      </c>
      <c r="T345" s="179">
        <f>T346</f>
        <v>0</v>
      </c>
      <c r="U345" s="179">
        <v>0</v>
      </c>
      <c r="V345" s="180">
        <v>0</v>
      </c>
      <c r="W345" s="180"/>
      <c r="X345" s="180"/>
      <c r="Y345" s="180"/>
      <c r="Z345" s="180"/>
      <c r="AA345" s="144"/>
      <c r="AB345" s="105"/>
    </row>
    <row r="346" spans="1:672" ht="63.75" x14ac:dyDescent="0.2">
      <c r="B346" s="178"/>
      <c r="C346" s="178"/>
      <c r="D346" s="181" t="s">
        <v>77</v>
      </c>
      <c r="E346" s="182" t="s">
        <v>129</v>
      </c>
      <c r="F346" s="179">
        <v>86155</v>
      </c>
      <c r="G346" s="180">
        <v>86155</v>
      </c>
      <c r="H346" s="179">
        <v>10000</v>
      </c>
      <c r="I346" s="179">
        <v>84427.077999999994</v>
      </c>
      <c r="J346" s="180">
        <f>I346-G346</f>
        <v>-1727.9220000000059</v>
      </c>
      <c r="K346" s="179">
        <v>10000</v>
      </c>
      <c r="L346" s="132">
        <f t="shared" si="329"/>
        <v>100</v>
      </c>
      <c r="M346" s="179">
        <f>F346</f>
        <v>86155</v>
      </c>
      <c r="N346" s="180">
        <v>0</v>
      </c>
      <c r="O346" s="180">
        <v>0</v>
      </c>
      <c r="P346" s="180">
        <f>K346-H346</f>
        <v>0</v>
      </c>
      <c r="Q346" s="180">
        <f>T346+R346+S346</f>
        <v>0</v>
      </c>
      <c r="R346" s="179"/>
      <c r="S346" s="179"/>
      <c r="T346" s="179"/>
      <c r="U346" s="179"/>
      <c r="V346" s="180">
        <v>0</v>
      </c>
      <c r="W346" s="180"/>
      <c r="X346" s="180"/>
      <c r="Y346" s="180"/>
      <c r="Z346" s="180"/>
      <c r="AA346" s="105"/>
      <c r="AB346" s="105" t="s">
        <v>54</v>
      </c>
      <c r="AC346" s="152"/>
    </row>
    <row r="347" spans="1:672" ht="25.5" x14ac:dyDescent="0.2">
      <c r="B347" s="178" t="s">
        <v>190</v>
      </c>
      <c r="C347" s="178"/>
      <c r="D347" s="178"/>
      <c r="E347" s="166" t="s">
        <v>188</v>
      </c>
      <c r="F347" s="179">
        <f>F348</f>
        <v>118111</v>
      </c>
      <c r="G347" s="179">
        <f>G348</f>
        <v>118111</v>
      </c>
      <c r="H347" s="179">
        <f>+H348</f>
        <v>13400</v>
      </c>
      <c r="I347" s="179">
        <f>I348</f>
        <v>106354.764</v>
      </c>
      <c r="J347" s="179">
        <f t="shared" ref="J347:V347" si="333">J348</f>
        <v>-11756.236000000004</v>
      </c>
      <c r="K347" s="179">
        <f>K348</f>
        <v>13055.077149999999</v>
      </c>
      <c r="L347" s="132">
        <f t="shared" si="329"/>
        <v>97.425948880597019</v>
      </c>
      <c r="M347" s="179">
        <f>F347</f>
        <v>118111</v>
      </c>
      <c r="N347" s="179">
        <f t="shared" ref="N347:P347" si="334">N348</f>
        <v>0</v>
      </c>
      <c r="O347" s="179">
        <f t="shared" si="334"/>
        <v>0</v>
      </c>
      <c r="P347" s="179">
        <f t="shared" si="334"/>
        <v>-344.92285000000084</v>
      </c>
      <c r="Q347" s="179">
        <f>+R347+S347+T347</f>
        <v>-255.708</v>
      </c>
      <c r="R347" s="179">
        <f>R348+R349</f>
        <v>0</v>
      </c>
      <c r="S347" s="179">
        <f>S348</f>
        <v>0</v>
      </c>
      <c r="T347" s="179">
        <f>T348</f>
        <v>-255.708</v>
      </c>
      <c r="U347" s="179">
        <f t="shared" si="333"/>
        <v>0</v>
      </c>
      <c r="V347" s="179">
        <f t="shared" si="333"/>
        <v>0</v>
      </c>
      <c r="W347" s="180"/>
      <c r="X347" s="180"/>
      <c r="Y347" s="180"/>
      <c r="Z347" s="180"/>
      <c r="AA347" s="144"/>
      <c r="AB347" s="105"/>
    </row>
    <row r="348" spans="1:672" ht="39.75" customHeight="1" x14ac:dyDescent="0.2">
      <c r="B348" s="178"/>
      <c r="C348" s="178" t="s">
        <v>171</v>
      </c>
      <c r="D348" s="178"/>
      <c r="E348" s="142" t="s">
        <v>189</v>
      </c>
      <c r="F348" s="179">
        <f>F349+F350</f>
        <v>118111</v>
      </c>
      <c r="G348" s="131">
        <f>G349+G350</f>
        <v>118111</v>
      </c>
      <c r="H348" s="131">
        <f t="shared" ref="H348:I348" si="335">H349+H350</f>
        <v>13400</v>
      </c>
      <c r="I348" s="131">
        <f t="shared" si="335"/>
        <v>106354.764</v>
      </c>
      <c r="J348" s="180">
        <f>J349+J350</f>
        <v>-11756.236000000004</v>
      </c>
      <c r="K348" s="179">
        <f>K349+K350</f>
        <v>13055.077149999999</v>
      </c>
      <c r="L348" s="132">
        <f t="shared" si="329"/>
        <v>97.425948880597019</v>
      </c>
      <c r="M348" s="179">
        <f>M349</f>
        <v>118111</v>
      </c>
      <c r="N348" s="180">
        <v>0</v>
      </c>
      <c r="O348" s="180">
        <v>0</v>
      </c>
      <c r="P348" s="180">
        <f>P349+P350</f>
        <v>-344.92285000000084</v>
      </c>
      <c r="Q348" s="180">
        <f>Q349</f>
        <v>-255.708</v>
      </c>
      <c r="R348" s="179">
        <v>0</v>
      </c>
      <c r="S348" s="179">
        <v>0</v>
      </c>
      <c r="T348" s="179">
        <f>T349</f>
        <v>-255.708</v>
      </c>
      <c r="U348" s="179">
        <v>0</v>
      </c>
      <c r="V348" s="180">
        <v>0</v>
      </c>
      <c r="W348" s="180"/>
      <c r="X348" s="180"/>
      <c r="Y348" s="180"/>
      <c r="Z348" s="180"/>
      <c r="AA348" s="144"/>
      <c r="AB348" s="105"/>
    </row>
    <row r="349" spans="1:672" s="196" customFormat="1" ht="63.75" x14ac:dyDescent="0.2">
      <c r="B349" s="129"/>
      <c r="C349" s="129"/>
      <c r="D349" s="140" t="s">
        <v>77</v>
      </c>
      <c r="E349" s="136" t="s">
        <v>129</v>
      </c>
      <c r="F349" s="132">
        <v>118111</v>
      </c>
      <c r="G349" s="131">
        <v>118111</v>
      </c>
      <c r="H349" s="132">
        <v>13400</v>
      </c>
      <c r="I349" s="132">
        <v>106354.764</v>
      </c>
      <c r="J349" s="131">
        <f>I349-G349</f>
        <v>-11756.236000000004</v>
      </c>
      <c r="K349" s="132">
        <v>13055.077149999999</v>
      </c>
      <c r="L349" s="132">
        <f t="shared" si="329"/>
        <v>97.425948880597019</v>
      </c>
      <c r="M349" s="132">
        <f>F349</f>
        <v>118111</v>
      </c>
      <c r="N349" s="131">
        <v>0</v>
      </c>
      <c r="O349" s="131">
        <v>0</v>
      </c>
      <c r="P349" s="131">
        <f>K349-H349</f>
        <v>-344.92285000000084</v>
      </c>
      <c r="Q349" s="131">
        <f>T349+R349+S349</f>
        <v>-255.708</v>
      </c>
      <c r="R349" s="132"/>
      <c r="S349" s="132"/>
      <c r="T349" s="132">
        <v>-255.708</v>
      </c>
      <c r="U349" s="132"/>
      <c r="V349" s="131">
        <v>0</v>
      </c>
      <c r="W349" s="131"/>
      <c r="X349" s="131"/>
      <c r="Y349" s="131"/>
      <c r="Z349" s="131"/>
      <c r="AA349" s="105" t="s">
        <v>54</v>
      </c>
      <c r="AB349" s="105" t="s">
        <v>193</v>
      </c>
    </row>
    <row r="350" spans="1:672" s="152" customFormat="1" ht="32.25" customHeight="1" x14ac:dyDescent="0.2">
      <c r="B350" s="197"/>
      <c r="C350" s="197"/>
      <c r="D350" s="197"/>
      <c r="E350" s="198"/>
      <c r="F350" s="199"/>
      <c r="G350" s="200"/>
      <c r="H350" s="199"/>
      <c r="I350" s="199"/>
      <c r="J350" s="200"/>
      <c r="K350" s="199"/>
      <c r="L350" s="199"/>
      <c r="M350" s="199"/>
      <c r="N350" s="200"/>
      <c r="O350" s="200"/>
      <c r="P350" s="200"/>
      <c r="Q350" s="200"/>
      <c r="R350" s="199"/>
      <c r="S350" s="199"/>
      <c r="T350" s="199"/>
      <c r="U350" s="199"/>
      <c r="V350" s="200"/>
      <c r="W350" s="200"/>
      <c r="X350" s="200"/>
      <c r="Y350" s="200"/>
      <c r="Z350" s="200"/>
      <c r="AB350" s="201"/>
      <c r="AC350" s="127"/>
      <c r="AD350" s="127"/>
      <c r="AE350" s="127"/>
      <c r="AF350" s="127"/>
      <c r="AG350" s="127"/>
      <c r="AH350" s="127"/>
      <c r="AI350" s="127"/>
      <c r="AJ350" s="127"/>
      <c r="AK350" s="127"/>
      <c r="AL350" s="127"/>
      <c r="AM350" s="127"/>
      <c r="AN350" s="127"/>
      <c r="AO350" s="127"/>
      <c r="AP350" s="127"/>
      <c r="AQ350" s="127"/>
      <c r="AR350" s="127"/>
      <c r="AS350" s="127"/>
      <c r="AT350" s="127"/>
      <c r="AU350" s="127"/>
      <c r="AV350" s="127"/>
      <c r="AW350" s="127"/>
      <c r="AX350" s="127"/>
      <c r="AY350" s="127"/>
      <c r="AZ350" s="127"/>
      <c r="BA350" s="127"/>
      <c r="BB350" s="127"/>
      <c r="BC350" s="127"/>
      <c r="BD350" s="127"/>
      <c r="BE350" s="127"/>
      <c r="BF350" s="127"/>
      <c r="BG350" s="127"/>
      <c r="BH350" s="127"/>
      <c r="BI350" s="127"/>
      <c r="BJ350" s="127"/>
      <c r="BK350" s="127"/>
      <c r="BL350" s="127"/>
      <c r="BM350" s="127"/>
      <c r="BN350" s="127"/>
      <c r="BO350" s="127"/>
      <c r="BP350" s="127"/>
      <c r="BQ350" s="127"/>
      <c r="BR350" s="127"/>
      <c r="BS350" s="127"/>
      <c r="BT350" s="127"/>
      <c r="BU350" s="127"/>
      <c r="BV350" s="127"/>
      <c r="BW350" s="127"/>
      <c r="BX350" s="127"/>
      <c r="BY350" s="127"/>
      <c r="BZ350" s="127"/>
      <c r="CA350" s="127"/>
      <c r="CB350" s="127"/>
      <c r="CC350" s="127"/>
      <c r="CD350" s="127"/>
      <c r="CE350" s="127"/>
      <c r="CF350" s="127"/>
      <c r="CG350" s="127"/>
      <c r="CH350" s="127"/>
      <c r="CI350" s="127"/>
      <c r="CJ350" s="127"/>
      <c r="CK350" s="127"/>
      <c r="CL350" s="127"/>
      <c r="CM350" s="127"/>
      <c r="CN350" s="127"/>
      <c r="CO350" s="127"/>
      <c r="CP350" s="127"/>
      <c r="CQ350" s="127"/>
      <c r="CR350" s="127"/>
      <c r="CS350" s="127"/>
      <c r="CT350" s="127"/>
      <c r="CU350" s="127"/>
      <c r="CV350" s="127"/>
      <c r="CW350" s="127"/>
      <c r="CX350" s="127"/>
      <c r="CY350" s="127"/>
      <c r="CZ350" s="127"/>
      <c r="DA350" s="127"/>
      <c r="DB350" s="127"/>
      <c r="DC350" s="127"/>
      <c r="DD350" s="127"/>
      <c r="DE350" s="127"/>
      <c r="DF350" s="127"/>
      <c r="DG350" s="127"/>
      <c r="DH350" s="127"/>
      <c r="DI350" s="127"/>
      <c r="DJ350" s="127"/>
      <c r="DK350" s="127"/>
      <c r="DL350" s="127"/>
      <c r="DM350" s="127"/>
      <c r="DN350" s="127"/>
      <c r="DO350" s="127"/>
      <c r="DP350" s="127"/>
      <c r="DQ350" s="127"/>
      <c r="DR350" s="127"/>
      <c r="DS350" s="127"/>
      <c r="DT350" s="127"/>
      <c r="DU350" s="127"/>
      <c r="DV350" s="127"/>
      <c r="DW350" s="127"/>
      <c r="DX350" s="127"/>
      <c r="DY350" s="127"/>
      <c r="DZ350" s="127"/>
      <c r="EA350" s="127"/>
      <c r="EB350" s="127"/>
      <c r="EC350" s="127"/>
      <c r="ED350" s="127"/>
      <c r="EE350" s="127"/>
      <c r="EF350" s="127"/>
      <c r="EG350" s="127"/>
      <c r="EH350" s="127"/>
      <c r="EI350" s="127"/>
      <c r="EJ350" s="127"/>
      <c r="EK350" s="127"/>
      <c r="EL350" s="127"/>
      <c r="EM350" s="127"/>
      <c r="EN350" s="127"/>
      <c r="EO350" s="127"/>
      <c r="EP350" s="127"/>
      <c r="EQ350" s="127"/>
      <c r="ER350" s="127"/>
      <c r="ES350" s="127"/>
      <c r="ET350" s="127"/>
      <c r="EU350" s="127"/>
      <c r="EV350" s="127"/>
      <c r="EW350" s="127"/>
      <c r="EX350" s="127"/>
      <c r="EY350" s="127"/>
      <c r="EZ350" s="127"/>
      <c r="FA350" s="127"/>
      <c r="FB350" s="127"/>
      <c r="FC350" s="127"/>
      <c r="FD350" s="127"/>
      <c r="FE350" s="127"/>
      <c r="FF350" s="127"/>
      <c r="FG350" s="127"/>
      <c r="FH350" s="127"/>
      <c r="FI350" s="127"/>
      <c r="FJ350" s="127"/>
      <c r="FK350" s="127"/>
      <c r="FL350" s="127"/>
      <c r="FM350" s="127"/>
      <c r="FN350" s="127"/>
      <c r="FO350" s="127"/>
      <c r="FP350" s="127"/>
      <c r="FQ350" s="127"/>
      <c r="FR350" s="127"/>
      <c r="FS350" s="127"/>
      <c r="FT350" s="127"/>
      <c r="FU350" s="127"/>
      <c r="FV350" s="127"/>
      <c r="FW350" s="127"/>
      <c r="FX350" s="127"/>
      <c r="FY350" s="127"/>
      <c r="FZ350" s="127"/>
      <c r="GA350" s="127"/>
      <c r="GB350" s="127"/>
      <c r="GC350" s="127"/>
      <c r="GD350" s="127"/>
      <c r="GE350" s="127"/>
      <c r="GF350" s="127"/>
      <c r="GG350" s="127"/>
      <c r="GH350" s="127"/>
      <c r="GI350" s="127"/>
      <c r="GJ350" s="127"/>
      <c r="GK350" s="127"/>
      <c r="GL350" s="127"/>
      <c r="GM350" s="127"/>
      <c r="GN350" s="127"/>
      <c r="GO350" s="127"/>
      <c r="GP350" s="127"/>
      <c r="GQ350" s="127"/>
      <c r="GR350" s="127"/>
      <c r="GS350" s="127"/>
      <c r="GT350" s="127"/>
      <c r="GU350" s="127"/>
      <c r="GV350" s="127"/>
      <c r="GW350" s="127"/>
      <c r="GX350" s="127"/>
      <c r="GY350" s="127"/>
      <c r="GZ350" s="127"/>
      <c r="HA350" s="127"/>
      <c r="HB350" s="127"/>
      <c r="HC350" s="127"/>
      <c r="HD350" s="127"/>
      <c r="HE350" s="127"/>
      <c r="HF350" s="127"/>
      <c r="HG350" s="127"/>
      <c r="HH350" s="127"/>
      <c r="HI350" s="127"/>
      <c r="HJ350" s="127"/>
      <c r="HK350" s="127"/>
      <c r="HL350" s="127"/>
      <c r="HM350" s="127"/>
      <c r="HN350" s="127"/>
      <c r="HO350" s="127"/>
      <c r="HP350" s="127"/>
      <c r="HQ350" s="127"/>
      <c r="HR350" s="127"/>
      <c r="HS350" s="127"/>
      <c r="HT350" s="127"/>
      <c r="HU350" s="127"/>
      <c r="HV350" s="127"/>
      <c r="HW350" s="127"/>
      <c r="HX350" s="127"/>
      <c r="HY350" s="127"/>
      <c r="HZ350" s="127"/>
      <c r="IA350" s="127"/>
      <c r="IB350" s="127"/>
      <c r="IC350" s="127"/>
      <c r="ID350" s="127"/>
      <c r="IE350" s="127"/>
      <c r="IF350" s="127"/>
      <c r="IG350" s="127"/>
      <c r="IH350" s="127"/>
      <c r="II350" s="127"/>
      <c r="IJ350" s="127"/>
      <c r="IK350" s="127"/>
      <c r="IL350" s="127"/>
      <c r="IM350" s="127"/>
      <c r="IN350" s="127"/>
      <c r="IO350" s="127"/>
      <c r="IP350" s="127"/>
      <c r="IQ350" s="127"/>
      <c r="IR350" s="127"/>
      <c r="IS350" s="127"/>
      <c r="IT350" s="127"/>
      <c r="IU350" s="127"/>
      <c r="IV350" s="127"/>
      <c r="IW350" s="127"/>
      <c r="IX350" s="127"/>
      <c r="IY350" s="127"/>
      <c r="IZ350" s="127"/>
      <c r="JA350" s="127"/>
      <c r="JB350" s="127"/>
      <c r="JC350" s="127"/>
      <c r="JD350" s="127"/>
      <c r="JE350" s="127"/>
      <c r="JF350" s="127"/>
      <c r="JG350" s="127"/>
      <c r="JH350" s="127"/>
      <c r="JI350" s="127"/>
      <c r="JJ350" s="127"/>
      <c r="JK350" s="127"/>
      <c r="JL350" s="127"/>
      <c r="JM350" s="127"/>
      <c r="JN350" s="127"/>
      <c r="JO350" s="127"/>
      <c r="JP350" s="127"/>
      <c r="JQ350" s="127"/>
      <c r="JR350" s="127"/>
      <c r="JS350" s="127"/>
      <c r="JT350" s="127"/>
      <c r="JU350" s="127"/>
      <c r="JV350" s="127"/>
      <c r="JW350" s="127"/>
      <c r="JX350" s="127"/>
      <c r="JY350" s="127"/>
      <c r="JZ350" s="127"/>
      <c r="KA350" s="127"/>
      <c r="KB350" s="127"/>
      <c r="KC350" s="127"/>
      <c r="KD350" s="127"/>
      <c r="KE350" s="127"/>
      <c r="KF350" s="127"/>
      <c r="KG350" s="127"/>
      <c r="KH350" s="127"/>
      <c r="KI350" s="127"/>
      <c r="KJ350" s="127"/>
      <c r="KK350" s="127"/>
      <c r="KL350" s="127"/>
      <c r="KM350" s="127"/>
      <c r="KN350" s="127"/>
      <c r="KO350" s="127"/>
      <c r="KP350" s="127"/>
      <c r="KQ350" s="127"/>
      <c r="KR350" s="127"/>
      <c r="KS350" s="127"/>
      <c r="KT350" s="127"/>
      <c r="KU350" s="127"/>
      <c r="KV350" s="127"/>
      <c r="KW350" s="127"/>
      <c r="KX350" s="127"/>
      <c r="KY350" s="127"/>
      <c r="KZ350" s="127"/>
      <c r="LA350" s="127"/>
      <c r="LB350" s="127"/>
      <c r="LC350" s="127"/>
      <c r="LD350" s="127"/>
      <c r="LE350" s="127"/>
      <c r="LF350" s="127"/>
      <c r="LG350" s="127"/>
      <c r="LH350" s="127"/>
      <c r="LI350" s="127"/>
      <c r="LJ350" s="127"/>
      <c r="LK350" s="127"/>
      <c r="LL350" s="127"/>
      <c r="LM350" s="127"/>
      <c r="LN350" s="127"/>
      <c r="LO350" s="127"/>
      <c r="LP350" s="127"/>
      <c r="LQ350" s="127"/>
      <c r="LR350" s="127"/>
      <c r="LS350" s="127"/>
      <c r="LT350" s="127"/>
      <c r="LU350" s="127"/>
      <c r="LV350" s="127"/>
      <c r="LW350" s="127"/>
      <c r="LX350" s="127"/>
      <c r="LY350" s="127"/>
      <c r="LZ350" s="127"/>
      <c r="MA350" s="127"/>
      <c r="MB350" s="127"/>
      <c r="MC350" s="127"/>
      <c r="MD350" s="127"/>
      <c r="ME350" s="127"/>
      <c r="MF350" s="127"/>
      <c r="MG350" s="127"/>
      <c r="MH350" s="127"/>
      <c r="MI350" s="127"/>
      <c r="MJ350" s="127"/>
      <c r="MK350" s="127"/>
      <c r="ML350" s="127"/>
      <c r="MM350" s="127"/>
      <c r="MN350" s="127"/>
      <c r="MO350" s="127"/>
      <c r="MP350" s="127"/>
      <c r="MQ350" s="127"/>
      <c r="MR350" s="127"/>
      <c r="MS350" s="127"/>
      <c r="MT350" s="127"/>
      <c r="MU350" s="127"/>
      <c r="MV350" s="127"/>
      <c r="MW350" s="127"/>
      <c r="MX350" s="127"/>
      <c r="MY350" s="127"/>
      <c r="MZ350" s="127"/>
      <c r="NA350" s="127"/>
      <c r="NB350" s="127"/>
      <c r="NC350" s="127"/>
      <c r="ND350" s="127"/>
      <c r="NE350" s="127"/>
      <c r="NF350" s="127"/>
      <c r="NG350" s="127"/>
      <c r="NH350" s="127"/>
      <c r="NI350" s="127"/>
      <c r="NJ350" s="127"/>
      <c r="NK350" s="127"/>
      <c r="NL350" s="127"/>
      <c r="NM350" s="127"/>
      <c r="NN350" s="127"/>
      <c r="NO350" s="127"/>
      <c r="NP350" s="127"/>
      <c r="NQ350" s="127"/>
      <c r="NR350" s="127"/>
      <c r="NS350" s="127"/>
      <c r="NT350" s="127"/>
      <c r="NU350" s="127"/>
      <c r="NV350" s="127"/>
      <c r="NW350" s="127"/>
      <c r="NX350" s="127"/>
      <c r="NY350" s="127"/>
      <c r="NZ350" s="127"/>
      <c r="OA350" s="127"/>
      <c r="OB350" s="127"/>
      <c r="OC350" s="127"/>
      <c r="OD350" s="127"/>
      <c r="OE350" s="127"/>
      <c r="OF350" s="127"/>
      <c r="OG350" s="127"/>
      <c r="OH350" s="127"/>
      <c r="OI350" s="127"/>
      <c r="OJ350" s="127"/>
      <c r="OK350" s="127"/>
      <c r="OL350" s="127"/>
      <c r="OM350" s="127"/>
      <c r="ON350" s="127"/>
      <c r="OO350" s="127"/>
      <c r="OP350" s="127"/>
      <c r="OQ350" s="127"/>
      <c r="OR350" s="127"/>
      <c r="OS350" s="127"/>
      <c r="OT350" s="127"/>
      <c r="OU350" s="127"/>
      <c r="OV350" s="127"/>
      <c r="OW350" s="127"/>
      <c r="OX350" s="127"/>
      <c r="OY350" s="127"/>
      <c r="OZ350" s="127"/>
      <c r="PA350" s="127"/>
      <c r="PB350" s="127"/>
      <c r="PC350" s="127"/>
      <c r="PD350" s="127"/>
      <c r="PE350" s="127"/>
      <c r="PF350" s="127"/>
      <c r="PG350" s="127"/>
      <c r="PH350" s="127"/>
      <c r="PI350" s="127"/>
      <c r="PJ350" s="127"/>
      <c r="PK350" s="127"/>
      <c r="PL350" s="127"/>
      <c r="PM350" s="127"/>
      <c r="PN350" s="127"/>
      <c r="PO350" s="127"/>
      <c r="PP350" s="127"/>
      <c r="PQ350" s="127"/>
      <c r="PR350" s="127"/>
      <c r="PS350" s="127"/>
      <c r="PT350" s="127"/>
      <c r="PU350" s="127"/>
      <c r="PV350" s="127"/>
      <c r="PW350" s="127"/>
      <c r="PX350" s="127"/>
      <c r="PY350" s="127"/>
      <c r="PZ350" s="127"/>
      <c r="QA350" s="127"/>
      <c r="QB350" s="127"/>
      <c r="QC350" s="127"/>
      <c r="QD350" s="127"/>
      <c r="QE350" s="127"/>
      <c r="QF350" s="127"/>
      <c r="QG350" s="127"/>
      <c r="QH350" s="127"/>
      <c r="QI350" s="127"/>
      <c r="QJ350" s="127"/>
      <c r="QK350" s="127"/>
      <c r="QL350" s="127"/>
      <c r="QM350" s="127"/>
      <c r="QN350" s="127"/>
      <c r="QO350" s="127"/>
      <c r="QP350" s="127"/>
      <c r="QQ350" s="127"/>
      <c r="QR350" s="127"/>
      <c r="QS350" s="127"/>
      <c r="QT350" s="127"/>
      <c r="QU350" s="127"/>
      <c r="QV350" s="127"/>
      <c r="QW350" s="127"/>
      <c r="QX350" s="127"/>
      <c r="QY350" s="127"/>
      <c r="QZ350" s="127"/>
      <c r="RA350" s="127"/>
      <c r="RB350" s="127"/>
      <c r="RC350" s="127"/>
      <c r="RD350" s="127"/>
      <c r="RE350" s="127"/>
      <c r="RF350" s="127"/>
      <c r="RG350" s="127"/>
      <c r="RH350" s="127"/>
      <c r="RI350" s="127"/>
      <c r="RJ350" s="127"/>
      <c r="RK350" s="127"/>
      <c r="RL350" s="127"/>
      <c r="RM350" s="127"/>
      <c r="RN350" s="127"/>
      <c r="RO350" s="127"/>
      <c r="RP350" s="127"/>
      <c r="RQ350" s="127"/>
      <c r="RR350" s="127"/>
      <c r="RS350" s="127"/>
      <c r="RT350" s="127"/>
      <c r="RU350" s="127"/>
      <c r="RV350" s="127"/>
      <c r="RW350" s="127"/>
      <c r="RX350" s="127"/>
      <c r="RY350" s="127"/>
      <c r="RZ350" s="127"/>
      <c r="SA350" s="127"/>
      <c r="SB350" s="127"/>
      <c r="SC350" s="127"/>
      <c r="SD350" s="127"/>
      <c r="SE350" s="127"/>
      <c r="SF350" s="127"/>
      <c r="SG350" s="127"/>
      <c r="SH350" s="127"/>
      <c r="SI350" s="127"/>
      <c r="SJ350" s="127"/>
      <c r="SK350" s="127"/>
      <c r="SL350" s="127"/>
      <c r="SM350" s="127"/>
      <c r="SN350" s="127"/>
      <c r="SO350" s="127"/>
      <c r="SP350" s="127"/>
      <c r="SQ350" s="127"/>
      <c r="SR350" s="127"/>
      <c r="SS350" s="127"/>
      <c r="ST350" s="127"/>
      <c r="SU350" s="127"/>
      <c r="SV350" s="127"/>
      <c r="SW350" s="127"/>
      <c r="SX350" s="127"/>
      <c r="SY350" s="127"/>
      <c r="SZ350" s="127"/>
      <c r="TA350" s="127"/>
      <c r="TB350" s="127"/>
      <c r="TC350" s="127"/>
      <c r="TD350" s="127"/>
      <c r="TE350" s="127"/>
      <c r="TF350" s="127"/>
      <c r="TG350" s="127"/>
      <c r="TH350" s="127"/>
      <c r="TI350" s="127"/>
      <c r="TJ350" s="127"/>
      <c r="TK350" s="127"/>
      <c r="TL350" s="127"/>
      <c r="TM350" s="127"/>
      <c r="TN350" s="127"/>
      <c r="TO350" s="127"/>
      <c r="TP350" s="127"/>
      <c r="TQ350" s="127"/>
      <c r="TR350" s="127"/>
      <c r="TS350" s="127"/>
      <c r="TT350" s="127"/>
      <c r="TU350" s="127"/>
      <c r="TV350" s="127"/>
      <c r="TW350" s="127"/>
      <c r="TX350" s="127"/>
      <c r="TY350" s="127"/>
      <c r="TZ350" s="127"/>
      <c r="UA350" s="127"/>
      <c r="UB350" s="127"/>
      <c r="UC350" s="127"/>
      <c r="UD350" s="127"/>
      <c r="UE350" s="127"/>
      <c r="UF350" s="127"/>
      <c r="UG350" s="127"/>
      <c r="UH350" s="127"/>
      <c r="UI350" s="127"/>
      <c r="UJ350" s="127"/>
      <c r="UK350" s="127"/>
      <c r="UL350" s="127"/>
      <c r="UM350" s="127"/>
      <c r="UN350" s="127"/>
      <c r="UO350" s="127"/>
      <c r="UP350" s="127"/>
      <c r="UQ350" s="127"/>
      <c r="UR350" s="127"/>
      <c r="US350" s="127"/>
      <c r="UT350" s="127"/>
      <c r="UU350" s="127"/>
      <c r="UV350" s="127"/>
      <c r="UW350" s="127"/>
      <c r="UX350" s="127"/>
      <c r="UY350" s="127"/>
      <c r="UZ350" s="127"/>
      <c r="VA350" s="127"/>
      <c r="VB350" s="127"/>
      <c r="VC350" s="127"/>
      <c r="VD350" s="127"/>
      <c r="VE350" s="127"/>
      <c r="VF350" s="127"/>
      <c r="VG350" s="127"/>
      <c r="VH350" s="127"/>
      <c r="VI350" s="127"/>
      <c r="VJ350" s="127"/>
      <c r="VK350" s="127"/>
      <c r="VL350" s="127"/>
      <c r="VM350" s="127"/>
      <c r="VN350" s="127"/>
      <c r="VO350" s="127"/>
      <c r="VP350" s="127"/>
      <c r="VQ350" s="127"/>
      <c r="VR350" s="127"/>
      <c r="VS350" s="127"/>
      <c r="VT350" s="127"/>
      <c r="VU350" s="127"/>
      <c r="VV350" s="127"/>
      <c r="VW350" s="127"/>
      <c r="VX350" s="127"/>
      <c r="VY350" s="127"/>
      <c r="VZ350" s="127"/>
      <c r="WA350" s="127"/>
      <c r="WB350" s="127"/>
      <c r="WC350" s="127"/>
      <c r="WD350" s="127"/>
      <c r="WE350" s="127"/>
      <c r="WF350" s="127"/>
      <c r="WG350" s="127"/>
      <c r="WH350" s="127"/>
      <c r="WI350" s="127"/>
      <c r="WJ350" s="127"/>
      <c r="WK350" s="127"/>
      <c r="WL350" s="127"/>
      <c r="WM350" s="127"/>
      <c r="WN350" s="127"/>
      <c r="WO350" s="127"/>
      <c r="WP350" s="127"/>
      <c r="WQ350" s="127"/>
      <c r="WR350" s="127"/>
      <c r="WS350" s="127"/>
      <c r="WT350" s="127"/>
      <c r="WU350" s="127"/>
      <c r="WV350" s="127"/>
      <c r="WW350" s="127"/>
      <c r="WX350" s="127"/>
      <c r="WY350" s="127"/>
      <c r="WZ350" s="127"/>
      <c r="XA350" s="127"/>
      <c r="XB350" s="127"/>
      <c r="XC350" s="127"/>
      <c r="XD350" s="127"/>
      <c r="XE350" s="127"/>
      <c r="XF350" s="127"/>
      <c r="XG350" s="127"/>
      <c r="XH350" s="127"/>
      <c r="XI350" s="127"/>
      <c r="XJ350" s="127"/>
      <c r="XK350" s="127"/>
      <c r="XL350" s="127"/>
      <c r="XM350" s="127"/>
      <c r="XN350" s="127"/>
      <c r="XO350" s="127"/>
      <c r="XP350" s="127"/>
      <c r="XQ350" s="127"/>
      <c r="XR350" s="127"/>
      <c r="XS350" s="127"/>
      <c r="XT350" s="127"/>
      <c r="XU350" s="127"/>
      <c r="XV350" s="127"/>
      <c r="XW350" s="127"/>
      <c r="XX350" s="127"/>
      <c r="XY350" s="127"/>
      <c r="XZ350" s="127"/>
      <c r="YA350" s="127"/>
      <c r="YB350" s="127"/>
      <c r="YC350" s="127"/>
      <c r="YD350" s="127"/>
      <c r="YE350" s="127"/>
      <c r="YF350" s="127"/>
      <c r="YG350" s="127"/>
      <c r="YH350" s="127"/>
      <c r="YI350" s="127"/>
      <c r="YJ350" s="127"/>
      <c r="YK350" s="127"/>
      <c r="YL350" s="127"/>
      <c r="YM350" s="127"/>
      <c r="YN350" s="127"/>
      <c r="YO350" s="127"/>
      <c r="YP350" s="127"/>
      <c r="YQ350" s="127"/>
      <c r="YR350" s="127"/>
      <c r="YS350" s="127"/>
      <c r="YT350" s="127"/>
      <c r="YU350" s="127"/>
      <c r="YV350" s="127"/>
    </row>
    <row r="351" spans="1:672" s="152" customFormat="1" ht="5.25" customHeight="1" x14ac:dyDescent="0.2">
      <c r="A351" s="127"/>
      <c r="B351" s="197"/>
      <c r="C351" s="197"/>
      <c r="D351" s="197"/>
      <c r="E351" s="198"/>
      <c r="F351" s="199"/>
      <c r="G351" s="200"/>
      <c r="H351" s="200"/>
      <c r="I351" s="200"/>
      <c r="J351" s="200"/>
      <c r="K351" s="200"/>
      <c r="L351" s="199"/>
      <c r="M351" s="199"/>
      <c r="N351" s="200"/>
      <c r="O351" s="200"/>
      <c r="P351" s="200"/>
      <c r="Q351" s="200"/>
      <c r="R351" s="199"/>
      <c r="S351" s="199"/>
      <c r="T351" s="200"/>
      <c r="U351" s="202"/>
      <c r="V351" s="200"/>
      <c r="W351" s="202"/>
      <c r="X351" s="202"/>
      <c r="Y351" s="202"/>
      <c r="Z351" s="200"/>
      <c r="AA351" s="201"/>
      <c r="AB351" s="201"/>
      <c r="AC351" s="127"/>
      <c r="AD351" s="127"/>
      <c r="AE351" s="127"/>
      <c r="AF351" s="127"/>
      <c r="AG351" s="127"/>
      <c r="AH351" s="127"/>
      <c r="AI351" s="127"/>
      <c r="AJ351" s="127"/>
      <c r="AK351" s="127"/>
      <c r="AL351" s="127"/>
      <c r="AM351" s="127"/>
      <c r="AN351" s="127"/>
      <c r="AO351" s="127"/>
      <c r="AP351" s="127"/>
      <c r="AQ351" s="127"/>
      <c r="AR351" s="127"/>
      <c r="AS351" s="127"/>
      <c r="AT351" s="127"/>
      <c r="AU351" s="127"/>
      <c r="AV351" s="127"/>
      <c r="AW351" s="127"/>
      <c r="AX351" s="127"/>
      <c r="AY351" s="127"/>
      <c r="AZ351" s="127"/>
      <c r="BA351" s="127"/>
      <c r="BB351" s="127"/>
      <c r="BC351" s="127"/>
      <c r="BD351" s="127"/>
      <c r="BE351" s="127"/>
      <c r="BF351" s="127"/>
      <c r="BG351" s="127"/>
      <c r="BH351" s="127"/>
      <c r="BI351" s="127"/>
      <c r="BJ351" s="127"/>
      <c r="BK351" s="127"/>
      <c r="BL351" s="127"/>
      <c r="BM351" s="127"/>
      <c r="BN351" s="127"/>
      <c r="BO351" s="127"/>
      <c r="BP351" s="127"/>
      <c r="BQ351" s="127"/>
      <c r="BR351" s="127"/>
      <c r="BS351" s="127"/>
      <c r="BT351" s="127"/>
      <c r="BU351" s="127"/>
      <c r="BV351" s="127"/>
      <c r="BW351" s="127"/>
      <c r="BX351" s="127"/>
      <c r="BY351" s="127"/>
      <c r="BZ351" s="127"/>
      <c r="CA351" s="127"/>
      <c r="CB351" s="127"/>
      <c r="CC351" s="127"/>
      <c r="CD351" s="127"/>
      <c r="CE351" s="127"/>
      <c r="CF351" s="127"/>
      <c r="CG351" s="127"/>
      <c r="CH351" s="127"/>
      <c r="CI351" s="127"/>
      <c r="CJ351" s="127"/>
      <c r="CK351" s="127"/>
      <c r="CL351" s="127"/>
      <c r="CM351" s="127"/>
      <c r="CN351" s="127"/>
      <c r="CO351" s="127"/>
      <c r="CP351" s="127"/>
      <c r="CQ351" s="127"/>
      <c r="CR351" s="127"/>
      <c r="CS351" s="127"/>
      <c r="CT351" s="127"/>
      <c r="CU351" s="127"/>
      <c r="CV351" s="127"/>
      <c r="CW351" s="127"/>
      <c r="CX351" s="127"/>
      <c r="CY351" s="127"/>
      <c r="CZ351" s="127"/>
      <c r="DA351" s="127"/>
      <c r="DB351" s="127"/>
      <c r="DC351" s="127"/>
      <c r="DD351" s="127"/>
      <c r="DE351" s="127"/>
      <c r="DF351" s="127"/>
      <c r="DG351" s="127"/>
      <c r="DH351" s="127"/>
      <c r="DI351" s="127"/>
      <c r="DJ351" s="127"/>
      <c r="DK351" s="127"/>
      <c r="DL351" s="127"/>
      <c r="DM351" s="127"/>
      <c r="DN351" s="127"/>
      <c r="DO351" s="127"/>
      <c r="DP351" s="127"/>
      <c r="DQ351" s="127"/>
      <c r="DR351" s="127"/>
      <c r="DS351" s="127"/>
      <c r="DT351" s="127"/>
      <c r="DU351" s="127"/>
      <c r="DV351" s="127"/>
      <c r="DW351" s="127"/>
      <c r="DX351" s="127"/>
      <c r="DY351" s="127"/>
      <c r="DZ351" s="127"/>
      <c r="EA351" s="127"/>
      <c r="EB351" s="127"/>
      <c r="EC351" s="127"/>
      <c r="ED351" s="127"/>
      <c r="EE351" s="127"/>
      <c r="EF351" s="127"/>
      <c r="EG351" s="127"/>
      <c r="EH351" s="127"/>
      <c r="EI351" s="127"/>
      <c r="EJ351" s="127"/>
      <c r="EK351" s="127"/>
      <c r="EL351" s="127"/>
      <c r="EM351" s="127"/>
      <c r="EN351" s="127"/>
      <c r="EO351" s="127"/>
      <c r="EP351" s="127"/>
      <c r="EQ351" s="127"/>
      <c r="ER351" s="127"/>
      <c r="ES351" s="127"/>
      <c r="ET351" s="127"/>
      <c r="EU351" s="127"/>
      <c r="EV351" s="127"/>
      <c r="EW351" s="127"/>
      <c r="EX351" s="127"/>
      <c r="EY351" s="127"/>
      <c r="EZ351" s="127"/>
      <c r="FA351" s="127"/>
      <c r="FB351" s="127"/>
      <c r="FC351" s="127"/>
      <c r="FD351" s="127"/>
      <c r="FE351" s="127"/>
      <c r="FF351" s="127"/>
      <c r="FG351" s="127"/>
      <c r="FH351" s="127"/>
      <c r="FI351" s="127"/>
      <c r="FJ351" s="127"/>
      <c r="FK351" s="127"/>
      <c r="FL351" s="127"/>
      <c r="FM351" s="127"/>
      <c r="FN351" s="127"/>
      <c r="FO351" s="127"/>
      <c r="FP351" s="127"/>
      <c r="FQ351" s="127"/>
      <c r="FR351" s="127"/>
      <c r="FS351" s="127"/>
      <c r="FT351" s="127"/>
      <c r="FU351" s="127"/>
      <c r="FV351" s="127"/>
      <c r="FW351" s="127"/>
      <c r="FX351" s="127"/>
      <c r="FY351" s="127"/>
      <c r="FZ351" s="127"/>
      <c r="GA351" s="127"/>
      <c r="GB351" s="127"/>
      <c r="GC351" s="127"/>
      <c r="GD351" s="127"/>
      <c r="GE351" s="127"/>
      <c r="GF351" s="127"/>
      <c r="GG351" s="127"/>
      <c r="GH351" s="127"/>
      <c r="GI351" s="127"/>
      <c r="GJ351" s="127"/>
      <c r="GK351" s="127"/>
      <c r="GL351" s="127"/>
      <c r="GM351" s="127"/>
      <c r="GN351" s="127"/>
      <c r="GO351" s="127"/>
      <c r="GP351" s="127"/>
      <c r="GQ351" s="127"/>
      <c r="GR351" s="127"/>
      <c r="GS351" s="127"/>
      <c r="GT351" s="127"/>
      <c r="GU351" s="127"/>
      <c r="GV351" s="127"/>
      <c r="GW351" s="127"/>
      <c r="GX351" s="127"/>
      <c r="GY351" s="127"/>
      <c r="GZ351" s="127"/>
      <c r="HA351" s="127"/>
      <c r="HB351" s="127"/>
      <c r="HC351" s="127"/>
      <c r="HD351" s="127"/>
      <c r="HE351" s="127"/>
      <c r="HF351" s="127"/>
      <c r="HG351" s="127"/>
      <c r="HH351" s="127"/>
      <c r="HI351" s="127"/>
      <c r="HJ351" s="127"/>
      <c r="HK351" s="127"/>
      <c r="HL351" s="127"/>
      <c r="HM351" s="127"/>
      <c r="HN351" s="127"/>
      <c r="HO351" s="127"/>
      <c r="HP351" s="127"/>
      <c r="HQ351" s="127"/>
      <c r="HR351" s="127"/>
      <c r="HS351" s="127"/>
      <c r="HT351" s="127"/>
      <c r="HU351" s="127"/>
      <c r="HV351" s="127"/>
      <c r="HW351" s="127"/>
      <c r="HX351" s="127"/>
      <c r="HY351" s="127"/>
      <c r="HZ351" s="127"/>
      <c r="IA351" s="127"/>
      <c r="IB351" s="127"/>
      <c r="IC351" s="127"/>
      <c r="ID351" s="127"/>
      <c r="IE351" s="127"/>
      <c r="IF351" s="127"/>
      <c r="IG351" s="127"/>
      <c r="IH351" s="127"/>
      <c r="II351" s="127"/>
      <c r="IJ351" s="127"/>
      <c r="IK351" s="127"/>
      <c r="IL351" s="127"/>
      <c r="IM351" s="127"/>
      <c r="IN351" s="127"/>
      <c r="IO351" s="127"/>
      <c r="IP351" s="127"/>
      <c r="IQ351" s="127"/>
      <c r="IR351" s="127"/>
      <c r="IS351" s="127"/>
      <c r="IT351" s="127"/>
      <c r="IU351" s="127"/>
      <c r="IV351" s="127"/>
      <c r="IW351" s="127"/>
      <c r="IX351" s="127"/>
      <c r="IY351" s="127"/>
      <c r="IZ351" s="127"/>
      <c r="JA351" s="127"/>
      <c r="JB351" s="127"/>
      <c r="JC351" s="127"/>
      <c r="JD351" s="127"/>
      <c r="JE351" s="127"/>
      <c r="JF351" s="127"/>
      <c r="JG351" s="127"/>
      <c r="JH351" s="127"/>
      <c r="JI351" s="127"/>
      <c r="JJ351" s="127"/>
      <c r="JK351" s="127"/>
      <c r="JL351" s="127"/>
      <c r="JM351" s="127"/>
      <c r="JN351" s="127"/>
      <c r="JO351" s="127"/>
      <c r="JP351" s="127"/>
      <c r="JQ351" s="127"/>
      <c r="JR351" s="127"/>
      <c r="JS351" s="127"/>
      <c r="JT351" s="127"/>
      <c r="JU351" s="127"/>
      <c r="JV351" s="127"/>
      <c r="JW351" s="127"/>
      <c r="JX351" s="127"/>
      <c r="JY351" s="127"/>
      <c r="JZ351" s="127"/>
      <c r="KA351" s="127"/>
      <c r="KB351" s="127"/>
      <c r="KC351" s="127"/>
      <c r="KD351" s="127"/>
      <c r="KE351" s="127"/>
      <c r="KF351" s="127"/>
      <c r="KG351" s="127"/>
      <c r="KH351" s="127"/>
      <c r="KI351" s="127"/>
      <c r="KJ351" s="127"/>
      <c r="KK351" s="127"/>
      <c r="KL351" s="127"/>
      <c r="KM351" s="127"/>
      <c r="KN351" s="127"/>
      <c r="KO351" s="127"/>
      <c r="KP351" s="127"/>
      <c r="KQ351" s="127"/>
      <c r="KR351" s="127"/>
      <c r="KS351" s="127"/>
      <c r="KT351" s="127"/>
      <c r="KU351" s="127"/>
      <c r="KV351" s="127"/>
      <c r="KW351" s="127"/>
      <c r="KX351" s="127"/>
      <c r="KY351" s="127"/>
      <c r="KZ351" s="127"/>
      <c r="LA351" s="127"/>
      <c r="LB351" s="127"/>
      <c r="LC351" s="127"/>
      <c r="LD351" s="127"/>
      <c r="LE351" s="127"/>
      <c r="LF351" s="127"/>
      <c r="LG351" s="127"/>
      <c r="LH351" s="127"/>
      <c r="LI351" s="127"/>
      <c r="LJ351" s="127"/>
      <c r="LK351" s="127"/>
      <c r="LL351" s="127"/>
      <c r="LM351" s="127"/>
      <c r="LN351" s="127"/>
      <c r="LO351" s="127"/>
      <c r="LP351" s="127"/>
      <c r="LQ351" s="127"/>
      <c r="LR351" s="127"/>
      <c r="LS351" s="127"/>
      <c r="LT351" s="127"/>
      <c r="LU351" s="127"/>
      <c r="LV351" s="127"/>
      <c r="LW351" s="127"/>
      <c r="LX351" s="127"/>
      <c r="LY351" s="127"/>
      <c r="LZ351" s="127"/>
      <c r="MA351" s="127"/>
      <c r="MB351" s="127"/>
      <c r="MC351" s="127"/>
      <c r="MD351" s="127"/>
      <c r="ME351" s="127"/>
      <c r="MF351" s="127"/>
      <c r="MG351" s="127"/>
      <c r="MH351" s="127"/>
      <c r="MI351" s="127"/>
      <c r="MJ351" s="127"/>
      <c r="MK351" s="127"/>
      <c r="ML351" s="127"/>
      <c r="MM351" s="127"/>
      <c r="MN351" s="127"/>
      <c r="MO351" s="127"/>
      <c r="MP351" s="127"/>
      <c r="MQ351" s="127"/>
      <c r="MR351" s="127"/>
      <c r="MS351" s="127"/>
      <c r="MT351" s="127"/>
      <c r="MU351" s="127"/>
      <c r="MV351" s="127"/>
      <c r="MW351" s="127"/>
      <c r="MX351" s="127"/>
      <c r="MY351" s="127"/>
      <c r="MZ351" s="127"/>
      <c r="NA351" s="127"/>
      <c r="NB351" s="127"/>
      <c r="NC351" s="127"/>
      <c r="ND351" s="127"/>
      <c r="NE351" s="127"/>
      <c r="NF351" s="127"/>
      <c r="NG351" s="127"/>
      <c r="NH351" s="127"/>
      <c r="NI351" s="127"/>
      <c r="NJ351" s="127"/>
      <c r="NK351" s="127"/>
      <c r="NL351" s="127"/>
      <c r="NM351" s="127"/>
      <c r="NN351" s="127"/>
      <c r="NO351" s="127"/>
      <c r="NP351" s="127"/>
      <c r="NQ351" s="127"/>
      <c r="NR351" s="127"/>
      <c r="NS351" s="127"/>
      <c r="NT351" s="127"/>
      <c r="NU351" s="127"/>
      <c r="NV351" s="127"/>
      <c r="NW351" s="127"/>
      <c r="NX351" s="127"/>
      <c r="NY351" s="127"/>
      <c r="NZ351" s="127"/>
      <c r="OA351" s="127"/>
      <c r="OB351" s="127"/>
      <c r="OC351" s="127"/>
      <c r="OD351" s="127"/>
      <c r="OE351" s="127"/>
      <c r="OF351" s="127"/>
      <c r="OG351" s="127"/>
      <c r="OH351" s="127"/>
      <c r="OI351" s="127"/>
      <c r="OJ351" s="127"/>
      <c r="OK351" s="127"/>
      <c r="OL351" s="127"/>
      <c r="OM351" s="127"/>
      <c r="ON351" s="127"/>
      <c r="OO351" s="127"/>
      <c r="OP351" s="127"/>
      <c r="OQ351" s="127"/>
      <c r="OR351" s="127"/>
      <c r="OS351" s="127"/>
      <c r="OT351" s="127"/>
      <c r="OU351" s="127"/>
      <c r="OV351" s="127"/>
      <c r="OW351" s="127"/>
      <c r="OX351" s="127"/>
      <c r="OY351" s="127"/>
      <c r="OZ351" s="127"/>
      <c r="PA351" s="127"/>
      <c r="PB351" s="127"/>
      <c r="PC351" s="127"/>
      <c r="PD351" s="127"/>
      <c r="PE351" s="127"/>
      <c r="PF351" s="127"/>
      <c r="PG351" s="127"/>
      <c r="PH351" s="127"/>
      <c r="PI351" s="127"/>
      <c r="PJ351" s="127"/>
      <c r="PK351" s="127"/>
      <c r="PL351" s="127"/>
      <c r="PM351" s="127"/>
      <c r="PN351" s="127"/>
      <c r="PO351" s="127"/>
      <c r="PP351" s="127"/>
      <c r="PQ351" s="127"/>
      <c r="PR351" s="127"/>
      <c r="PS351" s="127"/>
      <c r="PT351" s="127"/>
      <c r="PU351" s="127"/>
      <c r="PV351" s="127"/>
      <c r="PW351" s="127"/>
      <c r="PX351" s="127"/>
      <c r="PY351" s="127"/>
      <c r="PZ351" s="127"/>
      <c r="QA351" s="127"/>
      <c r="QB351" s="127"/>
      <c r="QC351" s="127"/>
      <c r="QD351" s="127"/>
      <c r="QE351" s="127"/>
      <c r="QF351" s="127"/>
      <c r="QG351" s="127"/>
      <c r="QH351" s="127"/>
      <c r="QI351" s="127"/>
      <c r="QJ351" s="127"/>
      <c r="QK351" s="127"/>
      <c r="QL351" s="127"/>
      <c r="QM351" s="127"/>
      <c r="QN351" s="127"/>
      <c r="QO351" s="127"/>
      <c r="QP351" s="127"/>
      <c r="QQ351" s="127"/>
      <c r="QR351" s="127"/>
      <c r="QS351" s="127"/>
      <c r="QT351" s="127"/>
      <c r="QU351" s="127"/>
      <c r="QV351" s="127"/>
      <c r="QW351" s="127"/>
      <c r="QX351" s="127"/>
      <c r="QY351" s="127"/>
      <c r="QZ351" s="127"/>
      <c r="RA351" s="127"/>
      <c r="RB351" s="127"/>
      <c r="RC351" s="127"/>
      <c r="RD351" s="127"/>
      <c r="RE351" s="127"/>
      <c r="RF351" s="127"/>
      <c r="RG351" s="127"/>
      <c r="RH351" s="127"/>
      <c r="RI351" s="127"/>
      <c r="RJ351" s="127"/>
      <c r="RK351" s="127"/>
      <c r="RL351" s="127"/>
      <c r="RM351" s="127"/>
      <c r="RN351" s="127"/>
      <c r="RO351" s="127"/>
      <c r="RP351" s="127"/>
      <c r="RQ351" s="127"/>
      <c r="RR351" s="127"/>
      <c r="RS351" s="127"/>
      <c r="RT351" s="127"/>
      <c r="RU351" s="127"/>
      <c r="RV351" s="127"/>
      <c r="RW351" s="127"/>
      <c r="RX351" s="127"/>
      <c r="RY351" s="127"/>
      <c r="RZ351" s="127"/>
      <c r="SA351" s="127"/>
      <c r="SB351" s="127"/>
      <c r="SC351" s="127"/>
      <c r="SD351" s="127"/>
      <c r="SE351" s="127"/>
      <c r="SF351" s="127"/>
      <c r="SG351" s="127"/>
      <c r="SH351" s="127"/>
      <c r="SI351" s="127"/>
      <c r="SJ351" s="127"/>
      <c r="SK351" s="127"/>
      <c r="SL351" s="127"/>
      <c r="SM351" s="127"/>
      <c r="SN351" s="127"/>
      <c r="SO351" s="127"/>
      <c r="SP351" s="127"/>
      <c r="SQ351" s="127"/>
      <c r="SR351" s="127"/>
      <c r="SS351" s="127"/>
      <c r="ST351" s="127"/>
      <c r="SU351" s="127"/>
      <c r="SV351" s="127"/>
      <c r="SW351" s="127"/>
      <c r="SX351" s="127"/>
      <c r="SY351" s="127"/>
      <c r="SZ351" s="127"/>
      <c r="TA351" s="127"/>
      <c r="TB351" s="127"/>
      <c r="TC351" s="127"/>
      <c r="TD351" s="127"/>
      <c r="TE351" s="127"/>
      <c r="TF351" s="127"/>
      <c r="TG351" s="127"/>
      <c r="TH351" s="127"/>
      <c r="TI351" s="127"/>
      <c r="TJ351" s="127"/>
      <c r="TK351" s="127"/>
      <c r="TL351" s="127"/>
      <c r="TM351" s="127"/>
      <c r="TN351" s="127"/>
      <c r="TO351" s="127"/>
      <c r="TP351" s="127"/>
      <c r="TQ351" s="127"/>
      <c r="TR351" s="127"/>
      <c r="TS351" s="127"/>
      <c r="TT351" s="127"/>
      <c r="TU351" s="127"/>
      <c r="TV351" s="127"/>
      <c r="TW351" s="127"/>
      <c r="TX351" s="127"/>
      <c r="TY351" s="127"/>
      <c r="TZ351" s="127"/>
      <c r="UA351" s="127"/>
      <c r="UB351" s="127"/>
      <c r="UC351" s="127"/>
      <c r="UD351" s="127"/>
      <c r="UE351" s="127"/>
      <c r="UF351" s="127"/>
      <c r="UG351" s="127"/>
      <c r="UH351" s="127"/>
      <c r="UI351" s="127"/>
      <c r="UJ351" s="127"/>
      <c r="UK351" s="127"/>
      <c r="UL351" s="127"/>
      <c r="UM351" s="127"/>
      <c r="UN351" s="127"/>
      <c r="UO351" s="127"/>
      <c r="UP351" s="127"/>
      <c r="UQ351" s="127"/>
      <c r="UR351" s="127"/>
      <c r="US351" s="127"/>
      <c r="UT351" s="127"/>
      <c r="UU351" s="127"/>
      <c r="UV351" s="127"/>
      <c r="UW351" s="127"/>
      <c r="UX351" s="127"/>
      <c r="UY351" s="127"/>
      <c r="UZ351" s="127"/>
      <c r="VA351" s="127"/>
      <c r="VB351" s="127"/>
      <c r="VC351" s="127"/>
      <c r="VD351" s="127"/>
      <c r="VE351" s="127"/>
      <c r="VF351" s="127"/>
      <c r="VG351" s="127"/>
      <c r="VH351" s="127"/>
      <c r="VI351" s="127"/>
      <c r="VJ351" s="127"/>
      <c r="VK351" s="127"/>
      <c r="VL351" s="127"/>
      <c r="VM351" s="127"/>
      <c r="VN351" s="127"/>
      <c r="VO351" s="127"/>
      <c r="VP351" s="127"/>
      <c r="VQ351" s="127"/>
      <c r="VR351" s="127"/>
      <c r="VS351" s="127"/>
      <c r="VT351" s="127"/>
      <c r="VU351" s="127"/>
      <c r="VV351" s="127"/>
      <c r="VW351" s="127"/>
      <c r="VX351" s="127"/>
      <c r="VY351" s="127"/>
      <c r="VZ351" s="127"/>
      <c r="WA351" s="127"/>
      <c r="WB351" s="127"/>
      <c r="WC351" s="127"/>
      <c r="WD351" s="127"/>
      <c r="WE351" s="127"/>
      <c r="WF351" s="127"/>
      <c r="WG351" s="127"/>
      <c r="WH351" s="127"/>
      <c r="WI351" s="127"/>
      <c r="WJ351" s="127"/>
      <c r="WK351" s="127"/>
      <c r="WL351" s="127"/>
      <c r="WM351" s="127"/>
      <c r="WN351" s="127"/>
      <c r="WO351" s="127"/>
      <c r="WP351" s="127"/>
      <c r="WQ351" s="127"/>
      <c r="WR351" s="127"/>
      <c r="WS351" s="127"/>
      <c r="WT351" s="127"/>
      <c r="WU351" s="127"/>
      <c r="WV351" s="127"/>
      <c r="WW351" s="127"/>
      <c r="WX351" s="127"/>
      <c r="WY351" s="127"/>
      <c r="WZ351" s="127"/>
      <c r="XA351" s="127"/>
      <c r="XB351" s="127"/>
      <c r="XC351" s="127"/>
      <c r="XD351" s="127"/>
      <c r="XE351" s="127"/>
      <c r="XF351" s="127"/>
      <c r="XG351" s="127"/>
      <c r="XH351" s="127"/>
      <c r="XI351" s="127"/>
      <c r="XJ351" s="127"/>
      <c r="XK351" s="127"/>
      <c r="XL351" s="127"/>
      <c r="XM351" s="127"/>
      <c r="XN351" s="127"/>
      <c r="XO351" s="127"/>
      <c r="XP351" s="127"/>
      <c r="XQ351" s="127"/>
      <c r="XR351" s="127"/>
      <c r="XS351" s="127"/>
      <c r="XT351" s="127"/>
      <c r="XU351" s="127"/>
      <c r="XV351" s="127"/>
      <c r="XW351" s="127"/>
      <c r="XX351" s="127"/>
      <c r="XY351" s="127"/>
      <c r="XZ351" s="127"/>
      <c r="YA351" s="127"/>
      <c r="YB351" s="127"/>
      <c r="YC351" s="127"/>
      <c r="YD351" s="127"/>
      <c r="YE351" s="127"/>
      <c r="YF351" s="127"/>
      <c r="YG351" s="127"/>
      <c r="YH351" s="127"/>
      <c r="YI351" s="127"/>
      <c r="YJ351" s="127"/>
      <c r="YK351" s="127"/>
      <c r="YL351" s="127"/>
      <c r="YM351" s="127"/>
      <c r="YN351" s="127"/>
      <c r="YO351" s="127"/>
      <c r="YP351" s="127"/>
      <c r="YQ351" s="127"/>
      <c r="YR351" s="127"/>
      <c r="YS351" s="127"/>
      <c r="YT351" s="127"/>
      <c r="YU351" s="127"/>
      <c r="YV351" s="127"/>
    </row>
    <row r="352" spans="1:672" s="152" customFormat="1" x14ac:dyDescent="0.2">
      <c r="A352" s="127"/>
      <c r="B352" s="127"/>
      <c r="C352" s="127"/>
      <c r="D352" s="127"/>
      <c r="E352" s="127" t="s">
        <v>173</v>
      </c>
      <c r="F352" s="203"/>
      <c r="G352" s="203"/>
      <c r="H352" s="204"/>
      <c r="I352" s="204"/>
      <c r="J352" s="204"/>
      <c r="K352" s="203"/>
      <c r="L352" s="203"/>
      <c r="M352" s="203"/>
      <c r="N352" s="203"/>
      <c r="O352" s="203" t="s">
        <v>174</v>
      </c>
      <c r="P352" s="203"/>
      <c r="Q352" s="203"/>
      <c r="R352" s="203"/>
      <c r="S352" s="203"/>
      <c r="T352" s="203"/>
      <c r="U352" s="203"/>
      <c r="V352" s="203"/>
      <c r="W352" s="203"/>
      <c r="X352" s="203"/>
      <c r="Y352" s="203"/>
      <c r="Z352" s="203"/>
      <c r="AA352" s="127"/>
      <c r="AB352" s="127"/>
      <c r="AC352" s="127"/>
      <c r="AD352" s="127"/>
      <c r="AE352" s="127"/>
      <c r="AF352" s="127"/>
      <c r="AG352" s="127"/>
      <c r="AH352" s="127"/>
      <c r="AI352" s="127"/>
      <c r="AJ352" s="127"/>
      <c r="AK352" s="127"/>
      <c r="AL352" s="127"/>
      <c r="AM352" s="127"/>
      <c r="AN352" s="127"/>
      <c r="AO352" s="127"/>
      <c r="AP352" s="127"/>
      <c r="AQ352" s="127"/>
      <c r="AR352" s="127"/>
      <c r="AS352" s="127"/>
      <c r="AT352" s="127"/>
      <c r="AU352" s="127"/>
      <c r="AV352" s="127"/>
      <c r="AW352" s="127"/>
      <c r="AX352" s="127"/>
      <c r="AY352" s="127"/>
      <c r="AZ352" s="127"/>
      <c r="BA352" s="127"/>
      <c r="BB352" s="127"/>
      <c r="BC352" s="127"/>
      <c r="BD352" s="127"/>
      <c r="BE352" s="127"/>
      <c r="BF352" s="127"/>
      <c r="BG352" s="127"/>
      <c r="BH352" s="127"/>
      <c r="BI352" s="127"/>
      <c r="BJ352" s="127"/>
      <c r="BK352" s="127"/>
      <c r="BL352" s="127"/>
      <c r="BM352" s="127"/>
      <c r="BN352" s="127"/>
      <c r="BO352" s="127"/>
      <c r="BP352" s="127"/>
      <c r="BQ352" s="127"/>
      <c r="BR352" s="127"/>
      <c r="BS352" s="127"/>
      <c r="BT352" s="127"/>
      <c r="BU352" s="127"/>
      <c r="BV352" s="127"/>
      <c r="BW352" s="127"/>
      <c r="BX352" s="127"/>
      <c r="BY352" s="127"/>
      <c r="BZ352" s="127"/>
      <c r="CA352" s="127"/>
      <c r="CB352" s="127"/>
      <c r="CC352" s="127"/>
      <c r="CD352" s="127"/>
      <c r="CE352" s="127"/>
      <c r="CF352" s="127"/>
      <c r="CG352" s="127"/>
      <c r="CH352" s="127"/>
      <c r="CI352" s="127"/>
      <c r="CJ352" s="127"/>
      <c r="CK352" s="127"/>
      <c r="CL352" s="127"/>
      <c r="CM352" s="127"/>
      <c r="CN352" s="127"/>
      <c r="CO352" s="127"/>
      <c r="CP352" s="127"/>
      <c r="CQ352" s="127"/>
      <c r="CR352" s="127"/>
      <c r="CS352" s="127"/>
      <c r="CT352" s="127"/>
      <c r="CU352" s="127"/>
      <c r="CV352" s="127"/>
      <c r="CW352" s="127"/>
      <c r="CX352" s="127"/>
      <c r="CY352" s="127"/>
      <c r="CZ352" s="127"/>
      <c r="DA352" s="127"/>
      <c r="DB352" s="127"/>
      <c r="DC352" s="127"/>
      <c r="DD352" s="127"/>
      <c r="DE352" s="127"/>
      <c r="DF352" s="127"/>
      <c r="DG352" s="127"/>
      <c r="DH352" s="127"/>
      <c r="DI352" s="127"/>
      <c r="DJ352" s="127"/>
      <c r="DK352" s="127"/>
      <c r="DL352" s="127"/>
      <c r="DM352" s="127"/>
      <c r="DN352" s="127"/>
      <c r="DO352" s="127"/>
      <c r="DP352" s="127"/>
      <c r="DQ352" s="127"/>
      <c r="DR352" s="127"/>
      <c r="DS352" s="127"/>
      <c r="DT352" s="127"/>
      <c r="DU352" s="127"/>
      <c r="DV352" s="127"/>
      <c r="DW352" s="127"/>
      <c r="DX352" s="127"/>
      <c r="DY352" s="127"/>
      <c r="DZ352" s="127"/>
      <c r="EA352" s="127"/>
      <c r="EB352" s="127"/>
      <c r="EC352" s="127"/>
      <c r="ED352" s="127"/>
      <c r="EE352" s="127"/>
      <c r="EF352" s="127"/>
      <c r="EG352" s="127"/>
      <c r="EH352" s="127"/>
      <c r="EI352" s="127"/>
      <c r="EJ352" s="127"/>
      <c r="EK352" s="127"/>
      <c r="EL352" s="127"/>
      <c r="EM352" s="127"/>
      <c r="EN352" s="127"/>
      <c r="EO352" s="127"/>
      <c r="EP352" s="127"/>
      <c r="EQ352" s="127"/>
      <c r="ER352" s="127"/>
      <c r="ES352" s="127"/>
      <c r="ET352" s="127"/>
      <c r="EU352" s="127"/>
      <c r="EV352" s="127"/>
      <c r="EW352" s="127"/>
      <c r="EX352" s="127"/>
      <c r="EY352" s="127"/>
      <c r="EZ352" s="127"/>
      <c r="FA352" s="127"/>
      <c r="FB352" s="127"/>
      <c r="FC352" s="127"/>
      <c r="FD352" s="127"/>
      <c r="FE352" s="127"/>
      <c r="FF352" s="127"/>
      <c r="FG352" s="127"/>
      <c r="FH352" s="127"/>
      <c r="FI352" s="127"/>
      <c r="FJ352" s="127"/>
      <c r="FK352" s="127"/>
      <c r="FL352" s="127"/>
      <c r="FM352" s="127"/>
      <c r="FN352" s="127"/>
      <c r="FO352" s="127"/>
      <c r="FP352" s="127"/>
      <c r="FQ352" s="127"/>
      <c r="FR352" s="127"/>
      <c r="FS352" s="127"/>
      <c r="FT352" s="127"/>
      <c r="FU352" s="127"/>
      <c r="FV352" s="127"/>
      <c r="FW352" s="127"/>
      <c r="FX352" s="127"/>
      <c r="FY352" s="127"/>
      <c r="FZ352" s="127"/>
      <c r="GA352" s="127"/>
      <c r="GB352" s="127"/>
      <c r="GC352" s="127"/>
      <c r="GD352" s="127"/>
      <c r="GE352" s="127"/>
      <c r="GF352" s="127"/>
      <c r="GG352" s="127"/>
      <c r="GH352" s="127"/>
      <c r="GI352" s="127"/>
      <c r="GJ352" s="127"/>
      <c r="GK352" s="127"/>
      <c r="GL352" s="127"/>
      <c r="GM352" s="127"/>
      <c r="GN352" s="127"/>
      <c r="GO352" s="127"/>
      <c r="GP352" s="127"/>
      <c r="GQ352" s="127"/>
      <c r="GR352" s="127"/>
      <c r="GS352" s="127"/>
      <c r="GT352" s="127"/>
      <c r="GU352" s="127"/>
      <c r="GV352" s="127"/>
      <c r="GW352" s="127"/>
      <c r="GX352" s="127"/>
      <c r="GY352" s="127"/>
      <c r="GZ352" s="127"/>
      <c r="HA352" s="127"/>
      <c r="HB352" s="127"/>
      <c r="HC352" s="127"/>
      <c r="HD352" s="127"/>
      <c r="HE352" s="127"/>
      <c r="HF352" s="127"/>
      <c r="HG352" s="127"/>
      <c r="HH352" s="127"/>
      <c r="HI352" s="127"/>
      <c r="HJ352" s="127"/>
      <c r="HK352" s="127"/>
      <c r="HL352" s="127"/>
      <c r="HM352" s="127"/>
      <c r="HN352" s="127"/>
      <c r="HO352" s="127"/>
      <c r="HP352" s="127"/>
      <c r="HQ352" s="127"/>
      <c r="HR352" s="127"/>
      <c r="HS352" s="127"/>
      <c r="HT352" s="127"/>
      <c r="HU352" s="127"/>
      <c r="HV352" s="127"/>
      <c r="HW352" s="127"/>
      <c r="HX352" s="127"/>
      <c r="HY352" s="127"/>
      <c r="HZ352" s="127"/>
      <c r="IA352" s="127"/>
      <c r="IB352" s="127"/>
      <c r="IC352" s="127"/>
      <c r="ID352" s="127"/>
      <c r="IE352" s="127"/>
      <c r="IF352" s="127"/>
      <c r="IG352" s="127"/>
      <c r="IH352" s="127"/>
      <c r="II352" s="127"/>
      <c r="IJ352" s="127"/>
      <c r="IK352" s="127"/>
      <c r="IL352" s="127"/>
      <c r="IM352" s="127"/>
      <c r="IN352" s="127"/>
      <c r="IO352" s="127"/>
      <c r="IP352" s="127"/>
      <c r="IQ352" s="127"/>
      <c r="IR352" s="127"/>
      <c r="IS352" s="127"/>
      <c r="IT352" s="127"/>
      <c r="IU352" s="127"/>
      <c r="IV352" s="127"/>
      <c r="IW352" s="127"/>
      <c r="IX352" s="127"/>
      <c r="IY352" s="127"/>
      <c r="IZ352" s="127"/>
      <c r="JA352" s="127"/>
      <c r="JB352" s="127"/>
      <c r="JC352" s="127"/>
      <c r="JD352" s="127"/>
      <c r="JE352" s="127"/>
      <c r="JF352" s="127"/>
      <c r="JG352" s="127"/>
      <c r="JH352" s="127"/>
      <c r="JI352" s="127"/>
      <c r="JJ352" s="127"/>
      <c r="JK352" s="127"/>
      <c r="JL352" s="127"/>
      <c r="JM352" s="127"/>
      <c r="JN352" s="127"/>
      <c r="JO352" s="127"/>
      <c r="JP352" s="127"/>
      <c r="JQ352" s="127"/>
      <c r="JR352" s="127"/>
      <c r="JS352" s="127"/>
      <c r="JT352" s="127"/>
      <c r="JU352" s="127"/>
      <c r="JV352" s="127"/>
      <c r="JW352" s="127"/>
      <c r="JX352" s="127"/>
      <c r="JY352" s="127"/>
      <c r="JZ352" s="127"/>
      <c r="KA352" s="127"/>
      <c r="KB352" s="127"/>
      <c r="KC352" s="127"/>
      <c r="KD352" s="127"/>
      <c r="KE352" s="127"/>
      <c r="KF352" s="127"/>
      <c r="KG352" s="127"/>
      <c r="KH352" s="127"/>
      <c r="KI352" s="127"/>
      <c r="KJ352" s="127"/>
      <c r="KK352" s="127"/>
      <c r="KL352" s="127"/>
      <c r="KM352" s="127"/>
      <c r="KN352" s="127"/>
      <c r="KO352" s="127"/>
      <c r="KP352" s="127"/>
      <c r="KQ352" s="127"/>
      <c r="KR352" s="127"/>
      <c r="KS352" s="127"/>
      <c r="KT352" s="127"/>
      <c r="KU352" s="127"/>
      <c r="KV352" s="127"/>
      <c r="KW352" s="127"/>
      <c r="KX352" s="127"/>
      <c r="KY352" s="127"/>
      <c r="KZ352" s="127"/>
      <c r="LA352" s="127"/>
      <c r="LB352" s="127"/>
      <c r="LC352" s="127"/>
      <c r="LD352" s="127"/>
      <c r="LE352" s="127"/>
      <c r="LF352" s="127"/>
      <c r="LG352" s="127"/>
      <c r="LH352" s="127"/>
      <c r="LI352" s="127"/>
      <c r="LJ352" s="127"/>
      <c r="LK352" s="127"/>
      <c r="LL352" s="127"/>
      <c r="LM352" s="127"/>
      <c r="LN352" s="127"/>
      <c r="LO352" s="127"/>
      <c r="LP352" s="127"/>
      <c r="LQ352" s="127"/>
      <c r="LR352" s="127"/>
      <c r="LS352" s="127"/>
      <c r="LT352" s="127"/>
      <c r="LU352" s="127"/>
      <c r="LV352" s="127"/>
      <c r="LW352" s="127"/>
      <c r="LX352" s="127"/>
      <c r="LY352" s="127"/>
      <c r="LZ352" s="127"/>
      <c r="MA352" s="127"/>
      <c r="MB352" s="127"/>
      <c r="MC352" s="127"/>
      <c r="MD352" s="127"/>
      <c r="ME352" s="127"/>
      <c r="MF352" s="127"/>
      <c r="MG352" s="127"/>
      <c r="MH352" s="127"/>
      <c r="MI352" s="127"/>
      <c r="MJ352" s="127"/>
      <c r="MK352" s="127"/>
      <c r="ML352" s="127"/>
      <c r="MM352" s="127"/>
      <c r="MN352" s="127"/>
      <c r="MO352" s="127"/>
      <c r="MP352" s="127"/>
      <c r="MQ352" s="127"/>
      <c r="MR352" s="127"/>
      <c r="MS352" s="127"/>
      <c r="MT352" s="127"/>
      <c r="MU352" s="127"/>
      <c r="MV352" s="127"/>
      <c r="MW352" s="127"/>
      <c r="MX352" s="127"/>
      <c r="MY352" s="127"/>
      <c r="MZ352" s="127"/>
      <c r="NA352" s="127"/>
      <c r="NB352" s="127"/>
      <c r="NC352" s="127"/>
      <c r="ND352" s="127"/>
      <c r="NE352" s="127"/>
      <c r="NF352" s="127"/>
      <c r="NG352" s="127"/>
      <c r="NH352" s="127"/>
      <c r="NI352" s="127"/>
      <c r="NJ352" s="127"/>
      <c r="NK352" s="127"/>
      <c r="NL352" s="127"/>
      <c r="NM352" s="127"/>
      <c r="NN352" s="127"/>
      <c r="NO352" s="127"/>
      <c r="NP352" s="127"/>
      <c r="NQ352" s="127"/>
      <c r="NR352" s="127"/>
      <c r="NS352" s="127"/>
      <c r="NT352" s="127"/>
      <c r="NU352" s="127"/>
      <c r="NV352" s="127"/>
      <c r="NW352" s="127"/>
      <c r="NX352" s="127"/>
      <c r="NY352" s="127"/>
      <c r="NZ352" s="127"/>
      <c r="OA352" s="127"/>
      <c r="OB352" s="127"/>
      <c r="OC352" s="127"/>
      <c r="OD352" s="127"/>
      <c r="OE352" s="127"/>
      <c r="OF352" s="127"/>
      <c r="OG352" s="127"/>
      <c r="OH352" s="127"/>
      <c r="OI352" s="127"/>
      <c r="OJ352" s="127"/>
      <c r="OK352" s="127"/>
      <c r="OL352" s="127"/>
      <c r="OM352" s="127"/>
      <c r="ON352" s="127"/>
      <c r="OO352" s="127"/>
      <c r="OP352" s="127"/>
      <c r="OQ352" s="127"/>
      <c r="OR352" s="127"/>
      <c r="OS352" s="127"/>
      <c r="OT352" s="127"/>
      <c r="OU352" s="127"/>
      <c r="OV352" s="127"/>
      <c r="OW352" s="127"/>
      <c r="OX352" s="127"/>
      <c r="OY352" s="127"/>
      <c r="OZ352" s="127"/>
      <c r="PA352" s="127"/>
      <c r="PB352" s="127"/>
      <c r="PC352" s="127"/>
      <c r="PD352" s="127"/>
      <c r="PE352" s="127"/>
      <c r="PF352" s="127"/>
      <c r="PG352" s="127"/>
      <c r="PH352" s="127"/>
      <c r="PI352" s="127"/>
      <c r="PJ352" s="127"/>
      <c r="PK352" s="127"/>
      <c r="PL352" s="127"/>
      <c r="PM352" s="127"/>
      <c r="PN352" s="127"/>
      <c r="PO352" s="127"/>
      <c r="PP352" s="127"/>
      <c r="PQ352" s="127"/>
      <c r="PR352" s="127"/>
      <c r="PS352" s="127"/>
      <c r="PT352" s="127"/>
      <c r="PU352" s="127"/>
      <c r="PV352" s="127"/>
      <c r="PW352" s="127"/>
      <c r="PX352" s="127"/>
      <c r="PY352" s="127"/>
      <c r="PZ352" s="127"/>
      <c r="QA352" s="127"/>
      <c r="QB352" s="127"/>
      <c r="QC352" s="127"/>
      <c r="QD352" s="127"/>
      <c r="QE352" s="127"/>
      <c r="QF352" s="127"/>
      <c r="QG352" s="127"/>
      <c r="QH352" s="127"/>
      <c r="QI352" s="127"/>
      <c r="QJ352" s="127"/>
      <c r="QK352" s="127"/>
      <c r="QL352" s="127"/>
      <c r="QM352" s="127"/>
      <c r="QN352" s="127"/>
      <c r="QO352" s="127"/>
      <c r="QP352" s="127"/>
      <c r="QQ352" s="127"/>
      <c r="QR352" s="127"/>
      <c r="QS352" s="127"/>
      <c r="QT352" s="127"/>
      <c r="QU352" s="127"/>
      <c r="QV352" s="127"/>
      <c r="QW352" s="127"/>
      <c r="QX352" s="127"/>
      <c r="QY352" s="127"/>
      <c r="QZ352" s="127"/>
      <c r="RA352" s="127"/>
      <c r="RB352" s="127"/>
      <c r="RC352" s="127"/>
      <c r="RD352" s="127"/>
      <c r="RE352" s="127"/>
      <c r="RF352" s="127"/>
      <c r="RG352" s="127"/>
      <c r="RH352" s="127"/>
      <c r="RI352" s="127"/>
      <c r="RJ352" s="127"/>
      <c r="RK352" s="127"/>
      <c r="RL352" s="127"/>
      <c r="RM352" s="127"/>
      <c r="RN352" s="127"/>
      <c r="RO352" s="127"/>
      <c r="RP352" s="127"/>
      <c r="RQ352" s="127"/>
      <c r="RR352" s="127"/>
      <c r="RS352" s="127"/>
      <c r="RT352" s="127"/>
      <c r="RU352" s="127"/>
      <c r="RV352" s="127"/>
      <c r="RW352" s="127"/>
      <c r="RX352" s="127"/>
      <c r="RY352" s="127"/>
      <c r="RZ352" s="127"/>
      <c r="SA352" s="127"/>
      <c r="SB352" s="127"/>
      <c r="SC352" s="127"/>
      <c r="SD352" s="127"/>
      <c r="SE352" s="127"/>
      <c r="SF352" s="127"/>
      <c r="SG352" s="127"/>
      <c r="SH352" s="127"/>
      <c r="SI352" s="127"/>
      <c r="SJ352" s="127"/>
      <c r="SK352" s="127"/>
      <c r="SL352" s="127"/>
      <c r="SM352" s="127"/>
      <c r="SN352" s="127"/>
      <c r="SO352" s="127"/>
      <c r="SP352" s="127"/>
      <c r="SQ352" s="127"/>
      <c r="SR352" s="127"/>
      <c r="SS352" s="127"/>
      <c r="ST352" s="127"/>
      <c r="SU352" s="127"/>
      <c r="SV352" s="127"/>
      <c r="SW352" s="127"/>
      <c r="SX352" s="127"/>
      <c r="SY352" s="127"/>
      <c r="SZ352" s="127"/>
      <c r="TA352" s="127"/>
      <c r="TB352" s="127"/>
      <c r="TC352" s="127"/>
      <c r="TD352" s="127"/>
      <c r="TE352" s="127"/>
      <c r="TF352" s="127"/>
      <c r="TG352" s="127"/>
      <c r="TH352" s="127"/>
      <c r="TI352" s="127"/>
      <c r="TJ352" s="127"/>
      <c r="TK352" s="127"/>
      <c r="TL352" s="127"/>
      <c r="TM352" s="127"/>
      <c r="TN352" s="127"/>
      <c r="TO352" s="127"/>
      <c r="TP352" s="127"/>
      <c r="TQ352" s="127"/>
      <c r="TR352" s="127"/>
      <c r="TS352" s="127"/>
      <c r="TT352" s="127"/>
      <c r="TU352" s="127"/>
      <c r="TV352" s="127"/>
      <c r="TW352" s="127"/>
      <c r="TX352" s="127"/>
      <c r="TY352" s="127"/>
      <c r="TZ352" s="127"/>
      <c r="UA352" s="127"/>
      <c r="UB352" s="127"/>
      <c r="UC352" s="127"/>
      <c r="UD352" s="127"/>
      <c r="UE352" s="127"/>
      <c r="UF352" s="127"/>
      <c r="UG352" s="127"/>
      <c r="UH352" s="127"/>
      <c r="UI352" s="127"/>
      <c r="UJ352" s="127"/>
      <c r="UK352" s="127"/>
      <c r="UL352" s="127"/>
      <c r="UM352" s="127"/>
      <c r="UN352" s="127"/>
      <c r="UO352" s="127"/>
      <c r="UP352" s="127"/>
      <c r="UQ352" s="127"/>
      <c r="UR352" s="127"/>
      <c r="US352" s="127"/>
      <c r="UT352" s="127"/>
      <c r="UU352" s="127"/>
      <c r="UV352" s="127"/>
      <c r="UW352" s="127"/>
      <c r="UX352" s="127"/>
      <c r="UY352" s="127"/>
      <c r="UZ352" s="127"/>
      <c r="VA352" s="127"/>
      <c r="VB352" s="127"/>
      <c r="VC352" s="127"/>
      <c r="VD352" s="127"/>
      <c r="VE352" s="127"/>
      <c r="VF352" s="127"/>
      <c r="VG352" s="127"/>
      <c r="VH352" s="127"/>
      <c r="VI352" s="127"/>
      <c r="VJ352" s="127"/>
      <c r="VK352" s="127"/>
      <c r="VL352" s="127"/>
      <c r="VM352" s="127"/>
      <c r="VN352" s="127"/>
      <c r="VO352" s="127"/>
      <c r="VP352" s="127"/>
      <c r="VQ352" s="127"/>
      <c r="VR352" s="127"/>
      <c r="VS352" s="127"/>
      <c r="VT352" s="127"/>
      <c r="VU352" s="127"/>
      <c r="VV352" s="127"/>
      <c r="VW352" s="127"/>
      <c r="VX352" s="127"/>
      <c r="VY352" s="127"/>
      <c r="VZ352" s="127"/>
      <c r="WA352" s="127"/>
      <c r="WB352" s="127"/>
      <c r="WC352" s="127"/>
      <c r="WD352" s="127"/>
      <c r="WE352" s="127"/>
      <c r="WF352" s="127"/>
      <c r="WG352" s="127"/>
      <c r="WH352" s="127"/>
      <c r="WI352" s="127"/>
      <c r="WJ352" s="127"/>
      <c r="WK352" s="127"/>
      <c r="WL352" s="127"/>
      <c r="WM352" s="127"/>
      <c r="WN352" s="127"/>
      <c r="WO352" s="127"/>
      <c r="WP352" s="127"/>
      <c r="WQ352" s="127"/>
      <c r="WR352" s="127"/>
      <c r="WS352" s="127"/>
      <c r="WT352" s="127"/>
      <c r="WU352" s="127"/>
      <c r="WV352" s="127"/>
      <c r="WW352" s="127"/>
      <c r="WX352" s="127"/>
      <c r="WY352" s="127"/>
      <c r="WZ352" s="127"/>
      <c r="XA352" s="127"/>
      <c r="XB352" s="127"/>
      <c r="XC352" s="127"/>
      <c r="XD352" s="127"/>
      <c r="XE352" s="127"/>
      <c r="XF352" s="127"/>
      <c r="XG352" s="127"/>
      <c r="XH352" s="127"/>
      <c r="XI352" s="127"/>
      <c r="XJ352" s="127"/>
      <c r="XK352" s="127"/>
      <c r="XL352" s="127"/>
      <c r="XM352" s="127"/>
      <c r="XN352" s="127"/>
      <c r="XO352" s="127"/>
      <c r="XP352" s="127"/>
      <c r="XQ352" s="127"/>
      <c r="XR352" s="127"/>
      <c r="XS352" s="127"/>
      <c r="XT352" s="127"/>
      <c r="XU352" s="127"/>
      <c r="XV352" s="127"/>
      <c r="XW352" s="127"/>
      <c r="XX352" s="127"/>
      <c r="XY352" s="127"/>
      <c r="XZ352" s="127"/>
      <c r="YA352" s="127"/>
      <c r="YB352" s="127"/>
      <c r="YC352" s="127"/>
      <c r="YD352" s="127"/>
      <c r="YE352" s="127"/>
      <c r="YF352" s="127"/>
      <c r="YG352" s="127"/>
      <c r="YH352" s="127"/>
      <c r="YI352" s="127"/>
      <c r="YJ352" s="127"/>
      <c r="YK352" s="127"/>
      <c r="YL352" s="127"/>
      <c r="YM352" s="127"/>
      <c r="YN352" s="127"/>
      <c r="YO352" s="127"/>
      <c r="YP352" s="127"/>
      <c r="YQ352" s="127"/>
      <c r="YR352" s="127"/>
      <c r="YS352" s="127"/>
      <c r="YT352" s="127"/>
      <c r="YU352" s="127"/>
      <c r="YV352" s="127"/>
    </row>
    <row r="353" spans="1:672" s="152" customFormat="1" x14ac:dyDescent="0.2">
      <c r="A353" s="127"/>
      <c r="B353" s="127"/>
      <c r="C353" s="127"/>
      <c r="D353" s="127"/>
      <c r="E353" s="127"/>
      <c r="F353" s="203"/>
      <c r="G353" s="203"/>
      <c r="H353" s="205"/>
      <c r="I353" s="205"/>
      <c r="J353" s="205"/>
      <c r="K353" s="203"/>
      <c r="L353" s="203"/>
      <c r="M353" s="203"/>
      <c r="N353" s="203"/>
      <c r="O353" s="203"/>
      <c r="P353" s="203"/>
      <c r="Q353" s="203"/>
      <c r="R353" s="203"/>
      <c r="S353" s="203"/>
      <c r="T353" s="203"/>
      <c r="U353" s="203"/>
      <c r="V353" s="203"/>
      <c r="W353" s="203"/>
      <c r="X353" s="203"/>
      <c r="Y353" s="203"/>
      <c r="Z353" s="203"/>
      <c r="AA353" s="127"/>
      <c r="AB353" s="127"/>
      <c r="AC353" s="127"/>
      <c r="AD353" s="127"/>
      <c r="AE353" s="127"/>
      <c r="AF353" s="127"/>
      <c r="AG353" s="127"/>
      <c r="AH353" s="127"/>
      <c r="AI353" s="127"/>
      <c r="AJ353" s="127"/>
      <c r="AK353" s="127"/>
      <c r="AL353" s="127"/>
      <c r="AM353" s="127"/>
      <c r="AN353" s="127"/>
      <c r="AO353" s="127"/>
      <c r="AP353" s="127"/>
      <c r="AQ353" s="127"/>
      <c r="AR353" s="127"/>
      <c r="AS353" s="127"/>
      <c r="AT353" s="127"/>
      <c r="AU353" s="127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27"/>
      <c r="BF353" s="127"/>
      <c r="BG353" s="127"/>
      <c r="BH353" s="127"/>
      <c r="BI353" s="127"/>
      <c r="BJ353" s="127"/>
      <c r="BK353" s="127"/>
      <c r="BL353" s="127"/>
      <c r="BM353" s="127"/>
      <c r="BN353" s="127"/>
      <c r="BO353" s="127"/>
      <c r="BP353" s="127"/>
      <c r="BQ353" s="127"/>
      <c r="BR353" s="127"/>
      <c r="BS353" s="127"/>
      <c r="BT353" s="127"/>
      <c r="BU353" s="127"/>
      <c r="BV353" s="127"/>
      <c r="BW353" s="127"/>
      <c r="BX353" s="127"/>
      <c r="BY353" s="127"/>
      <c r="BZ353" s="127"/>
      <c r="CA353" s="127"/>
      <c r="CB353" s="127"/>
      <c r="CC353" s="127"/>
      <c r="CD353" s="127"/>
      <c r="CE353" s="127"/>
      <c r="CF353" s="127"/>
      <c r="CG353" s="127"/>
      <c r="CH353" s="127"/>
      <c r="CI353" s="127"/>
      <c r="CJ353" s="127"/>
      <c r="CK353" s="127"/>
      <c r="CL353" s="127"/>
      <c r="CM353" s="127"/>
      <c r="CN353" s="127"/>
      <c r="CO353" s="127"/>
      <c r="CP353" s="127"/>
      <c r="CQ353" s="127"/>
      <c r="CR353" s="127"/>
      <c r="CS353" s="127"/>
      <c r="CT353" s="127"/>
      <c r="CU353" s="127"/>
      <c r="CV353" s="127"/>
      <c r="CW353" s="127"/>
      <c r="CX353" s="127"/>
      <c r="CY353" s="127"/>
      <c r="CZ353" s="127"/>
      <c r="DA353" s="127"/>
      <c r="DB353" s="127"/>
      <c r="DC353" s="127"/>
      <c r="DD353" s="127"/>
      <c r="DE353" s="127"/>
      <c r="DF353" s="127"/>
      <c r="DG353" s="127"/>
      <c r="DH353" s="127"/>
      <c r="DI353" s="127"/>
      <c r="DJ353" s="127"/>
      <c r="DK353" s="127"/>
      <c r="DL353" s="127"/>
      <c r="DM353" s="127"/>
      <c r="DN353" s="127"/>
      <c r="DO353" s="127"/>
      <c r="DP353" s="127"/>
      <c r="DQ353" s="127"/>
      <c r="DR353" s="127"/>
      <c r="DS353" s="127"/>
      <c r="DT353" s="127"/>
      <c r="DU353" s="127"/>
      <c r="DV353" s="127"/>
      <c r="DW353" s="127"/>
      <c r="DX353" s="127"/>
      <c r="DY353" s="127"/>
      <c r="DZ353" s="127"/>
      <c r="EA353" s="127"/>
      <c r="EB353" s="127"/>
      <c r="EC353" s="127"/>
      <c r="ED353" s="127"/>
      <c r="EE353" s="127"/>
      <c r="EF353" s="127"/>
      <c r="EG353" s="127"/>
      <c r="EH353" s="127"/>
      <c r="EI353" s="127"/>
      <c r="EJ353" s="127"/>
      <c r="EK353" s="127"/>
      <c r="EL353" s="127"/>
      <c r="EM353" s="127"/>
      <c r="EN353" s="127"/>
      <c r="EO353" s="127"/>
      <c r="EP353" s="127"/>
      <c r="EQ353" s="127"/>
      <c r="ER353" s="127"/>
      <c r="ES353" s="127"/>
      <c r="ET353" s="127"/>
      <c r="EU353" s="127"/>
      <c r="EV353" s="127"/>
      <c r="EW353" s="127"/>
      <c r="EX353" s="127"/>
      <c r="EY353" s="127"/>
      <c r="EZ353" s="127"/>
      <c r="FA353" s="127"/>
      <c r="FB353" s="127"/>
      <c r="FC353" s="127"/>
      <c r="FD353" s="127"/>
      <c r="FE353" s="127"/>
      <c r="FF353" s="127"/>
      <c r="FG353" s="127"/>
      <c r="FH353" s="127"/>
      <c r="FI353" s="127"/>
      <c r="FJ353" s="127"/>
      <c r="FK353" s="127"/>
      <c r="FL353" s="127"/>
      <c r="FM353" s="127"/>
      <c r="FN353" s="127"/>
      <c r="FO353" s="127"/>
      <c r="FP353" s="127"/>
      <c r="FQ353" s="127"/>
      <c r="FR353" s="127"/>
      <c r="FS353" s="127"/>
      <c r="FT353" s="127"/>
      <c r="FU353" s="127"/>
      <c r="FV353" s="127"/>
      <c r="FW353" s="127"/>
      <c r="FX353" s="127"/>
      <c r="FY353" s="127"/>
      <c r="FZ353" s="127"/>
      <c r="GA353" s="127"/>
      <c r="GB353" s="127"/>
      <c r="GC353" s="127"/>
      <c r="GD353" s="127"/>
      <c r="GE353" s="127"/>
      <c r="GF353" s="127"/>
      <c r="GG353" s="127"/>
      <c r="GH353" s="127"/>
      <c r="GI353" s="127"/>
      <c r="GJ353" s="127"/>
      <c r="GK353" s="127"/>
      <c r="GL353" s="127"/>
      <c r="GM353" s="127"/>
      <c r="GN353" s="127"/>
      <c r="GO353" s="127"/>
      <c r="GP353" s="127"/>
      <c r="GQ353" s="127"/>
      <c r="GR353" s="127"/>
      <c r="GS353" s="127"/>
      <c r="GT353" s="127"/>
      <c r="GU353" s="127"/>
      <c r="GV353" s="127"/>
      <c r="GW353" s="127"/>
      <c r="GX353" s="127"/>
      <c r="GY353" s="127"/>
      <c r="GZ353" s="127"/>
      <c r="HA353" s="127"/>
      <c r="HB353" s="127"/>
      <c r="HC353" s="127"/>
      <c r="HD353" s="127"/>
      <c r="HE353" s="127"/>
      <c r="HF353" s="127"/>
      <c r="HG353" s="127"/>
      <c r="HH353" s="127"/>
      <c r="HI353" s="127"/>
      <c r="HJ353" s="127"/>
      <c r="HK353" s="127"/>
      <c r="HL353" s="127"/>
      <c r="HM353" s="127"/>
      <c r="HN353" s="127"/>
      <c r="HO353" s="127"/>
      <c r="HP353" s="127"/>
      <c r="HQ353" s="127"/>
      <c r="HR353" s="127"/>
      <c r="HS353" s="127"/>
      <c r="HT353" s="127"/>
      <c r="HU353" s="127"/>
      <c r="HV353" s="127"/>
      <c r="HW353" s="127"/>
      <c r="HX353" s="127"/>
      <c r="HY353" s="127"/>
      <c r="HZ353" s="127"/>
      <c r="IA353" s="127"/>
      <c r="IB353" s="127"/>
      <c r="IC353" s="127"/>
      <c r="ID353" s="127"/>
      <c r="IE353" s="127"/>
      <c r="IF353" s="127"/>
      <c r="IG353" s="127"/>
      <c r="IH353" s="127"/>
      <c r="II353" s="127"/>
      <c r="IJ353" s="127"/>
      <c r="IK353" s="127"/>
      <c r="IL353" s="127"/>
      <c r="IM353" s="127"/>
      <c r="IN353" s="127"/>
      <c r="IO353" s="127"/>
      <c r="IP353" s="127"/>
      <c r="IQ353" s="127"/>
      <c r="IR353" s="127"/>
      <c r="IS353" s="127"/>
      <c r="IT353" s="127"/>
      <c r="IU353" s="127"/>
      <c r="IV353" s="127"/>
      <c r="IW353" s="127"/>
      <c r="IX353" s="127"/>
      <c r="IY353" s="127"/>
      <c r="IZ353" s="127"/>
      <c r="JA353" s="127"/>
      <c r="JB353" s="127"/>
      <c r="JC353" s="127"/>
      <c r="JD353" s="127"/>
      <c r="JE353" s="127"/>
      <c r="JF353" s="127"/>
      <c r="JG353" s="127"/>
      <c r="JH353" s="127"/>
      <c r="JI353" s="127"/>
      <c r="JJ353" s="127"/>
      <c r="JK353" s="127"/>
      <c r="JL353" s="127"/>
      <c r="JM353" s="127"/>
      <c r="JN353" s="127"/>
      <c r="JO353" s="127"/>
      <c r="JP353" s="127"/>
      <c r="JQ353" s="127"/>
      <c r="JR353" s="127"/>
      <c r="JS353" s="127"/>
      <c r="JT353" s="127"/>
      <c r="JU353" s="127"/>
      <c r="JV353" s="127"/>
      <c r="JW353" s="127"/>
      <c r="JX353" s="127"/>
      <c r="JY353" s="127"/>
      <c r="JZ353" s="127"/>
      <c r="KA353" s="127"/>
      <c r="KB353" s="127"/>
      <c r="KC353" s="127"/>
      <c r="KD353" s="127"/>
      <c r="KE353" s="127"/>
      <c r="KF353" s="127"/>
      <c r="KG353" s="127"/>
      <c r="KH353" s="127"/>
      <c r="KI353" s="127"/>
      <c r="KJ353" s="127"/>
      <c r="KK353" s="127"/>
      <c r="KL353" s="127"/>
      <c r="KM353" s="127"/>
      <c r="KN353" s="127"/>
      <c r="KO353" s="127"/>
      <c r="KP353" s="127"/>
      <c r="KQ353" s="127"/>
      <c r="KR353" s="127"/>
      <c r="KS353" s="127"/>
      <c r="KT353" s="127"/>
      <c r="KU353" s="127"/>
      <c r="KV353" s="127"/>
      <c r="KW353" s="127"/>
      <c r="KX353" s="127"/>
      <c r="KY353" s="127"/>
      <c r="KZ353" s="127"/>
      <c r="LA353" s="127"/>
      <c r="LB353" s="127"/>
      <c r="LC353" s="127"/>
      <c r="LD353" s="127"/>
      <c r="LE353" s="127"/>
      <c r="LF353" s="127"/>
      <c r="LG353" s="127"/>
      <c r="LH353" s="127"/>
      <c r="LI353" s="127"/>
      <c r="LJ353" s="127"/>
      <c r="LK353" s="127"/>
      <c r="LL353" s="127"/>
      <c r="LM353" s="127"/>
      <c r="LN353" s="127"/>
      <c r="LO353" s="127"/>
      <c r="LP353" s="127"/>
      <c r="LQ353" s="127"/>
      <c r="LR353" s="127"/>
      <c r="LS353" s="127"/>
      <c r="LT353" s="127"/>
      <c r="LU353" s="127"/>
      <c r="LV353" s="127"/>
      <c r="LW353" s="127"/>
      <c r="LX353" s="127"/>
      <c r="LY353" s="127"/>
      <c r="LZ353" s="127"/>
      <c r="MA353" s="127"/>
      <c r="MB353" s="127"/>
      <c r="MC353" s="127"/>
      <c r="MD353" s="127"/>
      <c r="ME353" s="127"/>
      <c r="MF353" s="127"/>
      <c r="MG353" s="127"/>
      <c r="MH353" s="127"/>
      <c r="MI353" s="127"/>
      <c r="MJ353" s="127"/>
      <c r="MK353" s="127"/>
      <c r="ML353" s="127"/>
      <c r="MM353" s="127"/>
      <c r="MN353" s="127"/>
      <c r="MO353" s="127"/>
      <c r="MP353" s="127"/>
      <c r="MQ353" s="127"/>
      <c r="MR353" s="127"/>
      <c r="MS353" s="127"/>
      <c r="MT353" s="127"/>
      <c r="MU353" s="127"/>
      <c r="MV353" s="127"/>
      <c r="MW353" s="127"/>
      <c r="MX353" s="127"/>
      <c r="MY353" s="127"/>
      <c r="MZ353" s="127"/>
      <c r="NA353" s="127"/>
      <c r="NB353" s="127"/>
      <c r="NC353" s="127"/>
      <c r="ND353" s="127"/>
      <c r="NE353" s="127"/>
      <c r="NF353" s="127"/>
      <c r="NG353" s="127"/>
      <c r="NH353" s="127"/>
      <c r="NI353" s="127"/>
      <c r="NJ353" s="127"/>
      <c r="NK353" s="127"/>
      <c r="NL353" s="127"/>
      <c r="NM353" s="127"/>
      <c r="NN353" s="127"/>
      <c r="NO353" s="127"/>
      <c r="NP353" s="127"/>
      <c r="NQ353" s="127"/>
      <c r="NR353" s="127"/>
      <c r="NS353" s="127"/>
      <c r="NT353" s="127"/>
      <c r="NU353" s="127"/>
      <c r="NV353" s="127"/>
      <c r="NW353" s="127"/>
      <c r="NX353" s="127"/>
      <c r="NY353" s="127"/>
      <c r="NZ353" s="127"/>
      <c r="OA353" s="127"/>
      <c r="OB353" s="127"/>
      <c r="OC353" s="127"/>
      <c r="OD353" s="127"/>
      <c r="OE353" s="127"/>
      <c r="OF353" s="127"/>
      <c r="OG353" s="127"/>
      <c r="OH353" s="127"/>
      <c r="OI353" s="127"/>
      <c r="OJ353" s="127"/>
      <c r="OK353" s="127"/>
      <c r="OL353" s="127"/>
      <c r="OM353" s="127"/>
      <c r="ON353" s="127"/>
      <c r="OO353" s="127"/>
      <c r="OP353" s="127"/>
      <c r="OQ353" s="127"/>
      <c r="OR353" s="127"/>
      <c r="OS353" s="127"/>
      <c r="OT353" s="127"/>
      <c r="OU353" s="127"/>
      <c r="OV353" s="127"/>
      <c r="OW353" s="127"/>
      <c r="OX353" s="127"/>
      <c r="OY353" s="127"/>
      <c r="OZ353" s="127"/>
      <c r="PA353" s="127"/>
      <c r="PB353" s="127"/>
      <c r="PC353" s="127"/>
      <c r="PD353" s="127"/>
      <c r="PE353" s="127"/>
      <c r="PF353" s="127"/>
      <c r="PG353" s="127"/>
      <c r="PH353" s="127"/>
      <c r="PI353" s="127"/>
      <c r="PJ353" s="127"/>
      <c r="PK353" s="127"/>
      <c r="PL353" s="127"/>
      <c r="PM353" s="127"/>
      <c r="PN353" s="127"/>
      <c r="PO353" s="127"/>
      <c r="PP353" s="127"/>
      <c r="PQ353" s="127"/>
      <c r="PR353" s="127"/>
      <c r="PS353" s="127"/>
      <c r="PT353" s="127"/>
      <c r="PU353" s="127"/>
      <c r="PV353" s="127"/>
      <c r="PW353" s="127"/>
      <c r="PX353" s="127"/>
      <c r="PY353" s="127"/>
      <c r="PZ353" s="127"/>
      <c r="QA353" s="127"/>
      <c r="QB353" s="127"/>
      <c r="QC353" s="127"/>
      <c r="QD353" s="127"/>
      <c r="QE353" s="127"/>
      <c r="QF353" s="127"/>
      <c r="QG353" s="127"/>
      <c r="QH353" s="127"/>
      <c r="QI353" s="127"/>
      <c r="QJ353" s="127"/>
      <c r="QK353" s="127"/>
      <c r="QL353" s="127"/>
      <c r="QM353" s="127"/>
      <c r="QN353" s="127"/>
      <c r="QO353" s="127"/>
      <c r="QP353" s="127"/>
      <c r="QQ353" s="127"/>
      <c r="QR353" s="127"/>
      <c r="QS353" s="127"/>
      <c r="QT353" s="127"/>
      <c r="QU353" s="127"/>
      <c r="QV353" s="127"/>
      <c r="QW353" s="127"/>
      <c r="QX353" s="127"/>
      <c r="QY353" s="127"/>
      <c r="QZ353" s="127"/>
      <c r="RA353" s="127"/>
      <c r="RB353" s="127"/>
      <c r="RC353" s="127"/>
      <c r="RD353" s="127"/>
      <c r="RE353" s="127"/>
      <c r="RF353" s="127"/>
      <c r="RG353" s="127"/>
      <c r="RH353" s="127"/>
      <c r="RI353" s="127"/>
      <c r="RJ353" s="127"/>
      <c r="RK353" s="127"/>
      <c r="RL353" s="127"/>
      <c r="RM353" s="127"/>
      <c r="RN353" s="127"/>
      <c r="RO353" s="127"/>
      <c r="RP353" s="127"/>
      <c r="RQ353" s="127"/>
      <c r="RR353" s="127"/>
      <c r="RS353" s="127"/>
      <c r="RT353" s="127"/>
      <c r="RU353" s="127"/>
      <c r="RV353" s="127"/>
      <c r="RW353" s="127"/>
      <c r="RX353" s="127"/>
      <c r="RY353" s="127"/>
      <c r="RZ353" s="127"/>
      <c r="SA353" s="127"/>
      <c r="SB353" s="127"/>
      <c r="SC353" s="127"/>
      <c r="SD353" s="127"/>
      <c r="SE353" s="127"/>
      <c r="SF353" s="127"/>
      <c r="SG353" s="127"/>
      <c r="SH353" s="127"/>
      <c r="SI353" s="127"/>
      <c r="SJ353" s="127"/>
      <c r="SK353" s="127"/>
      <c r="SL353" s="127"/>
      <c r="SM353" s="127"/>
      <c r="SN353" s="127"/>
      <c r="SO353" s="127"/>
      <c r="SP353" s="127"/>
      <c r="SQ353" s="127"/>
      <c r="SR353" s="127"/>
      <c r="SS353" s="127"/>
      <c r="ST353" s="127"/>
      <c r="SU353" s="127"/>
      <c r="SV353" s="127"/>
      <c r="SW353" s="127"/>
      <c r="SX353" s="127"/>
      <c r="SY353" s="127"/>
      <c r="SZ353" s="127"/>
      <c r="TA353" s="127"/>
      <c r="TB353" s="127"/>
      <c r="TC353" s="127"/>
      <c r="TD353" s="127"/>
      <c r="TE353" s="127"/>
      <c r="TF353" s="127"/>
      <c r="TG353" s="127"/>
      <c r="TH353" s="127"/>
      <c r="TI353" s="127"/>
      <c r="TJ353" s="127"/>
      <c r="TK353" s="127"/>
      <c r="TL353" s="127"/>
      <c r="TM353" s="127"/>
      <c r="TN353" s="127"/>
      <c r="TO353" s="127"/>
      <c r="TP353" s="127"/>
      <c r="TQ353" s="127"/>
      <c r="TR353" s="127"/>
      <c r="TS353" s="127"/>
      <c r="TT353" s="127"/>
      <c r="TU353" s="127"/>
      <c r="TV353" s="127"/>
      <c r="TW353" s="127"/>
      <c r="TX353" s="127"/>
      <c r="TY353" s="127"/>
      <c r="TZ353" s="127"/>
      <c r="UA353" s="127"/>
      <c r="UB353" s="127"/>
      <c r="UC353" s="127"/>
      <c r="UD353" s="127"/>
      <c r="UE353" s="127"/>
      <c r="UF353" s="127"/>
      <c r="UG353" s="127"/>
      <c r="UH353" s="127"/>
      <c r="UI353" s="127"/>
      <c r="UJ353" s="127"/>
      <c r="UK353" s="127"/>
      <c r="UL353" s="127"/>
      <c r="UM353" s="127"/>
      <c r="UN353" s="127"/>
      <c r="UO353" s="127"/>
      <c r="UP353" s="127"/>
      <c r="UQ353" s="127"/>
      <c r="UR353" s="127"/>
      <c r="US353" s="127"/>
      <c r="UT353" s="127"/>
      <c r="UU353" s="127"/>
      <c r="UV353" s="127"/>
      <c r="UW353" s="127"/>
      <c r="UX353" s="127"/>
      <c r="UY353" s="127"/>
      <c r="UZ353" s="127"/>
      <c r="VA353" s="127"/>
      <c r="VB353" s="127"/>
      <c r="VC353" s="127"/>
      <c r="VD353" s="127"/>
      <c r="VE353" s="127"/>
      <c r="VF353" s="127"/>
      <c r="VG353" s="127"/>
      <c r="VH353" s="127"/>
      <c r="VI353" s="127"/>
      <c r="VJ353" s="127"/>
      <c r="VK353" s="127"/>
      <c r="VL353" s="127"/>
      <c r="VM353" s="127"/>
      <c r="VN353" s="127"/>
      <c r="VO353" s="127"/>
      <c r="VP353" s="127"/>
      <c r="VQ353" s="127"/>
      <c r="VR353" s="127"/>
      <c r="VS353" s="127"/>
      <c r="VT353" s="127"/>
      <c r="VU353" s="127"/>
      <c r="VV353" s="127"/>
      <c r="VW353" s="127"/>
      <c r="VX353" s="127"/>
      <c r="VY353" s="127"/>
      <c r="VZ353" s="127"/>
      <c r="WA353" s="127"/>
      <c r="WB353" s="127"/>
      <c r="WC353" s="127"/>
      <c r="WD353" s="127"/>
      <c r="WE353" s="127"/>
      <c r="WF353" s="127"/>
      <c r="WG353" s="127"/>
      <c r="WH353" s="127"/>
      <c r="WI353" s="127"/>
      <c r="WJ353" s="127"/>
      <c r="WK353" s="127"/>
      <c r="WL353" s="127"/>
      <c r="WM353" s="127"/>
      <c r="WN353" s="127"/>
      <c r="WO353" s="127"/>
      <c r="WP353" s="127"/>
      <c r="WQ353" s="127"/>
      <c r="WR353" s="127"/>
      <c r="WS353" s="127"/>
      <c r="WT353" s="127"/>
      <c r="WU353" s="127"/>
      <c r="WV353" s="127"/>
      <c r="WW353" s="127"/>
      <c r="WX353" s="127"/>
      <c r="WY353" s="127"/>
      <c r="WZ353" s="127"/>
      <c r="XA353" s="127"/>
      <c r="XB353" s="127"/>
      <c r="XC353" s="127"/>
      <c r="XD353" s="127"/>
      <c r="XE353" s="127"/>
      <c r="XF353" s="127"/>
      <c r="XG353" s="127"/>
      <c r="XH353" s="127"/>
      <c r="XI353" s="127"/>
      <c r="XJ353" s="127"/>
      <c r="XK353" s="127"/>
      <c r="XL353" s="127"/>
      <c r="XM353" s="127"/>
      <c r="XN353" s="127"/>
      <c r="XO353" s="127"/>
      <c r="XP353" s="127"/>
      <c r="XQ353" s="127"/>
      <c r="XR353" s="127"/>
      <c r="XS353" s="127"/>
      <c r="XT353" s="127"/>
      <c r="XU353" s="127"/>
      <c r="XV353" s="127"/>
      <c r="XW353" s="127"/>
      <c r="XX353" s="127"/>
      <c r="XY353" s="127"/>
      <c r="XZ353" s="127"/>
      <c r="YA353" s="127"/>
      <c r="YB353" s="127"/>
      <c r="YC353" s="127"/>
      <c r="YD353" s="127"/>
      <c r="YE353" s="127"/>
      <c r="YF353" s="127"/>
      <c r="YG353" s="127"/>
      <c r="YH353" s="127"/>
      <c r="YI353" s="127"/>
      <c r="YJ353" s="127"/>
      <c r="YK353" s="127"/>
      <c r="YL353" s="127"/>
      <c r="YM353" s="127"/>
      <c r="YN353" s="127"/>
      <c r="YO353" s="127"/>
      <c r="YP353" s="127"/>
      <c r="YQ353" s="127"/>
      <c r="YR353" s="127"/>
      <c r="YS353" s="127"/>
      <c r="YT353" s="127"/>
      <c r="YU353" s="127"/>
      <c r="YV353" s="127"/>
    </row>
    <row r="354" spans="1:672" ht="20.25" customHeight="1" x14ac:dyDescent="0.2">
      <c r="D354" s="206"/>
      <c r="E354" s="207" t="s">
        <v>175</v>
      </c>
      <c r="F354" s="208"/>
      <c r="G354" s="208"/>
      <c r="H354" s="205" t="s">
        <v>176</v>
      </c>
      <c r="I354" s="205"/>
      <c r="J354" s="205"/>
      <c r="K354" s="205"/>
      <c r="L354" s="205"/>
      <c r="M354" s="205"/>
      <c r="O354" s="205" t="s">
        <v>177</v>
      </c>
      <c r="P354" s="205"/>
      <c r="Q354" s="205"/>
      <c r="R354" s="205"/>
      <c r="S354" s="205"/>
    </row>
    <row r="355" spans="1:672" x14ac:dyDescent="0.2">
      <c r="C355" s="206"/>
      <c r="D355" s="206"/>
      <c r="E355" s="206"/>
      <c r="F355" s="208"/>
      <c r="G355" s="208"/>
      <c r="H355" s="205"/>
      <c r="J355" s="205"/>
      <c r="K355" s="205"/>
      <c r="L355" s="205"/>
      <c r="M355" s="205"/>
      <c r="O355" s="205"/>
      <c r="P355" s="205"/>
      <c r="Q355" s="205"/>
      <c r="R355" s="205"/>
      <c r="S355" s="205"/>
    </row>
    <row r="356" spans="1:672" x14ac:dyDescent="0.2">
      <c r="C356" s="206"/>
      <c r="D356" s="206"/>
      <c r="E356" s="206"/>
      <c r="F356" s="208"/>
      <c r="G356" s="208"/>
      <c r="H356" s="205"/>
      <c r="J356" s="205"/>
      <c r="K356" s="205"/>
      <c r="L356" s="205"/>
      <c r="M356" s="205"/>
      <c r="O356" s="205"/>
      <c r="P356" s="205"/>
      <c r="Q356" s="205"/>
      <c r="R356" s="205"/>
      <c r="S356" s="205"/>
    </row>
    <row r="358" spans="1:672" x14ac:dyDescent="0.2">
      <c r="C358" s="127" t="s">
        <v>178</v>
      </c>
    </row>
    <row r="359" spans="1:672" x14ac:dyDescent="0.2">
      <c r="C359" s="127" t="s">
        <v>179</v>
      </c>
    </row>
    <row r="360" spans="1:672" x14ac:dyDescent="0.2">
      <c r="C360" s="127" t="s">
        <v>180</v>
      </c>
    </row>
  </sheetData>
  <mergeCells count="37">
    <mergeCell ref="G5:M5"/>
    <mergeCell ref="AB1:AB2"/>
    <mergeCell ref="G2:O2"/>
    <mergeCell ref="G3:M3"/>
    <mergeCell ref="B4:C4"/>
    <mergeCell ref="D4:E4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Y11:Y12"/>
    <mergeCell ref="Z11:Z12"/>
    <mergeCell ref="U10:U12"/>
    <mergeCell ref="V10:V12"/>
    <mergeCell ref="W10:Z10"/>
  </mergeCells>
  <pageMargins left="0.15178571428571427" right="0.11458333333333333" top="0.74803149606299213" bottom="0.32738095238095238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63"/>
  <sheetViews>
    <sheetView zoomScale="80" zoomScaleNormal="80" zoomScalePageLayoutView="60" workbookViewId="0">
      <selection sqref="A1:XFD1048576"/>
    </sheetView>
  </sheetViews>
  <sheetFormatPr defaultRowHeight="12.75" x14ac:dyDescent="0.2"/>
  <cols>
    <col min="1" max="1" width="1.140625" style="127" customWidth="1"/>
    <col min="2" max="2" width="6.140625" style="127" customWidth="1"/>
    <col min="3" max="3" width="5.7109375" style="127" customWidth="1"/>
    <col min="4" max="4" width="6" style="127" customWidth="1"/>
    <col min="5" max="5" width="21" style="127" customWidth="1"/>
    <col min="6" max="6" width="13" style="203" customWidth="1"/>
    <col min="7" max="7" width="11.7109375" style="203" customWidth="1"/>
    <col min="8" max="8" width="11.28515625" style="203" customWidth="1"/>
    <col min="9" max="9" width="12.5703125" style="203" customWidth="1"/>
    <col min="10" max="10" width="12.28515625" style="203" customWidth="1"/>
    <col min="11" max="11" width="11.28515625" style="203" customWidth="1"/>
    <col min="12" max="12" width="8.5703125" style="203" customWidth="1"/>
    <col min="13" max="13" width="12.28515625" style="203" customWidth="1"/>
    <col min="14" max="14" width="8.7109375" style="203" customWidth="1"/>
    <col min="15" max="15" width="9.7109375" style="203" customWidth="1"/>
    <col min="16" max="16" width="10.5703125" style="203" customWidth="1"/>
    <col min="17" max="17" width="9.5703125" style="203" customWidth="1"/>
    <col min="18" max="18" width="6.7109375" style="203" customWidth="1"/>
    <col min="19" max="19" width="9" style="203" customWidth="1"/>
    <col min="20" max="20" width="8.28515625" style="203" customWidth="1"/>
    <col min="21" max="21" width="6.140625" style="203" customWidth="1"/>
    <col min="22" max="22" width="8.7109375" style="203" customWidth="1"/>
    <col min="23" max="23" width="6.5703125" style="203" customWidth="1"/>
    <col min="24" max="24" width="5.42578125" style="203" customWidth="1"/>
    <col min="25" max="25" width="5.140625" style="203" customWidth="1"/>
    <col min="26" max="26" width="7.5703125" style="203" customWidth="1"/>
    <col min="27" max="27" width="11.5703125" style="127" customWidth="1"/>
    <col min="28" max="28" width="13.42578125" style="127" customWidth="1"/>
    <col min="29" max="29" width="17.5703125" style="127" customWidth="1"/>
    <col min="30" max="33" width="9.140625" style="127" customWidth="1"/>
    <col min="34" max="16384" width="9.140625" style="127"/>
  </cols>
  <sheetData>
    <row r="1" spans="1:28" s="108" customFormat="1" ht="15" x14ac:dyDescent="0.25">
      <c r="A1" s="106"/>
      <c r="B1" s="106"/>
      <c r="C1" s="106"/>
      <c r="D1" s="106"/>
      <c r="E1" s="106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6"/>
      <c r="AB1" s="476" t="s">
        <v>0</v>
      </c>
    </row>
    <row r="2" spans="1:28" s="108" customFormat="1" ht="29.25" customHeight="1" x14ac:dyDescent="0.25">
      <c r="A2" s="106"/>
      <c r="B2" s="106"/>
      <c r="C2" s="106"/>
      <c r="D2" s="106"/>
      <c r="E2" s="106"/>
      <c r="F2" s="107"/>
      <c r="G2" s="477" t="s">
        <v>1</v>
      </c>
      <c r="H2" s="477"/>
      <c r="I2" s="477"/>
      <c r="J2" s="477"/>
      <c r="K2" s="477"/>
      <c r="L2" s="477"/>
      <c r="M2" s="477"/>
      <c r="N2" s="477"/>
      <c r="O2" s="47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6"/>
      <c r="AB2" s="476"/>
    </row>
    <row r="3" spans="1:28" s="108" customFormat="1" ht="15" x14ac:dyDescent="0.25">
      <c r="A3" s="106"/>
      <c r="B3" s="106"/>
      <c r="C3" s="106"/>
      <c r="D3" s="106"/>
      <c r="E3" s="106"/>
      <c r="F3" s="107"/>
      <c r="G3" s="477" t="s">
        <v>185</v>
      </c>
      <c r="H3" s="477"/>
      <c r="I3" s="477"/>
      <c r="J3" s="477"/>
      <c r="K3" s="477"/>
      <c r="L3" s="477"/>
      <c r="M3" s="47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6"/>
      <c r="AB3" s="211"/>
    </row>
    <row r="4" spans="1:28" s="108" customFormat="1" ht="15" x14ac:dyDescent="0.25">
      <c r="A4" s="106"/>
      <c r="B4" s="478" t="s">
        <v>2</v>
      </c>
      <c r="C4" s="478"/>
      <c r="D4" s="478"/>
      <c r="E4" s="478"/>
      <c r="F4" s="107"/>
      <c r="G4" s="107" t="s">
        <v>3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6"/>
      <c r="AB4" s="211"/>
    </row>
    <row r="5" spans="1:28" s="108" customFormat="1" ht="15" x14ac:dyDescent="0.25">
      <c r="A5" s="110"/>
      <c r="B5" s="111" t="s">
        <v>4</v>
      </c>
      <c r="C5" s="112"/>
      <c r="D5" s="112"/>
      <c r="E5" s="112"/>
      <c r="F5" s="113"/>
      <c r="G5" s="475" t="s">
        <v>5</v>
      </c>
      <c r="H5" s="475"/>
      <c r="I5" s="475"/>
      <c r="J5" s="475"/>
      <c r="K5" s="475"/>
      <c r="L5" s="475"/>
      <c r="M5" s="475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5"/>
      <c r="AB5" s="115"/>
    </row>
    <row r="6" spans="1:28" s="108" customFormat="1" ht="15" x14ac:dyDescent="0.25">
      <c r="B6" s="108" t="s">
        <v>6</v>
      </c>
      <c r="C6" s="116"/>
      <c r="D6" s="116"/>
      <c r="E6" s="117"/>
      <c r="F6" s="118"/>
      <c r="G6" s="474" t="s">
        <v>7</v>
      </c>
      <c r="H6" s="474"/>
      <c r="I6" s="474"/>
      <c r="J6" s="474"/>
      <c r="K6" s="474"/>
      <c r="L6" s="47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5"/>
      <c r="AB6" s="115"/>
    </row>
    <row r="7" spans="1:28" s="108" customFormat="1" ht="15" x14ac:dyDescent="0.25">
      <c r="B7" s="108" t="s">
        <v>8</v>
      </c>
      <c r="C7" s="116"/>
      <c r="D7" s="116"/>
      <c r="E7" s="116"/>
      <c r="F7" s="118"/>
      <c r="G7" s="210" t="s">
        <v>214</v>
      </c>
      <c r="H7" s="114"/>
      <c r="I7" s="114"/>
      <c r="J7" s="114"/>
      <c r="K7" s="114"/>
      <c r="L7" s="114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spans="1:28" s="108" customFormat="1" ht="15" x14ac:dyDescent="0.25">
      <c r="B8" s="108" t="s">
        <v>9</v>
      </c>
      <c r="C8" s="116"/>
      <c r="D8" s="116"/>
      <c r="E8" s="116"/>
      <c r="F8" s="118"/>
      <c r="G8" s="474" t="s">
        <v>10</v>
      </c>
      <c r="H8" s="474"/>
      <c r="I8" s="474"/>
      <c r="J8" s="474"/>
      <c r="K8" s="474"/>
      <c r="L8" s="114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spans="1:28" s="108" customFormat="1" ht="15" x14ac:dyDescent="0.25">
      <c r="B9" s="108" t="s">
        <v>11</v>
      </c>
      <c r="F9" s="121"/>
      <c r="G9" s="121" t="s">
        <v>12</v>
      </c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5"/>
      <c r="AB9" s="122"/>
    </row>
    <row r="10" spans="1:28" s="108" customFormat="1" ht="15" x14ac:dyDescent="0.25">
      <c r="B10" s="469" t="s">
        <v>13</v>
      </c>
      <c r="C10" s="469"/>
      <c r="D10" s="469"/>
      <c r="E10" s="469" t="s">
        <v>14</v>
      </c>
      <c r="F10" s="465" t="s">
        <v>15</v>
      </c>
      <c r="G10" s="465" t="s">
        <v>16</v>
      </c>
      <c r="H10" s="465"/>
      <c r="I10" s="465" t="s">
        <v>17</v>
      </c>
      <c r="J10" s="465" t="s">
        <v>18</v>
      </c>
      <c r="K10" s="465" t="s">
        <v>19</v>
      </c>
      <c r="L10" s="465" t="s">
        <v>20</v>
      </c>
      <c r="M10" s="465" t="s">
        <v>21</v>
      </c>
      <c r="N10" s="465" t="s">
        <v>22</v>
      </c>
      <c r="O10" s="465" t="s">
        <v>23</v>
      </c>
      <c r="P10" s="471" t="s">
        <v>24</v>
      </c>
      <c r="Q10" s="471" t="s">
        <v>25</v>
      </c>
      <c r="R10" s="465" t="s">
        <v>26</v>
      </c>
      <c r="S10" s="465"/>
      <c r="T10" s="465"/>
      <c r="U10" s="465" t="s">
        <v>27</v>
      </c>
      <c r="V10" s="465" t="s">
        <v>28</v>
      </c>
      <c r="W10" s="466" t="s">
        <v>26</v>
      </c>
      <c r="X10" s="467"/>
      <c r="Y10" s="467"/>
      <c r="Z10" s="468"/>
      <c r="AA10" s="469" t="s">
        <v>29</v>
      </c>
      <c r="AB10" s="469" t="s">
        <v>30</v>
      </c>
    </row>
    <row r="11" spans="1:28" s="108" customFormat="1" ht="15" x14ac:dyDescent="0.25">
      <c r="B11" s="470" t="s">
        <v>31</v>
      </c>
      <c r="C11" s="470" t="s">
        <v>32</v>
      </c>
      <c r="D11" s="470" t="s">
        <v>33</v>
      </c>
      <c r="E11" s="469"/>
      <c r="F11" s="465"/>
      <c r="G11" s="465"/>
      <c r="H11" s="465"/>
      <c r="I11" s="465"/>
      <c r="J11" s="465"/>
      <c r="K11" s="465"/>
      <c r="L11" s="465"/>
      <c r="M11" s="465"/>
      <c r="N11" s="465"/>
      <c r="O11" s="465"/>
      <c r="P11" s="472"/>
      <c r="Q11" s="472"/>
      <c r="R11" s="465" t="s">
        <v>34</v>
      </c>
      <c r="S11" s="465" t="s">
        <v>35</v>
      </c>
      <c r="T11" s="465" t="s">
        <v>36</v>
      </c>
      <c r="U11" s="465"/>
      <c r="V11" s="465"/>
      <c r="W11" s="465" t="s">
        <v>37</v>
      </c>
      <c r="X11" s="465" t="s">
        <v>38</v>
      </c>
      <c r="Y11" s="465" t="s">
        <v>39</v>
      </c>
      <c r="Z11" s="465" t="s">
        <v>40</v>
      </c>
      <c r="AA11" s="469"/>
      <c r="AB11" s="469"/>
    </row>
    <row r="12" spans="1:28" s="108" customFormat="1" ht="45" x14ac:dyDescent="0.25">
      <c r="B12" s="470"/>
      <c r="C12" s="470"/>
      <c r="D12" s="470"/>
      <c r="E12" s="469"/>
      <c r="F12" s="465"/>
      <c r="G12" s="209" t="s">
        <v>41</v>
      </c>
      <c r="H12" s="209" t="s">
        <v>42</v>
      </c>
      <c r="I12" s="465"/>
      <c r="J12" s="465"/>
      <c r="K12" s="465"/>
      <c r="L12" s="465"/>
      <c r="M12" s="465"/>
      <c r="N12" s="465"/>
      <c r="O12" s="465"/>
      <c r="P12" s="473"/>
      <c r="Q12" s="473"/>
      <c r="R12" s="465"/>
      <c r="S12" s="465"/>
      <c r="T12" s="465"/>
      <c r="U12" s="465"/>
      <c r="V12" s="465"/>
      <c r="W12" s="465"/>
      <c r="X12" s="465"/>
      <c r="Y12" s="465"/>
      <c r="Z12" s="465"/>
      <c r="AA12" s="469"/>
      <c r="AB12" s="469"/>
    </row>
    <row r="13" spans="1:28" s="124" customFormat="1" ht="15.75" customHeight="1" x14ac:dyDescent="0.2">
      <c r="B13" s="125">
        <v>1</v>
      </c>
      <c r="C13" s="125">
        <v>2</v>
      </c>
      <c r="D13" s="125">
        <v>3</v>
      </c>
      <c r="E13" s="125">
        <v>4</v>
      </c>
      <c r="F13" s="125">
        <v>5</v>
      </c>
      <c r="G13" s="125">
        <v>6</v>
      </c>
      <c r="H13" s="125">
        <v>7</v>
      </c>
      <c r="I13" s="125">
        <v>8</v>
      </c>
      <c r="J13" s="126">
        <v>9</v>
      </c>
      <c r="K13" s="126">
        <v>10</v>
      </c>
      <c r="L13" s="125">
        <v>11</v>
      </c>
      <c r="M13" s="125">
        <v>12</v>
      </c>
      <c r="N13" s="125">
        <v>13</v>
      </c>
      <c r="O13" s="125">
        <v>14</v>
      </c>
      <c r="P13" s="126">
        <v>15</v>
      </c>
      <c r="Q13" s="125">
        <v>16</v>
      </c>
      <c r="R13" s="125">
        <v>17</v>
      </c>
      <c r="S13" s="125">
        <v>18</v>
      </c>
      <c r="T13" s="125">
        <v>19</v>
      </c>
      <c r="U13" s="125">
        <v>20</v>
      </c>
      <c r="V13" s="125">
        <v>21</v>
      </c>
      <c r="W13" s="125">
        <v>22</v>
      </c>
      <c r="X13" s="125">
        <v>23</v>
      </c>
      <c r="Y13" s="125">
        <v>24</v>
      </c>
      <c r="Z13" s="125">
        <v>25</v>
      </c>
      <c r="AA13" s="125">
        <v>26</v>
      </c>
      <c r="AB13" s="125">
        <v>27</v>
      </c>
    </row>
    <row r="14" spans="1:28" ht="27.75" customHeight="1" x14ac:dyDescent="0.2">
      <c r="B14" s="128">
        <v>333</v>
      </c>
      <c r="C14" s="129" t="s">
        <v>43</v>
      </c>
      <c r="D14" s="129"/>
      <c r="E14" s="105" t="s">
        <v>44</v>
      </c>
      <c r="F14" s="130">
        <f t="shared" ref="F14:K14" si="0">F15+F32+F45+F64+F81+F95+F111+F128+F144+F157+F166+F168+F181+F182+F187+F199+F200+F204+F224+F241+F260+F275+F288+F306+F308+F310+F321+F323+F325+F329+F344+F345+F350</f>
        <v>41295496</v>
      </c>
      <c r="G14" s="130">
        <f t="shared" si="0"/>
        <v>9820420</v>
      </c>
      <c r="H14" s="130">
        <f t="shared" si="0"/>
        <v>5873709</v>
      </c>
      <c r="I14" s="131">
        <f t="shared" si="0"/>
        <v>7463666.6786900014</v>
      </c>
      <c r="J14" s="130">
        <f t="shared" si="0"/>
        <v>-2356753.3213100005</v>
      </c>
      <c r="K14" s="130">
        <f t="shared" si="0"/>
        <v>5830503.6651500007</v>
      </c>
      <c r="L14" s="132">
        <f>(K14/H14)*100</f>
        <v>99.264428407161489</v>
      </c>
      <c r="M14" s="130">
        <f>M15+M32+M45+M64+M81+M95+M111+M128+M144+M157+M166+M168+M181+M182+M187+M199+M200+M204+M224+M241+M260+M275+M288+M306+M308+M310+M321+M323+M325+M329+M344+M345+M350</f>
        <v>41295496</v>
      </c>
      <c r="N14" s="131">
        <f>M14/F14*100</f>
        <v>100</v>
      </c>
      <c r="O14" s="130">
        <f t="shared" ref="O14:V14" si="1">O15+O32+O45+O64+O81+O95+O111+O128+O144+O157+O166+O168+O181+O182+O187+O199+O200+O204+O224+O241+O260+O275+O288+O306+O308+O310+O321+O323+O325+O329+O344+O345+O350</f>
        <v>0</v>
      </c>
      <c r="P14" s="130">
        <f t="shared" si="1"/>
        <v>-43205.334849999977</v>
      </c>
      <c r="Q14" s="130">
        <f t="shared" si="1"/>
        <v>-139846.37600000002</v>
      </c>
      <c r="R14" s="130">
        <f t="shared" si="1"/>
        <v>0</v>
      </c>
      <c r="S14" s="130">
        <f t="shared" si="1"/>
        <v>-86142.98</v>
      </c>
      <c r="T14" s="130">
        <f t="shared" si="1"/>
        <v>-53671.396000000008</v>
      </c>
      <c r="U14" s="130">
        <f t="shared" si="1"/>
        <v>0</v>
      </c>
      <c r="V14" s="130">
        <f t="shared" si="1"/>
        <v>-6880.763600000012</v>
      </c>
      <c r="W14" s="131"/>
      <c r="X14" s="131"/>
      <c r="Y14" s="131"/>
      <c r="Z14" s="131"/>
      <c r="AA14" s="133"/>
      <c r="AB14" s="134"/>
    </row>
    <row r="15" spans="1:28" ht="51" x14ac:dyDescent="0.2">
      <c r="B15" s="135" t="s">
        <v>45</v>
      </c>
      <c r="C15" s="129"/>
      <c r="D15" s="129"/>
      <c r="E15" s="136" t="s">
        <v>5</v>
      </c>
      <c r="F15" s="131">
        <f>F16</f>
        <v>601642</v>
      </c>
      <c r="G15" s="131">
        <f>G16</f>
        <v>224221</v>
      </c>
      <c r="H15" s="131">
        <f>H16</f>
        <v>154322</v>
      </c>
      <c r="I15" s="131">
        <f>I16</f>
        <v>204028.16700000002</v>
      </c>
      <c r="J15" s="131">
        <f t="shared" ref="J15" si="2">I15-G15</f>
        <v>-20192.832999999984</v>
      </c>
      <c r="K15" s="131">
        <f t="shared" ref="K15" si="3">K16</f>
        <v>152344</v>
      </c>
      <c r="L15" s="132">
        <f>(K15/H15)*100</f>
        <v>98.71826440818549</v>
      </c>
      <c r="M15" s="131">
        <f>M16</f>
        <v>601642</v>
      </c>
      <c r="N15" s="131">
        <f>M15/F15*100</f>
        <v>100</v>
      </c>
      <c r="O15" s="131">
        <f t="shared" ref="O15" si="4">O16</f>
        <v>0</v>
      </c>
      <c r="P15" s="131">
        <f t="shared" ref="P15:P29" si="5">K15-H15</f>
        <v>-1978</v>
      </c>
      <c r="Q15" s="131">
        <f>R15+S15+T15</f>
        <v>-51798.314999999995</v>
      </c>
      <c r="R15" s="131">
        <f>+R16</f>
        <v>0</v>
      </c>
      <c r="S15" s="131">
        <f>+S16</f>
        <v>-45703.314999999995</v>
      </c>
      <c r="T15" s="131">
        <f>T16</f>
        <v>-6095</v>
      </c>
      <c r="U15" s="131"/>
      <c r="V15" s="131">
        <f>+V16</f>
        <v>0</v>
      </c>
      <c r="W15" s="131"/>
      <c r="X15" s="131"/>
      <c r="Y15" s="131"/>
      <c r="Z15" s="131"/>
      <c r="AA15" s="133"/>
      <c r="AB15" s="105"/>
    </row>
    <row r="16" spans="1:28" ht="25.5" x14ac:dyDescent="0.2">
      <c r="A16" s="127">
        <v>1</v>
      </c>
      <c r="B16" s="135"/>
      <c r="C16" s="129" t="s">
        <v>46</v>
      </c>
      <c r="D16" s="129"/>
      <c r="E16" s="137" t="s">
        <v>47</v>
      </c>
      <c r="F16" s="131">
        <f>F17+F18+F19+F20+F21+F22+F23+F24+F25+F26+F27+F28+F29+F30+F31</f>
        <v>601642</v>
      </c>
      <c r="G16" s="131">
        <f t="shared" ref="G16:I16" si="6">G17+G18+G19+G20+G21+G22+G23+G24+G25+G26+G27+G28+G29+G30+G31</f>
        <v>224221</v>
      </c>
      <c r="H16" s="131">
        <f t="shared" si="6"/>
        <v>154322</v>
      </c>
      <c r="I16" s="131">
        <f t="shared" si="6"/>
        <v>204028.16700000002</v>
      </c>
      <c r="J16" s="131">
        <f>I16-G16</f>
        <v>-20192.832999999984</v>
      </c>
      <c r="K16" s="131">
        <f>K17+K18+K19+K20+K21+K22+K23+K24+K25+K26+K27+K28+K29+K30+K31</f>
        <v>152344</v>
      </c>
      <c r="L16" s="132">
        <f t="shared" ref="L16:L27" si="7">(K16/H16)*100</f>
        <v>98.71826440818549</v>
      </c>
      <c r="M16" s="131">
        <f>M17+M18+M19+M20+M21+M22+M23+M24+M25+M26+M27+M28+M29+M30+M31</f>
        <v>601642</v>
      </c>
      <c r="N16" s="131">
        <f>M16/F16*100</f>
        <v>100</v>
      </c>
      <c r="O16" s="131">
        <f>O17+O18+O19+O21+O22+O23+O24+O25+O26+O27+O29+O30</f>
        <v>0</v>
      </c>
      <c r="P16" s="131">
        <f t="shared" si="5"/>
        <v>-1978</v>
      </c>
      <c r="Q16" s="131">
        <f>R16+S16+T16</f>
        <v>-51798.314999999995</v>
      </c>
      <c r="R16" s="131">
        <f>SUM(R17:R30)+R31</f>
        <v>0</v>
      </c>
      <c r="S16" s="131">
        <f>SUM(S17:S30)+S31</f>
        <v>-45703.314999999995</v>
      </c>
      <c r="T16" s="131">
        <f>SUM(T17:T30)+T31</f>
        <v>-6095</v>
      </c>
      <c r="U16" s="131"/>
      <c r="V16" s="131">
        <v>0</v>
      </c>
      <c r="W16" s="131"/>
      <c r="X16" s="131"/>
      <c r="Y16" s="131"/>
      <c r="Z16" s="131"/>
      <c r="AA16" s="138"/>
      <c r="AB16" s="139"/>
    </row>
    <row r="17" spans="2:28" ht="63.75" x14ac:dyDescent="0.2">
      <c r="B17" s="135"/>
      <c r="C17" s="129"/>
      <c r="D17" s="140" t="s">
        <v>48</v>
      </c>
      <c r="E17" s="136" t="s">
        <v>49</v>
      </c>
      <c r="F17" s="131">
        <v>234615</v>
      </c>
      <c r="G17" s="131">
        <v>54125</v>
      </c>
      <c r="H17" s="131">
        <v>54125</v>
      </c>
      <c r="I17" s="131">
        <v>54117.025000000001</v>
      </c>
      <c r="J17" s="131">
        <f>I17-G17</f>
        <v>-7.9749999999985448</v>
      </c>
      <c r="K17" s="131">
        <v>54117.025000000001</v>
      </c>
      <c r="L17" s="132">
        <f t="shared" si="7"/>
        <v>99.985265588914558</v>
      </c>
      <c r="M17" s="132">
        <f>F17</f>
        <v>234615</v>
      </c>
      <c r="N17" s="131">
        <f t="shared" ref="N17:N82" si="8">M17/F17*100</f>
        <v>100</v>
      </c>
      <c r="O17" s="131">
        <f t="shared" ref="O17:O32" si="9">M17-F17</f>
        <v>0</v>
      </c>
      <c r="P17" s="131">
        <f t="shared" si="5"/>
        <v>-7.9749999999985448</v>
      </c>
      <c r="Q17" s="131">
        <f>R17+S17+T17</f>
        <v>-2367.8580000000002</v>
      </c>
      <c r="R17" s="132"/>
      <c r="S17" s="132">
        <v>-2367.8580000000002</v>
      </c>
      <c r="T17" s="131"/>
      <c r="U17" s="131"/>
      <c r="V17" s="131">
        <f>P17-Q17-U17</f>
        <v>2359.8830000000016</v>
      </c>
      <c r="W17" s="131"/>
      <c r="X17" s="131"/>
      <c r="Y17" s="131"/>
      <c r="Z17" s="131"/>
      <c r="AA17" s="105" t="s">
        <v>66</v>
      </c>
      <c r="AB17" s="105" t="s">
        <v>66</v>
      </c>
    </row>
    <row r="18" spans="2:28" ht="25.5" x14ac:dyDescent="0.2">
      <c r="B18" s="135"/>
      <c r="C18" s="129"/>
      <c r="D18" s="140" t="s">
        <v>51</v>
      </c>
      <c r="E18" s="136" t="s">
        <v>52</v>
      </c>
      <c r="F18" s="131">
        <v>45061</v>
      </c>
      <c r="G18" s="131">
        <v>45061</v>
      </c>
      <c r="H18" s="131">
        <v>45061</v>
      </c>
      <c r="I18" s="131">
        <v>45053.025000000001</v>
      </c>
      <c r="J18" s="131">
        <f>I18-G18</f>
        <v>-7.9749999999985448</v>
      </c>
      <c r="K18" s="131">
        <v>45053.025000000001</v>
      </c>
      <c r="L18" s="132">
        <f t="shared" si="7"/>
        <v>99.982301768713526</v>
      </c>
      <c r="M18" s="132">
        <f>F18</f>
        <v>45061</v>
      </c>
      <c r="N18" s="131">
        <f>M18/F18*100</f>
        <v>100</v>
      </c>
      <c r="O18" s="131">
        <f t="shared" si="9"/>
        <v>0</v>
      </c>
      <c r="P18" s="131">
        <f t="shared" si="5"/>
        <v>-7.9749999999985448</v>
      </c>
      <c r="Q18" s="131">
        <f>T18+S18</f>
        <v>-35061</v>
      </c>
      <c r="R18" s="132" t="s">
        <v>53</v>
      </c>
      <c r="S18" s="132">
        <v>-35061</v>
      </c>
      <c r="T18" s="131"/>
      <c r="U18" s="131"/>
      <c r="V18" s="131">
        <f>P18-Q18-U18</f>
        <v>35053.025000000001</v>
      </c>
      <c r="W18" s="131"/>
      <c r="X18" s="131"/>
      <c r="Y18" s="131"/>
      <c r="Z18" s="131"/>
      <c r="AA18" s="105" t="s">
        <v>205</v>
      </c>
      <c r="AB18" s="105" t="s">
        <v>205</v>
      </c>
    </row>
    <row r="19" spans="2:28" x14ac:dyDescent="0.2">
      <c r="B19" s="135"/>
      <c r="C19" s="129"/>
      <c r="D19" s="140" t="s">
        <v>55</v>
      </c>
      <c r="E19" s="136" t="s">
        <v>56</v>
      </c>
      <c r="F19" s="131">
        <v>40436</v>
      </c>
      <c r="G19" s="131">
        <v>2751</v>
      </c>
      <c r="H19" s="131">
        <v>2751</v>
      </c>
      <c r="I19" s="131">
        <v>2750.46</v>
      </c>
      <c r="J19" s="131">
        <f t="shared" ref="J19:J31" si="10">I19-G19</f>
        <v>-0.53999999999996362</v>
      </c>
      <c r="K19" s="131">
        <v>2750.46</v>
      </c>
      <c r="L19" s="132">
        <f t="shared" si="7"/>
        <v>99.980370774263903</v>
      </c>
      <c r="M19" s="132">
        <f t="shared" ref="M19:M63" si="11">F19</f>
        <v>40436</v>
      </c>
      <c r="N19" s="131">
        <f t="shared" si="8"/>
        <v>100</v>
      </c>
      <c r="O19" s="131">
        <f t="shared" si="9"/>
        <v>0</v>
      </c>
      <c r="P19" s="131">
        <f t="shared" si="5"/>
        <v>-0.53999999999996362</v>
      </c>
      <c r="Q19" s="131">
        <f>R19+S19+T19</f>
        <v>0</v>
      </c>
      <c r="R19" s="132"/>
      <c r="S19" s="132"/>
      <c r="T19" s="131"/>
      <c r="U19" s="131"/>
      <c r="V19" s="131">
        <v>0</v>
      </c>
      <c r="W19" s="131"/>
      <c r="X19" s="131"/>
      <c r="Y19" s="131"/>
      <c r="Z19" s="131"/>
      <c r="AA19" s="105"/>
      <c r="AB19" s="105"/>
    </row>
    <row r="20" spans="2:28" ht="63.75" x14ac:dyDescent="0.2">
      <c r="B20" s="135"/>
      <c r="C20" s="129"/>
      <c r="D20" s="140" t="s">
        <v>57</v>
      </c>
      <c r="E20" s="141" t="s">
        <v>58</v>
      </c>
      <c r="F20" s="131">
        <v>9719</v>
      </c>
      <c r="G20" s="131">
        <v>3467</v>
      </c>
      <c r="H20" s="131">
        <v>3467</v>
      </c>
      <c r="I20" s="131">
        <v>2509.703</v>
      </c>
      <c r="J20" s="131">
        <f>I20-G20</f>
        <v>-957.29700000000003</v>
      </c>
      <c r="K20" s="131">
        <v>2509.703</v>
      </c>
      <c r="L20" s="132">
        <f t="shared" si="7"/>
        <v>72.388318430920108</v>
      </c>
      <c r="M20" s="132">
        <f t="shared" si="11"/>
        <v>9719</v>
      </c>
      <c r="N20" s="131">
        <f t="shared" si="8"/>
        <v>100</v>
      </c>
      <c r="O20" s="131">
        <f t="shared" si="9"/>
        <v>0</v>
      </c>
      <c r="P20" s="131">
        <f t="shared" si="5"/>
        <v>-957.29700000000003</v>
      </c>
      <c r="Q20" s="131">
        <f>R20+S20+T20</f>
        <v>-1609.992</v>
      </c>
      <c r="R20" s="132"/>
      <c r="S20" s="132">
        <v>-1609.992</v>
      </c>
      <c r="T20" s="131"/>
      <c r="U20" s="131"/>
      <c r="V20" s="131">
        <v>0</v>
      </c>
      <c r="W20" s="131"/>
      <c r="X20" s="131"/>
      <c r="Y20" s="131"/>
      <c r="Z20" s="131"/>
      <c r="AA20" s="105" t="s">
        <v>66</v>
      </c>
      <c r="AB20" s="105" t="s">
        <v>66</v>
      </c>
    </row>
    <row r="21" spans="2:28" ht="42" customHeight="1" x14ac:dyDescent="0.2">
      <c r="B21" s="135"/>
      <c r="C21" s="129"/>
      <c r="D21" s="140" t="s">
        <v>59</v>
      </c>
      <c r="E21" s="136" t="s">
        <v>60</v>
      </c>
      <c r="F21" s="131">
        <v>14384</v>
      </c>
      <c r="G21" s="131">
        <v>5138</v>
      </c>
      <c r="H21" s="131">
        <v>5138</v>
      </c>
      <c r="I21" s="131">
        <v>5138</v>
      </c>
      <c r="J21" s="131">
        <f t="shared" si="10"/>
        <v>0</v>
      </c>
      <c r="K21" s="131">
        <v>5138</v>
      </c>
      <c r="L21" s="132">
        <f t="shared" si="7"/>
        <v>100</v>
      </c>
      <c r="M21" s="132">
        <f t="shared" si="11"/>
        <v>14384</v>
      </c>
      <c r="N21" s="131">
        <f t="shared" si="8"/>
        <v>100</v>
      </c>
      <c r="O21" s="131">
        <f t="shared" si="9"/>
        <v>0</v>
      </c>
      <c r="P21" s="131">
        <f t="shared" si="5"/>
        <v>0</v>
      </c>
      <c r="Q21" s="131">
        <f t="shared" ref="Q21:Q63" si="12">R21+S21+T21</f>
        <v>-2134.9119999999998</v>
      </c>
      <c r="R21" s="132"/>
      <c r="S21" s="131">
        <v>-2134.9119999999998</v>
      </c>
      <c r="T21" s="131"/>
      <c r="U21" s="131"/>
      <c r="V21" s="131">
        <v>0</v>
      </c>
      <c r="W21" s="131"/>
      <c r="X21" s="131"/>
      <c r="Y21" s="131"/>
      <c r="Z21" s="131"/>
      <c r="AA21" s="105"/>
      <c r="AB21" s="105"/>
    </row>
    <row r="22" spans="2:28" ht="63.75" x14ac:dyDescent="0.2">
      <c r="B22" s="135"/>
      <c r="C22" s="129"/>
      <c r="D22" s="140" t="s">
        <v>61</v>
      </c>
      <c r="E22" s="136" t="s">
        <v>62</v>
      </c>
      <c r="F22" s="131">
        <v>12495</v>
      </c>
      <c r="G22" s="131">
        <v>4465</v>
      </c>
      <c r="H22" s="131">
        <v>4465</v>
      </c>
      <c r="I22" s="131">
        <v>3777.7979999999998</v>
      </c>
      <c r="J22" s="131">
        <f>I22-G22</f>
        <v>-687.20200000000023</v>
      </c>
      <c r="K22" s="131">
        <v>3777.7979999999998</v>
      </c>
      <c r="L22" s="132">
        <f t="shared" si="7"/>
        <v>84.60913773796193</v>
      </c>
      <c r="M22" s="132">
        <f t="shared" si="11"/>
        <v>12495</v>
      </c>
      <c r="N22" s="131">
        <f t="shared" si="8"/>
        <v>100</v>
      </c>
      <c r="O22" s="131">
        <f t="shared" si="9"/>
        <v>0</v>
      </c>
      <c r="P22" s="131">
        <f t="shared" si="5"/>
        <v>-687.20200000000023</v>
      </c>
      <c r="Q22" s="131">
        <f>R22+S22+T22</f>
        <v>-1855.8579999999999</v>
      </c>
      <c r="R22" s="132"/>
      <c r="S22" s="131">
        <v>-1855.8579999999999</v>
      </c>
      <c r="T22" s="131"/>
      <c r="U22" s="131"/>
      <c r="V22" s="131">
        <v>0</v>
      </c>
      <c r="W22" s="131"/>
      <c r="X22" s="131"/>
      <c r="Y22" s="131"/>
      <c r="Z22" s="131"/>
      <c r="AA22" s="105" t="s">
        <v>66</v>
      </c>
      <c r="AB22" s="105" t="s">
        <v>66</v>
      </c>
    </row>
    <row r="23" spans="2:28" ht="54.75" customHeight="1" x14ac:dyDescent="0.2">
      <c r="B23" s="135"/>
      <c r="C23" s="129"/>
      <c r="D23" s="140" t="s">
        <v>64</v>
      </c>
      <c r="E23" s="141" t="s">
        <v>65</v>
      </c>
      <c r="F23" s="131">
        <v>8331</v>
      </c>
      <c r="G23" s="131">
        <v>2971</v>
      </c>
      <c r="H23" s="131">
        <v>2971</v>
      </c>
      <c r="I23" s="131">
        <v>2774.5479999999998</v>
      </c>
      <c r="J23" s="131">
        <f t="shared" si="10"/>
        <v>-196.45200000000023</v>
      </c>
      <c r="K23" s="131">
        <v>2774.5479999999998</v>
      </c>
      <c r="L23" s="132">
        <f t="shared" si="7"/>
        <v>93.387680915516654</v>
      </c>
      <c r="M23" s="132">
        <f t="shared" si="11"/>
        <v>8331</v>
      </c>
      <c r="N23" s="131">
        <f t="shared" si="8"/>
        <v>100</v>
      </c>
      <c r="O23" s="131">
        <f t="shared" si="9"/>
        <v>0</v>
      </c>
      <c r="P23" s="131">
        <f t="shared" si="5"/>
        <v>-196.45200000000023</v>
      </c>
      <c r="Q23" s="131">
        <f>R23+S23+T23</f>
        <v>-1266.183</v>
      </c>
      <c r="R23" s="132"/>
      <c r="S23" s="131">
        <v>-1266.183</v>
      </c>
      <c r="T23" s="131"/>
      <c r="U23" s="131"/>
      <c r="V23" s="131">
        <v>0</v>
      </c>
      <c r="W23" s="131"/>
      <c r="X23" s="131"/>
      <c r="Y23" s="131"/>
      <c r="Z23" s="131"/>
      <c r="AA23" s="105" t="s">
        <v>66</v>
      </c>
      <c r="AB23" s="105" t="s">
        <v>66</v>
      </c>
    </row>
    <row r="24" spans="2:28" ht="43.5" customHeight="1" x14ac:dyDescent="0.2">
      <c r="B24" s="135"/>
      <c r="C24" s="129"/>
      <c r="D24" s="140" t="s">
        <v>67</v>
      </c>
      <c r="E24" s="142" t="s">
        <v>68</v>
      </c>
      <c r="F24" s="131">
        <v>85626</v>
      </c>
      <c r="G24" s="131">
        <v>22850</v>
      </c>
      <c r="H24" s="131">
        <v>22850</v>
      </c>
      <c r="I24" s="131">
        <v>22850</v>
      </c>
      <c r="J24" s="131">
        <f t="shared" si="10"/>
        <v>0</v>
      </c>
      <c r="K24" s="131">
        <v>22850</v>
      </c>
      <c r="L24" s="132">
        <f t="shared" si="7"/>
        <v>100</v>
      </c>
      <c r="M24" s="132">
        <f t="shared" si="11"/>
        <v>85626</v>
      </c>
      <c r="N24" s="131">
        <f t="shared" si="8"/>
        <v>100</v>
      </c>
      <c r="O24" s="131">
        <f t="shared" si="9"/>
        <v>0</v>
      </c>
      <c r="P24" s="131">
        <f t="shared" si="5"/>
        <v>0</v>
      </c>
      <c r="Q24" s="131">
        <f>R24+S24+T24</f>
        <v>-1102.3720000000001</v>
      </c>
      <c r="R24" s="132"/>
      <c r="S24" s="132">
        <v>-1102.3720000000001</v>
      </c>
      <c r="T24" s="131"/>
      <c r="U24" s="131"/>
      <c r="V24" s="131">
        <v>0</v>
      </c>
      <c r="W24" s="131"/>
      <c r="X24" s="131"/>
      <c r="Y24" s="131"/>
      <c r="Z24" s="131"/>
      <c r="AA24" s="105"/>
      <c r="AB24" s="105"/>
    </row>
    <row r="25" spans="2:28" ht="63.75" x14ac:dyDescent="0.2">
      <c r="B25" s="135"/>
      <c r="C25" s="129"/>
      <c r="D25" s="140" t="s">
        <v>69</v>
      </c>
      <c r="E25" s="142" t="s">
        <v>70</v>
      </c>
      <c r="F25" s="131">
        <v>13531</v>
      </c>
      <c r="G25" s="131">
        <v>3375</v>
      </c>
      <c r="H25" s="131">
        <v>3375</v>
      </c>
      <c r="I25" s="131">
        <v>3328.3029999999999</v>
      </c>
      <c r="J25" s="131">
        <f t="shared" si="10"/>
        <v>-46.697000000000116</v>
      </c>
      <c r="K25" s="131">
        <v>3328.3029999999999</v>
      </c>
      <c r="L25" s="132">
        <f t="shared" si="7"/>
        <v>98.61638518518518</v>
      </c>
      <c r="M25" s="132">
        <f t="shared" si="11"/>
        <v>13531</v>
      </c>
      <c r="N25" s="131">
        <f t="shared" si="8"/>
        <v>100</v>
      </c>
      <c r="O25" s="131">
        <f t="shared" si="9"/>
        <v>0</v>
      </c>
      <c r="P25" s="131">
        <f t="shared" si="5"/>
        <v>-46.697000000000116</v>
      </c>
      <c r="Q25" s="131">
        <f t="shared" si="12"/>
        <v>-305.14</v>
      </c>
      <c r="R25" s="132"/>
      <c r="S25" s="132">
        <v>-305.14</v>
      </c>
      <c r="T25" s="131"/>
      <c r="U25" s="131"/>
      <c r="V25" s="131">
        <v>0</v>
      </c>
      <c r="W25" s="131"/>
      <c r="X25" s="131"/>
      <c r="Y25" s="131"/>
      <c r="Z25" s="131"/>
      <c r="AA25" s="105" t="s">
        <v>66</v>
      </c>
      <c r="AB25" s="105" t="s">
        <v>66</v>
      </c>
    </row>
    <row r="26" spans="2:28" ht="25.5" x14ac:dyDescent="0.2">
      <c r="B26" s="135"/>
      <c r="C26" s="129"/>
      <c r="D26" s="140" t="s">
        <v>71</v>
      </c>
      <c r="E26" s="142" t="s">
        <v>72</v>
      </c>
      <c r="F26" s="131">
        <v>3114</v>
      </c>
      <c r="G26" s="131">
        <v>3114</v>
      </c>
      <c r="H26" s="131">
        <v>0</v>
      </c>
      <c r="I26" s="131">
        <v>0</v>
      </c>
      <c r="J26" s="131">
        <f t="shared" si="10"/>
        <v>-3114</v>
      </c>
      <c r="K26" s="131">
        <v>0</v>
      </c>
      <c r="L26" s="132">
        <v>0</v>
      </c>
      <c r="M26" s="132">
        <f t="shared" si="11"/>
        <v>3114</v>
      </c>
      <c r="N26" s="131">
        <f t="shared" si="8"/>
        <v>100</v>
      </c>
      <c r="O26" s="131">
        <f t="shared" si="9"/>
        <v>0</v>
      </c>
      <c r="P26" s="131">
        <f t="shared" si="5"/>
        <v>0</v>
      </c>
      <c r="Q26" s="131">
        <f>R26+S26+T26</f>
        <v>0</v>
      </c>
      <c r="R26" s="132"/>
      <c r="S26" s="132"/>
      <c r="T26" s="132"/>
      <c r="U26" s="132"/>
      <c r="V26" s="131">
        <v>0</v>
      </c>
      <c r="W26" s="131"/>
      <c r="X26" s="131"/>
      <c r="Y26" s="131"/>
      <c r="Z26" s="131"/>
      <c r="AA26" s="105"/>
      <c r="AB26" s="105" t="s">
        <v>200</v>
      </c>
    </row>
    <row r="27" spans="2:28" ht="40.5" customHeight="1" x14ac:dyDescent="0.2">
      <c r="B27" s="135"/>
      <c r="C27" s="129"/>
      <c r="D27" s="140" t="s">
        <v>73</v>
      </c>
      <c r="E27" s="136" t="s">
        <v>74</v>
      </c>
      <c r="F27" s="131">
        <v>5303</v>
      </c>
      <c r="G27" s="131">
        <v>5303</v>
      </c>
      <c r="H27" s="131">
        <v>411</v>
      </c>
      <c r="I27" s="131">
        <v>338.322</v>
      </c>
      <c r="J27" s="131">
        <f t="shared" si="10"/>
        <v>-4964.6779999999999</v>
      </c>
      <c r="K27" s="131">
        <v>338.322</v>
      </c>
      <c r="L27" s="132">
        <f t="shared" si="7"/>
        <v>82.316788321167891</v>
      </c>
      <c r="M27" s="132">
        <f>F27</f>
        <v>5303</v>
      </c>
      <c r="N27" s="131">
        <f>M27/F27*100</f>
        <v>100</v>
      </c>
      <c r="O27" s="131">
        <f t="shared" si="9"/>
        <v>0</v>
      </c>
      <c r="P27" s="131">
        <f t="shared" si="5"/>
        <v>-72.677999999999997</v>
      </c>
      <c r="Q27" s="131">
        <f>R27+S27+T27</f>
        <v>-137</v>
      </c>
      <c r="R27" s="132"/>
      <c r="S27" s="132"/>
      <c r="T27" s="132">
        <v>-137</v>
      </c>
      <c r="U27" s="132"/>
      <c r="V27" s="131">
        <v>0</v>
      </c>
      <c r="W27" s="131"/>
      <c r="X27" s="131"/>
      <c r="Y27" s="131"/>
      <c r="Z27" s="131"/>
      <c r="AA27" s="105" t="s">
        <v>205</v>
      </c>
      <c r="AB27" s="105" t="s">
        <v>200</v>
      </c>
    </row>
    <row r="28" spans="2:28" ht="51" x14ac:dyDescent="0.2">
      <c r="B28" s="135"/>
      <c r="C28" s="129"/>
      <c r="D28" s="140" t="s">
        <v>75</v>
      </c>
      <c r="E28" s="136" t="s">
        <v>76</v>
      </c>
      <c r="F28" s="131">
        <v>800</v>
      </c>
      <c r="G28" s="131">
        <v>800</v>
      </c>
      <c r="H28" s="131">
        <v>66</v>
      </c>
      <c r="I28" s="131">
        <v>800</v>
      </c>
      <c r="J28" s="131">
        <f>I28-G28</f>
        <v>0</v>
      </c>
      <c r="K28" s="131">
        <v>66</v>
      </c>
      <c r="L28" s="132">
        <v>0</v>
      </c>
      <c r="M28" s="132">
        <f>F28</f>
        <v>800</v>
      </c>
      <c r="N28" s="131">
        <f>M28/F28*100</f>
        <v>100</v>
      </c>
      <c r="O28" s="131">
        <f t="shared" si="9"/>
        <v>0</v>
      </c>
      <c r="P28" s="131">
        <f t="shared" si="5"/>
        <v>0</v>
      </c>
      <c r="Q28" s="131">
        <f t="shared" si="12"/>
        <v>-66</v>
      </c>
      <c r="R28" s="132"/>
      <c r="S28" s="132"/>
      <c r="T28" s="132">
        <v>-66</v>
      </c>
      <c r="U28" s="132"/>
      <c r="V28" s="131">
        <v>0</v>
      </c>
      <c r="W28" s="131"/>
      <c r="X28" s="131"/>
      <c r="Y28" s="131"/>
      <c r="Z28" s="131"/>
      <c r="AA28" s="105"/>
      <c r="AB28" s="105"/>
    </row>
    <row r="29" spans="2:28" ht="25.5" x14ac:dyDescent="0.2">
      <c r="B29" s="135"/>
      <c r="C29" s="129"/>
      <c r="D29" s="140" t="s">
        <v>77</v>
      </c>
      <c r="E29" s="136" t="s">
        <v>78</v>
      </c>
      <c r="F29" s="132">
        <v>70731</v>
      </c>
      <c r="G29" s="132">
        <v>70731</v>
      </c>
      <c r="H29" s="132">
        <v>9572</v>
      </c>
      <c r="I29" s="132">
        <v>60520.983</v>
      </c>
      <c r="J29" s="131">
        <f t="shared" si="10"/>
        <v>-10210.017</v>
      </c>
      <c r="K29" s="132">
        <v>9570.8160000000007</v>
      </c>
      <c r="L29" s="132">
        <v>0</v>
      </c>
      <c r="M29" s="132">
        <f t="shared" si="11"/>
        <v>70731</v>
      </c>
      <c r="N29" s="131">
        <f t="shared" si="8"/>
        <v>100</v>
      </c>
      <c r="O29" s="131">
        <f t="shared" si="9"/>
        <v>0</v>
      </c>
      <c r="P29" s="131">
        <f t="shared" si="5"/>
        <v>-1.183999999999287</v>
      </c>
      <c r="Q29" s="131">
        <f>R29+S29+T29</f>
        <v>-5592</v>
      </c>
      <c r="R29" s="132"/>
      <c r="S29" s="132"/>
      <c r="T29" s="132">
        <v>-5592</v>
      </c>
      <c r="U29" s="132"/>
      <c r="V29" s="131">
        <v>0</v>
      </c>
      <c r="W29" s="131"/>
      <c r="X29" s="131"/>
      <c r="Y29" s="131"/>
      <c r="Z29" s="131"/>
      <c r="AA29" s="105"/>
      <c r="AB29" s="105" t="s">
        <v>200</v>
      </c>
    </row>
    <row r="30" spans="2:28" ht="25.5" x14ac:dyDescent="0.2">
      <c r="B30" s="135"/>
      <c r="C30" s="129"/>
      <c r="D30" s="140" t="s">
        <v>79</v>
      </c>
      <c r="E30" s="136" t="s">
        <v>80</v>
      </c>
      <c r="F30" s="132">
        <v>24771</v>
      </c>
      <c r="G30" s="132">
        <v>70</v>
      </c>
      <c r="H30" s="132">
        <v>70</v>
      </c>
      <c r="I30" s="132">
        <v>70</v>
      </c>
      <c r="J30" s="131">
        <f t="shared" si="10"/>
        <v>0</v>
      </c>
      <c r="K30" s="132">
        <v>70</v>
      </c>
      <c r="L30" s="132">
        <v>0</v>
      </c>
      <c r="M30" s="132">
        <f t="shared" si="11"/>
        <v>24771</v>
      </c>
      <c r="N30" s="131">
        <f t="shared" si="8"/>
        <v>100</v>
      </c>
      <c r="O30" s="131">
        <f t="shared" si="9"/>
        <v>0</v>
      </c>
      <c r="P30" s="131">
        <f>K30-H30</f>
        <v>0</v>
      </c>
      <c r="Q30" s="131">
        <f>R30+S30+T30</f>
        <v>-300</v>
      </c>
      <c r="R30" s="132"/>
      <c r="S30" s="143"/>
      <c r="T30" s="143">
        <v>-300</v>
      </c>
      <c r="U30" s="132"/>
      <c r="V30" s="131">
        <v>0</v>
      </c>
      <c r="W30" s="131"/>
      <c r="X30" s="131"/>
      <c r="Y30" s="131"/>
      <c r="Z30" s="131"/>
      <c r="AA30" s="105"/>
      <c r="AB30" s="105"/>
    </row>
    <row r="31" spans="2:28" ht="38.25" x14ac:dyDescent="0.2">
      <c r="B31" s="135"/>
      <c r="C31" s="129"/>
      <c r="D31" s="140" t="s">
        <v>81</v>
      </c>
      <c r="E31" s="136" t="s">
        <v>82</v>
      </c>
      <c r="F31" s="132">
        <v>32725</v>
      </c>
      <c r="G31" s="132">
        <v>0</v>
      </c>
      <c r="H31" s="132">
        <v>0</v>
      </c>
      <c r="I31" s="132">
        <v>0</v>
      </c>
      <c r="J31" s="131">
        <f t="shared" si="10"/>
        <v>0</v>
      </c>
      <c r="K31" s="132">
        <v>0</v>
      </c>
      <c r="L31" s="132">
        <v>0</v>
      </c>
      <c r="M31" s="132">
        <f t="shared" si="11"/>
        <v>32725</v>
      </c>
      <c r="N31" s="131">
        <f t="shared" si="8"/>
        <v>100</v>
      </c>
      <c r="O31" s="131">
        <f t="shared" si="9"/>
        <v>0</v>
      </c>
      <c r="P31" s="131">
        <f>K31-H31</f>
        <v>0</v>
      </c>
      <c r="Q31" s="131">
        <f>R31+S31+T31</f>
        <v>0</v>
      </c>
      <c r="R31" s="132"/>
      <c r="S31" s="143"/>
      <c r="T31" s="143"/>
      <c r="U31" s="132"/>
      <c r="V31" s="131">
        <v>0</v>
      </c>
      <c r="W31" s="131"/>
      <c r="X31" s="131"/>
      <c r="Y31" s="131"/>
      <c r="Z31" s="131"/>
      <c r="AA31" s="105"/>
      <c r="AB31" s="105"/>
    </row>
    <row r="32" spans="2:28" ht="76.5" x14ac:dyDescent="0.2">
      <c r="B32" s="129" t="s">
        <v>87</v>
      </c>
      <c r="C32" s="144"/>
      <c r="D32" s="140"/>
      <c r="E32" s="145" t="s">
        <v>203</v>
      </c>
      <c r="F32" s="130">
        <f>F33</f>
        <v>459077</v>
      </c>
      <c r="G32" s="130">
        <f t="shared" ref="G32:J32" si="13">G33</f>
        <v>340753</v>
      </c>
      <c r="H32" s="130">
        <f t="shared" si="13"/>
        <v>119232</v>
      </c>
      <c r="I32" s="130">
        <f t="shared" si="13"/>
        <v>301600.54700999998</v>
      </c>
      <c r="J32" s="130">
        <f t="shared" si="13"/>
        <v>-39152.452990000005</v>
      </c>
      <c r="K32" s="130">
        <f>K33</f>
        <v>118799.31757</v>
      </c>
      <c r="L32" s="132">
        <f t="shared" ref="L32:L51" si="14">(K32/H32)*100</f>
        <v>99.637108804683308</v>
      </c>
      <c r="M32" s="130">
        <f>M33</f>
        <v>459077</v>
      </c>
      <c r="N32" s="131">
        <f t="shared" si="8"/>
        <v>100</v>
      </c>
      <c r="O32" s="131">
        <f t="shared" si="9"/>
        <v>0</v>
      </c>
      <c r="P32" s="130">
        <f t="shared" ref="P32:T32" si="15">P33</f>
        <v>-432.68243000000365</v>
      </c>
      <c r="Q32" s="130">
        <f t="shared" si="15"/>
        <v>-7003.9340000000002</v>
      </c>
      <c r="R32" s="130">
        <f t="shared" si="15"/>
        <v>0</v>
      </c>
      <c r="S32" s="130">
        <f t="shared" si="15"/>
        <v>0</v>
      </c>
      <c r="T32" s="130">
        <f t="shared" si="15"/>
        <v>-7003.9340000000002</v>
      </c>
      <c r="U32" s="131">
        <v>0</v>
      </c>
      <c r="V32" s="131">
        <v>0</v>
      </c>
      <c r="W32" s="131"/>
      <c r="X32" s="131"/>
      <c r="Y32" s="131"/>
      <c r="Z32" s="131"/>
      <c r="AA32" s="105"/>
      <c r="AB32" s="137"/>
    </row>
    <row r="33" spans="2:28" ht="33.75" customHeight="1" x14ac:dyDescent="0.2">
      <c r="B33" s="135"/>
      <c r="C33" s="129" t="s">
        <v>46</v>
      </c>
      <c r="D33" s="140"/>
      <c r="E33" s="137" t="s">
        <v>47</v>
      </c>
      <c r="F33" s="131">
        <f>F34+F35+F36+F37+F38+F39+F42+F43+F44+F40+F41</f>
        <v>459077</v>
      </c>
      <c r="G33" s="131">
        <f t="shared" ref="G33:J33" si="16">G34+G35+G36+G37+G38+G39+G42+G43+G44+G40+G41</f>
        <v>340753</v>
      </c>
      <c r="H33" s="131">
        <f t="shared" si="16"/>
        <v>119232</v>
      </c>
      <c r="I33" s="131">
        <f t="shared" si="16"/>
        <v>301600.54700999998</v>
      </c>
      <c r="J33" s="131">
        <f t="shared" si="16"/>
        <v>-39152.452990000005</v>
      </c>
      <c r="K33" s="131">
        <f>K34+K35+K36+K37+K38+K39+K42+K43+K44+K40+K41</f>
        <v>118799.31757</v>
      </c>
      <c r="L33" s="132">
        <f t="shared" si="14"/>
        <v>99.637108804683308</v>
      </c>
      <c r="M33" s="131">
        <f>M34+M35+M36+M37+M38+M39+M42+M43+M44+M40+M41</f>
        <v>459077</v>
      </c>
      <c r="N33" s="131">
        <f t="shared" si="8"/>
        <v>100</v>
      </c>
      <c r="O33" s="131">
        <f>SUM(O34:O45)</f>
        <v>0</v>
      </c>
      <c r="P33" s="131">
        <f t="shared" ref="P33:T33" si="17">P34+P35+P36+P37+P38+P39+P42+P43+P44+P40+P41</f>
        <v>-432.68243000000365</v>
      </c>
      <c r="Q33" s="131">
        <f t="shared" si="17"/>
        <v>-7003.9340000000002</v>
      </c>
      <c r="R33" s="131">
        <f t="shared" si="17"/>
        <v>0</v>
      </c>
      <c r="S33" s="131">
        <f t="shared" si="17"/>
        <v>0</v>
      </c>
      <c r="T33" s="131">
        <f t="shared" si="17"/>
        <v>-7003.9340000000002</v>
      </c>
      <c r="U33" s="131">
        <f>SUM(U34:U45)</f>
        <v>0</v>
      </c>
      <c r="V33" s="131">
        <f>SUM(V34:V45)</f>
        <v>-708.95477000000233</v>
      </c>
      <c r="W33" s="131"/>
      <c r="X33" s="131"/>
      <c r="Y33" s="131"/>
      <c r="Z33" s="131"/>
      <c r="AA33" s="105"/>
      <c r="AB33" s="105"/>
    </row>
    <row r="34" spans="2:28" x14ac:dyDescent="0.2">
      <c r="B34" s="135"/>
      <c r="C34" s="129"/>
      <c r="D34" s="129" t="s">
        <v>88</v>
      </c>
      <c r="E34" s="137" t="s">
        <v>49</v>
      </c>
      <c r="F34" s="131">
        <v>136891</v>
      </c>
      <c r="G34" s="131">
        <v>37095</v>
      </c>
      <c r="H34" s="131">
        <v>36972</v>
      </c>
      <c r="I34" s="131">
        <v>36953.345999999998</v>
      </c>
      <c r="J34" s="131">
        <f>I34-G34</f>
        <v>-141.65400000000227</v>
      </c>
      <c r="K34" s="131">
        <v>36953.345999999998</v>
      </c>
      <c r="L34" s="132">
        <f t="shared" si="14"/>
        <v>99.949545602077237</v>
      </c>
      <c r="M34" s="132">
        <f>F34</f>
        <v>136891</v>
      </c>
      <c r="N34" s="131">
        <f t="shared" si="8"/>
        <v>100</v>
      </c>
      <c r="O34" s="131">
        <f t="shared" ref="O34:O44" si="18">M34-F34</f>
        <v>0</v>
      </c>
      <c r="P34" s="131">
        <f t="shared" ref="P34" si="19">K34-H34</f>
        <v>-18.65400000000227</v>
      </c>
      <c r="Q34" s="131">
        <f t="shared" ref="Q34" si="20">R34+S34+T34</f>
        <v>0</v>
      </c>
      <c r="R34" s="131"/>
      <c r="S34" s="132"/>
      <c r="T34" s="131"/>
      <c r="U34" s="131"/>
      <c r="V34" s="131">
        <f>P34-Q34-U34</f>
        <v>-18.65400000000227</v>
      </c>
      <c r="W34" s="131"/>
      <c r="X34" s="131"/>
      <c r="Y34" s="131"/>
      <c r="Z34" s="131"/>
      <c r="AA34" s="105"/>
      <c r="AB34" s="105"/>
    </row>
    <row r="35" spans="2:28" x14ac:dyDescent="0.2">
      <c r="B35" s="135"/>
      <c r="C35" s="129"/>
      <c r="D35" s="140" t="s">
        <v>55</v>
      </c>
      <c r="E35" s="136" t="s">
        <v>56</v>
      </c>
      <c r="F35" s="131">
        <v>5015</v>
      </c>
      <c r="G35" s="131">
        <v>839</v>
      </c>
      <c r="H35" s="131">
        <v>839</v>
      </c>
      <c r="I35" s="131">
        <v>839</v>
      </c>
      <c r="J35" s="131">
        <f>I35-G35</f>
        <v>0</v>
      </c>
      <c r="K35" s="131">
        <v>839</v>
      </c>
      <c r="L35" s="132">
        <v>100</v>
      </c>
      <c r="M35" s="132">
        <f t="shared" ref="M35:M42" si="21">F35</f>
        <v>5015</v>
      </c>
      <c r="N35" s="131">
        <f t="shared" si="8"/>
        <v>100</v>
      </c>
      <c r="O35" s="131">
        <f t="shared" si="18"/>
        <v>0</v>
      </c>
      <c r="P35" s="131">
        <f>K35-H35</f>
        <v>0</v>
      </c>
      <c r="Q35" s="131">
        <f>R35+S35+T35</f>
        <v>0</v>
      </c>
      <c r="R35" s="132"/>
      <c r="S35" s="132"/>
      <c r="T35" s="131"/>
      <c r="U35" s="131"/>
      <c r="V35" s="131">
        <v>0</v>
      </c>
      <c r="W35" s="131"/>
      <c r="X35" s="131"/>
      <c r="Y35" s="131"/>
      <c r="Z35" s="131"/>
      <c r="AA35" s="105"/>
      <c r="AB35" s="105"/>
    </row>
    <row r="36" spans="2:28" ht="38.25" x14ac:dyDescent="0.2">
      <c r="B36" s="135"/>
      <c r="C36" s="129"/>
      <c r="D36" s="140" t="s">
        <v>57</v>
      </c>
      <c r="E36" s="141" t="s">
        <v>58</v>
      </c>
      <c r="F36" s="131">
        <v>4601</v>
      </c>
      <c r="G36" s="131">
        <v>1129</v>
      </c>
      <c r="H36" s="131">
        <v>1129</v>
      </c>
      <c r="I36" s="131">
        <v>1125.6600000000001</v>
      </c>
      <c r="J36" s="131">
        <f t="shared" ref="J36:J44" si="22">I36-G36</f>
        <v>-3.3399999999999181</v>
      </c>
      <c r="K36" s="131">
        <v>1125.6600000000001</v>
      </c>
      <c r="L36" s="132">
        <v>100</v>
      </c>
      <c r="M36" s="132">
        <f t="shared" si="21"/>
        <v>4601</v>
      </c>
      <c r="N36" s="131">
        <f t="shared" si="8"/>
        <v>100</v>
      </c>
      <c r="O36" s="131">
        <f t="shared" si="18"/>
        <v>0</v>
      </c>
      <c r="P36" s="131">
        <f>K36-H36</f>
        <v>-3.3399999999999181</v>
      </c>
      <c r="Q36" s="131">
        <f>R36+S36+T36</f>
        <v>0</v>
      </c>
      <c r="R36" s="132"/>
      <c r="S36" s="132"/>
      <c r="T36" s="131"/>
      <c r="U36" s="131"/>
      <c r="V36" s="131">
        <v>0</v>
      </c>
      <c r="W36" s="131"/>
      <c r="X36" s="131"/>
      <c r="Y36" s="131"/>
      <c r="Z36" s="131"/>
      <c r="AA36" s="105"/>
      <c r="AB36" s="105"/>
    </row>
    <row r="37" spans="2:28" x14ac:dyDescent="0.2">
      <c r="B37" s="135"/>
      <c r="C37" s="129"/>
      <c r="D37" s="140" t="s">
        <v>59</v>
      </c>
      <c r="E37" s="136" t="s">
        <v>60</v>
      </c>
      <c r="F37" s="131">
        <v>7076</v>
      </c>
      <c r="G37" s="131">
        <v>3451</v>
      </c>
      <c r="H37" s="131">
        <v>3451</v>
      </c>
      <c r="I37" s="131">
        <v>3451</v>
      </c>
      <c r="J37" s="131">
        <f t="shared" si="22"/>
        <v>0</v>
      </c>
      <c r="K37" s="131">
        <v>3451</v>
      </c>
      <c r="L37" s="132">
        <v>100</v>
      </c>
      <c r="M37" s="132">
        <f t="shared" si="21"/>
        <v>7076</v>
      </c>
      <c r="N37" s="131">
        <f t="shared" si="8"/>
        <v>100</v>
      </c>
      <c r="O37" s="131">
        <f t="shared" si="18"/>
        <v>0</v>
      </c>
      <c r="P37" s="131">
        <f>K37-H37</f>
        <v>0</v>
      </c>
      <c r="Q37" s="131">
        <f t="shared" ref="Q37:Q38" si="23">R37+S37+T37</f>
        <v>0</v>
      </c>
      <c r="R37" s="132"/>
      <c r="S37" s="131"/>
      <c r="T37" s="131"/>
      <c r="U37" s="131"/>
      <c r="V37" s="131">
        <v>0</v>
      </c>
      <c r="W37" s="131"/>
      <c r="X37" s="131"/>
      <c r="Y37" s="131"/>
      <c r="Z37" s="131"/>
      <c r="AA37" s="105"/>
      <c r="AB37" s="105"/>
    </row>
    <row r="38" spans="2:28" ht="38.25" x14ac:dyDescent="0.2">
      <c r="B38" s="135"/>
      <c r="C38" s="129"/>
      <c r="D38" s="140" t="s">
        <v>61</v>
      </c>
      <c r="E38" s="136" t="s">
        <v>62</v>
      </c>
      <c r="F38" s="131">
        <v>6201</v>
      </c>
      <c r="G38" s="131">
        <v>2000</v>
      </c>
      <c r="H38" s="131">
        <v>2000</v>
      </c>
      <c r="I38" s="131">
        <v>2000</v>
      </c>
      <c r="J38" s="131">
        <f t="shared" si="22"/>
        <v>0</v>
      </c>
      <c r="K38" s="131">
        <v>2000</v>
      </c>
      <c r="L38" s="132">
        <v>100</v>
      </c>
      <c r="M38" s="132">
        <f t="shared" si="21"/>
        <v>6201</v>
      </c>
      <c r="N38" s="131">
        <f t="shared" si="8"/>
        <v>100</v>
      </c>
      <c r="O38" s="131">
        <f t="shared" si="18"/>
        <v>0</v>
      </c>
      <c r="P38" s="131">
        <f t="shared" ref="P38:P44" si="24">K38-H38</f>
        <v>0</v>
      </c>
      <c r="Q38" s="131">
        <f t="shared" si="23"/>
        <v>0</v>
      </c>
      <c r="R38" s="132"/>
      <c r="S38" s="131"/>
      <c r="T38" s="131"/>
      <c r="U38" s="131"/>
      <c r="V38" s="131">
        <v>0</v>
      </c>
      <c r="W38" s="131"/>
      <c r="X38" s="131"/>
      <c r="Y38" s="131"/>
      <c r="Z38" s="131"/>
      <c r="AA38" s="105"/>
      <c r="AB38" s="105"/>
    </row>
    <row r="39" spans="2:28" ht="51" x14ac:dyDescent="0.2">
      <c r="B39" s="135"/>
      <c r="C39" s="129"/>
      <c r="D39" s="140" t="s">
        <v>64</v>
      </c>
      <c r="E39" s="141" t="s">
        <v>65</v>
      </c>
      <c r="F39" s="131">
        <v>4134</v>
      </c>
      <c r="G39" s="131">
        <v>1080</v>
      </c>
      <c r="H39" s="131">
        <v>1080</v>
      </c>
      <c r="I39" s="131">
        <v>1071.0229999999999</v>
      </c>
      <c r="J39" s="131">
        <f t="shared" si="22"/>
        <v>-8.9770000000000891</v>
      </c>
      <c r="K39" s="131">
        <v>1071.0229999999999</v>
      </c>
      <c r="L39" s="132">
        <v>100</v>
      </c>
      <c r="M39" s="132">
        <f t="shared" si="21"/>
        <v>4134</v>
      </c>
      <c r="N39" s="131">
        <f t="shared" si="8"/>
        <v>100</v>
      </c>
      <c r="O39" s="131">
        <f t="shared" si="18"/>
        <v>0</v>
      </c>
      <c r="P39" s="131">
        <f t="shared" si="24"/>
        <v>-8.9770000000000891</v>
      </c>
      <c r="Q39" s="131">
        <f>R39+S39+T39</f>
        <v>0</v>
      </c>
      <c r="R39" s="132"/>
      <c r="S39" s="131"/>
      <c r="T39" s="131"/>
      <c r="U39" s="131"/>
      <c r="V39" s="131">
        <v>0</v>
      </c>
      <c r="W39" s="131"/>
      <c r="X39" s="131"/>
      <c r="Y39" s="131"/>
      <c r="Z39" s="131"/>
      <c r="AA39" s="105"/>
      <c r="AB39" s="105"/>
    </row>
    <row r="40" spans="2:28" ht="63.75" x14ac:dyDescent="0.2">
      <c r="B40" s="135"/>
      <c r="C40" s="129"/>
      <c r="D40" s="140" t="s">
        <v>91</v>
      </c>
      <c r="E40" s="137" t="s">
        <v>92</v>
      </c>
      <c r="F40" s="131">
        <v>75785</v>
      </c>
      <c r="G40" s="131">
        <v>75785</v>
      </c>
      <c r="H40" s="131">
        <v>12063</v>
      </c>
      <c r="I40" s="131">
        <v>37588.154730000002</v>
      </c>
      <c r="J40" s="131">
        <f>I40-G40</f>
        <v>-38196.845269999998</v>
      </c>
      <c r="K40" s="131">
        <v>12062.059289999999</v>
      </c>
      <c r="L40" s="132">
        <v>100</v>
      </c>
      <c r="M40" s="132">
        <f t="shared" si="21"/>
        <v>75785</v>
      </c>
      <c r="N40" s="131">
        <f t="shared" si="8"/>
        <v>100</v>
      </c>
      <c r="O40" s="131">
        <f t="shared" si="18"/>
        <v>0</v>
      </c>
      <c r="P40" s="131">
        <f>K40-H40</f>
        <v>-0.9407100000007631</v>
      </c>
      <c r="Q40" s="131">
        <f>R40+S40+T40</f>
        <v>-5227</v>
      </c>
      <c r="R40" s="131"/>
      <c r="S40" s="132"/>
      <c r="T40" s="131">
        <v>-5227</v>
      </c>
      <c r="U40" s="131"/>
      <c r="V40" s="131">
        <v>0</v>
      </c>
      <c r="W40" s="131"/>
      <c r="X40" s="131"/>
      <c r="Y40" s="131"/>
      <c r="Z40" s="131"/>
      <c r="AA40" s="105" t="s">
        <v>54</v>
      </c>
      <c r="AB40" s="105" t="s">
        <v>54</v>
      </c>
    </row>
    <row r="41" spans="2:28" ht="51" x14ac:dyDescent="0.2">
      <c r="B41" s="135"/>
      <c r="C41" s="129"/>
      <c r="D41" s="140" t="s">
        <v>93</v>
      </c>
      <c r="E41" s="137" t="s">
        <v>94</v>
      </c>
      <c r="F41" s="131">
        <v>100</v>
      </c>
      <c r="G41" s="131">
        <v>100</v>
      </c>
      <c r="H41" s="131">
        <v>100</v>
      </c>
      <c r="I41" s="131">
        <v>99.724000000000004</v>
      </c>
      <c r="J41" s="131">
        <f t="shared" ref="J41" si="25">I41-G41</f>
        <v>-0.27599999999999625</v>
      </c>
      <c r="K41" s="131">
        <v>99.724000000000004</v>
      </c>
      <c r="L41" s="132">
        <v>100</v>
      </c>
      <c r="M41" s="132">
        <f t="shared" si="21"/>
        <v>100</v>
      </c>
      <c r="N41" s="131">
        <f>M41/F41*100</f>
        <v>100</v>
      </c>
      <c r="O41" s="131">
        <f t="shared" si="18"/>
        <v>0</v>
      </c>
      <c r="P41" s="131">
        <f>K41-H41</f>
        <v>-0.27599999999999625</v>
      </c>
      <c r="Q41" s="131">
        <f>R41+S41+T41</f>
        <v>0</v>
      </c>
      <c r="R41" s="131"/>
      <c r="S41" s="132"/>
      <c r="T41" s="131"/>
      <c r="U41" s="131"/>
      <c r="V41" s="131">
        <v>0</v>
      </c>
      <c r="W41" s="131"/>
      <c r="X41" s="131"/>
      <c r="Y41" s="131"/>
      <c r="Z41" s="131"/>
      <c r="AA41" s="105"/>
      <c r="AB41" s="105"/>
    </row>
    <row r="42" spans="2:28" ht="63.75" x14ac:dyDescent="0.2">
      <c r="B42" s="135"/>
      <c r="C42" s="129"/>
      <c r="D42" s="140" t="s">
        <v>71</v>
      </c>
      <c r="E42" s="142" t="s">
        <v>72</v>
      </c>
      <c r="F42" s="131">
        <v>8822</v>
      </c>
      <c r="G42" s="131">
        <v>8822</v>
      </c>
      <c r="H42" s="131">
        <v>8822</v>
      </c>
      <c r="I42" s="131">
        <v>8821.5052799999994</v>
      </c>
      <c r="J42" s="131">
        <f t="shared" si="22"/>
        <v>-0.49472000000059779</v>
      </c>
      <c r="K42" s="131">
        <v>8821.5052799999994</v>
      </c>
      <c r="L42" s="132">
        <v>100</v>
      </c>
      <c r="M42" s="132">
        <f t="shared" si="21"/>
        <v>8822</v>
      </c>
      <c r="N42" s="131">
        <f t="shared" si="8"/>
        <v>100</v>
      </c>
      <c r="O42" s="131">
        <f t="shared" si="18"/>
        <v>0</v>
      </c>
      <c r="P42" s="131">
        <f t="shared" si="24"/>
        <v>-0.49472000000059779</v>
      </c>
      <c r="Q42" s="131">
        <f t="shared" ref="Q42" si="26">R42+S42+T42</f>
        <v>-1776.934</v>
      </c>
      <c r="R42" s="132"/>
      <c r="S42" s="132"/>
      <c r="T42" s="132">
        <v>-1776.934</v>
      </c>
      <c r="U42" s="132"/>
      <c r="V42" s="131">
        <v>0</v>
      </c>
      <c r="W42" s="131"/>
      <c r="X42" s="131"/>
      <c r="Y42" s="131"/>
      <c r="Z42" s="131"/>
      <c r="AA42" s="105"/>
      <c r="AB42" s="105" t="s">
        <v>54</v>
      </c>
    </row>
    <row r="43" spans="2:28" ht="63.75" x14ac:dyDescent="0.2">
      <c r="B43" s="135"/>
      <c r="C43" s="129"/>
      <c r="D43" s="140" t="s">
        <v>75</v>
      </c>
      <c r="E43" s="136" t="s">
        <v>76</v>
      </c>
      <c r="F43" s="131">
        <v>800</v>
      </c>
      <c r="G43" s="131">
        <v>800</v>
      </c>
      <c r="H43" s="131">
        <v>400</v>
      </c>
      <c r="I43" s="131">
        <v>0</v>
      </c>
      <c r="J43" s="131">
        <f t="shared" si="22"/>
        <v>-800</v>
      </c>
      <c r="K43" s="131">
        <v>0</v>
      </c>
      <c r="L43" s="132">
        <v>100</v>
      </c>
      <c r="M43" s="132">
        <f>F43</f>
        <v>800</v>
      </c>
      <c r="N43" s="131">
        <f>M43/F43*100</f>
        <v>100</v>
      </c>
      <c r="O43" s="131">
        <f t="shared" si="18"/>
        <v>0</v>
      </c>
      <c r="P43" s="131">
        <f t="shared" si="24"/>
        <v>-400</v>
      </c>
      <c r="Q43" s="131">
        <f>R43+S43+T43</f>
        <v>0</v>
      </c>
      <c r="R43" s="132"/>
      <c r="S43" s="132"/>
      <c r="T43" s="132"/>
      <c r="U43" s="132"/>
      <c r="V43" s="131">
        <v>0</v>
      </c>
      <c r="W43" s="131"/>
      <c r="X43" s="131"/>
      <c r="Y43" s="131"/>
      <c r="Z43" s="131"/>
      <c r="AA43" s="105" t="s">
        <v>54</v>
      </c>
      <c r="AB43" s="105" t="s">
        <v>54</v>
      </c>
    </row>
    <row r="44" spans="2:28" ht="25.5" x14ac:dyDescent="0.2">
      <c r="B44" s="135"/>
      <c r="C44" s="129"/>
      <c r="D44" s="140" t="s">
        <v>77</v>
      </c>
      <c r="E44" s="136" t="s">
        <v>78</v>
      </c>
      <c r="F44" s="132">
        <v>209652</v>
      </c>
      <c r="G44" s="132">
        <v>209652</v>
      </c>
      <c r="H44" s="132">
        <v>52376</v>
      </c>
      <c r="I44" s="132">
        <v>209651.13399999999</v>
      </c>
      <c r="J44" s="131">
        <f t="shared" si="22"/>
        <v>-0.8660000000090804</v>
      </c>
      <c r="K44" s="132">
        <v>52376</v>
      </c>
      <c r="L44" s="132">
        <f t="shared" ref="L44" si="27">(K44/H44)*100</f>
        <v>100</v>
      </c>
      <c r="M44" s="132">
        <f t="shared" ref="M44" si="28">F44</f>
        <v>209652</v>
      </c>
      <c r="N44" s="131">
        <f t="shared" ref="N44" si="29">M44/F44*100</f>
        <v>100</v>
      </c>
      <c r="O44" s="131">
        <f t="shared" si="18"/>
        <v>0</v>
      </c>
      <c r="P44" s="131">
        <f t="shared" si="24"/>
        <v>0</v>
      </c>
      <c r="Q44" s="131">
        <f>R44+S44+T44</f>
        <v>0</v>
      </c>
      <c r="R44" s="132"/>
      <c r="S44" s="132"/>
      <c r="T44" s="132"/>
      <c r="U44" s="132"/>
      <c r="V44" s="131">
        <v>0</v>
      </c>
      <c r="W44" s="131"/>
      <c r="X44" s="131"/>
      <c r="Y44" s="131"/>
      <c r="Z44" s="131"/>
      <c r="AA44" s="105"/>
      <c r="AB44" s="105"/>
    </row>
    <row r="45" spans="2:28" ht="76.5" x14ac:dyDescent="0.2">
      <c r="B45" s="135" t="s">
        <v>99</v>
      </c>
      <c r="C45" s="129"/>
      <c r="D45" s="129"/>
      <c r="E45" s="146" t="s">
        <v>100</v>
      </c>
      <c r="F45" s="131">
        <f>F46</f>
        <v>441065</v>
      </c>
      <c r="G45" s="131">
        <f t="shared" ref="G45:J45" si="30">G46</f>
        <v>137284</v>
      </c>
      <c r="H45" s="131">
        <f t="shared" si="30"/>
        <v>95530</v>
      </c>
      <c r="I45" s="131">
        <f t="shared" si="30"/>
        <v>107433.22727999999</v>
      </c>
      <c r="J45" s="131">
        <f t="shared" si="30"/>
        <v>-29850.772720000001</v>
      </c>
      <c r="K45" s="131">
        <f>K46</f>
        <v>94146.727310000002</v>
      </c>
      <c r="L45" s="132">
        <f t="shared" si="14"/>
        <v>98.552001790013605</v>
      </c>
      <c r="M45" s="131">
        <f>M46</f>
        <v>441065</v>
      </c>
      <c r="N45" s="131">
        <f t="shared" si="8"/>
        <v>100</v>
      </c>
      <c r="O45" s="131">
        <f t="shared" ref="O45:V45" si="31">O46</f>
        <v>0</v>
      </c>
      <c r="P45" s="131">
        <f t="shared" si="31"/>
        <v>-1383.27269</v>
      </c>
      <c r="Q45" s="131">
        <f t="shared" si="31"/>
        <v>-271.61899999999997</v>
      </c>
      <c r="R45" s="131">
        <f t="shared" si="31"/>
        <v>0</v>
      </c>
      <c r="S45" s="131">
        <f t="shared" si="31"/>
        <v>-251.61899999999997</v>
      </c>
      <c r="T45" s="131">
        <f t="shared" si="31"/>
        <v>-20</v>
      </c>
      <c r="U45" s="131">
        <f t="shared" si="31"/>
        <v>0</v>
      </c>
      <c r="V45" s="131">
        <f t="shared" si="31"/>
        <v>-690.30077000000006</v>
      </c>
      <c r="W45" s="131"/>
      <c r="X45" s="131"/>
      <c r="Y45" s="131"/>
      <c r="Z45" s="131"/>
      <c r="AA45" s="147"/>
      <c r="AB45" s="105"/>
    </row>
    <row r="46" spans="2:28" ht="25.5" x14ac:dyDescent="0.2">
      <c r="B46" s="135"/>
      <c r="C46" s="129" t="s">
        <v>46</v>
      </c>
      <c r="D46" s="140"/>
      <c r="E46" s="137" t="s">
        <v>47</v>
      </c>
      <c r="F46" s="131">
        <f t="shared" ref="F46:V46" si="32">SUM(F47:F63)</f>
        <v>441065</v>
      </c>
      <c r="G46" s="131">
        <f t="shared" si="32"/>
        <v>137284</v>
      </c>
      <c r="H46" s="131">
        <f t="shared" si="32"/>
        <v>95530</v>
      </c>
      <c r="I46" s="131">
        <f>SUM(I47:I63)</f>
        <v>107433.22727999999</v>
      </c>
      <c r="J46" s="131">
        <f t="shared" si="32"/>
        <v>-29850.772720000001</v>
      </c>
      <c r="K46" s="131">
        <f t="shared" si="32"/>
        <v>94146.727310000002</v>
      </c>
      <c r="L46" s="131">
        <f t="shared" si="32"/>
        <v>2600</v>
      </c>
      <c r="M46" s="131">
        <f t="shared" si="32"/>
        <v>441065</v>
      </c>
      <c r="N46" s="131">
        <f t="shared" si="32"/>
        <v>1700</v>
      </c>
      <c r="O46" s="131">
        <f t="shared" si="32"/>
        <v>0</v>
      </c>
      <c r="P46" s="131">
        <f t="shared" si="32"/>
        <v>-1383.27269</v>
      </c>
      <c r="Q46" s="131">
        <f t="shared" si="32"/>
        <v>-271.61899999999997</v>
      </c>
      <c r="R46" s="131">
        <f t="shared" si="32"/>
        <v>0</v>
      </c>
      <c r="S46" s="131">
        <f t="shared" si="32"/>
        <v>-251.61899999999997</v>
      </c>
      <c r="T46" s="131">
        <f t="shared" si="32"/>
        <v>-20</v>
      </c>
      <c r="U46" s="131">
        <f t="shared" si="32"/>
        <v>0</v>
      </c>
      <c r="V46" s="131">
        <f t="shared" si="32"/>
        <v>-690.30077000000006</v>
      </c>
      <c r="W46" s="131"/>
      <c r="X46" s="131"/>
      <c r="Y46" s="131"/>
      <c r="Z46" s="131"/>
      <c r="AA46" s="105"/>
      <c r="AB46" s="105"/>
    </row>
    <row r="47" spans="2:28" x14ac:dyDescent="0.2">
      <c r="B47" s="135"/>
      <c r="C47" s="129"/>
      <c r="D47" s="129" t="s">
        <v>88</v>
      </c>
      <c r="E47" s="137" t="s">
        <v>49</v>
      </c>
      <c r="F47" s="131">
        <v>312949</v>
      </c>
      <c r="G47" s="131">
        <v>75000</v>
      </c>
      <c r="H47" s="131">
        <v>75000</v>
      </c>
      <c r="I47" s="131">
        <v>75000</v>
      </c>
      <c r="J47" s="131">
        <f t="shared" ref="J47:J63" si="33">I47-G47</f>
        <v>0</v>
      </c>
      <c r="K47" s="131">
        <v>75000</v>
      </c>
      <c r="L47" s="132">
        <f t="shared" si="14"/>
        <v>100</v>
      </c>
      <c r="M47" s="132">
        <f>F47</f>
        <v>312949</v>
      </c>
      <c r="N47" s="131">
        <f t="shared" si="8"/>
        <v>100</v>
      </c>
      <c r="O47" s="131">
        <f t="shared" ref="O47:O63" si="34">M47-F47</f>
        <v>0</v>
      </c>
      <c r="P47" s="131">
        <f t="shared" ref="P47:P63" si="35">K47-H47</f>
        <v>0</v>
      </c>
      <c r="Q47" s="131">
        <f>R47+S47+T47</f>
        <v>0</v>
      </c>
      <c r="R47" s="131"/>
      <c r="S47" s="132"/>
      <c r="T47" s="131"/>
      <c r="U47" s="131"/>
      <c r="V47" s="131">
        <f>P47-Q47-U47</f>
        <v>0</v>
      </c>
      <c r="W47" s="131"/>
      <c r="X47" s="131"/>
      <c r="Y47" s="131"/>
      <c r="Z47" s="131"/>
      <c r="AA47" s="105"/>
      <c r="AB47" s="105"/>
    </row>
    <row r="48" spans="2:28" x14ac:dyDescent="0.2">
      <c r="B48" s="135"/>
      <c r="C48" s="129"/>
      <c r="D48" s="129" t="s">
        <v>101</v>
      </c>
      <c r="E48" s="137" t="s">
        <v>56</v>
      </c>
      <c r="F48" s="131">
        <v>14219</v>
      </c>
      <c r="G48" s="131">
        <v>1800</v>
      </c>
      <c r="H48" s="131">
        <v>1800</v>
      </c>
      <c r="I48" s="131">
        <v>1800</v>
      </c>
      <c r="J48" s="131">
        <f t="shared" si="33"/>
        <v>0</v>
      </c>
      <c r="K48" s="131">
        <v>1800</v>
      </c>
      <c r="L48" s="132">
        <v>1000</v>
      </c>
      <c r="M48" s="132">
        <f>F48</f>
        <v>14219</v>
      </c>
      <c r="N48" s="131">
        <f t="shared" si="8"/>
        <v>100</v>
      </c>
      <c r="O48" s="131">
        <f t="shared" si="34"/>
        <v>0</v>
      </c>
      <c r="P48" s="131">
        <f>K48-H48</f>
        <v>0</v>
      </c>
      <c r="Q48" s="131">
        <f>R48+S48+T48</f>
        <v>-43.475999999999999</v>
      </c>
      <c r="R48" s="131"/>
      <c r="S48" s="132">
        <v>-43.475999999999999</v>
      </c>
      <c r="T48" s="131"/>
      <c r="U48" s="131"/>
      <c r="V48" s="131">
        <f>P48-Q48-U48</f>
        <v>43.475999999999999</v>
      </c>
      <c r="W48" s="131"/>
      <c r="X48" s="131"/>
      <c r="Y48" s="131"/>
      <c r="Z48" s="131"/>
      <c r="AA48" s="105"/>
      <c r="AB48" s="105"/>
    </row>
    <row r="49" spans="2:28" ht="38.25" x14ac:dyDescent="0.2">
      <c r="B49" s="135"/>
      <c r="C49" s="129"/>
      <c r="D49" s="140" t="s">
        <v>103</v>
      </c>
      <c r="E49" s="141" t="s">
        <v>58</v>
      </c>
      <c r="F49" s="131">
        <v>8113</v>
      </c>
      <c r="G49" s="131">
        <v>1354</v>
      </c>
      <c r="H49" s="131">
        <v>1354</v>
      </c>
      <c r="I49" s="131">
        <v>1354</v>
      </c>
      <c r="J49" s="131">
        <f t="shared" si="33"/>
        <v>0</v>
      </c>
      <c r="K49" s="131">
        <v>1354</v>
      </c>
      <c r="L49" s="132">
        <v>100</v>
      </c>
      <c r="M49" s="132">
        <f t="shared" ref="M49" si="36">F49</f>
        <v>8113</v>
      </c>
      <c r="N49" s="131">
        <f t="shared" si="8"/>
        <v>100</v>
      </c>
      <c r="O49" s="131">
        <f t="shared" si="34"/>
        <v>0</v>
      </c>
      <c r="P49" s="131">
        <f>K49-H49</f>
        <v>0</v>
      </c>
      <c r="Q49" s="131">
        <f>R49+S49+T49</f>
        <v>0</v>
      </c>
      <c r="R49" s="132"/>
      <c r="S49" s="132"/>
      <c r="T49" s="131"/>
      <c r="U49" s="131"/>
      <c r="V49" s="131">
        <v>0</v>
      </c>
      <c r="W49" s="131"/>
      <c r="X49" s="131"/>
      <c r="Y49" s="131"/>
      <c r="Z49" s="131"/>
      <c r="AA49" s="105"/>
      <c r="AB49" s="105"/>
    </row>
    <row r="50" spans="2:28" x14ac:dyDescent="0.2">
      <c r="B50" s="135"/>
      <c r="C50" s="129"/>
      <c r="D50" s="129" t="s">
        <v>59</v>
      </c>
      <c r="E50" s="137" t="s">
        <v>60</v>
      </c>
      <c r="F50" s="131">
        <v>16524</v>
      </c>
      <c r="G50" s="131">
        <v>2700</v>
      </c>
      <c r="H50" s="131">
        <v>2700</v>
      </c>
      <c r="I50" s="131">
        <v>2700</v>
      </c>
      <c r="J50" s="131">
        <f t="shared" si="33"/>
        <v>0</v>
      </c>
      <c r="K50" s="131">
        <v>2700</v>
      </c>
      <c r="L50" s="132">
        <f>(K50/H50)*100</f>
        <v>100</v>
      </c>
      <c r="M50" s="132">
        <f>F50</f>
        <v>16524</v>
      </c>
      <c r="N50" s="131">
        <f t="shared" si="8"/>
        <v>100</v>
      </c>
      <c r="O50" s="131">
        <f t="shared" si="34"/>
        <v>0</v>
      </c>
      <c r="P50" s="131">
        <f t="shared" si="35"/>
        <v>0</v>
      </c>
      <c r="Q50" s="131">
        <f t="shared" si="12"/>
        <v>0</v>
      </c>
      <c r="R50" s="131"/>
      <c r="S50" s="132"/>
      <c r="T50" s="131"/>
      <c r="U50" s="131"/>
      <c r="V50" s="131">
        <f>P50-Q50-U50</f>
        <v>0</v>
      </c>
      <c r="W50" s="131"/>
      <c r="X50" s="131"/>
      <c r="Y50" s="131"/>
      <c r="Z50" s="131"/>
      <c r="AA50" s="105"/>
      <c r="AB50" s="105"/>
    </row>
    <row r="51" spans="2:28" ht="38.25" x14ac:dyDescent="0.2">
      <c r="B51" s="135"/>
      <c r="C51" s="129"/>
      <c r="D51" s="129" t="s">
        <v>61</v>
      </c>
      <c r="E51" s="137" t="s">
        <v>102</v>
      </c>
      <c r="F51" s="131">
        <v>14083</v>
      </c>
      <c r="G51" s="131">
        <v>3630</v>
      </c>
      <c r="H51" s="131">
        <v>3630</v>
      </c>
      <c r="I51" s="131">
        <v>3630</v>
      </c>
      <c r="J51" s="131">
        <f t="shared" si="33"/>
        <v>0</v>
      </c>
      <c r="K51" s="131">
        <v>3630</v>
      </c>
      <c r="L51" s="132">
        <f t="shared" si="14"/>
        <v>100</v>
      </c>
      <c r="M51" s="132">
        <f>F51</f>
        <v>14083</v>
      </c>
      <c r="N51" s="131">
        <f t="shared" si="8"/>
        <v>100</v>
      </c>
      <c r="O51" s="131">
        <f t="shared" si="34"/>
        <v>0</v>
      </c>
      <c r="P51" s="131">
        <f>K51-H51</f>
        <v>0</v>
      </c>
      <c r="Q51" s="131">
        <f t="shared" si="12"/>
        <v>-128.67699999999999</v>
      </c>
      <c r="R51" s="131"/>
      <c r="S51" s="132">
        <v>-128.67699999999999</v>
      </c>
      <c r="T51" s="131"/>
      <c r="U51" s="131"/>
      <c r="V51" s="131">
        <v>0</v>
      </c>
      <c r="W51" s="131"/>
      <c r="X51" s="131"/>
      <c r="Y51" s="131"/>
      <c r="Z51" s="131"/>
      <c r="AA51" s="105"/>
      <c r="AB51" s="105"/>
    </row>
    <row r="52" spans="2:28" x14ac:dyDescent="0.2">
      <c r="B52" s="135"/>
      <c r="C52" s="129"/>
      <c r="D52" s="140" t="s">
        <v>89</v>
      </c>
      <c r="E52" s="137" t="s">
        <v>90</v>
      </c>
      <c r="F52" s="131">
        <v>50</v>
      </c>
      <c r="G52" s="131">
        <v>50</v>
      </c>
      <c r="H52" s="131">
        <v>50</v>
      </c>
      <c r="I52" s="131">
        <v>0</v>
      </c>
      <c r="J52" s="131">
        <f t="shared" si="33"/>
        <v>-50</v>
      </c>
      <c r="K52" s="131">
        <v>0</v>
      </c>
      <c r="L52" s="132">
        <v>100</v>
      </c>
      <c r="M52" s="132">
        <f t="shared" si="11"/>
        <v>50</v>
      </c>
      <c r="N52" s="131">
        <f t="shared" si="8"/>
        <v>100</v>
      </c>
      <c r="O52" s="131">
        <f t="shared" si="34"/>
        <v>0</v>
      </c>
      <c r="P52" s="131">
        <f>K52-H52</f>
        <v>-50</v>
      </c>
      <c r="Q52" s="131">
        <f>R52+S52+T52</f>
        <v>0</v>
      </c>
      <c r="R52" s="131"/>
      <c r="S52" s="132"/>
      <c r="T52" s="131"/>
      <c r="U52" s="131"/>
      <c r="V52" s="131">
        <f>P52-Q52-U52</f>
        <v>-50</v>
      </c>
      <c r="W52" s="131"/>
      <c r="X52" s="131"/>
      <c r="Y52" s="131"/>
      <c r="Z52" s="131"/>
      <c r="AA52" s="105"/>
      <c r="AB52" s="105"/>
    </row>
    <row r="53" spans="2:28" ht="51" x14ac:dyDescent="0.2">
      <c r="B53" s="135"/>
      <c r="C53" s="129"/>
      <c r="D53" s="129" t="s">
        <v>64</v>
      </c>
      <c r="E53" s="148" t="s">
        <v>65</v>
      </c>
      <c r="F53" s="131">
        <v>9388</v>
      </c>
      <c r="G53" s="131">
        <v>2100</v>
      </c>
      <c r="H53" s="131">
        <v>2100</v>
      </c>
      <c r="I53" s="131">
        <v>2100</v>
      </c>
      <c r="J53" s="131">
        <f t="shared" si="33"/>
        <v>0</v>
      </c>
      <c r="K53" s="131">
        <v>2100</v>
      </c>
      <c r="L53" s="132">
        <f>(K53/H53)*100</f>
        <v>100</v>
      </c>
      <c r="M53" s="132">
        <f t="shared" si="11"/>
        <v>9388</v>
      </c>
      <c r="N53" s="131">
        <f t="shared" si="8"/>
        <v>100</v>
      </c>
      <c r="O53" s="131">
        <f t="shared" si="34"/>
        <v>0</v>
      </c>
      <c r="P53" s="131">
        <f t="shared" si="35"/>
        <v>0</v>
      </c>
      <c r="Q53" s="132">
        <f>S53</f>
        <v>-79.465999999999994</v>
      </c>
      <c r="R53" s="131"/>
      <c r="S53" s="132">
        <v>-79.465999999999994</v>
      </c>
      <c r="T53" s="131"/>
      <c r="U53" s="131"/>
      <c r="V53" s="131">
        <f>P53-Q53-U53</f>
        <v>79.465999999999994</v>
      </c>
      <c r="W53" s="131"/>
      <c r="X53" s="131"/>
      <c r="Y53" s="131"/>
      <c r="Z53" s="131"/>
      <c r="AA53" s="105"/>
      <c r="AB53" s="105"/>
    </row>
    <row r="54" spans="2:28" ht="25.5" x14ac:dyDescent="0.2">
      <c r="B54" s="135"/>
      <c r="C54" s="129"/>
      <c r="D54" s="140" t="s">
        <v>91</v>
      </c>
      <c r="E54" s="137" t="s">
        <v>92</v>
      </c>
      <c r="F54" s="131">
        <v>44178</v>
      </c>
      <c r="G54" s="131">
        <v>44178</v>
      </c>
      <c r="H54" s="131">
        <v>4000</v>
      </c>
      <c r="I54" s="131">
        <v>15566.752049999999</v>
      </c>
      <c r="J54" s="131">
        <f>I54-G54</f>
        <v>-28611.247950000001</v>
      </c>
      <c r="K54" s="131">
        <v>3999.9700800000001</v>
      </c>
      <c r="L54" s="132">
        <v>100</v>
      </c>
      <c r="M54" s="132">
        <f t="shared" si="11"/>
        <v>44178</v>
      </c>
      <c r="N54" s="131">
        <f t="shared" si="8"/>
        <v>100</v>
      </c>
      <c r="O54" s="131">
        <f t="shared" si="34"/>
        <v>0</v>
      </c>
      <c r="P54" s="131">
        <f>K54-H54</f>
        <v>-2.9919999999947322E-2</v>
      </c>
      <c r="Q54" s="131">
        <f>R54+S54+T54</f>
        <v>0</v>
      </c>
      <c r="R54" s="131"/>
      <c r="S54" s="132"/>
      <c r="T54" s="131"/>
      <c r="U54" s="131"/>
      <c r="V54" s="131">
        <v>0</v>
      </c>
      <c r="W54" s="131"/>
      <c r="X54" s="131"/>
      <c r="Y54" s="131"/>
      <c r="Z54" s="131"/>
      <c r="AA54" s="105"/>
      <c r="AB54" s="105" t="s">
        <v>216</v>
      </c>
    </row>
    <row r="55" spans="2:28" ht="51" x14ac:dyDescent="0.2">
      <c r="B55" s="135"/>
      <c r="C55" s="129"/>
      <c r="D55" s="140" t="s">
        <v>93</v>
      </c>
      <c r="E55" s="137" t="s">
        <v>94</v>
      </c>
      <c r="F55" s="131">
        <v>1176</v>
      </c>
      <c r="G55" s="131">
        <v>500</v>
      </c>
      <c r="H55" s="131">
        <v>500</v>
      </c>
      <c r="I55" s="131">
        <v>0</v>
      </c>
      <c r="J55" s="131">
        <f t="shared" si="33"/>
        <v>-500</v>
      </c>
      <c r="K55" s="131">
        <v>0</v>
      </c>
      <c r="L55" s="132">
        <v>100</v>
      </c>
      <c r="M55" s="132">
        <f t="shared" si="11"/>
        <v>1176</v>
      </c>
      <c r="N55" s="131">
        <f>M55/F55*100</f>
        <v>100</v>
      </c>
      <c r="O55" s="131">
        <f t="shared" si="34"/>
        <v>0</v>
      </c>
      <c r="P55" s="131">
        <f>K55-H55</f>
        <v>-500</v>
      </c>
      <c r="Q55" s="131">
        <f>R55+S55+T55</f>
        <v>0</v>
      </c>
      <c r="R55" s="131"/>
      <c r="S55" s="132"/>
      <c r="T55" s="131"/>
      <c r="U55" s="131"/>
      <c r="V55" s="131">
        <v>0</v>
      </c>
      <c r="W55" s="131"/>
      <c r="X55" s="131"/>
      <c r="Y55" s="131"/>
      <c r="Z55" s="131"/>
      <c r="AA55" s="105"/>
      <c r="AB55" s="105" t="s">
        <v>215</v>
      </c>
    </row>
    <row r="56" spans="2:28" ht="38.25" x14ac:dyDescent="0.2">
      <c r="B56" s="135"/>
      <c r="C56" s="129"/>
      <c r="D56" s="140" t="s">
        <v>95</v>
      </c>
      <c r="E56" s="149" t="s">
        <v>96</v>
      </c>
      <c r="F56" s="131">
        <v>433</v>
      </c>
      <c r="G56" s="131">
        <v>433</v>
      </c>
      <c r="H56" s="131">
        <v>433</v>
      </c>
      <c r="I56" s="131">
        <v>28.799099999999999</v>
      </c>
      <c r="J56" s="131">
        <f>I56-G56</f>
        <v>-404.20089999999999</v>
      </c>
      <c r="K56" s="131">
        <v>28.799099999999999</v>
      </c>
      <c r="L56" s="132">
        <v>100</v>
      </c>
      <c r="M56" s="132">
        <f t="shared" si="11"/>
        <v>433</v>
      </c>
      <c r="N56" s="131">
        <f>M56/F56*100</f>
        <v>100</v>
      </c>
      <c r="O56" s="131">
        <f t="shared" si="34"/>
        <v>0</v>
      </c>
      <c r="P56" s="131">
        <f t="shared" si="35"/>
        <v>-404.20089999999999</v>
      </c>
      <c r="Q56" s="131">
        <f>R56+S56+T56</f>
        <v>0</v>
      </c>
      <c r="R56" s="132"/>
      <c r="S56" s="132"/>
      <c r="T56" s="131"/>
      <c r="U56" s="131"/>
      <c r="V56" s="131">
        <f>P56-Q56-U56</f>
        <v>-404.20089999999999</v>
      </c>
      <c r="W56" s="131"/>
      <c r="X56" s="131"/>
      <c r="Y56" s="131"/>
      <c r="Z56" s="131"/>
      <c r="AA56" s="105" t="s">
        <v>216</v>
      </c>
      <c r="AB56" s="105" t="s">
        <v>216</v>
      </c>
    </row>
    <row r="57" spans="2:28" ht="25.5" x14ac:dyDescent="0.2">
      <c r="B57" s="135"/>
      <c r="C57" s="129"/>
      <c r="D57" s="140" t="s">
        <v>71</v>
      </c>
      <c r="E57" s="137" t="s">
        <v>104</v>
      </c>
      <c r="F57" s="131">
        <v>3483</v>
      </c>
      <c r="G57" s="131">
        <v>1700</v>
      </c>
      <c r="H57" s="131">
        <v>1000</v>
      </c>
      <c r="I57" s="131">
        <v>1501.6579999999999</v>
      </c>
      <c r="J57" s="131">
        <f>I57-G57</f>
        <v>-198.3420000000001</v>
      </c>
      <c r="K57" s="131">
        <v>661.78</v>
      </c>
      <c r="L57" s="132">
        <v>100</v>
      </c>
      <c r="M57" s="132">
        <f t="shared" si="11"/>
        <v>3483</v>
      </c>
      <c r="N57" s="131">
        <f t="shared" si="8"/>
        <v>100</v>
      </c>
      <c r="O57" s="131">
        <f t="shared" si="34"/>
        <v>0</v>
      </c>
      <c r="P57" s="131">
        <f>K57-H57</f>
        <v>-338.22</v>
      </c>
      <c r="Q57" s="131">
        <f>R57+S57+T57</f>
        <v>0</v>
      </c>
      <c r="R57" s="132"/>
      <c r="S57" s="132"/>
      <c r="T57" s="131"/>
      <c r="U57" s="131"/>
      <c r="V57" s="131">
        <f>P57-Q57-U57</f>
        <v>-338.22</v>
      </c>
      <c r="W57" s="131"/>
      <c r="X57" s="131"/>
      <c r="Y57" s="131"/>
      <c r="Z57" s="131"/>
      <c r="AA57" s="105" t="s">
        <v>215</v>
      </c>
      <c r="AB57" s="105" t="s">
        <v>215</v>
      </c>
    </row>
    <row r="58" spans="2:28" ht="25.5" x14ac:dyDescent="0.2">
      <c r="B58" s="129"/>
      <c r="C58" s="129"/>
      <c r="D58" s="129" t="s">
        <v>97</v>
      </c>
      <c r="E58" s="137" t="s">
        <v>98</v>
      </c>
      <c r="F58" s="131">
        <v>10571</v>
      </c>
      <c r="G58" s="131">
        <v>2500</v>
      </c>
      <c r="H58" s="131">
        <v>2500</v>
      </c>
      <c r="I58" s="131">
        <v>2500</v>
      </c>
      <c r="J58" s="131">
        <f t="shared" si="33"/>
        <v>0</v>
      </c>
      <c r="K58" s="131">
        <v>2500</v>
      </c>
      <c r="L58" s="132">
        <v>100</v>
      </c>
      <c r="M58" s="132">
        <f t="shared" si="11"/>
        <v>10571</v>
      </c>
      <c r="N58" s="131">
        <f t="shared" si="8"/>
        <v>100</v>
      </c>
      <c r="O58" s="131">
        <v>0</v>
      </c>
      <c r="P58" s="131">
        <f t="shared" si="35"/>
        <v>0</v>
      </c>
      <c r="Q58" s="131">
        <f t="shared" ref="Q58" si="37">R58+S58+T58</f>
        <v>0</v>
      </c>
      <c r="R58" s="132"/>
      <c r="S58" s="132"/>
      <c r="T58" s="131"/>
      <c r="U58" s="131"/>
      <c r="V58" s="131">
        <f>P58-Q58-U58</f>
        <v>0</v>
      </c>
      <c r="W58" s="150"/>
      <c r="X58" s="150"/>
      <c r="Y58" s="150"/>
      <c r="Z58" s="131"/>
      <c r="AA58" s="105"/>
      <c r="AB58" s="105"/>
    </row>
    <row r="59" spans="2:28" ht="63.75" x14ac:dyDescent="0.2">
      <c r="B59" s="129"/>
      <c r="C59" s="129"/>
      <c r="D59" s="129" t="s">
        <v>73</v>
      </c>
      <c r="E59" s="137" t="s">
        <v>74</v>
      </c>
      <c r="F59" s="131">
        <v>326</v>
      </c>
      <c r="G59" s="131">
        <v>326</v>
      </c>
      <c r="H59" s="131">
        <v>70</v>
      </c>
      <c r="I59" s="131">
        <v>259.83999999999997</v>
      </c>
      <c r="J59" s="131">
        <f t="shared" si="33"/>
        <v>-66.160000000000025</v>
      </c>
      <c r="K59" s="131">
        <v>0</v>
      </c>
      <c r="L59" s="132">
        <v>100</v>
      </c>
      <c r="M59" s="132">
        <f t="shared" si="11"/>
        <v>326</v>
      </c>
      <c r="N59" s="131">
        <f t="shared" si="8"/>
        <v>100</v>
      </c>
      <c r="O59" s="131">
        <v>0</v>
      </c>
      <c r="P59" s="131">
        <f t="shared" si="35"/>
        <v>-70</v>
      </c>
      <c r="Q59" s="131">
        <f>R59+S59+T59</f>
        <v>-20</v>
      </c>
      <c r="R59" s="132"/>
      <c r="S59" s="132"/>
      <c r="T59" s="131">
        <v>-20</v>
      </c>
      <c r="U59" s="131"/>
      <c r="V59" s="131">
        <v>0</v>
      </c>
      <c r="W59" s="150"/>
      <c r="X59" s="150"/>
      <c r="Y59" s="150"/>
      <c r="Z59" s="131"/>
      <c r="AA59" s="105" t="s">
        <v>54</v>
      </c>
      <c r="AB59" s="105" t="s">
        <v>54</v>
      </c>
    </row>
    <row r="60" spans="2:28" ht="50.25" customHeight="1" x14ac:dyDescent="0.2">
      <c r="B60" s="135"/>
      <c r="C60" s="129"/>
      <c r="D60" s="140" t="s">
        <v>75</v>
      </c>
      <c r="E60" s="136" t="s">
        <v>76</v>
      </c>
      <c r="F60" s="131">
        <v>3669</v>
      </c>
      <c r="G60" s="131">
        <v>800</v>
      </c>
      <c r="H60" s="131">
        <v>180</v>
      </c>
      <c r="I60" s="131">
        <v>800</v>
      </c>
      <c r="J60" s="131">
        <f>I60-G60</f>
        <v>0</v>
      </c>
      <c r="K60" s="131">
        <v>180</v>
      </c>
      <c r="L60" s="132">
        <v>100</v>
      </c>
      <c r="M60" s="132">
        <f>F60</f>
        <v>3669</v>
      </c>
      <c r="N60" s="131">
        <f>M60/F60*100</f>
        <v>100</v>
      </c>
      <c r="O60" s="131">
        <f t="shared" ref="O60" si="38">M60-F60</f>
        <v>0</v>
      </c>
      <c r="P60" s="131">
        <f t="shared" si="35"/>
        <v>0</v>
      </c>
      <c r="Q60" s="131">
        <f>R60+S60+T60</f>
        <v>0</v>
      </c>
      <c r="R60" s="132"/>
      <c r="S60" s="132"/>
      <c r="T60" s="132"/>
      <c r="U60" s="132"/>
      <c r="V60" s="131">
        <v>0</v>
      </c>
      <c r="W60" s="131"/>
      <c r="X60" s="131"/>
      <c r="Y60" s="131"/>
      <c r="Z60" s="131"/>
      <c r="AA60" s="105"/>
      <c r="AB60" s="105"/>
    </row>
    <row r="61" spans="2:28" ht="63.75" x14ac:dyDescent="0.2">
      <c r="B61" s="135"/>
      <c r="C61" s="129"/>
      <c r="D61" s="140" t="s">
        <v>77</v>
      </c>
      <c r="E61" s="137" t="s">
        <v>78</v>
      </c>
      <c r="F61" s="131">
        <v>1880</v>
      </c>
      <c r="G61" s="131">
        <v>190</v>
      </c>
      <c r="H61" s="131">
        <v>190</v>
      </c>
      <c r="I61" s="131">
        <v>187.697</v>
      </c>
      <c r="J61" s="131">
        <f t="shared" si="33"/>
        <v>-2.3029999999999973</v>
      </c>
      <c r="K61" s="131">
        <v>187.697</v>
      </c>
      <c r="L61" s="132">
        <v>100</v>
      </c>
      <c r="M61" s="132">
        <f t="shared" si="11"/>
        <v>1880</v>
      </c>
      <c r="N61" s="131">
        <f t="shared" si="8"/>
        <v>100</v>
      </c>
      <c r="O61" s="131">
        <f t="shared" si="34"/>
        <v>0</v>
      </c>
      <c r="P61" s="131">
        <f>K61-H61</f>
        <v>-2.3029999999999973</v>
      </c>
      <c r="Q61" s="131">
        <f>R61+S61+T61</f>
        <v>0</v>
      </c>
      <c r="R61" s="131"/>
      <c r="S61" s="132"/>
      <c r="T61" s="131"/>
      <c r="U61" s="131"/>
      <c r="V61" s="131">
        <f>P61-Q61-U61</f>
        <v>-2.3029999999999973</v>
      </c>
      <c r="W61" s="131"/>
      <c r="X61" s="131"/>
      <c r="Y61" s="131"/>
      <c r="Z61" s="131"/>
      <c r="AA61" s="105" t="s">
        <v>54</v>
      </c>
      <c r="AB61" s="105" t="s">
        <v>54</v>
      </c>
    </row>
    <row r="62" spans="2:28" ht="63.75" x14ac:dyDescent="0.2">
      <c r="B62" s="135"/>
      <c r="C62" s="129"/>
      <c r="D62" s="140" t="s">
        <v>206</v>
      </c>
      <c r="E62" s="137" t="s">
        <v>207</v>
      </c>
      <c r="F62" s="131">
        <v>10</v>
      </c>
      <c r="G62" s="131">
        <v>10</v>
      </c>
      <c r="H62" s="131">
        <v>10</v>
      </c>
      <c r="I62" s="131">
        <v>4.4811300000000003</v>
      </c>
      <c r="J62" s="131">
        <f t="shared" si="33"/>
        <v>-5.5188699999999997</v>
      </c>
      <c r="K62" s="131">
        <v>4.4811300000000003</v>
      </c>
      <c r="L62" s="132">
        <v>100</v>
      </c>
      <c r="M62" s="132">
        <f t="shared" si="11"/>
        <v>10</v>
      </c>
      <c r="N62" s="131">
        <f t="shared" si="8"/>
        <v>100</v>
      </c>
      <c r="O62" s="131">
        <f t="shared" si="34"/>
        <v>0</v>
      </c>
      <c r="P62" s="131">
        <f t="shared" ref="P62" si="39">K62-H62</f>
        <v>-5.5188699999999997</v>
      </c>
      <c r="Q62" s="131">
        <f t="shared" ref="Q62" si="40">R62+S62+T62</f>
        <v>0</v>
      </c>
      <c r="R62" s="132"/>
      <c r="S62" s="132"/>
      <c r="T62" s="131"/>
      <c r="U62" s="131"/>
      <c r="V62" s="131">
        <f>P62-Q62-U62</f>
        <v>-5.5188699999999997</v>
      </c>
      <c r="W62" s="131"/>
      <c r="X62" s="131"/>
      <c r="Y62" s="131"/>
      <c r="Z62" s="131"/>
      <c r="AA62" s="105" t="s">
        <v>54</v>
      </c>
      <c r="AB62" s="105" t="s">
        <v>54</v>
      </c>
    </row>
    <row r="63" spans="2:28" ht="63.75" x14ac:dyDescent="0.2">
      <c r="B63" s="135"/>
      <c r="C63" s="129"/>
      <c r="D63" s="140" t="s">
        <v>83</v>
      </c>
      <c r="E63" s="137" t="s">
        <v>84</v>
      </c>
      <c r="F63" s="131">
        <v>13</v>
      </c>
      <c r="G63" s="131">
        <v>13</v>
      </c>
      <c r="H63" s="131">
        <v>13</v>
      </c>
      <c r="I63" s="131">
        <v>0</v>
      </c>
      <c r="J63" s="131">
        <f t="shared" si="33"/>
        <v>-13</v>
      </c>
      <c r="K63" s="131">
        <v>0</v>
      </c>
      <c r="L63" s="132">
        <v>100</v>
      </c>
      <c r="M63" s="132">
        <f t="shared" si="11"/>
        <v>13</v>
      </c>
      <c r="N63" s="131">
        <f t="shared" si="8"/>
        <v>100</v>
      </c>
      <c r="O63" s="131">
        <f t="shared" si="34"/>
        <v>0</v>
      </c>
      <c r="P63" s="131">
        <f t="shared" si="35"/>
        <v>-13</v>
      </c>
      <c r="Q63" s="131">
        <f t="shared" si="12"/>
        <v>0</v>
      </c>
      <c r="R63" s="132"/>
      <c r="S63" s="132"/>
      <c r="T63" s="131"/>
      <c r="U63" s="131"/>
      <c r="V63" s="131">
        <f>P63-Q63-U63</f>
        <v>-13</v>
      </c>
      <c r="W63" s="131"/>
      <c r="X63" s="131"/>
      <c r="Y63" s="131"/>
      <c r="Z63" s="131"/>
      <c r="AA63" s="105" t="s">
        <v>54</v>
      </c>
      <c r="AB63" s="105" t="s">
        <v>54</v>
      </c>
    </row>
    <row r="64" spans="2:28" ht="63.75" x14ac:dyDescent="0.2">
      <c r="B64" s="135" t="s">
        <v>99</v>
      </c>
      <c r="C64" s="129"/>
      <c r="D64" s="129"/>
      <c r="E64" s="142" t="s">
        <v>105</v>
      </c>
      <c r="F64" s="131">
        <f>F65</f>
        <v>380570</v>
      </c>
      <c r="G64" s="131">
        <f t="shared" ref="G64:J64" si="41">G65</f>
        <v>192650</v>
      </c>
      <c r="H64" s="131">
        <f t="shared" si="41"/>
        <v>90302</v>
      </c>
      <c r="I64" s="131">
        <f t="shared" si="41"/>
        <v>178582.95246999999</v>
      </c>
      <c r="J64" s="131">
        <f t="shared" si="41"/>
        <v>-14067.047530000005</v>
      </c>
      <c r="K64" s="131">
        <f>K65</f>
        <v>89011.048469999994</v>
      </c>
      <c r="L64" s="132">
        <f t="shared" ref="L64:L71" si="42">(K64/H64)*100</f>
        <v>98.570406491550571</v>
      </c>
      <c r="M64" s="131">
        <f>M65</f>
        <v>380570</v>
      </c>
      <c r="N64" s="131">
        <f t="shared" si="8"/>
        <v>100</v>
      </c>
      <c r="O64" s="131">
        <f t="shared" ref="O64:T64" si="43">O65</f>
        <v>0</v>
      </c>
      <c r="P64" s="131">
        <f t="shared" si="43"/>
        <v>-1290.9515300000037</v>
      </c>
      <c r="Q64" s="131">
        <f t="shared" si="43"/>
        <v>-2983.9340000000002</v>
      </c>
      <c r="R64" s="131">
        <f t="shared" si="43"/>
        <v>0</v>
      </c>
      <c r="S64" s="131">
        <f t="shared" si="43"/>
        <v>-545.67100000000005</v>
      </c>
      <c r="T64" s="131">
        <f t="shared" si="43"/>
        <v>-2438.2629999999999</v>
      </c>
      <c r="U64" s="131">
        <v>0</v>
      </c>
      <c r="V64" s="131">
        <v>0</v>
      </c>
      <c r="W64" s="131">
        <v>0</v>
      </c>
      <c r="X64" s="131">
        <v>0</v>
      </c>
      <c r="Y64" s="131">
        <v>0</v>
      </c>
      <c r="Z64" s="131">
        <v>0</v>
      </c>
      <c r="AA64" s="133"/>
      <c r="AB64" s="105"/>
    </row>
    <row r="65" spans="1:28" ht="33.75" customHeight="1" x14ac:dyDescent="0.2">
      <c r="A65" s="127" t="s">
        <v>106</v>
      </c>
      <c r="B65" s="151"/>
      <c r="C65" s="129" t="s">
        <v>46</v>
      </c>
      <c r="D65" s="129"/>
      <c r="E65" s="137" t="s">
        <v>47</v>
      </c>
      <c r="F65" s="131">
        <f>SUM(F66:F80)</f>
        <v>380570</v>
      </c>
      <c r="G65" s="131">
        <f t="shared" ref="G65:W65" si="44">SUM(G66:G80)</f>
        <v>192650</v>
      </c>
      <c r="H65" s="131">
        <f t="shared" si="44"/>
        <v>90302</v>
      </c>
      <c r="I65" s="131">
        <f t="shared" si="44"/>
        <v>178582.95246999999</v>
      </c>
      <c r="J65" s="131">
        <f t="shared" si="44"/>
        <v>-14067.047530000005</v>
      </c>
      <c r="K65" s="131">
        <f t="shared" si="44"/>
        <v>89011.048469999994</v>
      </c>
      <c r="L65" s="131" t="e">
        <f t="shared" si="44"/>
        <v>#DIV/0!</v>
      </c>
      <c r="M65" s="131">
        <f t="shared" si="44"/>
        <v>380570</v>
      </c>
      <c r="N65" s="131">
        <f t="shared" si="44"/>
        <v>1500</v>
      </c>
      <c r="O65" s="131">
        <f t="shared" si="44"/>
        <v>0</v>
      </c>
      <c r="P65" s="131">
        <f t="shared" si="44"/>
        <v>-1290.9515300000037</v>
      </c>
      <c r="Q65" s="131">
        <f t="shared" si="44"/>
        <v>-2983.9340000000002</v>
      </c>
      <c r="R65" s="131">
        <f t="shared" si="44"/>
        <v>0</v>
      </c>
      <c r="S65" s="131">
        <f t="shared" si="44"/>
        <v>-545.67100000000005</v>
      </c>
      <c r="T65" s="131">
        <f t="shared" si="44"/>
        <v>-2438.2629999999999</v>
      </c>
      <c r="U65" s="131">
        <f t="shared" si="44"/>
        <v>0</v>
      </c>
      <c r="V65" s="131">
        <f t="shared" si="44"/>
        <v>2296.0444699999962</v>
      </c>
      <c r="W65" s="131">
        <f t="shared" si="44"/>
        <v>0</v>
      </c>
      <c r="X65" s="131"/>
      <c r="Y65" s="131"/>
      <c r="Z65" s="131"/>
      <c r="AA65" s="105"/>
      <c r="AB65" s="105"/>
    </row>
    <row r="66" spans="1:28" ht="25.5" x14ac:dyDescent="0.2">
      <c r="B66" s="135"/>
      <c r="C66" s="129"/>
      <c r="D66" s="129" t="s">
        <v>88</v>
      </c>
      <c r="E66" s="137" t="s">
        <v>49</v>
      </c>
      <c r="F66" s="131">
        <v>192570</v>
      </c>
      <c r="G66" s="131">
        <v>47918</v>
      </c>
      <c r="H66" s="131">
        <v>47918</v>
      </c>
      <c r="I66" s="131">
        <v>47917.114999999998</v>
      </c>
      <c r="J66" s="131">
        <f>I66-G66</f>
        <v>-0.88500000000203727</v>
      </c>
      <c r="K66" s="131">
        <v>47917.114999999998</v>
      </c>
      <c r="L66" s="132">
        <f t="shared" si="42"/>
        <v>99.998153094870403</v>
      </c>
      <c r="M66" s="132">
        <f t="shared" ref="M66:M80" si="45">F66</f>
        <v>192570</v>
      </c>
      <c r="N66" s="131">
        <f t="shared" si="8"/>
        <v>100</v>
      </c>
      <c r="O66" s="131">
        <f>M66-F66</f>
        <v>0</v>
      </c>
      <c r="P66" s="131">
        <f t="shared" ref="P66:P72" si="46">K66-H66</f>
        <v>-0.88500000000203727</v>
      </c>
      <c r="Q66" s="131">
        <f t="shared" ref="Q66:Q80" si="47">R66+S66+T66</f>
        <v>-50.7</v>
      </c>
      <c r="R66" s="132"/>
      <c r="S66" s="132">
        <v>-50.7</v>
      </c>
      <c r="T66" s="131"/>
      <c r="U66" s="131"/>
      <c r="V66" s="131">
        <f>P66-Q66-U66</f>
        <v>49.814999999997966</v>
      </c>
      <c r="W66" s="131"/>
      <c r="X66" s="131"/>
      <c r="Y66" s="131"/>
      <c r="Z66" s="131"/>
      <c r="AA66" s="105" t="s">
        <v>50</v>
      </c>
      <c r="AB66" s="105" t="s">
        <v>50</v>
      </c>
    </row>
    <row r="67" spans="1:28" ht="25.5" x14ac:dyDescent="0.2">
      <c r="B67" s="135"/>
      <c r="C67" s="129"/>
      <c r="D67" s="129" t="s">
        <v>101</v>
      </c>
      <c r="E67" s="137" t="s">
        <v>56</v>
      </c>
      <c r="F67" s="131">
        <v>9254</v>
      </c>
      <c r="G67" s="131">
        <v>845</v>
      </c>
      <c r="H67" s="131">
        <v>845</v>
      </c>
      <c r="I67" s="131">
        <v>844.35</v>
      </c>
      <c r="J67" s="131">
        <f>I67-G67</f>
        <v>-0.64999999999997726</v>
      </c>
      <c r="K67" s="131">
        <v>844.35</v>
      </c>
      <c r="L67" s="132">
        <f t="shared" si="42"/>
        <v>99.92307692307692</v>
      </c>
      <c r="M67" s="132">
        <f t="shared" si="45"/>
        <v>9254</v>
      </c>
      <c r="N67" s="131">
        <f t="shared" si="8"/>
        <v>100</v>
      </c>
      <c r="O67" s="131">
        <f>M67-F67</f>
        <v>0</v>
      </c>
      <c r="P67" s="131">
        <f t="shared" si="46"/>
        <v>-0.64999999999997726</v>
      </c>
      <c r="Q67" s="131">
        <f>R67+S67+T67</f>
        <v>-110.31100000000001</v>
      </c>
      <c r="R67" s="131"/>
      <c r="S67" s="131">
        <v>-110.31100000000001</v>
      </c>
      <c r="T67" s="131"/>
      <c r="U67" s="131"/>
      <c r="V67" s="131">
        <f>P67-Q67-U67</f>
        <v>109.66100000000003</v>
      </c>
      <c r="W67" s="131"/>
      <c r="X67" s="131"/>
      <c r="Y67" s="131"/>
      <c r="Z67" s="131"/>
      <c r="AA67" s="105" t="s">
        <v>50</v>
      </c>
      <c r="AB67" s="105" t="s">
        <v>50</v>
      </c>
    </row>
    <row r="68" spans="1:28" ht="38.25" x14ac:dyDescent="0.2">
      <c r="B68" s="135"/>
      <c r="C68" s="129"/>
      <c r="D68" s="140" t="s">
        <v>57</v>
      </c>
      <c r="E68" s="141" t="s">
        <v>58</v>
      </c>
      <c r="F68" s="131">
        <v>3774</v>
      </c>
      <c r="G68" s="131">
        <v>912</v>
      </c>
      <c r="H68" s="131">
        <v>912</v>
      </c>
      <c r="I68" s="131">
        <v>906.202</v>
      </c>
      <c r="J68" s="131">
        <f t="shared" ref="J68" si="48">I68-G68</f>
        <v>-5.7980000000000018</v>
      </c>
      <c r="K68" s="131">
        <v>906.202</v>
      </c>
      <c r="L68" s="132">
        <v>100</v>
      </c>
      <c r="M68" s="132">
        <f t="shared" si="45"/>
        <v>3774</v>
      </c>
      <c r="N68" s="131">
        <f t="shared" si="8"/>
        <v>100</v>
      </c>
      <c r="O68" s="131">
        <f t="shared" ref="O68" si="49">M68-F68</f>
        <v>0</v>
      </c>
      <c r="P68" s="131">
        <f>K68-H68</f>
        <v>-5.7980000000000018</v>
      </c>
      <c r="Q68" s="131">
        <f>R68+S68+T68</f>
        <v>-16.734999999999999</v>
      </c>
      <c r="R68" s="132"/>
      <c r="S68" s="132">
        <v>-16.734999999999999</v>
      </c>
      <c r="T68" s="131"/>
      <c r="U68" s="131"/>
      <c r="V68" s="131">
        <v>0</v>
      </c>
      <c r="W68" s="131"/>
      <c r="X68" s="131"/>
      <c r="Y68" s="131"/>
      <c r="Z68" s="131"/>
      <c r="AA68" s="105"/>
      <c r="AB68" s="105"/>
    </row>
    <row r="69" spans="1:28" ht="25.5" x14ac:dyDescent="0.2">
      <c r="B69" s="135"/>
      <c r="C69" s="129"/>
      <c r="D69" s="129" t="s">
        <v>59</v>
      </c>
      <c r="E69" s="137" t="s">
        <v>60</v>
      </c>
      <c r="F69" s="131">
        <v>10167</v>
      </c>
      <c r="G69" s="131">
        <v>2550</v>
      </c>
      <c r="H69" s="131">
        <v>2550</v>
      </c>
      <c r="I69" s="131">
        <v>2549.5970000000002</v>
      </c>
      <c r="J69" s="131">
        <f>I69-G69</f>
        <v>-0.40299999999979264</v>
      </c>
      <c r="K69" s="131">
        <v>2549.5970000000002</v>
      </c>
      <c r="L69" s="132">
        <f t="shared" si="42"/>
        <v>99.984196078431381</v>
      </c>
      <c r="M69" s="132">
        <f t="shared" si="45"/>
        <v>10167</v>
      </c>
      <c r="N69" s="131">
        <f t="shared" si="8"/>
        <v>100</v>
      </c>
      <c r="O69" s="131">
        <f>M69-F69</f>
        <v>0</v>
      </c>
      <c r="P69" s="131">
        <f t="shared" si="46"/>
        <v>-0.40299999999979264</v>
      </c>
      <c r="Q69" s="131">
        <f t="shared" si="47"/>
        <v>0</v>
      </c>
      <c r="R69" s="132"/>
      <c r="S69" s="132"/>
      <c r="T69" s="131"/>
      <c r="U69" s="131"/>
      <c r="V69" s="131">
        <f>P69-Q69-U69</f>
        <v>-0.40299999999979264</v>
      </c>
      <c r="W69" s="131"/>
      <c r="X69" s="131"/>
      <c r="Y69" s="131"/>
      <c r="Z69" s="131"/>
      <c r="AA69" s="105" t="s">
        <v>50</v>
      </c>
      <c r="AB69" s="105" t="s">
        <v>50</v>
      </c>
    </row>
    <row r="70" spans="1:28" ht="38.25" x14ac:dyDescent="0.2">
      <c r="B70" s="135"/>
      <c r="C70" s="129"/>
      <c r="D70" s="129" t="s">
        <v>61</v>
      </c>
      <c r="E70" s="137" t="s">
        <v>102</v>
      </c>
      <c r="F70" s="131">
        <v>8664</v>
      </c>
      <c r="G70" s="131">
        <v>1608</v>
      </c>
      <c r="H70" s="131">
        <v>1608</v>
      </c>
      <c r="I70" s="131">
        <v>1607.046</v>
      </c>
      <c r="J70" s="131">
        <f>I70-G70</f>
        <v>-0.95399999999995089</v>
      </c>
      <c r="K70" s="131">
        <v>1607.046</v>
      </c>
      <c r="L70" s="132">
        <f t="shared" si="42"/>
        <v>99.940671641791042</v>
      </c>
      <c r="M70" s="132">
        <f t="shared" si="45"/>
        <v>8664</v>
      </c>
      <c r="N70" s="131">
        <f t="shared" si="8"/>
        <v>100</v>
      </c>
      <c r="O70" s="131">
        <f>M70-F70</f>
        <v>0</v>
      </c>
      <c r="P70" s="131">
        <f t="shared" si="46"/>
        <v>-0.95399999999995089</v>
      </c>
      <c r="Q70" s="131">
        <f t="shared" si="47"/>
        <v>-196.636</v>
      </c>
      <c r="R70" s="132"/>
      <c r="S70" s="132">
        <v>-196.636</v>
      </c>
      <c r="T70" s="131"/>
      <c r="U70" s="131"/>
      <c r="V70" s="131">
        <f>P70-Q70-U70</f>
        <v>195.68200000000004</v>
      </c>
      <c r="W70" s="131"/>
      <c r="X70" s="131"/>
      <c r="Y70" s="131"/>
      <c r="Z70" s="131"/>
      <c r="AA70" s="105"/>
      <c r="AB70" s="105"/>
    </row>
    <row r="71" spans="1:28" x14ac:dyDescent="0.2">
      <c r="B71" s="135"/>
      <c r="C71" s="129"/>
      <c r="D71" s="140" t="s">
        <v>89</v>
      </c>
      <c r="E71" s="137" t="s">
        <v>90</v>
      </c>
      <c r="F71" s="131">
        <v>13</v>
      </c>
      <c r="G71" s="131">
        <v>0</v>
      </c>
      <c r="H71" s="131">
        <v>0</v>
      </c>
      <c r="I71" s="131">
        <v>0</v>
      </c>
      <c r="J71" s="131">
        <f t="shared" ref="J71" si="50">I71-G71</f>
        <v>0</v>
      </c>
      <c r="K71" s="131">
        <v>0</v>
      </c>
      <c r="L71" s="132" t="e">
        <f t="shared" si="42"/>
        <v>#DIV/0!</v>
      </c>
      <c r="M71" s="132">
        <f t="shared" si="45"/>
        <v>13</v>
      </c>
      <c r="N71" s="131">
        <f t="shared" si="8"/>
        <v>100</v>
      </c>
      <c r="O71" s="131">
        <f t="shared" ref="O71:O80" si="51">M71-F71</f>
        <v>0</v>
      </c>
      <c r="P71" s="131">
        <f>K71-H71</f>
        <v>0</v>
      </c>
      <c r="Q71" s="131">
        <f>R71+S71+T71</f>
        <v>-13</v>
      </c>
      <c r="R71" s="131"/>
      <c r="S71" s="132"/>
      <c r="T71" s="131">
        <v>-13</v>
      </c>
      <c r="U71" s="131"/>
      <c r="V71" s="131">
        <f>P71-Q71-U71</f>
        <v>13</v>
      </c>
      <c r="W71" s="131"/>
      <c r="X71" s="131"/>
      <c r="Y71" s="131"/>
      <c r="Z71" s="131"/>
      <c r="AA71" s="105"/>
      <c r="AB71" s="105"/>
    </row>
    <row r="72" spans="1:28" ht="51" x14ac:dyDescent="0.2">
      <c r="B72" s="135"/>
      <c r="C72" s="129"/>
      <c r="D72" s="129" t="s">
        <v>64</v>
      </c>
      <c r="E72" s="148" t="s">
        <v>65</v>
      </c>
      <c r="F72" s="131">
        <v>5778</v>
      </c>
      <c r="G72" s="131">
        <v>968</v>
      </c>
      <c r="H72" s="131">
        <v>968</v>
      </c>
      <c r="I72" s="131">
        <v>967.57</v>
      </c>
      <c r="J72" s="131">
        <f>I72-G72</f>
        <v>-0.42999999999994998</v>
      </c>
      <c r="K72" s="131">
        <v>967.57</v>
      </c>
      <c r="L72" s="132">
        <f>(K72/H72)*100</f>
        <v>99.955578512396698</v>
      </c>
      <c r="M72" s="132">
        <f t="shared" si="45"/>
        <v>5778</v>
      </c>
      <c r="N72" s="131">
        <f t="shared" si="8"/>
        <v>100</v>
      </c>
      <c r="O72" s="131">
        <f t="shared" si="51"/>
        <v>0</v>
      </c>
      <c r="P72" s="131">
        <f t="shared" si="46"/>
        <v>-0.42999999999994998</v>
      </c>
      <c r="Q72" s="131">
        <f t="shared" si="47"/>
        <v>-171.28899999999999</v>
      </c>
      <c r="R72" s="131"/>
      <c r="S72" s="132">
        <v>-171.28899999999999</v>
      </c>
      <c r="T72" s="131"/>
      <c r="U72" s="131"/>
      <c r="V72" s="131">
        <f>P72-Q72-U72</f>
        <v>170.85900000000004</v>
      </c>
      <c r="W72" s="131"/>
      <c r="X72" s="131"/>
      <c r="Y72" s="131"/>
      <c r="Z72" s="131"/>
      <c r="AA72" s="105"/>
      <c r="AB72" s="105"/>
    </row>
    <row r="73" spans="1:28" ht="63.75" x14ac:dyDescent="0.2">
      <c r="B73" s="135"/>
      <c r="C73" s="129"/>
      <c r="D73" s="140" t="s">
        <v>93</v>
      </c>
      <c r="E73" s="137" t="s">
        <v>94</v>
      </c>
      <c r="F73" s="131">
        <v>552</v>
      </c>
      <c r="G73" s="131">
        <v>552</v>
      </c>
      <c r="H73" s="131">
        <v>552</v>
      </c>
      <c r="I73" s="131">
        <v>0</v>
      </c>
      <c r="J73" s="131">
        <f t="shared" ref="J73:J78" si="52">I73-G73</f>
        <v>-552</v>
      </c>
      <c r="K73" s="131">
        <v>0</v>
      </c>
      <c r="L73" s="132">
        <v>100</v>
      </c>
      <c r="M73" s="132">
        <f t="shared" si="45"/>
        <v>552</v>
      </c>
      <c r="N73" s="131">
        <f>M73/F73*100</f>
        <v>100</v>
      </c>
      <c r="O73" s="131">
        <f t="shared" si="51"/>
        <v>0</v>
      </c>
      <c r="P73" s="131">
        <f>K73-H73</f>
        <v>-552</v>
      </c>
      <c r="Q73" s="131">
        <f t="shared" si="47"/>
        <v>0</v>
      </c>
      <c r="R73" s="132"/>
      <c r="S73" s="132"/>
      <c r="T73" s="131"/>
      <c r="U73" s="131"/>
      <c r="V73" s="131">
        <v>0</v>
      </c>
      <c r="W73" s="131"/>
      <c r="X73" s="131"/>
      <c r="Y73" s="131"/>
      <c r="Z73" s="131"/>
      <c r="AA73" s="105" t="s">
        <v>66</v>
      </c>
      <c r="AB73" s="105" t="s">
        <v>66</v>
      </c>
    </row>
    <row r="74" spans="1:28" ht="63.75" x14ac:dyDescent="0.2">
      <c r="B74" s="135"/>
      <c r="C74" s="129"/>
      <c r="D74" s="140" t="s">
        <v>95</v>
      </c>
      <c r="E74" s="149" t="s">
        <v>96</v>
      </c>
      <c r="F74" s="131">
        <v>338</v>
      </c>
      <c r="G74" s="131">
        <v>338</v>
      </c>
      <c r="H74" s="131">
        <v>338</v>
      </c>
      <c r="I74" s="131">
        <v>0</v>
      </c>
      <c r="J74" s="131">
        <f t="shared" si="52"/>
        <v>-338</v>
      </c>
      <c r="K74" s="131">
        <v>0</v>
      </c>
      <c r="L74" s="132">
        <v>100</v>
      </c>
      <c r="M74" s="132">
        <f t="shared" si="45"/>
        <v>338</v>
      </c>
      <c r="N74" s="131">
        <f>M74/F74*100</f>
        <v>100</v>
      </c>
      <c r="O74" s="131">
        <f t="shared" si="51"/>
        <v>0</v>
      </c>
      <c r="P74" s="131">
        <f t="shared" ref="P74:P80" si="53">K74-H74</f>
        <v>-338</v>
      </c>
      <c r="Q74" s="131">
        <f t="shared" si="47"/>
        <v>0</v>
      </c>
      <c r="R74" s="132"/>
      <c r="S74" s="132"/>
      <c r="T74" s="131"/>
      <c r="U74" s="131"/>
      <c r="V74" s="131">
        <f>P74-Q74-U74</f>
        <v>-338</v>
      </c>
      <c r="W74" s="131"/>
      <c r="X74" s="131"/>
      <c r="Y74" s="131"/>
      <c r="Z74" s="131"/>
      <c r="AA74" s="105" t="s">
        <v>66</v>
      </c>
      <c r="AB74" s="105" t="s">
        <v>66</v>
      </c>
    </row>
    <row r="75" spans="1:28" ht="63.75" x14ac:dyDescent="0.2">
      <c r="B75" s="135"/>
      <c r="C75" s="129"/>
      <c r="D75" s="140" t="s">
        <v>71</v>
      </c>
      <c r="E75" s="137" t="s">
        <v>104</v>
      </c>
      <c r="F75" s="131">
        <v>959</v>
      </c>
      <c r="G75" s="131">
        <v>959</v>
      </c>
      <c r="H75" s="131">
        <v>959</v>
      </c>
      <c r="I75" s="131">
        <v>789.99699999999996</v>
      </c>
      <c r="J75" s="131">
        <f>I75-G75</f>
        <v>-169.00300000000004</v>
      </c>
      <c r="K75" s="131">
        <v>789.99699999999996</v>
      </c>
      <c r="L75" s="132">
        <f t="shared" ref="L75" si="54">(K75/H75)*100</f>
        <v>82.377163712200201</v>
      </c>
      <c r="M75" s="132">
        <f t="shared" si="45"/>
        <v>959</v>
      </c>
      <c r="N75" s="131">
        <f t="shared" ref="N75:N80" si="55">M75/F75*100</f>
        <v>100</v>
      </c>
      <c r="O75" s="131">
        <f t="shared" si="51"/>
        <v>0</v>
      </c>
      <c r="P75" s="131">
        <f t="shared" si="53"/>
        <v>-169.00300000000004</v>
      </c>
      <c r="Q75" s="131">
        <f t="shared" si="47"/>
        <v>-500</v>
      </c>
      <c r="R75" s="132"/>
      <c r="S75" s="132"/>
      <c r="T75" s="131">
        <v>-500</v>
      </c>
      <c r="U75" s="131"/>
      <c r="V75" s="131">
        <f>P75-Q75-U75</f>
        <v>330.99699999999996</v>
      </c>
      <c r="W75" s="131"/>
      <c r="X75" s="131"/>
      <c r="Y75" s="131"/>
      <c r="Z75" s="131"/>
      <c r="AA75" s="105" t="s">
        <v>66</v>
      </c>
      <c r="AB75" s="105" t="s">
        <v>66</v>
      </c>
    </row>
    <row r="76" spans="1:28" ht="63.75" x14ac:dyDescent="0.2">
      <c r="B76" s="129"/>
      <c r="C76" s="129"/>
      <c r="D76" s="129" t="s">
        <v>97</v>
      </c>
      <c r="E76" s="137" t="s">
        <v>98</v>
      </c>
      <c r="F76" s="131">
        <v>10773</v>
      </c>
      <c r="G76" s="131">
        <v>3572</v>
      </c>
      <c r="H76" s="131">
        <v>3572</v>
      </c>
      <c r="I76" s="131">
        <v>3571.87547</v>
      </c>
      <c r="J76" s="131">
        <f>I76-G76</f>
        <v>-0.12453000000004977</v>
      </c>
      <c r="K76" s="131">
        <v>3571.87547</v>
      </c>
      <c r="L76" s="132">
        <v>100</v>
      </c>
      <c r="M76" s="132">
        <f t="shared" si="45"/>
        <v>10773</v>
      </c>
      <c r="N76" s="131">
        <f t="shared" si="55"/>
        <v>100</v>
      </c>
      <c r="O76" s="131">
        <v>0</v>
      </c>
      <c r="P76" s="131">
        <f t="shared" si="53"/>
        <v>-0.12453000000004977</v>
      </c>
      <c r="Q76" s="131">
        <f t="shared" si="47"/>
        <v>-335.02800000000002</v>
      </c>
      <c r="R76" s="131"/>
      <c r="S76" s="132"/>
      <c r="T76" s="131">
        <v>-335.02800000000002</v>
      </c>
      <c r="U76" s="131"/>
      <c r="V76" s="131">
        <f>P76-Q76-U76</f>
        <v>334.90346999999997</v>
      </c>
      <c r="W76" s="150"/>
      <c r="X76" s="150"/>
      <c r="Y76" s="150"/>
      <c r="Z76" s="131"/>
      <c r="AA76" s="105" t="s">
        <v>66</v>
      </c>
      <c r="AB76" s="105" t="s">
        <v>66</v>
      </c>
    </row>
    <row r="77" spans="1:28" ht="25.5" x14ac:dyDescent="0.2">
      <c r="B77" s="129"/>
      <c r="C77" s="129"/>
      <c r="D77" s="129" t="s">
        <v>73</v>
      </c>
      <c r="E77" s="137" t="s">
        <v>74</v>
      </c>
      <c r="F77" s="131">
        <v>777</v>
      </c>
      <c r="G77" s="131">
        <v>777</v>
      </c>
      <c r="H77" s="131">
        <v>192</v>
      </c>
      <c r="I77" s="131">
        <v>0</v>
      </c>
      <c r="J77" s="131">
        <f t="shared" si="52"/>
        <v>-777</v>
      </c>
      <c r="K77" s="131">
        <v>0</v>
      </c>
      <c r="L77" s="132">
        <v>100</v>
      </c>
      <c r="M77" s="132">
        <f t="shared" si="45"/>
        <v>777</v>
      </c>
      <c r="N77" s="131">
        <f t="shared" si="55"/>
        <v>100</v>
      </c>
      <c r="O77" s="131">
        <v>0</v>
      </c>
      <c r="P77" s="131">
        <f t="shared" si="53"/>
        <v>-192</v>
      </c>
      <c r="Q77" s="131">
        <f t="shared" si="47"/>
        <v>-64</v>
      </c>
      <c r="R77" s="132"/>
      <c r="S77" s="132"/>
      <c r="T77" s="131">
        <v>-64</v>
      </c>
      <c r="U77" s="131"/>
      <c r="V77" s="131">
        <v>0</v>
      </c>
      <c r="W77" s="150"/>
      <c r="X77" s="150"/>
      <c r="Y77" s="150"/>
      <c r="Z77" s="131"/>
      <c r="AA77" s="105" t="s">
        <v>202</v>
      </c>
      <c r="AB77" s="105" t="s">
        <v>202</v>
      </c>
    </row>
    <row r="78" spans="1:28" ht="55.5" customHeight="1" x14ac:dyDescent="0.2">
      <c r="B78" s="135"/>
      <c r="C78" s="129"/>
      <c r="D78" s="140" t="s">
        <v>75</v>
      </c>
      <c r="E78" s="136" t="s">
        <v>76</v>
      </c>
      <c r="F78" s="131">
        <v>800</v>
      </c>
      <c r="G78" s="131">
        <v>800</v>
      </c>
      <c r="H78" s="131">
        <v>201</v>
      </c>
      <c r="I78" s="131">
        <v>800</v>
      </c>
      <c r="J78" s="131">
        <f t="shared" si="52"/>
        <v>0</v>
      </c>
      <c r="K78" s="131">
        <v>200.001</v>
      </c>
      <c r="L78" s="132">
        <v>100</v>
      </c>
      <c r="M78" s="132">
        <f>F78</f>
        <v>800</v>
      </c>
      <c r="N78" s="131">
        <f>M78/F78*100</f>
        <v>100</v>
      </c>
      <c r="O78" s="131">
        <f t="shared" ref="O78" si="56">M78-F78</f>
        <v>0</v>
      </c>
      <c r="P78" s="131">
        <f t="shared" si="53"/>
        <v>-0.99899999999999523</v>
      </c>
      <c r="Q78" s="131">
        <f t="shared" si="47"/>
        <v>-67</v>
      </c>
      <c r="R78" s="132"/>
      <c r="S78" s="132"/>
      <c r="T78" s="132">
        <v>-67</v>
      </c>
      <c r="U78" s="132"/>
      <c r="V78" s="131">
        <v>0</v>
      </c>
      <c r="W78" s="131"/>
      <c r="X78" s="131"/>
      <c r="Y78" s="131"/>
      <c r="Z78" s="131"/>
      <c r="AA78" s="105"/>
      <c r="AB78" s="105"/>
    </row>
    <row r="79" spans="1:28" ht="63.75" x14ac:dyDescent="0.2">
      <c r="B79" s="135"/>
      <c r="C79" s="129"/>
      <c r="D79" s="140" t="s">
        <v>77</v>
      </c>
      <c r="E79" s="137" t="s">
        <v>78</v>
      </c>
      <c r="F79" s="131">
        <v>136149</v>
      </c>
      <c r="G79" s="131">
        <v>130849</v>
      </c>
      <c r="H79" s="131">
        <v>29685</v>
      </c>
      <c r="I79" s="131">
        <v>118629.2</v>
      </c>
      <c r="J79" s="131">
        <f>I79-G79</f>
        <v>-12219.800000000003</v>
      </c>
      <c r="K79" s="131">
        <v>29657.294999999998</v>
      </c>
      <c r="L79" s="132">
        <f t="shared" ref="L79:L101" si="57">(K79/H79)*100</f>
        <v>99.906670035371391</v>
      </c>
      <c r="M79" s="132">
        <f t="shared" si="45"/>
        <v>136149</v>
      </c>
      <c r="N79" s="131">
        <f t="shared" si="55"/>
        <v>100</v>
      </c>
      <c r="O79" s="131">
        <f t="shared" si="51"/>
        <v>0</v>
      </c>
      <c r="P79" s="131">
        <f t="shared" si="53"/>
        <v>-27.705000000001746</v>
      </c>
      <c r="Q79" s="131">
        <f t="shared" si="47"/>
        <v>-1459.2349999999999</v>
      </c>
      <c r="R79" s="131"/>
      <c r="S79" s="132"/>
      <c r="T79" s="131">
        <v>-1459.2349999999999</v>
      </c>
      <c r="U79" s="131"/>
      <c r="V79" s="131">
        <f>P79-Q79-U79</f>
        <v>1431.5299999999982</v>
      </c>
      <c r="W79" s="131"/>
      <c r="X79" s="131"/>
      <c r="Y79" s="131"/>
      <c r="Z79" s="131"/>
      <c r="AA79" s="105" t="s">
        <v>66</v>
      </c>
      <c r="AB79" s="105" t="s">
        <v>66</v>
      </c>
    </row>
    <row r="80" spans="1:28" ht="63.75" x14ac:dyDescent="0.2">
      <c r="B80" s="135"/>
      <c r="C80" s="129"/>
      <c r="D80" s="140" t="s">
        <v>206</v>
      </c>
      <c r="E80" s="137" t="s">
        <v>207</v>
      </c>
      <c r="F80" s="131">
        <v>2</v>
      </c>
      <c r="G80" s="131">
        <v>2</v>
      </c>
      <c r="H80" s="131">
        <v>2</v>
      </c>
      <c r="I80" s="131">
        <v>0</v>
      </c>
      <c r="J80" s="131">
        <f t="shared" ref="J80" si="58">I80-G80</f>
        <v>-2</v>
      </c>
      <c r="K80" s="131">
        <v>0</v>
      </c>
      <c r="L80" s="132">
        <v>100</v>
      </c>
      <c r="M80" s="132">
        <f t="shared" si="45"/>
        <v>2</v>
      </c>
      <c r="N80" s="131">
        <f t="shared" si="55"/>
        <v>100</v>
      </c>
      <c r="O80" s="131">
        <f t="shared" si="51"/>
        <v>0</v>
      </c>
      <c r="P80" s="131">
        <f t="shared" si="53"/>
        <v>-2</v>
      </c>
      <c r="Q80" s="131">
        <f t="shared" si="47"/>
        <v>0</v>
      </c>
      <c r="R80" s="132"/>
      <c r="S80" s="132"/>
      <c r="T80" s="131"/>
      <c r="U80" s="131"/>
      <c r="V80" s="131">
        <f>P80-Q80-U80</f>
        <v>-2</v>
      </c>
      <c r="W80" s="131"/>
      <c r="X80" s="131"/>
      <c r="Y80" s="131"/>
      <c r="Z80" s="131"/>
      <c r="AA80" s="105" t="s">
        <v>54</v>
      </c>
      <c r="AB80" s="105" t="s">
        <v>54</v>
      </c>
    </row>
    <row r="81" spans="1:670" ht="76.5" x14ac:dyDescent="0.2">
      <c r="B81" s="135" t="s">
        <v>99</v>
      </c>
      <c r="C81" s="129"/>
      <c r="D81" s="129"/>
      <c r="E81" s="142" t="s">
        <v>107</v>
      </c>
      <c r="F81" s="131">
        <f>F82</f>
        <v>203972</v>
      </c>
      <c r="G81" s="131">
        <f t="shared" ref="G81:K81" si="59">G82</f>
        <v>75167</v>
      </c>
      <c r="H81" s="131">
        <f t="shared" si="59"/>
        <v>58791</v>
      </c>
      <c r="I81" s="131">
        <f t="shared" si="59"/>
        <v>63877.374900000003</v>
      </c>
      <c r="J81" s="131">
        <f t="shared" si="59"/>
        <v>-11289.625100000001</v>
      </c>
      <c r="K81" s="131">
        <f t="shared" si="59"/>
        <v>57300.192080000001</v>
      </c>
      <c r="L81" s="132">
        <f t="shared" si="57"/>
        <v>97.464224252011363</v>
      </c>
      <c r="M81" s="131">
        <f>M82</f>
        <v>203972</v>
      </c>
      <c r="N81" s="131">
        <f t="shared" si="8"/>
        <v>100</v>
      </c>
      <c r="O81" s="131">
        <f t="shared" ref="O81:V81" si="60">O82</f>
        <v>0</v>
      </c>
      <c r="P81" s="131">
        <f t="shared" si="60"/>
        <v>-1490.80792</v>
      </c>
      <c r="Q81" s="131">
        <f t="shared" si="60"/>
        <v>-606.42599999999993</v>
      </c>
      <c r="R81" s="131">
        <f t="shared" si="60"/>
        <v>0</v>
      </c>
      <c r="S81" s="131">
        <f t="shared" si="60"/>
        <v>0</v>
      </c>
      <c r="T81" s="131">
        <f t="shared" si="60"/>
        <v>-606.42599999999993</v>
      </c>
      <c r="U81" s="131">
        <f t="shared" si="60"/>
        <v>0</v>
      </c>
      <c r="V81" s="131">
        <f t="shared" si="60"/>
        <v>-1355.2555200000002</v>
      </c>
      <c r="W81" s="131"/>
      <c r="X81" s="131"/>
      <c r="Y81" s="131"/>
      <c r="Z81" s="131"/>
      <c r="AA81" s="147"/>
      <c r="AB81" s="105"/>
    </row>
    <row r="82" spans="1:670" ht="25.5" x14ac:dyDescent="0.2">
      <c r="B82" s="135"/>
      <c r="C82" s="129" t="s">
        <v>46</v>
      </c>
      <c r="D82" s="129"/>
      <c r="E82" s="137" t="s">
        <v>47</v>
      </c>
      <c r="F82" s="131">
        <f>F83+F84+F85+F87+F88+F89+F90+F91+F92+F93+F94+F86</f>
        <v>203972</v>
      </c>
      <c r="G82" s="131">
        <f t="shared" ref="G82:K82" si="61">G83+G84+G85+G87+G88+G89+G90+G91+G92+G93+G94+G86</f>
        <v>75167</v>
      </c>
      <c r="H82" s="131">
        <f t="shared" si="61"/>
        <v>58791</v>
      </c>
      <c r="I82" s="131">
        <f t="shared" si="61"/>
        <v>63877.374900000003</v>
      </c>
      <c r="J82" s="131">
        <f t="shared" si="61"/>
        <v>-11289.625100000001</v>
      </c>
      <c r="K82" s="131">
        <f t="shared" si="61"/>
        <v>57300.192080000001</v>
      </c>
      <c r="L82" s="132">
        <f t="shared" si="57"/>
        <v>97.464224252011363</v>
      </c>
      <c r="M82" s="131">
        <f>M83+M84+M85+M87+M88+M89+M90+M91+M92+M93+M94+M86</f>
        <v>203972</v>
      </c>
      <c r="N82" s="131">
        <f t="shared" si="8"/>
        <v>100</v>
      </c>
      <c r="O82" s="131">
        <f t="shared" ref="O82:V82" si="62">O83+O84+O85+O87+O88+O89+O90+O91+O92+O93+O94+O86</f>
        <v>0</v>
      </c>
      <c r="P82" s="131">
        <f t="shared" si="62"/>
        <v>-1490.80792</v>
      </c>
      <c r="Q82" s="131">
        <f t="shared" si="62"/>
        <v>-606.42599999999993</v>
      </c>
      <c r="R82" s="131">
        <f t="shared" si="62"/>
        <v>0</v>
      </c>
      <c r="S82" s="131">
        <f t="shared" si="62"/>
        <v>0</v>
      </c>
      <c r="T82" s="131">
        <f t="shared" si="62"/>
        <v>-606.42599999999993</v>
      </c>
      <c r="U82" s="131">
        <f t="shared" si="62"/>
        <v>0</v>
      </c>
      <c r="V82" s="131">
        <f t="shared" si="62"/>
        <v>-1355.2555200000002</v>
      </c>
      <c r="W82" s="131"/>
      <c r="X82" s="131"/>
      <c r="Y82" s="131"/>
      <c r="Z82" s="131"/>
      <c r="AA82" s="105"/>
      <c r="AB82" s="105"/>
    </row>
    <row r="83" spans="1:670" x14ac:dyDescent="0.2">
      <c r="B83" s="129"/>
      <c r="C83" s="129"/>
      <c r="D83" s="129" t="s">
        <v>88</v>
      </c>
      <c r="E83" s="137" t="s">
        <v>49</v>
      </c>
      <c r="F83" s="131">
        <v>133516</v>
      </c>
      <c r="G83" s="131">
        <v>36607</v>
      </c>
      <c r="H83" s="131">
        <v>36607</v>
      </c>
      <c r="I83" s="131">
        <v>36607</v>
      </c>
      <c r="J83" s="131">
        <f>I83-G83</f>
        <v>0</v>
      </c>
      <c r="K83" s="131">
        <v>36607</v>
      </c>
      <c r="L83" s="132">
        <f>(K83/H83)*100</f>
        <v>100</v>
      </c>
      <c r="M83" s="132">
        <f t="shared" ref="M83:M189" si="63">F83</f>
        <v>133516</v>
      </c>
      <c r="N83" s="131">
        <v>100</v>
      </c>
      <c r="O83" s="131">
        <f>M83-F83</f>
        <v>0</v>
      </c>
      <c r="P83" s="131">
        <f t="shared" ref="P83:P94" si="64">K83-H83</f>
        <v>0</v>
      </c>
      <c r="Q83" s="131">
        <f t="shared" ref="Q83:Q84" si="65">R83+S83+T83</f>
        <v>0</v>
      </c>
      <c r="R83" s="131"/>
      <c r="S83" s="132"/>
      <c r="T83" s="132"/>
      <c r="U83" s="131"/>
      <c r="V83" s="131">
        <f>P83-Q83-U83</f>
        <v>0</v>
      </c>
      <c r="W83" s="131"/>
      <c r="X83" s="131"/>
      <c r="Y83" s="131"/>
      <c r="Z83" s="131"/>
      <c r="AA83" s="105"/>
      <c r="AB83" s="105"/>
    </row>
    <row r="84" spans="1:670" x14ac:dyDescent="0.2">
      <c r="B84" s="135"/>
      <c r="C84" s="129"/>
      <c r="D84" s="129" t="s">
        <v>101</v>
      </c>
      <c r="E84" s="137" t="s">
        <v>56</v>
      </c>
      <c r="F84" s="131">
        <v>5688</v>
      </c>
      <c r="G84" s="131">
        <v>1422</v>
      </c>
      <c r="H84" s="131">
        <v>1422</v>
      </c>
      <c r="I84" s="131">
        <v>1422</v>
      </c>
      <c r="J84" s="131">
        <f>I84-G84</f>
        <v>0</v>
      </c>
      <c r="K84" s="131">
        <v>1422</v>
      </c>
      <c r="L84" s="132">
        <v>0</v>
      </c>
      <c r="M84" s="132">
        <f t="shared" si="63"/>
        <v>5688</v>
      </c>
      <c r="N84" s="131">
        <f t="shared" ref="N84:N85" si="66">M84/F84*100</f>
        <v>100</v>
      </c>
      <c r="O84" s="131">
        <f>M84-F84</f>
        <v>0</v>
      </c>
      <c r="P84" s="131">
        <f t="shared" si="64"/>
        <v>0</v>
      </c>
      <c r="Q84" s="131">
        <f t="shared" si="65"/>
        <v>0</v>
      </c>
      <c r="R84" s="131"/>
      <c r="S84" s="131"/>
      <c r="T84" s="131"/>
      <c r="U84" s="131"/>
      <c r="V84" s="131">
        <f>P84-Q84-U84</f>
        <v>0</v>
      </c>
      <c r="W84" s="131"/>
      <c r="X84" s="131"/>
      <c r="Y84" s="131"/>
      <c r="Z84" s="131"/>
      <c r="AA84" s="105"/>
      <c r="AB84" s="105"/>
    </row>
    <row r="85" spans="1:670" ht="38.25" x14ac:dyDescent="0.2">
      <c r="B85" s="135"/>
      <c r="C85" s="129"/>
      <c r="D85" s="140" t="s">
        <v>57</v>
      </c>
      <c r="E85" s="141" t="s">
        <v>58</v>
      </c>
      <c r="F85" s="131">
        <v>3469</v>
      </c>
      <c r="G85" s="131">
        <v>867</v>
      </c>
      <c r="H85" s="131">
        <v>867</v>
      </c>
      <c r="I85" s="131">
        <v>867</v>
      </c>
      <c r="J85" s="131">
        <f t="shared" ref="J85:J87" si="67">I85-G85</f>
        <v>0</v>
      </c>
      <c r="K85" s="131">
        <v>867</v>
      </c>
      <c r="L85" s="132">
        <v>100</v>
      </c>
      <c r="M85" s="132">
        <f t="shared" si="63"/>
        <v>3469</v>
      </c>
      <c r="N85" s="131">
        <f t="shared" si="66"/>
        <v>100</v>
      </c>
      <c r="O85" s="131">
        <f t="shared" ref="O85:O86" si="68">M85-F85</f>
        <v>0</v>
      </c>
      <c r="P85" s="131">
        <f>K85-H85</f>
        <v>0</v>
      </c>
      <c r="Q85" s="131">
        <f>R85+S85+T85</f>
        <v>0</v>
      </c>
      <c r="R85" s="132"/>
      <c r="S85" s="132"/>
      <c r="T85" s="131"/>
      <c r="U85" s="131"/>
      <c r="V85" s="131">
        <v>0</v>
      </c>
      <c r="W85" s="131"/>
      <c r="X85" s="131"/>
      <c r="Y85" s="131"/>
      <c r="Z85" s="131"/>
      <c r="AA85" s="105"/>
      <c r="AB85" s="105"/>
    </row>
    <row r="86" spans="1:670" x14ac:dyDescent="0.2">
      <c r="B86" s="129"/>
      <c r="C86" s="129"/>
      <c r="D86" s="129" t="s">
        <v>59</v>
      </c>
      <c r="E86" s="137" t="s">
        <v>60</v>
      </c>
      <c r="F86" s="131">
        <v>7050</v>
      </c>
      <c r="G86" s="131">
        <v>1761</v>
      </c>
      <c r="H86" s="131">
        <v>1761</v>
      </c>
      <c r="I86" s="131">
        <v>1761</v>
      </c>
      <c r="J86" s="131">
        <f t="shared" si="67"/>
        <v>0</v>
      </c>
      <c r="K86" s="131">
        <v>1761</v>
      </c>
      <c r="L86" s="132">
        <v>100</v>
      </c>
      <c r="M86" s="132">
        <f>F86</f>
        <v>7050</v>
      </c>
      <c r="N86" s="131">
        <v>100</v>
      </c>
      <c r="O86" s="131">
        <f t="shared" si="68"/>
        <v>0</v>
      </c>
      <c r="P86" s="131">
        <f t="shared" ref="P86" si="69">K86-H86</f>
        <v>0</v>
      </c>
      <c r="Q86" s="131">
        <f t="shared" ref="Q86:Q92" si="70">R86+S86+T86</f>
        <v>0</v>
      </c>
      <c r="R86" s="131"/>
      <c r="S86" s="131"/>
      <c r="T86" s="131"/>
      <c r="U86" s="131"/>
      <c r="V86" s="131">
        <v>0</v>
      </c>
      <c r="W86" s="131"/>
      <c r="X86" s="131"/>
      <c r="Y86" s="131"/>
      <c r="Z86" s="131"/>
      <c r="AA86" s="105"/>
      <c r="AB86" s="105"/>
    </row>
    <row r="87" spans="1:670" ht="38.25" x14ac:dyDescent="0.2">
      <c r="B87" s="129"/>
      <c r="C87" s="129"/>
      <c r="D87" s="129" t="s">
        <v>61</v>
      </c>
      <c r="E87" s="137" t="s">
        <v>102</v>
      </c>
      <c r="F87" s="131">
        <v>6008</v>
      </c>
      <c r="G87" s="131">
        <v>1500</v>
      </c>
      <c r="H87" s="131">
        <v>1500</v>
      </c>
      <c r="I87" s="131">
        <v>1500</v>
      </c>
      <c r="J87" s="131">
        <f t="shared" si="67"/>
        <v>0</v>
      </c>
      <c r="K87" s="131">
        <v>1500</v>
      </c>
      <c r="L87" s="132">
        <f t="shared" ref="L87:L88" si="71">(K87/H87)*100</f>
        <v>100</v>
      </c>
      <c r="M87" s="132">
        <f t="shared" si="63"/>
        <v>6008</v>
      </c>
      <c r="N87" s="131">
        <f>M87/F87*100</f>
        <v>100</v>
      </c>
      <c r="O87" s="131">
        <f>M87-F87</f>
        <v>0</v>
      </c>
      <c r="P87" s="131">
        <f t="shared" si="64"/>
        <v>0</v>
      </c>
      <c r="Q87" s="131">
        <f t="shared" si="70"/>
        <v>0</v>
      </c>
      <c r="R87" s="131"/>
      <c r="S87" s="131"/>
      <c r="T87" s="131"/>
      <c r="U87" s="131"/>
      <c r="V87" s="131">
        <f>P87-Q87-U87</f>
        <v>0</v>
      </c>
      <c r="W87" s="131"/>
      <c r="X87" s="131"/>
      <c r="Y87" s="131"/>
      <c r="Z87" s="131"/>
      <c r="AA87" s="105"/>
      <c r="AB87" s="105"/>
    </row>
    <row r="88" spans="1:670" ht="51" x14ac:dyDescent="0.2">
      <c r="B88" s="129"/>
      <c r="C88" s="129"/>
      <c r="D88" s="129" t="s">
        <v>64</v>
      </c>
      <c r="E88" s="148" t="s">
        <v>65</v>
      </c>
      <c r="F88" s="131">
        <v>4005</v>
      </c>
      <c r="G88" s="131">
        <v>999</v>
      </c>
      <c r="H88" s="131">
        <v>999</v>
      </c>
      <c r="I88" s="131">
        <v>999</v>
      </c>
      <c r="J88" s="131">
        <f>I88-G88</f>
        <v>0</v>
      </c>
      <c r="K88" s="131">
        <v>999</v>
      </c>
      <c r="L88" s="132">
        <f t="shared" si="71"/>
        <v>100</v>
      </c>
      <c r="M88" s="132">
        <f t="shared" si="63"/>
        <v>4005</v>
      </c>
      <c r="N88" s="131">
        <v>100</v>
      </c>
      <c r="O88" s="131">
        <v>0</v>
      </c>
      <c r="P88" s="131">
        <f t="shared" si="64"/>
        <v>0</v>
      </c>
      <c r="Q88" s="131">
        <f>R88+S88+T88</f>
        <v>0</v>
      </c>
      <c r="R88" s="131"/>
      <c r="S88" s="131"/>
      <c r="T88" s="131"/>
      <c r="U88" s="131"/>
      <c r="V88" s="131">
        <f>P88-Q88-U88</f>
        <v>0</v>
      </c>
      <c r="W88" s="131"/>
      <c r="X88" s="131"/>
      <c r="Y88" s="131"/>
      <c r="Z88" s="131"/>
      <c r="AA88" s="105"/>
      <c r="AB88" s="105"/>
    </row>
    <row r="89" spans="1:670" ht="51" x14ac:dyDescent="0.2">
      <c r="B89" s="135"/>
      <c r="C89" s="129"/>
      <c r="D89" s="129" t="s">
        <v>93</v>
      </c>
      <c r="E89" s="137" t="s">
        <v>94</v>
      </c>
      <c r="F89" s="131">
        <v>3585</v>
      </c>
      <c r="G89" s="131">
        <v>3585</v>
      </c>
      <c r="H89" s="131">
        <v>1085</v>
      </c>
      <c r="I89" s="131">
        <v>303.38350000000003</v>
      </c>
      <c r="J89" s="131">
        <f>I89-G89</f>
        <v>-3281.6165000000001</v>
      </c>
      <c r="K89" s="131">
        <v>303.38350000000003</v>
      </c>
      <c r="L89" s="132">
        <v>100</v>
      </c>
      <c r="M89" s="132">
        <f t="shared" si="63"/>
        <v>3585</v>
      </c>
      <c r="N89" s="131">
        <f>M89/F89*100</f>
        <v>100</v>
      </c>
      <c r="O89" s="131">
        <f>M89-F89</f>
        <v>0</v>
      </c>
      <c r="P89" s="131">
        <f t="shared" si="64"/>
        <v>-781.61649999999997</v>
      </c>
      <c r="Q89" s="131">
        <f>R89+S89+T89</f>
        <v>0</v>
      </c>
      <c r="R89" s="132"/>
      <c r="S89" s="132"/>
      <c r="T89" s="131"/>
      <c r="U89" s="131"/>
      <c r="V89" s="131">
        <f>P89-Q89-U89</f>
        <v>-781.61649999999997</v>
      </c>
      <c r="W89" s="131"/>
      <c r="X89" s="131"/>
      <c r="Y89" s="131"/>
      <c r="Z89" s="131"/>
      <c r="AA89" s="105" t="s">
        <v>205</v>
      </c>
      <c r="AB89" s="105" t="s">
        <v>205</v>
      </c>
    </row>
    <row r="90" spans="1:670" ht="25.5" x14ac:dyDescent="0.2">
      <c r="B90" s="135"/>
      <c r="C90" s="129"/>
      <c r="D90" s="129" t="s">
        <v>71</v>
      </c>
      <c r="E90" s="137" t="s">
        <v>104</v>
      </c>
      <c r="F90" s="131">
        <v>4874</v>
      </c>
      <c r="G90" s="131">
        <v>4874</v>
      </c>
      <c r="H90" s="131">
        <v>1674</v>
      </c>
      <c r="I90" s="131">
        <v>1100.3609799999999</v>
      </c>
      <c r="J90" s="131">
        <f>I90-G90</f>
        <v>-3773.6390200000001</v>
      </c>
      <c r="K90" s="131">
        <v>1100.3609799999999</v>
      </c>
      <c r="L90" s="132">
        <v>100</v>
      </c>
      <c r="M90" s="132">
        <f t="shared" si="63"/>
        <v>4874</v>
      </c>
      <c r="N90" s="131">
        <f>M90/F90*100</f>
        <v>100</v>
      </c>
      <c r="O90" s="131">
        <f>M90-F90</f>
        <v>0</v>
      </c>
      <c r="P90" s="131">
        <f t="shared" si="64"/>
        <v>-573.63902000000007</v>
      </c>
      <c r="Q90" s="131">
        <f>R90+S90+T90</f>
        <v>0</v>
      </c>
      <c r="R90" s="132"/>
      <c r="S90" s="132"/>
      <c r="T90" s="131"/>
      <c r="U90" s="131"/>
      <c r="V90" s="131">
        <f>P90-Q90-U90</f>
        <v>-573.63902000000007</v>
      </c>
      <c r="W90" s="131"/>
      <c r="X90" s="131"/>
      <c r="Y90" s="131"/>
      <c r="Z90" s="131"/>
      <c r="AA90" s="105" t="s">
        <v>205</v>
      </c>
      <c r="AB90" s="105" t="s">
        <v>205</v>
      </c>
    </row>
    <row r="91" spans="1:670" ht="25.5" x14ac:dyDescent="0.2">
      <c r="B91" s="129"/>
      <c r="C91" s="129"/>
      <c r="D91" s="129" t="s">
        <v>97</v>
      </c>
      <c r="E91" s="137" t="s">
        <v>98</v>
      </c>
      <c r="F91" s="131">
        <v>21546</v>
      </c>
      <c r="G91" s="131">
        <v>9321</v>
      </c>
      <c r="H91" s="131">
        <v>9321</v>
      </c>
      <c r="I91" s="131">
        <v>9321</v>
      </c>
      <c r="J91" s="131">
        <f t="shared" ref="J91" si="72">I91-G91</f>
        <v>0</v>
      </c>
      <c r="K91" s="131">
        <v>9321</v>
      </c>
      <c r="L91" s="132">
        <v>100</v>
      </c>
      <c r="M91" s="132">
        <f t="shared" si="63"/>
        <v>21546</v>
      </c>
      <c r="N91" s="131">
        <f t="shared" ref="N91:N92" si="73">M91/F91*100</f>
        <v>100</v>
      </c>
      <c r="O91" s="131">
        <v>0</v>
      </c>
      <c r="P91" s="131">
        <f>K91-H91</f>
        <v>0</v>
      </c>
      <c r="Q91" s="131">
        <f t="shared" si="70"/>
        <v>0</v>
      </c>
      <c r="R91" s="132"/>
      <c r="S91" s="132"/>
      <c r="T91" s="131"/>
      <c r="U91" s="131"/>
      <c r="V91" s="131">
        <f>P91-Q91-U91</f>
        <v>0</v>
      </c>
      <c r="W91" s="150"/>
      <c r="X91" s="150"/>
      <c r="Y91" s="150"/>
      <c r="Z91" s="131"/>
      <c r="AA91" s="105"/>
      <c r="AB91" s="105"/>
    </row>
    <row r="92" spans="1:670" ht="25.5" x14ac:dyDescent="0.2">
      <c r="B92" s="129"/>
      <c r="C92" s="129"/>
      <c r="D92" s="129" t="s">
        <v>73</v>
      </c>
      <c r="E92" s="137" t="s">
        <v>74</v>
      </c>
      <c r="F92" s="131">
        <v>535</v>
      </c>
      <c r="G92" s="131">
        <v>535</v>
      </c>
      <c r="H92" s="131">
        <v>243</v>
      </c>
      <c r="I92" s="131">
        <v>464</v>
      </c>
      <c r="J92" s="131">
        <f>I92-G92</f>
        <v>-71</v>
      </c>
      <c r="K92" s="131">
        <v>107.44764000000001</v>
      </c>
      <c r="L92" s="132">
        <v>100</v>
      </c>
      <c r="M92" s="132">
        <f t="shared" si="63"/>
        <v>535</v>
      </c>
      <c r="N92" s="131">
        <f t="shared" si="73"/>
        <v>100</v>
      </c>
      <c r="O92" s="131">
        <v>0</v>
      </c>
      <c r="P92" s="131">
        <f>K92-H92</f>
        <v>-135.55235999999999</v>
      </c>
      <c r="Q92" s="131">
        <f t="shared" si="70"/>
        <v>-32</v>
      </c>
      <c r="R92" s="132"/>
      <c r="S92" s="132"/>
      <c r="T92" s="131">
        <v>-32</v>
      </c>
      <c r="U92" s="131"/>
      <c r="V92" s="131">
        <v>0</v>
      </c>
      <c r="W92" s="150"/>
      <c r="X92" s="150"/>
      <c r="Y92" s="150"/>
      <c r="Z92" s="131"/>
      <c r="AA92" s="105" t="s">
        <v>205</v>
      </c>
      <c r="AB92" s="105" t="s">
        <v>205</v>
      </c>
    </row>
    <row r="93" spans="1:670" ht="51" x14ac:dyDescent="0.2">
      <c r="B93" s="135"/>
      <c r="C93" s="129"/>
      <c r="D93" s="140" t="s">
        <v>75</v>
      </c>
      <c r="E93" s="136" t="s">
        <v>76</v>
      </c>
      <c r="F93" s="131">
        <v>1582</v>
      </c>
      <c r="G93" s="131">
        <v>1582</v>
      </c>
      <c r="H93" s="131">
        <v>237</v>
      </c>
      <c r="I93" s="131">
        <v>888</v>
      </c>
      <c r="J93" s="131">
        <f>I93-G93</f>
        <v>-694</v>
      </c>
      <c r="K93" s="131">
        <v>237</v>
      </c>
      <c r="L93" s="132">
        <v>100</v>
      </c>
      <c r="M93" s="132">
        <f>F93</f>
        <v>1582</v>
      </c>
      <c r="N93" s="131">
        <f>M93/F93*100</f>
        <v>100</v>
      </c>
      <c r="O93" s="131">
        <f t="shared" ref="O93" si="74">M93-F93</f>
        <v>0</v>
      </c>
      <c r="P93" s="131">
        <f>K93-H93</f>
        <v>0</v>
      </c>
      <c r="Q93" s="131">
        <f>R93+S93+T93</f>
        <v>-149</v>
      </c>
      <c r="R93" s="132"/>
      <c r="S93" s="132"/>
      <c r="T93" s="132">
        <v>-149</v>
      </c>
      <c r="U93" s="132"/>
      <c r="V93" s="131">
        <v>0</v>
      </c>
      <c r="W93" s="131"/>
      <c r="X93" s="131"/>
      <c r="Y93" s="131"/>
      <c r="Z93" s="131"/>
      <c r="AA93" s="105"/>
      <c r="AB93" s="105" t="s">
        <v>202</v>
      </c>
    </row>
    <row r="94" spans="1:670" ht="25.5" x14ac:dyDescent="0.2">
      <c r="B94" s="135"/>
      <c r="C94" s="129"/>
      <c r="D94" s="129" t="s">
        <v>77</v>
      </c>
      <c r="E94" s="137" t="s">
        <v>78</v>
      </c>
      <c r="F94" s="131">
        <v>12114</v>
      </c>
      <c r="G94" s="131">
        <v>12114</v>
      </c>
      <c r="H94" s="131">
        <v>3075</v>
      </c>
      <c r="I94" s="131">
        <v>8644.6304199999995</v>
      </c>
      <c r="J94" s="131">
        <f>I94-G94</f>
        <v>-3469.3695800000005</v>
      </c>
      <c r="K94" s="131">
        <v>3074.9999600000001</v>
      </c>
      <c r="L94" s="132">
        <f t="shared" si="57"/>
        <v>99.999998699187003</v>
      </c>
      <c r="M94" s="132">
        <f t="shared" si="63"/>
        <v>12114</v>
      </c>
      <c r="N94" s="131">
        <f>M94/F94*100</f>
        <v>100</v>
      </c>
      <c r="O94" s="131">
        <f>M94-F94</f>
        <v>0</v>
      </c>
      <c r="P94" s="131">
        <f t="shared" si="64"/>
        <v>-3.9999999899009708E-5</v>
      </c>
      <c r="Q94" s="131">
        <f>R94+S94+T94</f>
        <v>-425.42599999999999</v>
      </c>
      <c r="R94" s="132"/>
      <c r="S94" s="132"/>
      <c r="T94" s="131">
        <v>-425.42599999999999</v>
      </c>
      <c r="U94" s="131"/>
      <c r="V94" s="131">
        <v>0</v>
      </c>
      <c r="W94" s="131"/>
      <c r="X94" s="131"/>
      <c r="Y94" s="131"/>
      <c r="Z94" s="131"/>
      <c r="AA94" s="105"/>
      <c r="AB94" s="105" t="s">
        <v>205</v>
      </c>
    </row>
    <row r="95" spans="1:670" s="144" customFormat="1" ht="64.5" customHeight="1" x14ac:dyDescent="0.2">
      <c r="A95" s="152"/>
      <c r="B95" s="129" t="s">
        <v>87</v>
      </c>
      <c r="C95" s="129"/>
      <c r="D95" s="129"/>
      <c r="E95" s="137" t="s">
        <v>108</v>
      </c>
      <c r="F95" s="131">
        <f>F96</f>
        <v>92623</v>
      </c>
      <c r="G95" s="131">
        <f t="shared" ref="G95:K95" si="75">G96</f>
        <v>25760</v>
      </c>
      <c r="H95" s="131">
        <f t="shared" si="75"/>
        <v>24334</v>
      </c>
      <c r="I95" s="131">
        <f t="shared" si="75"/>
        <v>24496.656020000002</v>
      </c>
      <c r="J95" s="131">
        <f t="shared" si="75"/>
        <v>-1263.3439799999999</v>
      </c>
      <c r="K95" s="131">
        <f t="shared" si="75"/>
        <v>23896.656020000002</v>
      </c>
      <c r="L95" s="132">
        <f t="shared" si="57"/>
        <v>98.202745212459945</v>
      </c>
      <c r="M95" s="131">
        <f>M96</f>
        <v>92623</v>
      </c>
      <c r="N95" s="131">
        <f t="shared" ref="N95:N99" si="76">M95/F95*100</f>
        <v>100</v>
      </c>
      <c r="O95" s="131">
        <f t="shared" ref="O95:V95" si="77">O96</f>
        <v>0</v>
      </c>
      <c r="P95" s="131">
        <f t="shared" si="77"/>
        <v>-437.34397999999999</v>
      </c>
      <c r="Q95" s="131">
        <f t="shared" si="77"/>
        <v>-180.31299999999999</v>
      </c>
      <c r="R95" s="131">
        <f t="shared" si="77"/>
        <v>0</v>
      </c>
      <c r="S95" s="131">
        <f t="shared" si="77"/>
        <v>0</v>
      </c>
      <c r="T95" s="131">
        <f t="shared" si="77"/>
        <v>-148.31299999999999</v>
      </c>
      <c r="U95" s="131">
        <f t="shared" si="77"/>
        <v>0</v>
      </c>
      <c r="V95" s="131">
        <f t="shared" si="77"/>
        <v>-289.03095999999999</v>
      </c>
      <c r="W95" s="153"/>
      <c r="X95" s="153"/>
      <c r="Y95" s="153"/>
      <c r="Z95" s="153"/>
      <c r="AA95" s="154"/>
      <c r="AC95" s="127"/>
      <c r="AD95" s="152"/>
      <c r="AE95" s="152"/>
      <c r="AF95" s="152"/>
      <c r="AG95" s="152"/>
      <c r="AH95" s="152"/>
      <c r="AI95" s="152"/>
      <c r="AJ95" s="152"/>
      <c r="AK95" s="152"/>
      <c r="AL95" s="152"/>
      <c r="AM95" s="152"/>
      <c r="AN95" s="152"/>
      <c r="AO95" s="152"/>
      <c r="AP95" s="152"/>
      <c r="AQ95" s="152"/>
      <c r="AR95" s="152"/>
      <c r="AS95" s="152"/>
      <c r="AT95" s="152"/>
      <c r="AU95" s="152"/>
      <c r="AV95" s="152"/>
      <c r="AW95" s="152"/>
      <c r="AX95" s="152"/>
      <c r="AY95" s="152"/>
      <c r="AZ95" s="152"/>
      <c r="BA95" s="152"/>
      <c r="BB95" s="152"/>
      <c r="BC95" s="152"/>
      <c r="BD95" s="152"/>
      <c r="BE95" s="152"/>
      <c r="BF95" s="152"/>
      <c r="BG95" s="152"/>
      <c r="BH95" s="152"/>
      <c r="BI95" s="152"/>
      <c r="BJ95" s="152"/>
      <c r="BK95" s="152"/>
      <c r="BL95" s="152"/>
      <c r="BM95" s="152"/>
      <c r="BN95" s="152"/>
      <c r="BO95" s="152"/>
      <c r="BP95" s="152"/>
      <c r="BQ95" s="152"/>
      <c r="BR95" s="152"/>
      <c r="BS95" s="152"/>
      <c r="BT95" s="152"/>
      <c r="BU95" s="152"/>
      <c r="BV95" s="152"/>
      <c r="BW95" s="152"/>
      <c r="BX95" s="152"/>
      <c r="BY95" s="152"/>
      <c r="BZ95" s="152"/>
      <c r="CA95" s="152"/>
      <c r="CB95" s="152"/>
      <c r="CC95" s="152"/>
      <c r="CD95" s="152"/>
      <c r="CE95" s="152"/>
      <c r="CF95" s="152"/>
      <c r="CG95" s="152"/>
      <c r="CH95" s="152"/>
      <c r="CI95" s="152"/>
      <c r="CJ95" s="152"/>
      <c r="CK95" s="152"/>
      <c r="CL95" s="152"/>
      <c r="CM95" s="152"/>
      <c r="CN95" s="152"/>
      <c r="CO95" s="152"/>
      <c r="CP95" s="152"/>
      <c r="CQ95" s="152"/>
      <c r="CR95" s="152"/>
      <c r="CS95" s="152"/>
      <c r="CT95" s="152"/>
      <c r="CU95" s="152"/>
      <c r="CV95" s="152"/>
      <c r="CW95" s="152"/>
      <c r="CX95" s="152"/>
      <c r="CY95" s="152"/>
      <c r="CZ95" s="152"/>
      <c r="DA95" s="152"/>
      <c r="DB95" s="152"/>
      <c r="DC95" s="152"/>
      <c r="DD95" s="152"/>
      <c r="DE95" s="152"/>
      <c r="DF95" s="152"/>
      <c r="DG95" s="152"/>
      <c r="DH95" s="152"/>
      <c r="DI95" s="152"/>
      <c r="DJ95" s="152"/>
      <c r="DK95" s="152"/>
      <c r="DL95" s="152"/>
      <c r="DM95" s="152"/>
      <c r="DN95" s="152"/>
      <c r="DO95" s="152"/>
      <c r="DP95" s="152"/>
      <c r="DQ95" s="152"/>
      <c r="DR95" s="152"/>
      <c r="DS95" s="152"/>
      <c r="DT95" s="152"/>
      <c r="DU95" s="152"/>
      <c r="DV95" s="152"/>
      <c r="DW95" s="152"/>
      <c r="DX95" s="152"/>
      <c r="DY95" s="152"/>
      <c r="DZ95" s="152"/>
      <c r="EA95" s="152"/>
      <c r="EB95" s="152"/>
      <c r="EC95" s="152"/>
      <c r="ED95" s="152"/>
      <c r="EE95" s="152"/>
      <c r="EF95" s="152"/>
      <c r="EG95" s="152"/>
      <c r="EH95" s="152"/>
      <c r="EI95" s="152"/>
      <c r="EJ95" s="152"/>
      <c r="EK95" s="152"/>
      <c r="EL95" s="152"/>
      <c r="EM95" s="152"/>
      <c r="EN95" s="152"/>
      <c r="EO95" s="152"/>
      <c r="EP95" s="152"/>
      <c r="EQ95" s="152"/>
      <c r="ER95" s="152"/>
      <c r="ES95" s="152"/>
      <c r="ET95" s="152"/>
      <c r="EU95" s="152"/>
      <c r="EV95" s="152"/>
      <c r="EW95" s="152"/>
      <c r="EX95" s="152"/>
      <c r="EY95" s="152"/>
      <c r="EZ95" s="152"/>
      <c r="FA95" s="152"/>
      <c r="FB95" s="152"/>
      <c r="FC95" s="152"/>
      <c r="FD95" s="152"/>
      <c r="FE95" s="152"/>
      <c r="FF95" s="152"/>
      <c r="FG95" s="152"/>
      <c r="FH95" s="152"/>
      <c r="FI95" s="152"/>
      <c r="FJ95" s="152"/>
      <c r="FK95" s="152"/>
      <c r="FL95" s="152"/>
      <c r="FM95" s="152"/>
      <c r="FN95" s="152"/>
      <c r="FO95" s="152"/>
      <c r="FP95" s="152"/>
      <c r="FQ95" s="152"/>
      <c r="FR95" s="152"/>
      <c r="FS95" s="152"/>
      <c r="FT95" s="152"/>
      <c r="FU95" s="152"/>
      <c r="FV95" s="152"/>
      <c r="FW95" s="152"/>
      <c r="FX95" s="152"/>
      <c r="FY95" s="152"/>
      <c r="FZ95" s="152"/>
      <c r="GA95" s="152"/>
      <c r="GB95" s="152"/>
      <c r="GC95" s="152"/>
      <c r="GD95" s="152"/>
      <c r="GE95" s="152"/>
      <c r="GF95" s="152"/>
      <c r="GG95" s="152"/>
      <c r="GH95" s="152"/>
      <c r="GI95" s="152"/>
      <c r="GJ95" s="152"/>
      <c r="GK95" s="152"/>
      <c r="GL95" s="152"/>
      <c r="GM95" s="152"/>
      <c r="GN95" s="152"/>
      <c r="GO95" s="152"/>
      <c r="GP95" s="152"/>
      <c r="GQ95" s="152"/>
      <c r="GR95" s="152"/>
      <c r="GS95" s="152"/>
      <c r="GT95" s="152"/>
      <c r="GU95" s="152"/>
      <c r="GV95" s="152"/>
      <c r="GW95" s="152"/>
      <c r="GX95" s="152"/>
      <c r="GY95" s="152"/>
      <c r="GZ95" s="152"/>
      <c r="HA95" s="152"/>
      <c r="HB95" s="152"/>
      <c r="HC95" s="152"/>
      <c r="HD95" s="152"/>
      <c r="HE95" s="152"/>
      <c r="HF95" s="152"/>
      <c r="HG95" s="152"/>
      <c r="HH95" s="152"/>
      <c r="HI95" s="152"/>
      <c r="HJ95" s="152"/>
      <c r="HK95" s="152"/>
      <c r="HL95" s="152"/>
      <c r="HM95" s="152"/>
      <c r="HN95" s="152"/>
      <c r="HO95" s="152"/>
      <c r="HP95" s="152"/>
      <c r="HQ95" s="152"/>
      <c r="HR95" s="152"/>
      <c r="HS95" s="152"/>
      <c r="HT95" s="152"/>
      <c r="HU95" s="152"/>
      <c r="HV95" s="152"/>
      <c r="HW95" s="152"/>
      <c r="HX95" s="152"/>
      <c r="HY95" s="152"/>
      <c r="HZ95" s="152"/>
      <c r="IA95" s="152"/>
      <c r="IB95" s="152"/>
      <c r="IC95" s="152"/>
      <c r="ID95" s="152"/>
      <c r="IE95" s="152"/>
      <c r="IF95" s="152"/>
      <c r="IG95" s="152"/>
      <c r="IH95" s="152"/>
      <c r="II95" s="152"/>
      <c r="IJ95" s="152"/>
      <c r="IK95" s="152"/>
      <c r="IL95" s="152"/>
      <c r="IM95" s="152"/>
      <c r="IN95" s="152"/>
      <c r="IO95" s="152"/>
      <c r="IP95" s="152"/>
      <c r="IQ95" s="152"/>
      <c r="IR95" s="152"/>
      <c r="IS95" s="152"/>
      <c r="IT95" s="152"/>
      <c r="IU95" s="152"/>
      <c r="IV95" s="152"/>
      <c r="IW95" s="152"/>
      <c r="IX95" s="152"/>
      <c r="IY95" s="152"/>
      <c r="IZ95" s="152"/>
      <c r="JA95" s="152"/>
      <c r="JB95" s="152"/>
      <c r="JC95" s="152"/>
      <c r="JD95" s="152"/>
      <c r="JE95" s="152"/>
      <c r="JF95" s="152"/>
      <c r="JG95" s="152"/>
      <c r="JH95" s="152"/>
      <c r="JI95" s="152"/>
      <c r="JJ95" s="152"/>
      <c r="JK95" s="152"/>
      <c r="JL95" s="152"/>
      <c r="JM95" s="152"/>
      <c r="JN95" s="152"/>
      <c r="JO95" s="152"/>
      <c r="JP95" s="152"/>
      <c r="JQ95" s="152"/>
      <c r="JR95" s="152"/>
      <c r="JS95" s="152"/>
      <c r="JT95" s="152"/>
      <c r="JU95" s="152"/>
      <c r="JV95" s="152"/>
      <c r="JW95" s="152"/>
      <c r="JX95" s="152"/>
      <c r="JY95" s="152"/>
      <c r="JZ95" s="152"/>
      <c r="KA95" s="152"/>
      <c r="KB95" s="152"/>
      <c r="KC95" s="152"/>
      <c r="KD95" s="152"/>
      <c r="KE95" s="152"/>
      <c r="KF95" s="152"/>
      <c r="KG95" s="152"/>
      <c r="KH95" s="152"/>
      <c r="KI95" s="152"/>
      <c r="KJ95" s="152"/>
      <c r="KK95" s="152"/>
      <c r="KL95" s="152"/>
      <c r="KM95" s="152"/>
      <c r="KN95" s="152"/>
      <c r="KO95" s="152"/>
      <c r="KP95" s="152"/>
      <c r="KQ95" s="152"/>
      <c r="KR95" s="152"/>
      <c r="KS95" s="152"/>
      <c r="KT95" s="152"/>
      <c r="KU95" s="152"/>
      <c r="KV95" s="152"/>
      <c r="KW95" s="152"/>
      <c r="KX95" s="152"/>
      <c r="KY95" s="152"/>
      <c r="KZ95" s="152"/>
      <c r="LA95" s="152"/>
      <c r="LB95" s="152"/>
      <c r="LC95" s="152"/>
      <c r="LD95" s="152"/>
      <c r="LE95" s="152"/>
      <c r="LF95" s="152"/>
      <c r="LG95" s="152"/>
      <c r="LH95" s="152"/>
      <c r="LI95" s="152"/>
      <c r="LJ95" s="152"/>
      <c r="LK95" s="152"/>
      <c r="LL95" s="152"/>
      <c r="LM95" s="152"/>
      <c r="LN95" s="152"/>
      <c r="LO95" s="152"/>
      <c r="LP95" s="152"/>
      <c r="LQ95" s="152"/>
      <c r="LR95" s="152"/>
      <c r="LS95" s="152"/>
      <c r="LT95" s="152"/>
      <c r="LU95" s="152"/>
      <c r="LV95" s="152"/>
      <c r="LW95" s="152"/>
      <c r="LX95" s="152"/>
      <c r="LY95" s="152"/>
      <c r="LZ95" s="152"/>
      <c r="MA95" s="152"/>
      <c r="MB95" s="152"/>
      <c r="MC95" s="152"/>
      <c r="MD95" s="152"/>
      <c r="ME95" s="152"/>
      <c r="MF95" s="152"/>
      <c r="MG95" s="152"/>
      <c r="MH95" s="152"/>
      <c r="MI95" s="152"/>
      <c r="MJ95" s="152"/>
      <c r="MK95" s="152"/>
      <c r="ML95" s="152"/>
      <c r="MM95" s="152"/>
      <c r="MN95" s="152"/>
      <c r="MO95" s="152"/>
      <c r="MP95" s="152"/>
      <c r="MQ95" s="152"/>
      <c r="MR95" s="152"/>
      <c r="MS95" s="152"/>
      <c r="MT95" s="152"/>
      <c r="MU95" s="152"/>
      <c r="MV95" s="152"/>
      <c r="MW95" s="152"/>
      <c r="MX95" s="152"/>
      <c r="MY95" s="152"/>
      <c r="MZ95" s="152"/>
      <c r="NA95" s="152"/>
      <c r="NB95" s="152"/>
      <c r="NC95" s="152"/>
      <c r="ND95" s="152"/>
      <c r="NE95" s="152"/>
      <c r="NF95" s="152"/>
      <c r="NG95" s="152"/>
      <c r="NH95" s="152"/>
      <c r="NI95" s="152"/>
      <c r="NJ95" s="152"/>
      <c r="NK95" s="152"/>
      <c r="NL95" s="152"/>
      <c r="NM95" s="152"/>
      <c r="NN95" s="152"/>
      <c r="NO95" s="152"/>
      <c r="NP95" s="152"/>
      <c r="NQ95" s="152"/>
      <c r="NR95" s="152"/>
      <c r="NS95" s="152"/>
      <c r="NT95" s="152"/>
      <c r="NU95" s="152"/>
      <c r="NV95" s="152"/>
      <c r="NW95" s="152"/>
      <c r="NX95" s="152"/>
      <c r="NY95" s="152"/>
      <c r="NZ95" s="152"/>
      <c r="OA95" s="152"/>
      <c r="OB95" s="152"/>
      <c r="OC95" s="152"/>
      <c r="OD95" s="152"/>
      <c r="OE95" s="152"/>
      <c r="OF95" s="152"/>
      <c r="OG95" s="152"/>
      <c r="OH95" s="152"/>
      <c r="OI95" s="152"/>
      <c r="OJ95" s="152"/>
      <c r="OK95" s="152"/>
      <c r="OL95" s="152"/>
      <c r="OM95" s="152"/>
      <c r="ON95" s="152"/>
      <c r="OO95" s="152"/>
      <c r="OP95" s="152"/>
      <c r="OQ95" s="152"/>
      <c r="OR95" s="152"/>
      <c r="OS95" s="152"/>
      <c r="OT95" s="152"/>
      <c r="OU95" s="152"/>
      <c r="OV95" s="152"/>
      <c r="OW95" s="152"/>
      <c r="OX95" s="152"/>
      <c r="OY95" s="152"/>
      <c r="OZ95" s="152"/>
      <c r="PA95" s="152"/>
      <c r="PB95" s="152"/>
      <c r="PC95" s="152"/>
      <c r="PD95" s="152"/>
      <c r="PE95" s="152"/>
      <c r="PF95" s="152"/>
      <c r="PG95" s="152"/>
      <c r="PH95" s="152"/>
      <c r="PI95" s="152"/>
      <c r="PJ95" s="152"/>
      <c r="PK95" s="152"/>
      <c r="PL95" s="152"/>
      <c r="PM95" s="152"/>
      <c r="PN95" s="152"/>
      <c r="PO95" s="152"/>
      <c r="PP95" s="152"/>
      <c r="PQ95" s="152"/>
      <c r="PR95" s="152"/>
      <c r="PS95" s="152"/>
      <c r="PT95" s="152"/>
      <c r="PU95" s="152"/>
      <c r="PV95" s="152"/>
      <c r="PW95" s="152"/>
      <c r="PX95" s="152"/>
      <c r="PY95" s="152"/>
      <c r="PZ95" s="152"/>
      <c r="QA95" s="152"/>
      <c r="QB95" s="152"/>
      <c r="QC95" s="152"/>
      <c r="QD95" s="152"/>
      <c r="QE95" s="152"/>
      <c r="QF95" s="152"/>
      <c r="QG95" s="152"/>
      <c r="QH95" s="152"/>
      <c r="QI95" s="152"/>
      <c r="QJ95" s="152"/>
      <c r="QK95" s="152"/>
      <c r="QL95" s="152"/>
      <c r="QM95" s="152"/>
      <c r="QN95" s="152"/>
      <c r="QO95" s="152"/>
      <c r="QP95" s="152"/>
      <c r="QQ95" s="152"/>
      <c r="QR95" s="152"/>
      <c r="QS95" s="152"/>
      <c r="QT95" s="152"/>
      <c r="QU95" s="152"/>
      <c r="QV95" s="152"/>
      <c r="QW95" s="152"/>
      <c r="QX95" s="152"/>
      <c r="QY95" s="152"/>
      <c r="QZ95" s="152"/>
      <c r="RA95" s="152"/>
      <c r="RB95" s="152"/>
      <c r="RC95" s="152"/>
      <c r="RD95" s="152"/>
      <c r="RE95" s="152"/>
      <c r="RF95" s="152"/>
      <c r="RG95" s="152"/>
      <c r="RH95" s="152"/>
      <c r="RI95" s="152"/>
      <c r="RJ95" s="152"/>
      <c r="RK95" s="152"/>
      <c r="RL95" s="152"/>
      <c r="RM95" s="152"/>
      <c r="RN95" s="152"/>
      <c r="RO95" s="152"/>
      <c r="RP95" s="152"/>
      <c r="RQ95" s="152"/>
      <c r="RR95" s="152"/>
      <c r="RS95" s="152"/>
      <c r="RT95" s="152"/>
      <c r="RU95" s="152"/>
      <c r="RV95" s="152"/>
      <c r="RW95" s="152"/>
      <c r="RX95" s="152"/>
      <c r="RY95" s="152"/>
      <c r="RZ95" s="152"/>
      <c r="SA95" s="152"/>
      <c r="SB95" s="152"/>
      <c r="SC95" s="152"/>
      <c r="SD95" s="152"/>
      <c r="SE95" s="152"/>
      <c r="SF95" s="152"/>
      <c r="SG95" s="152"/>
      <c r="SH95" s="152"/>
      <c r="SI95" s="152"/>
      <c r="SJ95" s="152"/>
      <c r="SK95" s="152"/>
      <c r="SL95" s="152"/>
      <c r="SM95" s="152"/>
      <c r="SN95" s="152"/>
      <c r="SO95" s="152"/>
      <c r="SP95" s="152"/>
      <c r="SQ95" s="152"/>
      <c r="SR95" s="152"/>
      <c r="SS95" s="152"/>
      <c r="ST95" s="152"/>
      <c r="SU95" s="152"/>
      <c r="SV95" s="152"/>
      <c r="SW95" s="152"/>
      <c r="SX95" s="152"/>
      <c r="SY95" s="152"/>
      <c r="SZ95" s="152"/>
      <c r="TA95" s="152"/>
      <c r="TB95" s="152"/>
      <c r="TC95" s="152"/>
      <c r="TD95" s="152"/>
      <c r="TE95" s="152"/>
      <c r="TF95" s="152"/>
      <c r="TG95" s="152"/>
      <c r="TH95" s="152"/>
      <c r="TI95" s="152"/>
      <c r="TJ95" s="152"/>
      <c r="TK95" s="152"/>
      <c r="TL95" s="152"/>
      <c r="TM95" s="152"/>
      <c r="TN95" s="152"/>
      <c r="TO95" s="152"/>
      <c r="TP95" s="152"/>
      <c r="TQ95" s="152"/>
      <c r="TR95" s="152"/>
      <c r="TS95" s="152"/>
      <c r="TT95" s="152"/>
      <c r="TU95" s="152"/>
      <c r="TV95" s="152"/>
      <c r="TW95" s="152"/>
      <c r="TX95" s="152"/>
      <c r="TY95" s="152"/>
      <c r="TZ95" s="152"/>
      <c r="UA95" s="152"/>
      <c r="UB95" s="152"/>
      <c r="UC95" s="152"/>
      <c r="UD95" s="152"/>
      <c r="UE95" s="152"/>
      <c r="UF95" s="152"/>
      <c r="UG95" s="152"/>
      <c r="UH95" s="152"/>
      <c r="UI95" s="152"/>
      <c r="UJ95" s="152"/>
      <c r="UK95" s="152"/>
      <c r="UL95" s="152"/>
      <c r="UM95" s="152"/>
      <c r="UN95" s="152"/>
      <c r="UO95" s="152"/>
      <c r="UP95" s="152"/>
      <c r="UQ95" s="152"/>
      <c r="UR95" s="152"/>
      <c r="US95" s="152"/>
      <c r="UT95" s="152"/>
      <c r="UU95" s="152"/>
      <c r="UV95" s="152"/>
      <c r="UW95" s="152"/>
      <c r="UX95" s="152"/>
      <c r="UY95" s="152"/>
      <c r="UZ95" s="152"/>
      <c r="VA95" s="152"/>
      <c r="VB95" s="152"/>
      <c r="VC95" s="152"/>
      <c r="VD95" s="152"/>
      <c r="VE95" s="152"/>
      <c r="VF95" s="152"/>
      <c r="VG95" s="152"/>
      <c r="VH95" s="152"/>
      <c r="VI95" s="152"/>
      <c r="VJ95" s="152"/>
      <c r="VK95" s="152"/>
      <c r="VL95" s="152"/>
      <c r="VM95" s="152"/>
      <c r="VN95" s="152"/>
      <c r="VO95" s="152"/>
      <c r="VP95" s="152"/>
      <c r="VQ95" s="152"/>
      <c r="VR95" s="152"/>
      <c r="VS95" s="152"/>
      <c r="VT95" s="152"/>
      <c r="VU95" s="152"/>
      <c r="VV95" s="152"/>
      <c r="VW95" s="152"/>
      <c r="VX95" s="152"/>
      <c r="VY95" s="152"/>
      <c r="VZ95" s="152"/>
      <c r="WA95" s="152"/>
      <c r="WB95" s="152"/>
      <c r="WC95" s="152"/>
      <c r="WD95" s="152"/>
      <c r="WE95" s="152"/>
      <c r="WF95" s="152"/>
      <c r="WG95" s="152"/>
      <c r="WH95" s="152"/>
      <c r="WI95" s="152"/>
      <c r="WJ95" s="152"/>
      <c r="WK95" s="152"/>
      <c r="WL95" s="152"/>
      <c r="WM95" s="152"/>
      <c r="WN95" s="152"/>
      <c r="WO95" s="152"/>
      <c r="WP95" s="152"/>
      <c r="WQ95" s="152"/>
      <c r="WR95" s="152"/>
      <c r="WS95" s="152"/>
      <c r="WT95" s="152"/>
      <c r="WU95" s="152"/>
      <c r="WV95" s="152"/>
      <c r="WW95" s="152"/>
      <c r="WX95" s="152"/>
      <c r="WY95" s="152"/>
      <c r="WZ95" s="152"/>
      <c r="XA95" s="152"/>
      <c r="XB95" s="152"/>
      <c r="XC95" s="152"/>
      <c r="XD95" s="152"/>
      <c r="XE95" s="152"/>
      <c r="XF95" s="152"/>
      <c r="XG95" s="152"/>
      <c r="XH95" s="152"/>
      <c r="XI95" s="152"/>
      <c r="XJ95" s="152"/>
      <c r="XK95" s="152"/>
      <c r="XL95" s="152"/>
      <c r="XM95" s="152"/>
      <c r="XN95" s="152"/>
      <c r="XO95" s="152"/>
      <c r="XP95" s="152"/>
      <c r="XQ95" s="152"/>
      <c r="XR95" s="152"/>
      <c r="XS95" s="152"/>
      <c r="XT95" s="152"/>
      <c r="XU95" s="152"/>
      <c r="XV95" s="152"/>
      <c r="XW95" s="152"/>
      <c r="XX95" s="152"/>
      <c r="XY95" s="152"/>
      <c r="XZ95" s="152"/>
      <c r="YA95" s="152"/>
      <c r="YB95" s="152"/>
      <c r="YC95" s="152"/>
      <c r="YD95" s="152"/>
      <c r="YE95" s="152"/>
      <c r="YF95" s="152"/>
      <c r="YG95" s="152"/>
      <c r="YH95" s="152"/>
      <c r="YI95" s="152"/>
      <c r="YJ95" s="152"/>
      <c r="YK95" s="152"/>
      <c r="YL95" s="152"/>
      <c r="YM95" s="152"/>
      <c r="YN95" s="152"/>
      <c r="YO95" s="152"/>
      <c r="YP95" s="152"/>
      <c r="YQ95" s="152"/>
      <c r="YR95" s="152"/>
      <c r="YS95" s="152"/>
      <c r="YT95" s="152"/>
    </row>
    <row r="96" spans="1:670" ht="25.5" x14ac:dyDescent="0.2">
      <c r="B96" s="135"/>
      <c r="C96" s="129" t="s">
        <v>46</v>
      </c>
      <c r="D96" s="129"/>
      <c r="E96" s="137" t="s">
        <v>47</v>
      </c>
      <c r="F96" s="155">
        <f>F97+F98+F99+F100+F101+F102+F103+F104+F105+F106+F108+F109+F110+F107</f>
        <v>92623</v>
      </c>
      <c r="G96" s="155">
        <f t="shared" ref="G96:Q96" si="78">G97+G98+G99+G100+G101+G102+G103+G104+G105+G106+G108+G109+G110+G107</f>
        <v>25760</v>
      </c>
      <c r="H96" s="155">
        <f t="shared" si="78"/>
        <v>24334</v>
      </c>
      <c r="I96" s="155">
        <f t="shared" si="78"/>
        <v>24496.656020000002</v>
      </c>
      <c r="J96" s="155">
        <f t="shared" si="78"/>
        <v>-1263.3439799999999</v>
      </c>
      <c r="K96" s="155">
        <f t="shared" si="78"/>
        <v>23896.656020000002</v>
      </c>
      <c r="L96" s="155">
        <f t="shared" si="78"/>
        <v>1400</v>
      </c>
      <c r="M96" s="155">
        <f t="shared" si="78"/>
        <v>92623</v>
      </c>
      <c r="N96" s="155">
        <f t="shared" si="78"/>
        <v>1400</v>
      </c>
      <c r="O96" s="155">
        <f t="shared" si="78"/>
        <v>0</v>
      </c>
      <c r="P96" s="155">
        <f t="shared" si="78"/>
        <v>-437.34397999999999</v>
      </c>
      <c r="Q96" s="155">
        <f t="shared" si="78"/>
        <v>-180.31299999999999</v>
      </c>
      <c r="R96" s="155">
        <f t="shared" ref="R96:V96" si="79">R97+R98+R99+R100+R101+R102+R103+R104+R105+R106+R108+R109+R110</f>
        <v>0</v>
      </c>
      <c r="S96" s="155">
        <f t="shared" si="79"/>
        <v>0</v>
      </c>
      <c r="T96" s="155">
        <f t="shared" si="79"/>
        <v>-148.31299999999999</v>
      </c>
      <c r="U96" s="155">
        <f t="shared" si="79"/>
        <v>0</v>
      </c>
      <c r="V96" s="155">
        <f t="shared" si="79"/>
        <v>-289.03095999999999</v>
      </c>
      <c r="W96" s="131"/>
      <c r="X96" s="131"/>
      <c r="Y96" s="131"/>
      <c r="Z96" s="131"/>
      <c r="AA96" s="147"/>
      <c r="AB96" s="156"/>
    </row>
    <row r="97" spans="1:670" x14ac:dyDescent="0.2">
      <c r="A97" s="127" t="s">
        <v>109</v>
      </c>
      <c r="B97" s="135"/>
      <c r="C97" s="129"/>
      <c r="D97" s="129" t="s">
        <v>88</v>
      </c>
      <c r="E97" s="137" t="s">
        <v>49</v>
      </c>
      <c r="F97" s="131">
        <v>71279</v>
      </c>
      <c r="G97" s="131">
        <v>16693</v>
      </c>
      <c r="H97" s="131">
        <v>16693</v>
      </c>
      <c r="I97" s="131">
        <v>16693</v>
      </c>
      <c r="J97" s="131">
        <f>I97-G97</f>
        <v>0</v>
      </c>
      <c r="K97" s="131">
        <v>16693</v>
      </c>
      <c r="L97" s="132">
        <f t="shared" si="57"/>
        <v>100</v>
      </c>
      <c r="M97" s="132">
        <f t="shared" ref="M97:M99" si="80">F97</f>
        <v>71279</v>
      </c>
      <c r="N97" s="131">
        <f t="shared" si="76"/>
        <v>100</v>
      </c>
      <c r="O97" s="131">
        <f>M97-F97</f>
        <v>0</v>
      </c>
      <c r="P97" s="131">
        <f>K97-H97</f>
        <v>0</v>
      </c>
      <c r="Q97" s="131">
        <f t="shared" ref="Q97:Q107" si="81">R97+S97+T97</f>
        <v>0</v>
      </c>
      <c r="R97" s="132"/>
      <c r="S97" s="132"/>
      <c r="T97" s="131"/>
      <c r="U97" s="131"/>
      <c r="V97" s="131">
        <f>P97-Q97-U97</f>
        <v>0</v>
      </c>
      <c r="W97" s="131"/>
      <c r="X97" s="131"/>
      <c r="Y97" s="131"/>
      <c r="Z97" s="131"/>
      <c r="AA97" s="105"/>
      <c r="AB97" s="105"/>
    </row>
    <row r="98" spans="1:670" s="144" customFormat="1" x14ac:dyDescent="0.2">
      <c r="A98" s="152"/>
      <c r="C98" s="129"/>
      <c r="D98" s="129" t="s">
        <v>101</v>
      </c>
      <c r="E98" s="137" t="s">
        <v>56</v>
      </c>
      <c r="F98" s="131">
        <v>3427</v>
      </c>
      <c r="G98" s="131">
        <v>568</v>
      </c>
      <c r="H98" s="131">
        <v>568</v>
      </c>
      <c r="I98" s="131">
        <v>568</v>
      </c>
      <c r="J98" s="131">
        <f>I98-G98</f>
        <v>0</v>
      </c>
      <c r="K98" s="131">
        <v>568</v>
      </c>
      <c r="L98" s="132">
        <f t="shared" si="57"/>
        <v>100</v>
      </c>
      <c r="M98" s="132">
        <f t="shared" si="80"/>
        <v>3427</v>
      </c>
      <c r="N98" s="131">
        <f t="shared" si="76"/>
        <v>100</v>
      </c>
      <c r="O98" s="131">
        <f t="shared" ref="O98:O110" si="82">M98-F98</f>
        <v>0</v>
      </c>
      <c r="P98" s="131">
        <f>K98-H98</f>
        <v>0</v>
      </c>
      <c r="Q98" s="131">
        <f t="shared" si="81"/>
        <v>0</v>
      </c>
      <c r="R98" s="131"/>
      <c r="S98" s="132"/>
      <c r="T98" s="131"/>
      <c r="U98" s="131"/>
      <c r="V98" s="131">
        <f>P98-Q98-U98</f>
        <v>0</v>
      </c>
      <c r="W98" s="131"/>
      <c r="X98" s="131"/>
      <c r="Y98" s="131"/>
      <c r="Z98" s="131"/>
      <c r="AA98" s="105"/>
      <c r="AB98" s="105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52"/>
      <c r="BE98" s="152"/>
      <c r="BF98" s="152"/>
      <c r="BG98" s="152"/>
      <c r="BH98" s="152"/>
      <c r="BI98" s="152"/>
      <c r="BJ98" s="152"/>
      <c r="BK98" s="152"/>
      <c r="BL98" s="152"/>
      <c r="BM98" s="152"/>
      <c r="BN98" s="152"/>
      <c r="BO98" s="152"/>
      <c r="BP98" s="152"/>
      <c r="BQ98" s="152"/>
      <c r="BR98" s="152"/>
      <c r="BS98" s="152"/>
      <c r="BT98" s="152"/>
      <c r="BU98" s="152"/>
      <c r="BV98" s="152"/>
      <c r="BW98" s="152"/>
      <c r="BX98" s="152"/>
      <c r="BY98" s="152"/>
      <c r="BZ98" s="152"/>
      <c r="CA98" s="152"/>
      <c r="CB98" s="152"/>
      <c r="CC98" s="152"/>
      <c r="CD98" s="152"/>
      <c r="CE98" s="152"/>
      <c r="CF98" s="152"/>
      <c r="CG98" s="152"/>
      <c r="CH98" s="152"/>
      <c r="CI98" s="152"/>
      <c r="CJ98" s="152"/>
      <c r="CK98" s="152"/>
      <c r="CL98" s="152"/>
      <c r="CM98" s="152"/>
      <c r="CN98" s="152"/>
      <c r="CO98" s="152"/>
      <c r="CP98" s="152"/>
      <c r="CQ98" s="152"/>
      <c r="CR98" s="152"/>
      <c r="CS98" s="152"/>
      <c r="CT98" s="152"/>
      <c r="CU98" s="152"/>
      <c r="CV98" s="152"/>
      <c r="CW98" s="152"/>
      <c r="CX98" s="152"/>
      <c r="CY98" s="152"/>
      <c r="CZ98" s="152"/>
      <c r="DA98" s="152"/>
      <c r="DB98" s="152"/>
      <c r="DC98" s="152"/>
      <c r="DD98" s="152"/>
      <c r="DE98" s="152"/>
      <c r="DF98" s="152"/>
      <c r="DG98" s="152"/>
      <c r="DH98" s="152"/>
      <c r="DI98" s="152"/>
      <c r="DJ98" s="152"/>
      <c r="DK98" s="152"/>
      <c r="DL98" s="152"/>
      <c r="DM98" s="152"/>
      <c r="DN98" s="152"/>
      <c r="DO98" s="152"/>
      <c r="DP98" s="152"/>
      <c r="DQ98" s="152"/>
      <c r="DR98" s="152"/>
      <c r="DS98" s="152"/>
      <c r="DT98" s="152"/>
      <c r="DU98" s="152"/>
      <c r="DV98" s="152"/>
      <c r="DW98" s="152"/>
      <c r="DX98" s="152"/>
      <c r="DY98" s="152"/>
      <c r="DZ98" s="152"/>
      <c r="EA98" s="152"/>
      <c r="EB98" s="152"/>
      <c r="EC98" s="152"/>
      <c r="ED98" s="152"/>
      <c r="EE98" s="152"/>
      <c r="EF98" s="152"/>
      <c r="EG98" s="152"/>
      <c r="EH98" s="152"/>
      <c r="EI98" s="152"/>
      <c r="EJ98" s="152"/>
      <c r="EK98" s="152"/>
      <c r="EL98" s="152"/>
      <c r="EM98" s="152"/>
      <c r="EN98" s="152"/>
      <c r="EO98" s="152"/>
      <c r="EP98" s="152"/>
      <c r="EQ98" s="152"/>
      <c r="ER98" s="152"/>
      <c r="ES98" s="152"/>
      <c r="ET98" s="152"/>
      <c r="EU98" s="152"/>
      <c r="EV98" s="152"/>
      <c r="EW98" s="152"/>
      <c r="EX98" s="152"/>
      <c r="EY98" s="152"/>
      <c r="EZ98" s="152"/>
      <c r="FA98" s="152"/>
      <c r="FB98" s="152"/>
      <c r="FC98" s="152"/>
      <c r="FD98" s="152"/>
      <c r="FE98" s="152"/>
      <c r="FF98" s="152"/>
      <c r="FG98" s="152"/>
      <c r="FH98" s="152"/>
      <c r="FI98" s="152"/>
      <c r="FJ98" s="152"/>
      <c r="FK98" s="152"/>
      <c r="FL98" s="152"/>
      <c r="FM98" s="152"/>
      <c r="FN98" s="152"/>
      <c r="FO98" s="152"/>
      <c r="FP98" s="152"/>
      <c r="FQ98" s="152"/>
      <c r="FR98" s="152"/>
      <c r="FS98" s="152"/>
      <c r="FT98" s="152"/>
      <c r="FU98" s="152"/>
      <c r="FV98" s="152"/>
      <c r="FW98" s="152"/>
      <c r="FX98" s="152"/>
      <c r="FY98" s="152"/>
      <c r="FZ98" s="152"/>
      <c r="GA98" s="152"/>
      <c r="GB98" s="152"/>
      <c r="GC98" s="152"/>
      <c r="GD98" s="152"/>
      <c r="GE98" s="152"/>
      <c r="GF98" s="152"/>
      <c r="GG98" s="152"/>
      <c r="GH98" s="152"/>
      <c r="GI98" s="152"/>
      <c r="GJ98" s="152"/>
      <c r="GK98" s="152"/>
      <c r="GL98" s="152"/>
      <c r="GM98" s="152"/>
      <c r="GN98" s="152"/>
      <c r="GO98" s="152"/>
      <c r="GP98" s="152"/>
      <c r="GQ98" s="152"/>
      <c r="GR98" s="152"/>
      <c r="GS98" s="152"/>
      <c r="GT98" s="152"/>
      <c r="GU98" s="152"/>
      <c r="GV98" s="152"/>
      <c r="GW98" s="152"/>
      <c r="GX98" s="152"/>
      <c r="GY98" s="152"/>
      <c r="GZ98" s="152"/>
      <c r="HA98" s="152"/>
      <c r="HB98" s="152"/>
      <c r="HC98" s="152"/>
      <c r="HD98" s="152"/>
      <c r="HE98" s="152"/>
      <c r="HF98" s="152"/>
      <c r="HG98" s="152"/>
      <c r="HH98" s="152"/>
      <c r="HI98" s="152"/>
      <c r="HJ98" s="152"/>
      <c r="HK98" s="152"/>
      <c r="HL98" s="152"/>
      <c r="HM98" s="152"/>
      <c r="HN98" s="152"/>
      <c r="HO98" s="152"/>
      <c r="HP98" s="152"/>
      <c r="HQ98" s="152"/>
      <c r="HR98" s="152"/>
      <c r="HS98" s="152"/>
      <c r="HT98" s="152"/>
      <c r="HU98" s="152"/>
      <c r="HV98" s="152"/>
      <c r="HW98" s="152"/>
      <c r="HX98" s="152"/>
      <c r="HY98" s="152"/>
      <c r="HZ98" s="152"/>
      <c r="IA98" s="152"/>
      <c r="IB98" s="152"/>
      <c r="IC98" s="152"/>
      <c r="ID98" s="152"/>
      <c r="IE98" s="152"/>
      <c r="IF98" s="152"/>
      <c r="IG98" s="152"/>
      <c r="IH98" s="152"/>
      <c r="II98" s="152"/>
      <c r="IJ98" s="152"/>
      <c r="IK98" s="152"/>
      <c r="IL98" s="152"/>
      <c r="IM98" s="152"/>
      <c r="IN98" s="152"/>
      <c r="IO98" s="152"/>
      <c r="IP98" s="152"/>
      <c r="IQ98" s="152"/>
      <c r="IR98" s="152"/>
      <c r="IS98" s="152"/>
      <c r="IT98" s="152"/>
      <c r="IU98" s="152"/>
      <c r="IV98" s="152"/>
      <c r="IW98" s="152"/>
      <c r="IX98" s="152"/>
      <c r="IY98" s="152"/>
      <c r="IZ98" s="152"/>
      <c r="JA98" s="152"/>
      <c r="JB98" s="152"/>
      <c r="JC98" s="152"/>
      <c r="JD98" s="152"/>
      <c r="JE98" s="152"/>
      <c r="JF98" s="152"/>
      <c r="JG98" s="152"/>
      <c r="JH98" s="152"/>
      <c r="JI98" s="152"/>
      <c r="JJ98" s="152"/>
      <c r="JK98" s="152"/>
      <c r="JL98" s="152"/>
      <c r="JM98" s="152"/>
      <c r="JN98" s="152"/>
      <c r="JO98" s="152"/>
      <c r="JP98" s="152"/>
      <c r="JQ98" s="152"/>
      <c r="JR98" s="152"/>
      <c r="JS98" s="152"/>
      <c r="JT98" s="152"/>
      <c r="JU98" s="152"/>
      <c r="JV98" s="152"/>
      <c r="JW98" s="152"/>
      <c r="JX98" s="152"/>
      <c r="JY98" s="152"/>
      <c r="JZ98" s="152"/>
      <c r="KA98" s="152"/>
      <c r="KB98" s="152"/>
      <c r="KC98" s="152"/>
      <c r="KD98" s="152"/>
      <c r="KE98" s="152"/>
      <c r="KF98" s="152"/>
      <c r="KG98" s="152"/>
      <c r="KH98" s="152"/>
      <c r="KI98" s="152"/>
      <c r="KJ98" s="152"/>
      <c r="KK98" s="152"/>
      <c r="KL98" s="152"/>
      <c r="KM98" s="152"/>
      <c r="KN98" s="152"/>
      <c r="KO98" s="152"/>
      <c r="KP98" s="152"/>
      <c r="KQ98" s="152"/>
      <c r="KR98" s="152"/>
      <c r="KS98" s="152"/>
      <c r="KT98" s="152"/>
      <c r="KU98" s="152"/>
      <c r="KV98" s="152"/>
      <c r="KW98" s="152"/>
      <c r="KX98" s="152"/>
      <c r="KY98" s="152"/>
      <c r="KZ98" s="152"/>
      <c r="LA98" s="152"/>
      <c r="LB98" s="152"/>
      <c r="LC98" s="152"/>
      <c r="LD98" s="152"/>
      <c r="LE98" s="152"/>
      <c r="LF98" s="152"/>
      <c r="LG98" s="152"/>
      <c r="LH98" s="152"/>
      <c r="LI98" s="152"/>
      <c r="LJ98" s="152"/>
      <c r="LK98" s="152"/>
      <c r="LL98" s="152"/>
      <c r="LM98" s="152"/>
      <c r="LN98" s="152"/>
      <c r="LO98" s="152"/>
      <c r="LP98" s="152"/>
      <c r="LQ98" s="152"/>
      <c r="LR98" s="152"/>
      <c r="LS98" s="152"/>
      <c r="LT98" s="152"/>
      <c r="LU98" s="152"/>
      <c r="LV98" s="152"/>
      <c r="LW98" s="152"/>
      <c r="LX98" s="152"/>
      <c r="LY98" s="152"/>
      <c r="LZ98" s="152"/>
      <c r="MA98" s="152"/>
      <c r="MB98" s="152"/>
      <c r="MC98" s="152"/>
      <c r="MD98" s="152"/>
      <c r="ME98" s="152"/>
      <c r="MF98" s="152"/>
      <c r="MG98" s="152"/>
      <c r="MH98" s="152"/>
      <c r="MI98" s="152"/>
      <c r="MJ98" s="152"/>
      <c r="MK98" s="152"/>
      <c r="ML98" s="152"/>
      <c r="MM98" s="152"/>
      <c r="MN98" s="152"/>
      <c r="MO98" s="152"/>
      <c r="MP98" s="152"/>
      <c r="MQ98" s="152"/>
      <c r="MR98" s="152"/>
      <c r="MS98" s="152"/>
      <c r="MT98" s="152"/>
      <c r="MU98" s="152"/>
      <c r="MV98" s="152"/>
      <c r="MW98" s="152"/>
      <c r="MX98" s="152"/>
      <c r="MY98" s="152"/>
      <c r="MZ98" s="152"/>
      <c r="NA98" s="152"/>
      <c r="NB98" s="152"/>
      <c r="NC98" s="152"/>
      <c r="ND98" s="152"/>
      <c r="NE98" s="152"/>
      <c r="NF98" s="152"/>
      <c r="NG98" s="152"/>
      <c r="NH98" s="152"/>
      <c r="NI98" s="152"/>
      <c r="NJ98" s="152"/>
      <c r="NK98" s="152"/>
      <c r="NL98" s="152"/>
      <c r="NM98" s="152"/>
      <c r="NN98" s="152"/>
      <c r="NO98" s="152"/>
      <c r="NP98" s="152"/>
      <c r="NQ98" s="152"/>
      <c r="NR98" s="152"/>
      <c r="NS98" s="152"/>
      <c r="NT98" s="152"/>
      <c r="NU98" s="152"/>
      <c r="NV98" s="152"/>
      <c r="NW98" s="152"/>
      <c r="NX98" s="152"/>
      <c r="NY98" s="152"/>
      <c r="NZ98" s="152"/>
      <c r="OA98" s="152"/>
      <c r="OB98" s="152"/>
      <c r="OC98" s="152"/>
      <c r="OD98" s="152"/>
      <c r="OE98" s="152"/>
      <c r="OF98" s="152"/>
      <c r="OG98" s="152"/>
      <c r="OH98" s="152"/>
      <c r="OI98" s="152"/>
      <c r="OJ98" s="152"/>
      <c r="OK98" s="152"/>
      <c r="OL98" s="152"/>
      <c r="OM98" s="152"/>
      <c r="ON98" s="152"/>
      <c r="OO98" s="152"/>
      <c r="OP98" s="152"/>
      <c r="OQ98" s="152"/>
      <c r="OR98" s="152"/>
      <c r="OS98" s="152"/>
      <c r="OT98" s="152"/>
      <c r="OU98" s="152"/>
      <c r="OV98" s="152"/>
      <c r="OW98" s="152"/>
      <c r="OX98" s="152"/>
      <c r="OY98" s="152"/>
      <c r="OZ98" s="152"/>
      <c r="PA98" s="152"/>
      <c r="PB98" s="152"/>
      <c r="PC98" s="152"/>
      <c r="PD98" s="152"/>
      <c r="PE98" s="152"/>
      <c r="PF98" s="152"/>
      <c r="PG98" s="152"/>
      <c r="PH98" s="152"/>
      <c r="PI98" s="152"/>
      <c r="PJ98" s="152"/>
      <c r="PK98" s="152"/>
      <c r="PL98" s="152"/>
      <c r="PM98" s="152"/>
      <c r="PN98" s="152"/>
      <c r="PO98" s="152"/>
      <c r="PP98" s="152"/>
      <c r="PQ98" s="152"/>
      <c r="PR98" s="152"/>
      <c r="PS98" s="152"/>
      <c r="PT98" s="152"/>
      <c r="PU98" s="152"/>
      <c r="PV98" s="152"/>
      <c r="PW98" s="152"/>
      <c r="PX98" s="152"/>
      <c r="PY98" s="152"/>
      <c r="PZ98" s="152"/>
      <c r="QA98" s="152"/>
      <c r="QB98" s="152"/>
      <c r="QC98" s="152"/>
      <c r="QD98" s="152"/>
      <c r="QE98" s="152"/>
      <c r="QF98" s="152"/>
      <c r="QG98" s="152"/>
      <c r="QH98" s="152"/>
      <c r="QI98" s="152"/>
      <c r="QJ98" s="152"/>
      <c r="QK98" s="152"/>
      <c r="QL98" s="152"/>
      <c r="QM98" s="152"/>
      <c r="QN98" s="152"/>
      <c r="QO98" s="152"/>
      <c r="QP98" s="152"/>
      <c r="QQ98" s="152"/>
      <c r="QR98" s="152"/>
      <c r="QS98" s="152"/>
      <c r="QT98" s="152"/>
      <c r="QU98" s="152"/>
      <c r="QV98" s="152"/>
      <c r="QW98" s="152"/>
      <c r="QX98" s="152"/>
      <c r="QY98" s="152"/>
      <c r="QZ98" s="152"/>
      <c r="RA98" s="152"/>
      <c r="RB98" s="152"/>
      <c r="RC98" s="152"/>
      <c r="RD98" s="152"/>
      <c r="RE98" s="152"/>
      <c r="RF98" s="152"/>
      <c r="RG98" s="152"/>
      <c r="RH98" s="152"/>
      <c r="RI98" s="152"/>
      <c r="RJ98" s="152"/>
      <c r="RK98" s="152"/>
      <c r="RL98" s="152"/>
      <c r="RM98" s="152"/>
      <c r="RN98" s="152"/>
      <c r="RO98" s="152"/>
      <c r="RP98" s="152"/>
      <c r="RQ98" s="152"/>
      <c r="RR98" s="152"/>
      <c r="RS98" s="152"/>
      <c r="RT98" s="152"/>
      <c r="RU98" s="152"/>
      <c r="RV98" s="152"/>
      <c r="RW98" s="152"/>
      <c r="RX98" s="152"/>
      <c r="RY98" s="152"/>
      <c r="RZ98" s="152"/>
      <c r="SA98" s="152"/>
      <c r="SB98" s="152"/>
      <c r="SC98" s="152"/>
      <c r="SD98" s="152"/>
      <c r="SE98" s="152"/>
      <c r="SF98" s="152"/>
      <c r="SG98" s="152"/>
      <c r="SH98" s="152"/>
      <c r="SI98" s="152"/>
      <c r="SJ98" s="152"/>
      <c r="SK98" s="152"/>
      <c r="SL98" s="152"/>
      <c r="SM98" s="152"/>
      <c r="SN98" s="152"/>
      <c r="SO98" s="152"/>
      <c r="SP98" s="152"/>
      <c r="SQ98" s="152"/>
      <c r="SR98" s="152"/>
      <c r="SS98" s="152"/>
      <c r="ST98" s="152"/>
      <c r="SU98" s="152"/>
      <c r="SV98" s="152"/>
      <c r="SW98" s="152"/>
      <c r="SX98" s="152"/>
      <c r="SY98" s="152"/>
      <c r="SZ98" s="152"/>
      <c r="TA98" s="152"/>
      <c r="TB98" s="152"/>
      <c r="TC98" s="152"/>
      <c r="TD98" s="152"/>
      <c r="TE98" s="152"/>
      <c r="TF98" s="152"/>
      <c r="TG98" s="152"/>
      <c r="TH98" s="152"/>
      <c r="TI98" s="152"/>
      <c r="TJ98" s="152"/>
      <c r="TK98" s="152"/>
      <c r="TL98" s="152"/>
      <c r="TM98" s="152"/>
      <c r="TN98" s="152"/>
      <c r="TO98" s="152"/>
      <c r="TP98" s="152"/>
      <c r="TQ98" s="152"/>
      <c r="TR98" s="152"/>
      <c r="TS98" s="152"/>
      <c r="TT98" s="152"/>
      <c r="TU98" s="152"/>
      <c r="TV98" s="152"/>
      <c r="TW98" s="152"/>
      <c r="TX98" s="152"/>
      <c r="TY98" s="152"/>
      <c r="TZ98" s="152"/>
      <c r="UA98" s="152"/>
      <c r="UB98" s="152"/>
      <c r="UC98" s="152"/>
      <c r="UD98" s="152"/>
      <c r="UE98" s="152"/>
      <c r="UF98" s="152"/>
      <c r="UG98" s="152"/>
      <c r="UH98" s="152"/>
      <c r="UI98" s="152"/>
      <c r="UJ98" s="152"/>
      <c r="UK98" s="152"/>
      <c r="UL98" s="152"/>
      <c r="UM98" s="152"/>
      <c r="UN98" s="152"/>
      <c r="UO98" s="152"/>
      <c r="UP98" s="152"/>
      <c r="UQ98" s="152"/>
      <c r="UR98" s="152"/>
      <c r="US98" s="152"/>
      <c r="UT98" s="152"/>
      <c r="UU98" s="152"/>
      <c r="UV98" s="152"/>
      <c r="UW98" s="152"/>
      <c r="UX98" s="152"/>
      <c r="UY98" s="152"/>
      <c r="UZ98" s="152"/>
      <c r="VA98" s="152"/>
      <c r="VB98" s="152"/>
      <c r="VC98" s="152"/>
      <c r="VD98" s="152"/>
      <c r="VE98" s="152"/>
      <c r="VF98" s="152"/>
      <c r="VG98" s="152"/>
      <c r="VH98" s="152"/>
      <c r="VI98" s="152"/>
      <c r="VJ98" s="152"/>
      <c r="VK98" s="152"/>
      <c r="VL98" s="152"/>
      <c r="VM98" s="152"/>
      <c r="VN98" s="152"/>
      <c r="VO98" s="152"/>
      <c r="VP98" s="152"/>
      <c r="VQ98" s="152"/>
      <c r="VR98" s="152"/>
      <c r="VS98" s="152"/>
      <c r="VT98" s="152"/>
      <c r="VU98" s="152"/>
      <c r="VV98" s="152"/>
      <c r="VW98" s="152"/>
      <c r="VX98" s="152"/>
      <c r="VY98" s="152"/>
      <c r="VZ98" s="152"/>
      <c r="WA98" s="152"/>
      <c r="WB98" s="152"/>
      <c r="WC98" s="152"/>
      <c r="WD98" s="152"/>
      <c r="WE98" s="152"/>
      <c r="WF98" s="152"/>
      <c r="WG98" s="152"/>
      <c r="WH98" s="152"/>
      <c r="WI98" s="152"/>
      <c r="WJ98" s="152"/>
      <c r="WK98" s="152"/>
      <c r="WL98" s="152"/>
      <c r="WM98" s="152"/>
      <c r="WN98" s="152"/>
      <c r="WO98" s="152"/>
      <c r="WP98" s="152"/>
      <c r="WQ98" s="152"/>
      <c r="WR98" s="152"/>
      <c r="WS98" s="152"/>
      <c r="WT98" s="152"/>
      <c r="WU98" s="152"/>
      <c r="WV98" s="152"/>
      <c r="WW98" s="152"/>
      <c r="WX98" s="152"/>
      <c r="WY98" s="152"/>
      <c r="WZ98" s="152"/>
      <c r="XA98" s="152"/>
      <c r="XB98" s="152"/>
      <c r="XC98" s="152"/>
      <c r="XD98" s="152"/>
      <c r="XE98" s="152"/>
      <c r="XF98" s="152"/>
      <c r="XG98" s="152"/>
      <c r="XH98" s="152"/>
      <c r="XI98" s="152"/>
      <c r="XJ98" s="152"/>
      <c r="XK98" s="152"/>
      <c r="XL98" s="152"/>
      <c r="XM98" s="152"/>
      <c r="XN98" s="152"/>
      <c r="XO98" s="152"/>
      <c r="XP98" s="152"/>
      <c r="XQ98" s="152"/>
      <c r="XR98" s="152"/>
      <c r="XS98" s="152"/>
      <c r="XT98" s="152"/>
      <c r="XU98" s="152"/>
      <c r="XV98" s="152"/>
      <c r="XW98" s="152"/>
      <c r="XX98" s="152"/>
      <c r="XY98" s="152"/>
      <c r="XZ98" s="152"/>
      <c r="YA98" s="152"/>
      <c r="YB98" s="152"/>
      <c r="YC98" s="152"/>
      <c r="YD98" s="152"/>
      <c r="YE98" s="152"/>
      <c r="YF98" s="152"/>
      <c r="YG98" s="152"/>
      <c r="YH98" s="152"/>
      <c r="YI98" s="152"/>
      <c r="YJ98" s="152"/>
      <c r="YK98" s="152"/>
      <c r="YL98" s="152"/>
      <c r="YM98" s="152"/>
      <c r="YN98" s="152"/>
      <c r="YO98" s="152"/>
      <c r="YP98" s="152"/>
      <c r="YQ98" s="152"/>
      <c r="YR98" s="152"/>
      <c r="YS98" s="152"/>
      <c r="YT98" s="152"/>
    </row>
    <row r="99" spans="1:670" ht="38.25" x14ac:dyDescent="0.2">
      <c r="B99" s="135"/>
      <c r="C99" s="129"/>
      <c r="D99" s="140" t="s">
        <v>103</v>
      </c>
      <c r="E99" s="141" t="s">
        <v>58</v>
      </c>
      <c r="F99" s="131">
        <v>2327</v>
      </c>
      <c r="G99" s="131">
        <v>492</v>
      </c>
      <c r="H99" s="131">
        <v>492</v>
      </c>
      <c r="I99" s="131">
        <v>492</v>
      </c>
      <c r="J99" s="131">
        <f t="shared" ref="J99:J110" si="83">I99-G99</f>
        <v>0</v>
      </c>
      <c r="K99" s="131">
        <v>492</v>
      </c>
      <c r="L99" s="132">
        <f t="shared" si="57"/>
        <v>100</v>
      </c>
      <c r="M99" s="132">
        <f t="shared" si="80"/>
        <v>2327</v>
      </c>
      <c r="N99" s="131">
        <f t="shared" si="76"/>
        <v>100</v>
      </c>
      <c r="O99" s="131">
        <f t="shared" si="82"/>
        <v>0</v>
      </c>
      <c r="P99" s="131">
        <f>K99-H99</f>
        <v>0</v>
      </c>
      <c r="Q99" s="131">
        <f t="shared" si="81"/>
        <v>0</v>
      </c>
      <c r="R99" s="132"/>
      <c r="S99" s="132"/>
      <c r="T99" s="131"/>
      <c r="U99" s="131"/>
      <c r="V99" s="131">
        <v>0</v>
      </c>
      <c r="W99" s="131"/>
      <c r="X99" s="131"/>
      <c r="Y99" s="131"/>
      <c r="Z99" s="131"/>
      <c r="AA99" s="105"/>
      <c r="AB99" s="105"/>
    </row>
    <row r="100" spans="1:670" x14ac:dyDescent="0.2">
      <c r="B100" s="129"/>
      <c r="C100" s="129"/>
      <c r="D100" s="129" t="s">
        <v>59</v>
      </c>
      <c r="E100" s="137" t="s">
        <v>60</v>
      </c>
      <c r="F100" s="131">
        <v>3765</v>
      </c>
      <c r="G100" s="131">
        <v>1226</v>
      </c>
      <c r="H100" s="131">
        <v>1226</v>
      </c>
      <c r="I100" s="131">
        <v>1226</v>
      </c>
      <c r="J100" s="131">
        <f t="shared" si="83"/>
        <v>0</v>
      </c>
      <c r="K100" s="131">
        <v>1226</v>
      </c>
      <c r="L100" s="132">
        <f t="shared" si="57"/>
        <v>100</v>
      </c>
      <c r="M100" s="132">
        <f>F100</f>
        <v>3765</v>
      </c>
      <c r="N100" s="131">
        <v>100</v>
      </c>
      <c r="O100" s="131">
        <f t="shared" si="82"/>
        <v>0</v>
      </c>
      <c r="P100" s="131">
        <f t="shared" ref="P100:P101" si="84">K100-H100</f>
        <v>0</v>
      </c>
      <c r="Q100" s="131">
        <f t="shared" si="81"/>
        <v>0</v>
      </c>
      <c r="R100" s="131"/>
      <c r="S100" s="131"/>
      <c r="T100" s="131"/>
      <c r="U100" s="131"/>
      <c r="V100" s="131">
        <v>0</v>
      </c>
      <c r="W100" s="131"/>
      <c r="X100" s="131"/>
      <c r="Y100" s="131"/>
      <c r="Z100" s="131"/>
      <c r="AA100" s="105"/>
      <c r="AB100" s="105"/>
    </row>
    <row r="101" spans="1:670" ht="36" customHeight="1" x14ac:dyDescent="0.2">
      <c r="B101" s="135"/>
      <c r="C101" s="129"/>
      <c r="D101" s="129" t="s">
        <v>61</v>
      </c>
      <c r="E101" s="137" t="s">
        <v>102</v>
      </c>
      <c r="F101" s="131">
        <v>3209</v>
      </c>
      <c r="G101" s="131">
        <v>756</v>
      </c>
      <c r="H101" s="131">
        <v>756</v>
      </c>
      <c r="I101" s="131">
        <v>756</v>
      </c>
      <c r="J101" s="131">
        <f t="shared" si="83"/>
        <v>0</v>
      </c>
      <c r="K101" s="131">
        <v>756</v>
      </c>
      <c r="L101" s="132">
        <f t="shared" si="57"/>
        <v>100</v>
      </c>
      <c r="M101" s="132">
        <f t="shared" ref="M101:M110" si="85">F101</f>
        <v>3209</v>
      </c>
      <c r="N101" s="131">
        <f t="shared" ref="N101" si="86">M101/F101*100</f>
        <v>100</v>
      </c>
      <c r="O101" s="131">
        <f t="shared" si="82"/>
        <v>0</v>
      </c>
      <c r="P101" s="131">
        <f t="shared" si="84"/>
        <v>0</v>
      </c>
      <c r="Q101" s="131">
        <f t="shared" si="81"/>
        <v>0</v>
      </c>
      <c r="R101" s="132"/>
      <c r="S101" s="132"/>
      <c r="T101" s="131"/>
      <c r="U101" s="131"/>
      <c r="V101" s="131">
        <f>P101-Q101-U101</f>
        <v>0</v>
      </c>
      <c r="W101" s="131"/>
      <c r="X101" s="131"/>
      <c r="Y101" s="131"/>
      <c r="Z101" s="131"/>
      <c r="AA101" s="105"/>
      <c r="AB101" s="105"/>
    </row>
    <row r="102" spans="1:670" ht="25.5" x14ac:dyDescent="0.2">
      <c r="B102" s="135"/>
      <c r="C102" s="129"/>
      <c r="D102" s="140" t="s">
        <v>89</v>
      </c>
      <c r="E102" s="149" t="s">
        <v>110</v>
      </c>
      <c r="F102" s="131">
        <v>13</v>
      </c>
      <c r="G102" s="131">
        <v>0</v>
      </c>
      <c r="H102" s="131">
        <v>0</v>
      </c>
      <c r="I102" s="131">
        <v>0</v>
      </c>
      <c r="J102" s="131">
        <f t="shared" si="83"/>
        <v>0</v>
      </c>
      <c r="K102" s="131">
        <v>0</v>
      </c>
      <c r="L102" s="132">
        <v>100</v>
      </c>
      <c r="M102" s="132">
        <f t="shared" si="85"/>
        <v>13</v>
      </c>
      <c r="N102" s="131">
        <f>M102/F102*100</f>
        <v>100</v>
      </c>
      <c r="O102" s="131">
        <f t="shared" si="82"/>
        <v>0</v>
      </c>
      <c r="P102" s="131">
        <f>K102-H102</f>
        <v>0</v>
      </c>
      <c r="Q102" s="131">
        <f t="shared" si="81"/>
        <v>0</v>
      </c>
      <c r="R102" s="132"/>
      <c r="S102" s="132"/>
      <c r="T102" s="131"/>
      <c r="U102" s="131"/>
      <c r="V102" s="131">
        <f t="shared" ref="V102:V106" si="87">P102-Q102-U102</f>
        <v>0</v>
      </c>
      <c r="W102" s="131"/>
      <c r="X102" s="131"/>
      <c r="Y102" s="131"/>
      <c r="Z102" s="131"/>
      <c r="AA102" s="105"/>
      <c r="AB102" s="105"/>
    </row>
    <row r="103" spans="1:670" ht="51" x14ac:dyDescent="0.2">
      <c r="B103" s="129"/>
      <c r="C103" s="129"/>
      <c r="D103" s="129" t="s">
        <v>64</v>
      </c>
      <c r="E103" s="148" t="s">
        <v>65</v>
      </c>
      <c r="F103" s="131">
        <v>2139</v>
      </c>
      <c r="G103" s="131">
        <v>450</v>
      </c>
      <c r="H103" s="131">
        <v>450</v>
      </c>
      <c r="I103" s="131">
        <v>450</v>
      </c>
      <c r="J103" s="131">
        <f t="shared" si="83"/>
        <v>0</v>
      </c>
      <c r="K103" s="131">
        <v>450</v>
      </c>
      <c r="L103" s="132">
        <f t="shared" ref="L103:L127" si="88">(K103/H103)*100</f>
        <v>100</v>
      </c>
      <c r="M103" s="132">
        <f t="shared" si="85"/>
        <v>2139</v>
      </c>
      <c r="N103" s="131">
        <f t="shared" ref="N103:N144" si="89">M103/F103*100</f>
        <v>100</v>
      </c>
      <c r="O103" s="131">
        <f t="shared" si="82"/>
        <v>0</v>
      </c>
      <c r="P103" s="131">
        <f t="shared" ref="P103:P109" si="90">K103-H103</f>
        <v>0</v>
      </c>
      <c r="Q103" s="131">
        <f t="shared" si="81"/>
        <v>0</v>
      </c>
      <c r="R103" s="131"/>
      <c r="S103" s="132"/>
      <c r="T103" s="131"/>
      <c r="U103" s="131"/>
      <c r="V103" s="131">
        <f t="shared" si="87"/>
        <v>0</v>
      </c>
      <c r="W103" s="131"/>
      <c r="X103" s="131"/>
      <c r="Y103" s="131"/>
      <c r="Z103" s="131"/>
      <c r="AA103" s="105"/>
      <c r="AB103" s="105"/>
    </row>
    <row r="104" spans="1:670" ht="38.25" x14ac:dyDescent="0.2">
      <c r="B104" s="135"/>
      <c r="C104" s="129"/>
      <c r="D104" s="140" t="s">
        <v>95</v>
      </c>
      <c r="E104" s="149" t="s">
        <v>96</v>
      </c>
      <c r="F104" s="131">
        <v>437</v>
      </c>
      <c r="G104" s="131">
        <v>437</v>
      </c>
      <c r="H104" s="131">
        <v>437</v>
      </c>
      <c r="I104" s="131">
        <v>0</v>
      </c>
      <c r="J104" s="131">
        <f t="shared" si="83"/>
        <v>-437</v>
      </c>
      <c r="K104" s="131">
        <v>0</v>
      </c>
      <c r="L104" s="132">
        <v>100</v>
      </c>
      <c r="M104" s="132">
        <f t="shared" si="85"/>
        <v>437</v>
      </c>
      <c r="N104" s="131">
        <f>M104/F104*100</f>
        <v>100</v>
      </c>
      <c r="O104" s="131">
        <f t="shared" si="82"/>
        <v>0</v>
      </c>
      <c r="P104" s="131">
        <f t="shared" si="90"/>
        <v>-437</v>
      </c>
      <c r="Q104" s="131">
        <f>R104+S104+T104</f>
        <v>0</v>
      </c>
      <c r="R104" s="132"/>
      <c r="S104" s="132"/>
      <c r="T104" s="131"/>
      <c r="U104" s="131"/>
      <c r="V104" s="131">
        <f t="shared" si="87"/>
        <v>-437</v>
      </c>
      <c r="W104" s="131"/>
      <c r="X104" s="131"/>
      <c r="Y104" s="131"/>
      <c r="Z104" s="131"/>
      <c r="AA104" s="105" t="s">
        <v>205</v>
      </c>
      <c r="AB104" s="105" t="s">
        <v>205</v>
      </c>
    </row>
    <row r="105" spans="1:670" ht="25.5" x14ac:dyDescent="0.2">
      <c r="B105" s="129"/>
      <c r="C105" s="129"/>
      <c r="D105" s="140" t="s">
        <v>71</v>
      </c>
      <c r="E105" s="137" t="s">
        <v>104</v>
      </c>
      <c r="F105" s="131">
        <v>803</v>
      </c>
      <c r="G105" s="131">
        <v>803</v>
      </c>
      <c r="H105" s="131">
        <v>292</v>
      </c>
      <c r="I105" s="131">
        <v>291.65604000000002</v>
      </c>
      <c r="J105" s="131">
        <f t="shared" si="83"/>
        <v>-511.34395999999998</v>
      </c>
      <c r="K105" s="131">
        <v>291.65604000000002</v>
      </c>
      <c r="L105" s="132">
        <v>100</v>
      </c>
      <c r="M105" s="132">
        <f t="shared" si="85"/>
        <v>803</v>
      </c>
      <c r="N105" s="131">
        <f t="shared" si="89"/>
        <v>100</v>
      </c>
      <c r="O105" s="131">
        <f t="shared" si="82"/>
        <v>0</v>
      </c>
      <c r="P105" s="131">
        <f t="shared" si="90"/>
        <v>-0.34395999999998139</v>
      </c>
      <c r="Q105" s="131">
        <f>R105+S105+T105</f>
        <v>0</v>
      </c>
      <c r="R105" s="131"/>
      <c r="S105" s="132"/>
      <c r="T105" s="131"/>
      <c r="U105" s="131"/>
      <c r="V105" s="131">
        <f t="shared" si="87"/>
        <v>-0.34395999999998139</v>
      </c>
      <c r="W105" s="131"/>
      <c r="X105" s="131"/>
      <c r="Y105" s="131"/>
      <c r="Z105" s="131"/>
      <c r="AA105" s="105"/>
      <c r="AB105" s="105" t="s">
        <v>205</v>
      </c>
    </row>
    <row r="106" spans="1:670" ht="25.5" customHeight="1" x14ac:dyDescent="0.2">
      <c r="B106" s="129"/>
      <c r="C106" s="129"/>
      <c r="D106" s="129" t="s">
        <v>97</v>
      </c>
      <c r="E106" s="137" t="s">
        <v>98</v>
      </c>
      <c r="F106" s="131">
        <v>4065</v>
      </c>
      <c r="G106" s="131">
        <v>3185</v>
      </c>
      <c r="H106" s="131">
        <v>3185</v>
      </c>
      <c r="I106" s="131">
        <v>3185</v>
      </c>
      <c r="J106" s="131">
        <f t="shared" si="83"/>
        <v>0</v>
      </c>
      <c r="K106" s="131">
        <v>3185</v>
      </c>
      <c r="L106" s="132">
        <f t="shared" si="88"/>
        <v>100</v>
      </c>
      <c r="M106" s="132">
        <f t="shared" si="85"/>
        <v>4065</v>
      </c>
      <c r="N106" s="131">
        <f t="shared" si="89"/>
        <v>100</v>
      </c>
      <c r="O106" s="131">
        <f t="shared" si="82"/>
        <v>0</v>
      </c>
      <c r="P106" s="131">
        <f t="shared" si="90"/>
        <v>0</v>
      </c>
      <c r="Q106" s="131">
        <f t="shared" si="81"/>
        <v>-148.31299999999999</v>
      </c>
      <c r="R106" s="132"/>
      <c r="S106" s="132"/>
      <c r="T106" s="131">
        <v>-148.31299999999999</v>
      </c>
      <c r="U106" s="131"/>
      <c r="V106" s="131">
        <f t="shared" si="87"/>
        <v>148.31299999999999</v>
      </c>
      <c r="W106" s="131"/>
      <c r="X106" s="131"/>
      <c r="Y106" s="131"/>
      <c r="Z106" s="131"/>
      <c r="AA106" s="105"/>
      <c r="AB106" s="105"/>
    </row>
    <row r="107" spans="1:670" ht="25.5" x14ac:dyDescent="0.2">
      <c r="B107" s="129"/>
      <c r="C107" s="129"/>
      <c r="D107" s="129" t="s">
        <v>73</v>
      </c>
      <c r="E107" s="137" t="s">
        <v>74</v>
      </c>
      <c r="F107" s="131">
        <v>35</v>
      </c>
      <c r="G107" s="131">
        <v>35</v>
      </c>
      <c r="H107" s="131">
        <v>35</v>
      </c>
      <c r="I107" s="131">
        <v>34.999980000000001</v>
      </c>
      <c r="J107" s="131">
        <f>I107-G107</f>
        <v>-1.9999999999242846E-5</v>
      </c>
      <c r="K107" s="131">
        <v>34.999980000000001</v>
      </c>
      <c r="L107" s="132">
        <v>100</v>
      </c>
      <c r="M107" s="132">
        <f t="shared" si="85"/>
        <v>35</v>
      </c>
      <c r="N107" s="131">
        <f t="shared" si="89"/>
        <v>100</v>
      </c>
      <c r="O107" s="131">
        <v>0</v>
      </c>
      <c r="P107" s="131">
        <f>K107-H107</f>
        <v>-1.9999999999242846E-5</v>
      </c>
      <c r="Q107" s="131">
        <f t="shared" si="81"/>
        <v>-32</v>
      </c>
      <c r="R107" s="132"/>
      <c r="S107" s="132"/>
      <c r="T107" s="131">
        <v>-32</v>
      </c>
      <c r="U107" s="131"/>
      <c r="V107" s="131">
        <v>0</v>
      </c>
      <c r="W107" s="150"/>
      <c r="X107" s="150"/>
      <c r="Y107" s="150"/>
      <c r="Z107" s="131"/>
      <c r="AA107" s="105"/>
      <c r="AB107" s="105"/>
    </row>
    <row r="108" spans="1:670" ht="51" x14ac:dyDescent="0.2">
      <c r="B108" s="135"/>
      <c r="C108" s="129"/>
      <c r="D108" s="140" t="s">
        <v>75</v>
      </c>
      <c r="E108" s="136" t="s">
        <v>76</v>
      </c>
      <c r="F108" s="131">
        <v>800</v>
      </c>
      <c r="G108" s="131">
        <v>800</v>
      </c>
      <c r="H108" s="131">
        <v>200</v>
      </c>
      <c r="I108" s="131">
        <v>800</v>
      </c>
      <c r="J108" s="131">
        <f>I108-G108</f>
        <v>0</v>
      </c>
      <c r="K108" s="131">
        <v>200</v>
      </c>
      <c r="L108" s="132">
        <v>100</v>
      </c>
      <c r="M108" s="132">
        <f>F108</f>
        <v>800</v>
      </c>
      <c r="N108" s="131">
        <f>M108/F108*100</f>
        <v>100</v>
      </c>
      <c r="O108" s="131">
        <f t="shared" si="82"/>
        <v>0</v>
      </c>
      <c r="P108" s="131">
        <f t="shared" si="90"/>
        <v>0</v>
      </c>
      <c r="Q108" s="131">
        <f>R108+S108+T108</f>
        <v>0</v>
      </c>
      <c r="R108" s="132"/>
      <c r="S108" s="132"/>
      <c r="T108" s="132"/>
      <c r="U108" s="132"/>
      <c r="V108" s="131">
        <v>0</v>
      </c>
      <c r="W108" s="131"/>
      <c r="X108" s="131"/>
      <c r="Y108" s="131"/>
      <c r="Z108" s="131"/>
      <c r="AA108" s="105"/>
      <c r="AB108" s="105"/>
    </row>
    <row r="109" spans="1:670" ht="26.25" customHeight="1" x14ac:dyDescent="0.2">
      <c r="B109" s="129"/>
      <c r="C109" s="129"/>
      <c r="D109" s="140" t="s">
        <v>77</v>
      </c>
      <c r="E109" s="137" t="s">
        <v>78</v>
      </c>
      <c r="F109" s="131">
        <v>315</v>
      </c>
      <c r="G109" s="131">
        <v>315</v>
      </c>
      <c r="H109" s="131">
        <v>0</v>
      </c>
      <c r="I109" s="131">
        <v>0</v>
      </c>
      <c r="J109" s="131">
        <f t="shared" si="83"/>
        <v>-315</v>
      </c>
      <c r="K109" s="131">
        <v>0</v>
      </c>
      <c r="L109" s="132">
        <v>100</v>
      </c>
      <c r="M109" s="132">
        <f t="shared" si="85"/>
        <v>315</v>
      </c>
      <c r="N109" s="131">
        <f t="shared" si="89"/>
        <v>100</v>
      </c>
      <c r="O109" s="131">
        <f t="shared" si="82"/>
        <v>0</v>
      </c>
      <c r="P109" s="131">
        <f t="shared" si="90"/>
        <v>0</v>
      </c>
      <c r="Q109" s="131">
        <f>R109+S109+T109</f>
        <v>0</v>
      </c>
      <c r="R109" s="131"/>
      <c r="S109" s="132"/>
      <c r="T109" s="131"/>
      <c r="U109" s="131"/>
      <c r="V109" s="131">
        <f>P109-Q109-U109</f>
        <v>0</v>
      </c>
      <c r="W109" s="131"/>
      <c r="X109" s="131"/>
      <c r="Y109" s="131"/>
      <c r="Z109" s="131"/>
      <c r="AA109" s="105"/>
      <c r="AB109" s="105" t="s">
        <v>205</v>
      </c>
    </row>
    <row r="110" spans="1:670" ht="25.5" x14ac:dyDescent="0.2">
      <c r="B110" s="135"/>
      <c r="C110" s="129"/>
      <c r="D110" s="129" t="s">
        <v>83</v>
      </c>
      <c r="E110" s="137" t="s">
        <v>84</v>
      </c>
      <c r="F110" s="131">
        <v>9</v>
      </c>
      <c r="G110" s="131">
        <v>0</v>
      </c>
      <c r="H110" s="131">
        <v>0</v>
      </c>
      <c r="I110" s="131">
        <v>0</v>
      </c>
      <c r="J110" s="131">
        <f t="shared" si="83"/>
        <v>0</v>
      </c>
      <c r="K110" s="131">
        <v>0</v>
      </c>
      <c r="L110" s="132">
        <v>100</v>
      </c>
      <c r="M110" s="132">
        <f t="shared" si="85"/>
        <v>9</v>
      </c>
      <c r="N110" s="131">
        <f t="shared" si="89"/>
        <v>100</v>
      </c>
      <c r="O110" s="131">
        <f t="shared" si="82"/>
        <v>0</v>
      </c>
      <c r="P110" s="131">
        <f>K110-H110</f>
        <v>0</v>
      </c>
      <c r="Q110" s="131">
        <f>R110+S110+T110</f>
        <v>0</v>
      </c>
      <c r="R110" s="132"/>
      <c r="S110" s="132"/>
      <c r="T110" s="131"/>
      <c r="U110" s="131"/>
      <c r="V110" s="131">
        <f>P110-Q110-U110</f>
        <v>0</v>
      </c>
      <c r="W110" s="131"/>
      <c r="X110" s="131"/>
      <c r="Y110" s="131"/>
      <c r="Z110" s="131"/>
      <c r="AA110" s="105"/>
      <c r="AB110" s="105"/>
    </row>
    <row r="111" spans="1:670" s="144" customFormat="1" ht="77.25" customHeight="1" x14ac:dyDescent="0.2">
      <c r="A111" s="152"/>
      <c r="B111" s="129" t="s">
        <v>87</v>
      </c>
      <c r="C111" s="129"/>
      <c r="D111" s="129"/>
      <c r="E111" s="137" t="s">
        <v>111</v>
      </c>
      <c r="F111" s="131">
        <f>F112</f>
        <v>534343</v>
      </c>
      <c r="G111" s="131">
        <f t="shared" ref="G111:J111" si="91">G112</f>
        <v>137429</v>
      </c>
      <c r="H111" s="131">
        <f t="shared" si="91"/>
        <v>131932</v>
      </c>
      <c r="I111" s="131">
        <f>I112</f>
        <v>129843.52130000001</v>
      </c>
      <c r="J111" s="131">
        <f t="shared" si="91"/>
        <v>-7585.4786999999933</v>
      </c>
      <c r="K111" s="131">
        <f>K112</f>
        <v>129037.91618</v>
      </c>
      <c r="L111" s="132">
        <f t="shared" si="88"/>
        <v>97.806382212048632</v>
      </c>
      <c r="M111" s="131">
        <f>M112</f>
        <v>534343</v>
      </c>
      <c r="N111" s="131">
        <f t="shared" si="89"/>
        <v>100</v>
      </c>
      <c r="O111" s="131">
        <f t="shared" ref="O111:V111" si="92">O112</f>
        <v>0</v>
      </c>
      <c r="P111" s="131">
        <f>P112</f>
        <v>-2894.0838199999935</v>
      </c>
      <c r="Q111" s="131">
        <f>+R111+S111+T111</f>
        <v>-1787.2049999999999</v>
      </c>
      <c r="R111" s="131">
        <f>R112</f>
        <v>0</v>
      </c>
      <c r="S111" s="131">
        <f>S112</f>
        <v>-1455.2049999999999</v>
      </c>
      <c r="T111" s="131">
        <f>T112</f>
        <v>-332</v>
      </c>
      <c r="U111" s="131">
        <f t="shared" si="92"/>
        <v>0</v>
      </c>
      <c r="V111" s="131">
        <f t="shared" si="92"/>
        <v>-16</v>
      </c>
      <c r="W111" s="153"/>
      <c r="X111" s="153"/>
      <c r="Y111" s="153"/>
      <c r="Z111" s="153"/>
      <c r="AA111" s="157"/>
      <c r="AC111" s="127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  <c r="BR111" s="152"/>
      <c r="BS111" s="152"/>
      <c r="BT111" s="152"/>
      <c r="BU111" s="152"/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/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/>
      <c r="CT111" s="152"/>
      <c r="CU111" s="152"/>
      <c r="CV111" s="152"/>
      <c r="CW111" s="152"/>
      <c r="CX111" s="152"/>
      <c r="CY111" s="152"/>
      <c r="CZ111" s="152"/>
      <c r="DA111" s="152"/>
      <c r="DB111" s="152"/>
      <c r="DC111" s="152"/>
      <c r="DD111" s="152"/>
      <c r="DE111" s="152"/>
      <c r="DF111" s="152"/>
      <c r="DG111" s="152"/>
      <c r="DH111" s="152"/>
      <c r="DI111" s="152"/>
      <c r="DJ111" s="152"/>
      <c r="DK111" s="152"/>
      <c r="DL111" s="152"/>
      <c r="DM111" s="152"/>
      <c r="DN111" s="152"/>
      <c r="DO111" s="152"/>
      <c r="DP111" s="152"/>
      <c r="DQ111" s="152"/>
      <c r="DR111" s="152"/>
      <c r="DS111" s="152"/>
      <c r="DT111" s="152"/>
      <c r="DU111" s="152"/>
      <c r="DV111" s="152"/>
      <c r="DW111" s="152"/>
      <c r="DX111" s="152"/>
      <c r="DY111" s="152"/>
      <c r="DZ111" s="152"/>
      <c r="EA111" s="152"/>
      <c r="EB111" s="152"/>
      <c r="EC111" s="152"/>
      <c r="ED111" s="152"/>
      <c r="EE111" s="152"/>
      <c r="EF111" s="152"/>
      <c r="EG111" s="152"/>
      <c r="EH111" s="152"/>
      <c r="EI111" s="152"/>
      <c r="EJ111" s="152"/>
      <c r="EK111" s="152"/>
      <c r="EL111" s="152"/>
      <c r="EM111" s="152"/>
      <c r="EN111" s="152"/>
      <c r="EO111" s="152"/>
      <c r="EP111" s="152"/>
      <c r="EQ111" s="152"/>
      <c r="ER111" s="152"/>
      <c r="ES111" s="152"/>
      <c r="ET111" s="152"/>
      <c r="EU111" s="152"/>
      <c r="EV111" s="152"/>
      <c r="EW111" s="152"/>
      <c r="EX111" s="152"/>
      <c r="EY111" s="152"/>
      <c r="EZ111" s="152"/>
      <c r="FA111" s="152"/>
      <c r="FB111" s="152"/>
      <c r="FC111" s="152"/>
      <c r="FD111" s="152"/>
      <c r="FE111" s="152"/>
      <c r="FF111" s="152"/>
      <c r="FG111" s="152"/>
      <c r="FH111" s="152"/>
      <c r="FI111" s="152"/>
      <c r="FJ111" s="152"/>
      <c r="FK111" s="152"/>
      <c r="FL111" s="152"/>
      <c r="FM111" s="152"/>
      <c r="FN111" s="152"/>
      <c r="FO111" s="152"/>
      <c r="FP111" s="152"/>
      <c r="FQ111" s="152"/>
      <c r="FR111" s="152"/>
      <c r="FS111" s="152"/>
      <c r="FT111" s="152"/>
      <c r="FU111" s="152"/>
      <c r="FV111" s="152"/>
      <c r="FW111" s="152"/>
      <c r="FX111" s="152"/>
      <c r="FY111" s="152"/>
      <c r="FZ111" s="152"/>
      <c r="GA111" s="152"/>
      <c r="GB111" s="152"/>
      <c r="GC111" s="152"/>
      <c r="GD111" s="152"/>
      <c r="GE111" s="152"/>
      <c r="GF111" s="152"/>
      <c r="GG111" s="152"/>
      <c r="GH111" s="152"/>
      <c r="GI111" s="152"/>
      <c r="GJ111" s="152"/>
      <c r="GK111" s="152"/>
      <c r="GL111" s="152"/>
      <c r="GM111" s="152"/>
      <c r="GN111" s="152"/>
      <c r="GO111" s="152"/>
      <c r="GP111" s="152"/>
      <c r="GQ111" s="152"/>
      <c r="GR111" s="152"/>
      <c r="GS111" s="152"/>
      <c r="GT111" s="152"/>
      <c r="GU111" s="152"/>
      <c r="GV111" s="152"/>
      <c r="GW111" s="152"/>
      <c r="GX111" s="152"/>
      <c r="GY111" s="152"/>
      <c r="GZ111" s="152"/>
      <c r="HA111" s="152"/>
      <c r="HB111" s="152"/>
      <c r="HC111" s="152"/>
      <c r="HD111" s="152"/>
      <c r="HE111" s="152"/>
      <c r="HF111" s="152"/>
      <c r="HG111" s="152"/>
      <c r="HH111" s="152"/>
      <c r="HI111" s="152"/>
      <c r="HJ111" s="152"/>
      <c r="HK111" s="152"/>
      <c r="HL111" s="152"/>
      <c r="HM111" s="152"/>
      <c r="HN111" s="152"/>
      <c r="HO111" s="152"/>
      <c r="HP111" s="152"/>
      <c r="HQ111" s="152"/>
      <c r="HR111" s="152"/>
      <c r="HS111" s="152"/>
      <c r="HT111" s="152"/>
      <c r="HU111" s="152"/>
      <c r="HV111" s="152"/>
      <c r="HW111" s="152"/>
      <c r="HX111" s="152"/>
      <c r="HY111" s="152"/>
      <c r="HZ111" s="152"/>
      <c r="IA111" s="152"/>
      <c r="IB111" s="152"/>
      <c r="IC111" s="152"/>
      <c r="ID111" s="152"/>
      <c r="IE111" s="152"/>
      <c r="IF111" s="152"/>
      <c r="IG111" s="152"/>
      <c r="IH111" s="152"/>
      <c r="II111" s="152"/>
      <c r="IJ111" s="152"/>
      <c r="IK111" s="152"/>
      <c r="IL111" s="152"/>
      <c r="IM111" s="152"/>
      <c r="IN111" s="152"/>
      <c r="IO111" s="152"/>
      <c r="IP111" s="152"/>
      <c r="IQ111" s="152"/>
      <c r="IR111" s="152"/>
      <c r="IS111" s="152"/>
      <c r="IT111" s="152"/>
      <c r="IU111" s="152"/>
      <c r="IV111" s="152"/>
      <c r="IW111" s="152"/>
      <c r="IX111" s="152"/>
      <c r="IY111" s="152"/>
      <c r="IZ111" s="152"/>
      <c r="JA111" s="152"/>
      <c r="JB111" s="152"/>
      <c r="JC111" s="152"/>
      <c r="JD111" s="152"/>
      <c r="JE111" s="152"/>
      <c r="JF111" s="152"/>
      <c r="JG111" s="152"/>
      <c r="JH111" s="152"/>
      <c r="JI111" s="152"/>
      <c r="JJ111" s="152"/>
      <c r="JK111" s="152"/>
      <c r="JL111" s="152"/>
      <c r="JM111" s="152"/>
      <c r="JN111" s="152"/>
      <c r="JO111" s="152"/>
      <c r="JP111" s="152"/>
      <c r="JQ111" s="152"/>
      <c r="JR111" s="152"/>
      <c r="JS111" s="152"/>
      <c r="JT111" s="152"/>
      <c r="JU111" s="152"/>
      <c r="JV111" s="152"/>
      <c r="JW111" s="152"/>
      <c r="JX111" s="152"/>
      <c r="JY111" s="152"/>
      <c r="JZ111" s="152"/>
      <c r="KA111" s="152"/>
      <c r="KB111" s="152"/>
      <c r="KC111" s="152"/>
      <c r="KD111" s="152"/>
      <c r="KE111" s="152"/>
      <c r="KF111" s="152"/>
      <c r="KG111" s="152"/>
      <c r="KH111" s="152"/>
      <c r="KI111" s="152"/>
      <c r="KJ111" s="152"/>
      <c r="KK111" s="152"/>
      <c r="KL111" s="152"/>
      <c r="KM111" s="152"/>
      <c r="KN111" s="152"/>
      <c r="KO111" s="152"/>
      <c r="KP111" s="152"/>
      <c r="KQ111" s="152"/>
      <c r="KR111" s="152"/>
      <c r="KS111" s="152"/>
      <c r="KT111" s="152"/>
      <c r="KU111" s="152"/>
      <c r="KV111" s="152"/>
      <c r="KW111" s="152"/>
      <c r="KX111" s="152"/>
      <c r="KY111" s="152"/>
      <c r="KZ111" s="152"/>
      <c r="LA111" s="152"/>
      <c r="LB111" s="152"/>
      <c r="LC111" s="152"/>
      <c r="LD111" s="152"/>
      <c r="LE111" s="152"/>
      <c r="LF111" s="152"/>
      <c r="LG111" s="152"/>
      <c r="LH111" s="152"/>
      <c r="LI111" s="152"/>
      <c r="LJ111" s="152"/>
      <c r="LK111" s="152"/>
      <c r="LL111" s="152"/>
      <c r="LM111" s="152"/>
      <c r="LN111" s="152"/>
      <c r="LO111" s="152"/>
      <c r="LP111" s="152"/>
      <c r="LQ111" s="152"/>
      <c r="LR111" s="152"/>
      <c r="LS111" s="152"/>
      <c r="LT111" s="152"/>
      <c r="LU111" s="152"/>
      <c r="LV111" s="152"/>
      <c r="LW111" s="152"/>
      <c r="LX111" s="152"/>
      <c r="LY111" s="152"/>
      <c r="LZ111" s="152"/>
      <c r="MA111" s="152"/>
      <c r="MB111" s="152"/>
      <c r="MC111" s="152"/>
      <c r="MD111" s="152"/>
      <c r="ME111" s="152"/>
      <c r="MF111" s="152"/>
      <c r="MG111" s="152"/>
      <c r="MH111" s="152"/>
      <c r="MI111" s="152"/>
      <c r="MJ111" s="152"/>
      <c r="MK111" s="152"/>
      <c r="ML111" s="152"/>
      <c r="MM111" s="152"/>
      <c r="MN111" s="152"/>
      <c r="MO111" s="152"/>
      <c r="MP111" s="152"/>
      <c r="MQ111" s="152"/>
      <c r="MR111" s="152"/>
      <c r="MS111" s="152"/>
      <c r="MT111" s="152"/>
      <c r="MU111" s="152"/>
      <c r="MV111" s="152"/>
      <c r="MW111" s="152"/>
      <c r="MX111" s="152"/>
      <c r="MY111" s="152"/>
      <c r="MZ111" s="152"/>
      <c r="NA111" s="152"/>
      <c r="NB111" s="152"/>
      <c r="NC111" s="152"/>
      <c r="ND111" s="152"/>
      <c r="NE111" s="152"/>
      <c r="NF111" s="152"/>
      <c r="NG111" s="152"/>
      <c r="NH111" s="152"/>
      <c r="NI111" s="152"/>
      <c r="NJ111" s="152"/>
      <c r="NK111" s="152"/>
      <c r="NL111" s="152"/>
      <c r="NM111" s="152"/>
      <c r="NN111" s="152"/>
      <c r="NO111" s="152"/>
      <c r="NP111" s="152"/>
      <c r="NQ111" s="152"/>
      <c r="NR111" s="152"/>
      <c r="NS111" s="152"/>
      <c r="NT111" s="152"/>
      <c r="NU111" s="152"/>
      <c r="NV111" s="152"/>
      <c r="NW111" s="152"/>
      <c r="NX111" s="152"/>
      <c r="NY111" s="152"/>
      <c r="NZ111" s="152"/>
      <c r="OA111" s="152"/>
      <c r="OB111" s="152"/>
      <c r="OC111" s="152"/>
      <c r="OD111" s="152"/>
      <c r="OE111" s="152"/>
      <c r="OF111" s="152"/>
      <c r="OG111" s="152"/>
      <c r="OH111" s="152"/>
      <c r="OI111" s="152"/>
      <c r="OJ111" s="152"/>
      <c r="OK111" s="152"/>
      <c r="OL111" s="152"/>
      <c r="OM111" s="152"/>
      <c r="ON111" s="152"/>
      <c r="OO111" s="152"/>
      <c r="OP111" s="152"/>
      <c r="OQ111" s="152"/>
      <c r="OR111" s="152"/>
      <c r="OS111" s="152"/>
      <c r="OT111" s="152"/>
      <c r="OU111" s="152"/>
      <c r="OV111" s="152"/>
      <c r="OW111" s="152"/>
      <c r="OX111" s="152"/>
      <c r="OY111" s="152"/>
      <c r="OZ111" s="152"/>
      <c r="PA111" s="152"/>
      <c r="PB111" s="152"/>
      <c r="PC111" s="152"/>
      <c r="PD111" s="152"/>
      <c r="PE111" s="152"/>
      <c r="PF111" s="152"/>
      <c r="PG111" s="152"/>
      <c r="PH111" s="152"/>
      <c r="PI111" s="152"/>
      <c r="PJ111" s="152"/>
      <c r="PK111" s="152"/>
      <c r="PL111" s="152"/>
      <c r="PM111" s="152"/>
      <c r="PN111" s="152"/>
      <c r="PO111" s="152"/>
      <c r="PP111" s="152"/>
      <c r="PQ111" s="152"/>
      <c r="PR111" s="152"/>
      <c r="PS111" s="152"/>
      <c r="PT111" s="152"/>
      <c r="PU111" s="152"/>
      <c r="PV111" s="152"/>
      <c r="PW111" s="152"/>
      <c r="PX111" s="152"/>
      <c r="PY111" s="152"/>
      <c r="PZ111" s="152"/>
      <c r="QA111" s="152"/>
      <c r="QB111" s="152"/>
      <c r="QC111" s="152"/>
      <c r="QD111" s="152"/>
      <c r="QE111" s="152"/>
      <c r="QF111" s="152"/>
      <c r="QG111" s="152"/>
      <c r="QH111" s="152"/>
      <c r="QI111" s="152"/>
      <c r="QJ111" s="152"/>
      <c r="QK111" s="152"/>
      <c r="QL111" s="152"/>
      <c r="QM111" s="152"/>
      <c r="QN111" s="152"/>
      <c r="QO111" s="152"/>
      <c r="QP111" s="152"/>
      <c r="QQ111" s="152"/>
      <c r="QR111" s="152"/>
      <c r="QS111" s="152"/>
      <c r="QT111" s="152"/>
      <c r="QU111" s="152"/>
      <c r="QV111" s="152"/>
      <c r="QW111" s="152"/>
      <c r="QX111" s="152"/>
      <c r="QY111" s="152"/>
      <c r="QZ111" s="152"/>
      <c r="RA111" s="152"/>
      <c r="RB111" s="152"/>
      <c r="RC111" s="152"/>
      <c r="RD111" s="152"/>
      <c r="RE111" s="152"/>
      <c r="RF111" s="152"/>
      <c r="RG111" s="152"/>
      <c r="RH111" s="152"/>
      <c r="RI111" s="152"/>
      <c r="RJ111" s="152"/>
      <c r="RK111" s="152"/>
      <c r="RL111" s="152"/>
      <c r="RM111" s="152"/>
      <c r="RN111" s="152"/>
      <c r="RO111" s="152"/>
      <c r="RP111" s="152"/>
      <c r="RQ111" s="152"/>
      <c r="RR111" s="152"/>
      <c r="RS111" s="152"/>
      <c r="RT111" s="152"/>
      <c r="RU111" s="152"/>
      <c r="RV111" s="152"/>
      <c r="RW111" s="152"/>
      <c r="RX111" s="152"/>
      <c r="RY111" s="152"/>
      <c r="RZ111" s="152"/>
      <c r="SA111" s="152"/>
      <c r="SB111" s="152"/>
      <c r="SC111" s="152"/>
      <c r="SD111" s="152"/>
      <c r="SE111" s="152"/>
      <c r="SF111" s="152"/>
      <c r="SG111" s="152"/>
      <c r="SH111" s="152"/>
      <c r="SI111" s="152"/>
      <c r="SJ111" s="152"/>
      <c r="SK111" s="152"/>
      <c r="SL111" s="152"/>
      <c r="SM111" s="152"/>
      <c r="SN111" s="152"/>
      <c r="SO111" s="152"/>
      <c r="SP111" s="152"/>
      <c r="SQ111" s="152"/>
      <c r="SR111" s="152"/>
      <c r="SS111" s="152"/>
      <c r="ST111" s="152"/>
      <c r="SU111" s="152"/>
      <c r="SV111" s="152"/>
      <c r="SW111" s="152"/>
      <c r="SX111" s="152"/>
      <c r="SY111" s="152"/>
      <c r="SZ111" s="152"/>
      <c r="TA111" s="152"/>
      <c r="TB111" s="152"/>
      <c r="TC111" s="152"/>
      <c r="TD111" s="152"/>
      <c r="TE111" s="152"/>
      <c r="TF111" s="152"/>
      <c r="TG111" s="152"/>
      <c r="TH111" s="152"/>
      <c r="TI111" s="152"/>
      <c r="TJ111" s="152"/>
      <c r="TK111" s="152"/>
      <c r="TL111" s="152"/>
      <c r="TM111" s="152"/>
      <c r="TN111" s="152"/>
      <c r="TO111" s="152"/>
      <c r="TP111" s="152"/>
      <c r="TQ111" s="152"/>
      <c r="TR111" s="152"/>
      <c r="TS111" s="152"/>
      <c r="TT111" s="152"/>
      <c r="TU111" s="152"/>
      <c r="TV111" s="152"/>
      <c r="TW111" s="152"/>
      <c r="TX111" s="152"/>
      <c r="TY111" s="152"/>
      <c r="TZ111" s="152"/>
      <c r="UA111" s="152"/>
      <c r="UB111" s="152"/>
      <c r="UC111" s="152"/>
      <c r="UD111" s="152"/>
      <c r="UE111" s="152"/>
      <c r="UF111" s="152"/>
      <c r="UG111" s="152"/>
      <c r="UH111" s="152"/>
      <c r="UI111" s="152"/>
      <c r="UJ111" s="152"/>
      <c r="UK111" s="152"/>
      <c r="UL111" s="152"/>
      <c r="UM111" s="152"/>
      <c r="UN111" s="152"/>
      <c r="UO111" s="152"/>
      <c r="UP111" s="152"/>
      <c r="UQ111" s="152"/>
      <c r="UR111" s="152"/>
      <c r="US111" s="152"/>
      <c r="UT111" s="152"/>
      <c r="UU111" s="152"/>
      <c r="UV111" s="152"/>
      <c r="UW111" s="152"/>
      <c r="UX111" s="152"/>
      <c r="UY111" s="152"/>
      <c r="UZ111" s="152"/>
      <c r="VA111" s="152"/>
      <c r="VB111" s="152"/>
      <c r="VC111" s="152"/>
      <c r="VD111" s="152"/>
      <c r="VE111" s="152"/>
      <c r="VF111" s="152"/>
      <c r="VG111" s="152"/>
      <c r="VH111" s="152"/>
      <c r="VI111" s="152"/>
      <c r="VJ111" s="152"/>
      <c r="VK111" s="152"/>
      <c r="VL111" s="152"/>
      <c r="VM111" s="152"/>
      <c r="VN111" s="152"/>
      <c r="VO111" s="152"/>
      <c r="VP111" s="152"/>
      <c r="VQ111" s="152"/>
      <c r="VR111" s="152"/>
      <c r="VS111" s="152"/>
      <c r="VT111" s="152"/>
      <c r="VU111" s="152"/>
      <c r="VV111" s="152"/>
      <c r="VW111" s="152"/>
      <c r="VX111" s="152"/>
      <c r="VY111" s="152"/>
      <c r="VZ111" s="152"/>
      <c r="WA111" s="152"/>
      <c r="WB111" s="152"/>
      <c r="WC111" s="152"/>
      <c r="WD111" s="152"/>
      <c r="WE111" s="152"/>
      <c r="WF111" s="152"/>
      <c r="WG111" s="152"/>
      <c r="WH111" s="152"/>
      <c r="WI111" s="152"/>
      <c r="WJ111" s="152"/>
      <c r="WK111" s="152"/>
      <c r="WL111" s="152"/>
      <c r="WM111" s="152"/>
      <c r="WN111" s="152"/>
      <c r="WO111" s="152"/>
      <c r="WP111" s="152"/>
      <c r="WQ111" s="152"/>
      <c r="WR111" s="152"/>
      <c r="WS111" s="152"/>
      <c r="WT111" s="152"/>
      <c r="WU111" s="152"/>
      <c r="WV111" s="152"/>
      <c r="WW111" s="152"/>
      <c r="WX111" s="152"/>
      <c r="WY111" s="152"/>
      <c r="WZ111" s="152"/>
      <c r="XA111" s="152"/>
      <c r="XB111" s="152"/>
      <c r="XC111" s="152"/>
      <c r="XD111" s="152"/>
      <c r="XE111" s="152"/>
      <c r="XF111" s="152"/>
      <c r="XG111" s="152"/>
      <c r="XH111" s="152"/>
      <c r="XI111" s="152"/>
      <c r="XJ111" s="152"/>
      <c r="XK111" s="152"/>
      <c r="XL111" s="152"/>
      <c r="XM111" s="152"/>
      <c r="XN111" s="152"/>
      <c r="XO111" s="152"/>
      <c r="XP111" s="152"/>
      <c r="XQ111" s="152"/>
      <c r="XR111" s="152"/>
      <c r="XS111" s="152"/>
      <c r="XT111" s="152"/>
      <c r="XU111" s="152"/>
      <c r="XV111" s="152"/>
      <c r="XW111" s="152"/>
      <c r="XX111" s="152"/>
      <c r="XY111" s="152"/>
      <c r="XZ111" s="152"/>
      <c r="YA111" s="152"/>
      <c r="YB111" s="152"/>
      <c r="YC111" s="152"/>
      <c r="YD111" s="152"/>
      <c r="YE111" s="152"/>
      <c r="YF111" s="152"/>
      <c r="YG111" s="152"/>
      <c r="YH111" s="152"/>
      <c r="YI111" s="152"/>
      <c r="YJ111" s="152"/>
      <c r="YK111" s="152"/>
      <c r="YL111" s="152"/>
      <c r="YM111" s="152"/>
      <c r="YN111" s="152"/>
      <c r="YO111" s="152"/>
      <c r="YP111" s="152"/>
      <c r="YQ111" s="152"/>
      <c r="YR111" s="152"/>
      <c r="YS111" s="152"/>
      <c r="YT111" s="152"/>
    </row>
    <row r="112" spans="1:670" s="144" customFormat="1" ht="28.5" customHeight="1" x14ac:dyDescent="0.2">
      <c r="A112" s="152"/>
      <c r="C112" s="129" t="s">
        <v>46</v>
      </c>
      <c r="D112" s="140"/>
      <c r="E112" s="137" t="s">
        <v>47</v>
      </c>
      <c r="F112" s="131">
        <f t="shared" ref="F112:K112" si="93">SUM(F113:F127)</f>
        <v>534343</v>
      </c>
      <c r="G112" s="131">
        <f t="shared" si="93"/>
        <v>137429</v>
      </c>
      <c r="H112" s="131">
        <f t="shared" si="93"/>
        <v>131932</v>
      </c>
      <c r="I112" s="158">
        <f t="shared" si="93"/>
        <v>129843.52130000001</v>
      </c>
      <c r="J112" s="131">
        <f t="shared" si="93"/>
        <v>-7585.4786999999933</v>
      </c>
      <c r="K112" s="158">
        <f t="shared" si="93"/>
        <v>129037.91618</v>
      </c>
      <c r="L112" s="132">
        <f t="shared" si="88"/>
        <v>97.806382212048632</v>
      </c>
      <c r="M112" s="131">
        <f>SUM(M113:M127)</f>
        <v>534343</v>
      </c>
      <c r="N112" s="131">
        <f t="shared" si="89"/>
        <v>100</v>
      </c>
      <c r="O112" s="131">
        <f t="shared" ref="O112:T112" si="94">SUM(O113:O127)</f>
        <v>0</v>
      </c>
      <c r="P112" s="131">
        <f t="shared" si="94"/>
        <v>-2894.0838199999935</v>
      </c>
      <c r="Q112" s="131">
        <f t="shared" si="94"/>
        <v>-1787.2049999999999</v>
      </c>
      <c r="R112" s="131">
        <f t="shared" si="94"/>
        <v>0</v>
      </c>
      <c r="S112" s="131">
        <f t="shared" si="94"/>
        <v>-1455.2049999999999</v>
      </c>
      <c r="T112" s="131">
        <f t="shared" si="94"/>
        <v>-332</v>
      </c>
      <c r="U112" s="131">
        <f>SUM(U125:U127)</f>
        <v>0</v>
      </c>
      <c r="V112" s="131">
        <f>SUM(V125:V127)</f>
        <v>-16</v>
      </c>
      <c r="W112" s="131"/>
      <c r="X112" s="131"/>
      <c r="Y112" s="131"/>
      <c r="Z112" s="131"/>
      <c r="AA112" s="156"/>
      <c r="AB112" s="156"/>
      <c r="AC112" s="127"/>
      <c r="AD112" s="152"/>
      <c r="AE112" s="152"/>
      <c r="AF112" s="152"/>
      <c r="AG112" s="152"/>
      <c r="AH112" s="152"/>
      <c r="AI112" s="152"/>
      <c r="AJ112" s="152"/>
      <c r="AK112" s="152"/>
      <c r="AL112" s="152"/>
      <c r="AM112" s="152"/>
      <c r="AN112" s="152"/>
      <c r="AO112" s="152"/>
      <c r="AP112" s="152"/>
      <c r="AQ112" s="152"/>
      <c r="AR112" s="152"/>
      <c r="AS112" s="152"/>
      <c r="AT112" s="152"/>
      <c r="AU112" s="152"/>
      <c r="AV112" s="152"/>
      <c r="AW112" s="152"/>
      <c r="AX112" s="152"/>
      <c r="AY112" s="152"/>
      <c r="AZ112" s="152"/>
      <c r="BA112" s="152"/>
      <c r="BB112" s="152"/>
      <c r="BC112" s="152"/>
      <c r="BD112" s="152"/>
      <c r="BE112" s="152"/>
      <c r="BF112" s="152"/>
      <c r="BG112" s="152"/>
      <c r="BH112" s="152"/>
      <c r="BI112" s="152"/>
      <c r="BJ112" s="152"/>
      <c r="BK112" s="152"/>
      <c r="BL112" s="152"/>
      <c r="BM112" s="152"/>
      <c r="BN112" s="152"/>
      <c r="BO112" s="152"/>
      <c r="BP112" s="152"/>
      <c r="BQ112" s="152"/>
      <c r="BR112" s="152"/>
      <c r="BS112" s="152"/>
      <c r="BT112" s="152"/>
      <c r="BU112" s="152"/>
      <c r="BV112" s="152"/>
      <c r="BW112" s="152"/>
      <c r="BX112" s="152"/>
      <c r="BY112" s="152"/>
      <c r="BZ112" s="152"/>
      <c r="CA112" s="152"/>
      <c r="CB112" s="152"/>
      <c r="CC112" s="152"/>
      <c r="CD112" s="152"/>
      <c r="CE112" s="152"/>
      <c r="CF112" s="152"/>
      <c r="CG112" s="152"/>
      <c r="CH112" s="152"/>
      <c r="CI112" s="152"/>
      <c r="CJ112" s="152"/>
      <c r="CK112" s="152"/>
      <c r="CL112" s="152"/>
      <c r="CM112" s="152"/>
      <c r="CN112" s="152"/>
      <c r="CO112" s="152"/>
      <c r="CP112" s="152"/>
      <c r="CQ112" s="152"/>
      <c r="CR112" s="152"/>
      <c r="CS112" s="152"/>
      <c r="CT112" s="152"/>
      <c r="CU112" s="152"/>
      <c r="CV112" s="152"/>
      <c r="CW112" s="152"/>
      <c r="CX112" s="152"/>
      <c r="CY112" s="152"/>
      <c r="CZ112" s="152"/>
      <c r="DA112" s="152"/>
      <c r="DB112" s="152"/>
      <c r="DC112" s="152"/>
      <c r="DD112" s="152"/>
      <c r="DE112" s="152"/>
      <c r="DF112" s="152"/>
      <c r="DG112" s="152"/>
      <c r="DH112" s="152"/>
      <c r="DI112" s="152"/>
      <c r="DJ112" s="152"/>
      <c r="DK112" s="152"/>
      <c r="DL112" s="152"/>
      <c r="DM112" s="152"/>
      <c r="DN112" s="152"/>
      <c r="DO112" s="152"/>
      <c r="DP112" s="152"/>
      <c r="DQ112" s="152"/>
      <c r="DR112" s="152"/>
      <c r="DS112" s="152"/>
      <c r="DT112" s="152"/>
      <c r="DU112" s="152"/>
      <c r="DV112" s="152"/>
      <c r="DW112" s="152"/>
      <c r="DX112" s="152"/>
      <c r="DY112" s="152"/>
      <c r="DZ112" s="152"/>
      <c r="EA112" s="152"/>
      <c r="EB112" s="152"/>
      <c r="EC112" s="152"/>
      <c r="ED112" s="152"/>
      <c r="EE112" s="152"/>
      <c r="EF112" s="152"/>
      <c r="EG112" s="152"/>
      <c r="EH112" s="152"/>
      <c r="EI112" s="152"/>
      <c r="EJ112" s="152"/>
      <c r="EK112" s="152"/>
      <c r="EL112" s="152"/>
      <c r="EM112" s="152"/>
      <c r="EN112" s="152"/>
      <c r="EO112" s="152"/>
      <c r="EP112" s="152"/>
      <c r="EQ112" s="152"/>
      <c r="ER112" s="152"/>
      <c r="ES112" s="152"/>
      <c r="ET112" s="152"/>
      <c r="EU112" s="152"/>
      <c r="EV112" s="152"/>
      <c r="EW112" s="152"/>
      <c r="EX112" s="152"/>
      <c r="EY112" s="152"/>
      <c r="EZ112" s="152"/>
      <c r="FA112" s="152"/>
      <c r="FB112" s="152"/>
      <c r="FC112" s="152"/>
      <c r="FD112" s="152"/>
      <c r="FE112" s="152"/>
      <c r="FF112" s="152"/>
      <c r="FG112" s="152"/>
      <c r="FH112" s="152"/>
      <c r="FI112" s="152"/>
      <c r="FJ112" s="152"/>
      <c r="FK112" s="152"/>
      <c r="FL112" s="152"/>
      <c r="FM112" s="152"/>
      <c r="FN112" s="152"/>
      <c r="FO112" s="152"/>
      <c r="FP112" s="152"/>
      <c r="FQ112" s="152"/>
      <c r="FR112" s="152"/>
      <c r="FS112" s="152"/>
      <c r="FT112" s="152"/>
      <c r="FU112" s="152"/>
      <c r="FV112" s="152"/>
      <c r="FW112" s="152"/>
      <c r="FX112" s="152"/>
      <c r="FY112" s="152"/>
      <c r="FZ112" s="152"/>
      <c r="GA112" s="152"/>
      <c r="GB112" s="152"/>
      <c r="GC112" s="152"/>
      <c r="GD112" s="152"/>
      <c r="GE112" s="152"/>
      <c r="GF112" s="152"/>
      <c r="GG112" s="152"/>
      <c r="GH112" s="152"/>
      <c r="GI112" s="152"/>
      <c r="GJ112" s="152"/>
      <c r="GK112" s="152"/>
      <c r="GL112" s="152"/>
      <c r="GM112" s="152"/>
      <c r="GN112" s="152"/>
      <c r="GO112" s="152"/>
      <c r="GP112" s="152"/>
      <c r="GQ112" s="152"/>
      <c r="GR112" s="152"/>
      <c r="GS112" s="152"/>
      <c r="GT112" s="152"/>
      <c r="GU112" s="152"/>
      <c r="GV112" s="152"/>
      <c r="GW112" s="152"/>
      <c r="GX112" s="152"/>
      <c r="GY112" s="152"/>
      <c r="GZ112" s="152"/>
      <c r="HA112" s="152"/>
      <c r="HB112" s="152"/>
      <c r="HC112" s="152"/>
      <c r="HD112" s="152"/>
      <c r="HE112" s="152"/>
      <c r="HF112" s="152"/>
      <c r="HG112" s="152"/>
      <c r="HH112" s="152"/>
      <c r="HI112" s="152"/>
      <c r="HJ112" s="152"/>
      <c r="HK112" s="152"/>
      <c r="HL112" s="152"/>
      <c r="HM112" s="152"/>
      <c r="HN112" s="152"/>
      <c r="HO112" s="152"/>
      <c r="HP112" s="152"/>
      <c r="HQ112" s="152"/>
      <c r="HR112" s="152"/>
      <c r="HS112" s="152"/>
      <c r="HT112" s="152"/>
      <c r="HU112" s="152"/>
      <c r="HV112" s="152"/>
      <c r="HW112" s="152"/>
      <c r="HX112" s="152"/>
      <c r="HY112" s="152"/>
      <c r="HZ112" s="152"/>
      <c r="IA112" s="152"/>
      <c r="IB112" s="152"/>
      <c r="IC112" s="152"/>
      <c r="ID112" s="152"/>
      <c r="IE112" s="152"/>
      <c r="IF112" s="152"/>
      <c r="IG112" s="152"/>
      <c r="IH112" s="152"/>
      <c r="II112" s="152"/>
      <c r="IJ112" s="152"/>
      <c r="IK112" s="152"/>
      <c r="IL112" s="152"/>
      <c r="IM112" s="152"/>
      <c r="IN112" s="152"/>
      <c r="IO112" s="152"/>
      <c r="IP112" s="152"/>
      <c r="IQ112" s="152"/>
      <c r="IR112" s="152"/>
      <c r="IS112" s="152"/>
      <c r="IT112" s="152"/>
      <c r="IU112" s="152"/>
      <c r="IV112" s="152"/>
      <c r="IW112" s="152"/>
      <c r="IX112" s="152"/>
      <c r="IY112" s="152"/>
      <c r="IZ112" s="152"/>
      <c r="JA112" s="152"/>
      <c r="JB112" s="152"/>
      <c r="JC112" s="152"/>
      <c r="JD112" s="152"/>
      <c r="JE112" s="152"/>
      <c r="JF112" s="152"/>
      <c r="JG112" s="152"/>
      <c r="JH112" s="152"/>
      <c r="JI112" s="152"/>
      <c r="JJ112" s="152"/>
      <c r="JK112" s="152"/>
      <c r="JL112" s="152"/>
      <c r="JM112" s="152"/>
      <c r="JN112" s="152"/>
      <c r="JO112" s="152"/>
      <c r="JP112" s="152"/>
      <c r="JQ112" s="152"/>
      <c r="JR112" s="152"/>
      <c r="JS112" s="152"/>
      <c r="JT112" s="152"/>
      <c r="JU112" s="152"/>
      <c r="JV112" s="152"/>
      <c r="JW112" s="152"/>
      <c r="JX112" s="152"/>
      <c r="JY112" s="152"/>
      <c r="JZ112" s="152"/>
      <c r="KA112" s="152"/>
      <c r="KB112" s="152"/>
      <c r="KC112" s="152"/>
      <c r="KD112" s="152"/>
      <c r="KE112" s="152"/>
      <c r="KF112" s="152"/>
      <c r="KG112" s="152"/>
      <c r="KH112" s="152"/>
      <c r="KI112" s="152"/>
      <c r="KJ112" s="152"/>
      <c r="KK112" s="152"/>
      <c r="KL112" s="152"/>
      <c r="KM112" s="152"/>
      <c r="KN112" s="152"/>
      <c r="KO112" s="152"/>
      <c r="KP112" s="152"/>
      <c r="KQ112" s="152"/>
      <c r="KR112" s="152"/>
      <c r="KS112" s="152"/>
      <c r="KT112" s="152"/>
      <c r="KU112" s="152"/>
      <c r="KV112" s="152"/>
      <c r="KW112" s="152"/>
      <c r="KX112" s="152"/>
      <c r="KY112" s="152"/>
      <c r="KZ112" s="152"/>
      <c r="LA112" s="152"/>
      <c r="LB112" s="152"/>
      <c r="LC112" s="152"/>
      <c r="LD112" s="152"/>
      <c r="LE112" s="152"/>
      <c r="LF112" s="152"/>
      <c r="LG112" s="152"/>
      <c r="LH112" s="152"/>
      <c r="LI112" s="152"/>
      <c r="LJ112" s="152"/>
      <c r="LK112" s="152"/>
      <c r="LL112" s="152"/>
      <c r="LM112" s="152"/>
      <c r="LN112" s="152"/>
      <c r="LO112" s="152"/>
      <c r="LP112" s="152"/>
      <c r="LQ112" s="152"/>
      <c r="LR112" s="152"/>
      <c r="LS112" s="152"/>
      <c r="LT112" s="152"/>
      <c r="LU112" s="152"/>
      <c r="LV112" s="152"/>
      <c r="LW112" s="152"/>
      <c r="LX112" s="152"/>
      <c r="LY112" s="152"/>
      <c r="LZ112" s="152"/>
      <c r="MA112" s="152"/>
      <c r="MB112" s="152"/>
      <c r="MC112" s="152"/>
      <c r="MD112" s="152"/>
      <c r="ME112" s="152"/>
      <c r="MF112" s="152"/>
      <c r="MG112" s="152"/>
      <c r="MH112" s="152"/>
      <c r="MI112" s="152"/>
      <c r="MJ112" s="152"/>
      <c r="MK112" s="152"/>
      <c r="ML112" s="152"/>
      <c r="MM112" s="152"/>
      <c r="MN112" s="152"/>
      <c r="MO112" s="152"/>
      <c r="MP112" s="152"/>
      <c r="MQ112" s="152"/>
      <c r="MR112" s="152"/>
      <c r="MS112" s="152"/>
      <c r="MT112" s="152"/>
      <c r="MU112" s="152"/>
      <c r="MV112" s="152"/>
      <c r="MW112" s="152"/>
      <c r="MX112" s="152"/>
      <c r="MY112" s="152"/>
      <c r="MZ112" s="152"/>
      <c r="NA112" s="152"/>
      <c r="NB112" s="152"/>
      <c r="NC112" s="152"/>
      <c r="ND112" s="152"/>
      <c r="NE112" s="152"/>
      <c r="NF112" s="152"/>
      <c r="NG112" s="152"/>
      <c r="NH112" s="152"/>
      <c r="NI112" s="152"/>
      <c r="NJ112" s="152"/>
      <c r="NK112" s="152"/>
      <c r="NL112" s="152"/>
      <c r="NM112" s="152"/>
      <c r="NN112" s="152"/>
      <c r="NO112" s="152"/>
      <c r="NP112" s="152"/>
      <c r="NQ112" s="152"/>
      <c r="NR112" s="152"/>
      <c r="NS112" s="152"/>
      <c r="NT112" s="152"/>
      <c r="NU112" s="152"/>
      <c r="NV112" s="152"/>
      <c r="NW112" s="152"/>
      <c r="NX112" s="152"/>
      <c r="NY112" s="152"/>
      <c r="NZ112" s="152"/>
      <c r="OA112" s="152"/>
      <c r="OB112" s="152"/>
      <c r="OC112" s="152"/>
      <c r="OD112" s="152"/>
      <c r="OE112" s="152"/>
      <c r="OF112" s="152"/>
      <c r="OG112" s="152"/>
      <c r="OH112" s="152"/>
      <c r="OI112" s="152"/>
      <c r="OJ112" s="152"/>
      <c r="OK112" s="152"/>
      <c r="OL112" s="152"/>
      <c r="OM112" s="152"/>
      <c r="ON112" s="152"/>
      <c r="OO112" s="152"/>
      <c r="OP112" s="152"/>
      <c r="OQ112" s="152"/>
      <c r="OR112" s="152"/>
      <c r="OS112" s="152"/>
      <c r="OT112" s="152"/>
      <c r="OU112" s="152"/>
      <c r="OV112" s="152"/>
      <c r="OW112" s="152"/>
      <c r="OX112" s="152"/>
      <c r="OY112" s="152"/>
      <c r="OZ112" s="152"/>
      <c r="PA112" s="152"/>
      <c r="PB112" s="152"/>
      <c r="PC112" s="152"/>
      <c r="PD112" s="152"/>
      <c r="PE112" s="152"/>
      <c r="PF112" s="152"/>
      <c r="PG112" s="152"/>
      <c r="PH112" s="152"/>
      <c r="PI112" s="152"/>
      <c r="PJ112" s="152"/>
      <c r="PK112" s="152"/>
      <c r="PL112" s="152"/>
      <c r="PM112" s="152"/>
      <c r="PN112" s="152"/>
      <c r="PO112" s="152"/>
      <c r="PP112" s="152"/>
      <c r="PQ112" s="152"/>
      <c r="PR112" s="152"/>
      <c r="PS112" s="152"/>
      <c r="PT112" s="152"/>
      <c r="PU112" s="152"/>
      <c r="PV112" s="152"/>
      <c r="PW112" s="152"/>
      <c r="PX112" s="152"/>
      <c r="PY112" s="152"/>
      <c r="PZ112" s="152"/>
      <c r="QA112" s="152"/>
      <c r="QB112" s="152"/>
      <c r="QC112" s="152"/>
      <c r="QD112" s="152"/>
      <c r="QE112" s="152"/>
      <c r="QF112" s="152"/>
      <c r="QG112" s="152"/>
      <c r="QH112" s="152"/>
      <c r="QI112" s="152"/>
      <c r="QJ112" s="152"/>
      <c r="QK112" s="152"/>
      <c r="QL112" s="152"/>
      <c r="QM112" s="152"/>
      <c r="QN112" s="152"/>
      <c r="QO112" s="152"/>
      <c r="QP112" s="152"/>
      <c r="QQ112" s="152"/>
      <c r="QR112" s="152"/>
      <c r="QS112" s="152"/>
      <c r="QT112" s="152"/>
      <c r="QU112" s="152"/>
      <c r="QV112" s="152"/>
      <c r="QW112" s="152"/>
      <c r="QX112" s="152"/>
      <c r="QY112" s="152"/>
      <c r="QZ112" s="152"/>
      <c r="RA112" s="152"/>
      <c r="RB112" s="152"/>
      <c r="RC112" s="152"/>
      <c r="RD112" s="152"/>
      <c r="RE112" s="152"/>
      <c r="RF112" s="152"/>
      <c r="RG112" s="152"/>
      <c r="RH112" s="152"/>
      <c r="RI112" s="152"/>
      <c r="RJ112" s="152"/>
      <c r="RK112" s="152"/>
      <c r="RL112" s="152"/>
      <c r="RM112" s="152"/>
      <c r="RN112" s="152"/>
      <c r="RO112" s="152"/>
      <c r="RP112" s="152"/>
      <c r="RQ112" s="152"/>
      <c r="RR112" s="152"/>
      <c r="RS112" s="152"/>
      <c r="RT112" s="152"/>
      <c r="RU112" s="152"/>
      <c r="RV112" s="152"/>
      <c r="RW112" s="152"/>
      <c r="RX112" s="152"/>
      <c r="RY112" s="152"/>
      <c r="RZ112" s="152"/>
      <c r="SA112" s="152"/>
      <c r="SB112" s="152"/>
      <c r="SC112" s="152"/>
      <c r="SD112" s="152"/>
      <c r="SE112" s="152"/>
      <c r="SF112" s="152"/>
      <c r="SG112" s="152"/>
      <c r="SH112" s="152"/>
      <c r="SI112" s="152"/>
      <c r="SJ112" s="152"/>
      <c r="SK112" s="152"/>
      <c r="SL112" s="152"/>
      <c r="SM112" s="152"/>
      <c r="SN112" s="152"/>
      <c r="SO112" s="152"/>
      <c r="SP112" s="152"/>
      <c r="SQ112" s="152"/>
      <c r="SR112" s="152"/>
      <c r="SS112" s="152"/>
      <c r="ST112" s="152"/>
      <c r="SU112" s="152"/>
      <c r="SV112" s="152"/>
      <c r="SW112" s="152"/>
      <c r="SX112" s="152"/>
      <c r="SY112" s="152"/>
      <c r="SZ112" s="152"/>
      <c r="TA112" s="152"/>
      <c r="TB112" s="152"/>
      <c r="TC112" s="152"/>
      <c r="TD112" s="152"/>
      <c r="TE112" s="152"/>
      <c r="TF112" s="152"/>
      <c r="TG112" s="152"/>
      <c r="TH112" s="152"/>
      <c r="TI112" s="152"/>
      <c r="TJ112" s="152"/>
      <c r="TK112" s="152"/>
      <c r="TL112" s="152"/>
      <c r="TM112" s="152"/>
      <c r="TN112" s="152"/>
      <c r="TO112" s="152"/>
      <c r="TP112" s="152"/>
      <c r="TQ112" s="152"/>
      <c r="TR112" s="152"/>
      <c r="TS112" s="152"/>
      <c r="TT112" s="152"/>
      <c r="TU112" s="152"/>
      <c r="TV112" s="152"/>
      <c r="TW112" s="152"/>
      <c r="TX112" s="152"/>
      <c r="TY112" s="152"/>
      <c r="TZ112" s="152"/>
      <c r="UA112" s="152"/>
      <c r="UB112" s="152"/>
      <c r="UC112" s="152"/>
      <c r="UD112" s="152"/>
      <c r="UE112" s="152"/>
      <c r="UF112" s="152"/>
      <c r="UG112" s="152"/>
      <c r="UH112" s="152"/>
      <c r="UI112" s="152"/>
      <c r="UJ112" s="152"/>
      <c r="UK112" s="152"/>
      <c r="UL112" s="152"/>
      <c r="UM112" s="152"/>
      <c r="UN112" s="152"/>
      <c r="UO112" s="152"/>
      <c r="UP112" s="152"/>
      <c r="UQ112" s="152"/>
      <c r="UR112" s="152"/>
      <c r="US112" s="152"/>
      <c r="UT112" s="152"/>
      <c r="UU112" s="152"/>
      <c r="UV112" s="152"/>
      <c r="UW112" s="152"/>
      <c r="UX112" s="152"/>
      <c r="UY112" s="152"/>
      <c r="UZ112" s="152"/>
      <c r="VA112" s="152"/>
      <c r="VB112" s="152"/>
      <c r="VC112" s="152"/>
      <c r="VD112" s="152"/>
      <c r="VE112" s="152"/>
      <c r="VF112" s="152"/>
      <c r="VG112" s="152"/>
      <c r="VH112" s="152"/>
      <c r="VI112" s="152"/>
      <c r="VJ112" s="152"/>
      <c r="VK112" s="152"/>
      <c r="VL112" s="152"/>
      <c r="VM112" s="152"/>
      <c r="VN112" s="152"/>
      <c r="VO112" s="152"/>
      <c r="VP112" s="152"/>
      <c r="VQ112" s="152"/>
      <c r="VR112" s="152"/>
      <c r="VS112" s="152"/>
      <c r="VT112" s="152"/>
      <c r="VU112" s="152"/>
      <c r="VV112" s="152"/>
      <c r="VW112" s="152"/>
      <c r="VX112" s="152"/>
      <c r="VY112" s="152"/>
      <c r="VZ112" s="152"/>
      <c r="WA112" s="152"/>
      <c r="WB112" s="152"/>
      <c r="WC112" s="152"/>
      <c r="WD112" s="152"/>
      <c r="WE112" s="152"/>
      <c r="WF112" s="152"/>
      <c r="WG112" s="152"/>
      <c r="WH112" s="152"/>
      <c r="WI112" s="152"/>
      <c r="WJ112" s="152"/>
      <c r="WK112" s="152"/>
      <c r="WL112" s="152"/>
      <c r="WM112" s="152"/>
      <c r="WN112" s="152"/>
      <c r="WO112" s="152"/>
      <c r="WP112" s="152"/>
      <c r="WQ112" s="152"/>
      <c r="WR112" s="152"/>
      <c r="WS112" s="152"/>
      <c r="WT112" s="152"/>
      <c r="WU112" s="152"/>
      <c r="WV112" s="152"/>
      <c r="WW112" s="152"/>
      <c r="WX112" s="152"/>
      <c r="WY112" s="152"/>
      <c r="WZ112" s="152"/>
      <c r="XA112" s="152"/>
      <c r="XB112" s="152"/>
      <c r="XC112" s="152"/>
      <c r="XD112" s="152"/>
      <c r="XE112" s="152"/>
      <c r="XF112" s="152"/>
      <c r="XG112" s="152"/>
      <c r="XH112" s="152"/>
      <c r="XI112" s="152"/>
      <c r="XJ112" s="152"/>
      <c r="XK112" s="152"/>
      <c r="XL112" s="152"/>
      <c r="XM112" s="152"/>
      <c r="XN112" s="152"/>
      <c r="XO112" s="152"/>
      <c r="XP112" s="152"/>
      <c r="XQ112" s="152"/>
      <c r="XR112" s="152"/>
      <c r="XS112" s="152"/>
      <c r="XT112" s="152"/>
      <c r="XU112" s="152"/>
      <c r="XV112" s="152"/>
      <c r="XW112" s="152"/>
      <c r="XX112" s="152"/>
      <c r="XY112" s="152"/>
      <c r="XZ112" s="152"/>
      <c r="YA112" s="152"/>
      <c r="YB112" s="152"/>
      <c r="YC112" s="152"/>
      <c r="YD112" s="152"/>
      <c r="YE112" s="152"/>
      <c r="YF112" s="152"/>
      <c r="YG112" s="152"/>
      <c r="YH112" s="152"/>
      <c r="YI112" s="152"/>
      <c r="YJ112" s="152"/>
      <c r="YK112" s="152"/>
      <c r="YL112" s="152"/>
      <c r="YM112" s="152"/>
      <c r="YN112" s="152"/>
      <c r="YO112" s="152"/>
      <c r="YP112" s="152"/>
      <c r="YQ112" s="152"/>
      <c r="YR112" s="152"/>
      <c r="YS112" s="152"/>
      <c r="YT112" s="152"/>
    </row>
    <row r="113" spans="1:670" ht="25.5" x14ac:dyDescent="0.2">
      <c r="B113" s="129"/>
      <c r="C113" s="144"/>
      <c r="D113" s="129" t="s">
        <v>88</v>
      </c>
      <c r="E113" s="137" t="s">
        <v>49</v>
      </c>
      <c r="F113" s="131">
        <v>412131</v>
      </c>
      <c r="G113" s="131">
        <v>108000</v>
      </c>
      <c r="H113" s="131">
        <v>108000</v>
      </c>
      <c r="I113" s="131">
        <v>107648.47900000001</v>
      </c>
      <c r="J113" s="131">
        <f t="shared" ref="J113:J127" si="95">I113-G113</f>
        <v>-351.52099999999336</v>
      </c>
      <c r="K113" s="131">
        <v>107648.47900000001</v>
      </c>
      <c r="L113" s="132">
        <f t="shared" si="88"/>
        <v>99.674517592592608</v>
      </c>
      <c r="M113" s="132">
        <f t="shared" ref="M113:M127" si="96">F113</f>
        <v>412131</v>
      </c>
      <c r="N113" s="131">
        <f t="shared" si="89"/>
        <v>100</v>
      </c>
      <c r="O113" s="131">
        <v>0</v>
      </c>
      <c r="P113" s="131">
        <f>K113-H113</f>
        <v>-351.52099999999336</v>
      </c>
      <c r="Q113" s="131">
        <f t="shared" ref="Q113:Q123" si="97">R113+S113+T113</f>
        <v>-28.72</v>
      </c>
      <c r="R113" s="132"/>
      <c r="S113" s="132">
        <v>-28.72</v>
      </c>
      <c r="T113" s="131"/>
      <c r="U113" s="131"/>
      <c r="V113" s="131">
        <f>P113-Q113-U113</f>
        <v>-322.80099999999334</v>
      </c>
      <c r="W113" s="153"/>
      <c r="X113" s="153"/>
      <c r="Y113" s="153"/>
      <c r="Z113" s="153"/>
      <c r="AA113" s="105" t="s">
        <v>212</v>
      </c>
      <c r="AB113" s="105" t="s">
        <v>212</v>
      </c>
      <c r="AC113" s="152"/>
    </row>
    <row r="114" spans="1:670" s="144" customFormat="1" ht="25.5" x14ac:dyDescent="0.2">
      <c r="A114" s="152"/>
      <c r="C114" s="129"/>
      <c r="D114" s="129" t="s">
        <v>101</v>
      </c>
      <c r="E114" s="137" t="s">
        <v>56</v>
      </c>
      <c r="F114" s="131">
        <v>22718</v>
      </c>
      <c r="G114" s="131">
        <v>2211</v>
      </c>
      <c r="H114" s="131">
        <v>2211</v>
      </c>
      <c r="I114" s="131">
        <v>2210.7080000000001</v>
      </c>
      <c r="J114" s="131">
        <f t="shared" si="95"/>
        <v>-0.29199999999991633</v>
      </c>
      <c r="K114" s="131">
        <v>2210.7080000000001</v>
      </c>
      <c r="L114" s="132">
        <f t="shared" si="88"/>
        <v>99.986793306196304</v>
      </c>
      <c r="M114" s="132">
        <f t="shared" si="96"/>
        <v>22718</v>
      </c>
      <c r="N114" s="131">
        <f t="shared" si="89"/>
        <v>100</v>
      </c>
      <c r="O114" s="131">
        <f>M114-F114</f>
        <v>0</v>
      </c>
      <c r="P114" s="131">
        <f>K114-H114</f>
        <v>-0.29199999999991633</v>
      </c>
      <c r="Q114" s="131">
        <f>R114+S114+T114</f>
        <v>-1426.4849999999999</v>
      </c>
      <c r="R114" s="131"/>
      <c r="S114" s="131">
        <v>-1426.4849999999999</v>
      </c>
      <c r="T114" s="131"/>
      <c r="U114" s="131"/>
      <c r="V114" s="131">
        <f>P114-Q114-U114</f>
        <v>1426.193</v>
      </c>
      <c r="W114" s="131"/>
      <c r="X114" s="131"/>
      <c r="Y114" s="131"/>
      <c r="Z114" s="131"/>
      <c r="AA114" s="105" t="s">
        <v>212</v>
      </c>
      <c r="AB114" s="105" t="s">
        <v>212</v>
      </c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2"/>
      <c r="BI114" s="152"/>
      <c r="BJ114" s="152"/>
      <c r="BK114" s="152"/>
      <c r="BL114" s="152"/>
      <c r="BM114" s="152"/>
      <c r="BN114" s="152"/>
      <c r="BO114" s="152"/>
      <c r="BP114" s="152"/>
      <c r="BQ114" s="152"/>
      <c r="BR114" s="152"/>
      <c r="BS114" s="152"/>
      <c r="BT114" s="152"/>
      <c r="BU114" s="152"/>
      <c r="BV114" s="152"/>
      <c r="BW114" s="152"/>
      <c r="BX114" s="152"/>
      <c r="BY114" s="152"/>
      <c r="BZ114" s="152"/>
      <c r="CA114" s="152"/>
      <c r="CB114" s="152"/>
      <c r="CC114" s="152"/>
      <c r="CD114" s="152"/>
      <c r="CE114" s="152"/>
      <c r="CF114" s="152"/>
      <c r="CG114" s="152"/>
      <c r="CH114" s="152"/>
      <c r="CI114" s="152"/>
      <c r="CJ114" s="152"/>
      <c r="CK114" s="152"/>
      <c r="CL114" s="152"/>
      <c r="CM114" s="152"/>
      <c r="CN114" s="152"/>
      <c r="CO114" s="152"/>
      <c r="CP114" s="152"/>
      <c r="CQ114" s="152"/>
      <c r="CR114" s="152"/>
      <c r="CS114" s="152"/>
      <c r="CT114" s="152"/>
      <c r="CU114" s="152"/>
      <c r="CV114" s="152"/>
      <c r="CW114" s="152"/>
      <c r="CX114" s="152"/>
      <c r="CY114" s="152"/>
      <c r="CZ114" s="152"/>
      <c r="DA114" s="152"/>
      <c r="DB114" s="152"/>
      <c r="DC114" s="152"/>
      <c r="DD114" s="152"/>
      <c r="DE114" s="152"/>
      <c r="DF114" s="152"/>
      <c r="DG114" s="152"/>
      <c r="DH114" s="152"/>
      <c r="DI114" s="152"/>
      <c r="DJ114" s="152"/>
      <c r="DK114" s="152"/>
      <c r="DL114" s="152"/>
      <c r="DM114" s="152"/>
      <c r="DN114" s="152"/>
      <c r="DO114" s="152"/>
      <c r="DP114" s="152"/>
      <c r="DQ114" s="152"/>
      <c r="DR114" s="152"/>
      <c r="DS114" s="152"/>
      <c r="DT114" s="152"/>
      <c r="DU114" s="152"/>
      <c r="DV114" s="152"/>
      <c r="DW114" s="152"/>
      <c r="DX114" s="152"/>
      <c r="DY114" s="152"/>
      <c r="DZ114" s="152"/>
      <c r="EA114" s="152"/>
      <c r="EB114" s="152"/>
      <c r="EC114" s="152"/>
      <c r="ED114" s="152"/>
      <c r="EE114" s="152"/>
      <c r="EF114" s="152"/>
      <c r="EG114" s="152"/>
      <c r="EH114" s="152"/>
      <c r="EI114" s="152"/>
      <c r="EJ114" s="152"/>
      <c r="EK114" s="152"/>
      <c r="EL114" s="152"/>
      <c r="EM114" s="152"/>
      <c r="EN114" s="152"/>
      <c r="EO114" s="152"/>
      <c r="EP114" s="152"/>
      <c r="EQ114" s="152"/>
      <c r="ER114" s="152"/>
      <c r="ES114" s="152"/>
      <c r="ET114" s="152"/>
      <c r="EU114" s="152"/>
      <c r="EV114" s="152"/>
      <c r="EW114" s="152"/>
      <c r="EX114" s="152"/>
      <c r="EY114" s="152"/>
      <c r="EZ114" s="152"/>
      <c r="FA114" s="152"/>
      <c r="FB114" s="152"/>
      <c r="FC114" s="152"/>
      <c r="FD114" s="152"/>
      <c r="FE114" s="152"/>
      <c r="FF114" s="152"/>
      <c r="FG114" s="152"/>
      <c r="FH114" s="152"/>
      <c r="FI114" s="152"/>
      <c r="FJ114" s="152"/>
      <c r="FK114" s="152"/>
      <c r="FL114" s="152"/>
      <c r="FM114" s="152"/>
      <c r="FN114" s="152"/>
      <c r="FO114" s="152"/>
      <c r="FP114" s="152"/>
      <c r="FQ114" s="152"/>
      <c r="FR114" s="152"/>
      <c r="FS114" s="152"/>
      <c r="FT114" s="152"/>
      <c r="FU114" s="152"/>
      <c r="FV114" s="152"/>
      <c r="FW114" s="152"/>
      <c r="FX114" s="152"/>
      <c r="FY114" s="152"/>
      <c r="FZ114" s="152"/>
      <c r="GA114" s="152"/>
      <c r="GB114" s="152"/>
      <c r="GC114" s="152"/>
      <c r="GD114" s="152"/>
      <c r="GE114" s="152"/>
      <c r="GF114" s="152"/>
      <c r="GG114" s="152"/>
      <c r="GH114" s="152"/>
      <c r="GI114" s="152"/>
      <c r="GJ114" s="152"/>
      <c r="GK114" s="152"/>
      <c r="GL114" s="152"/>
      <c r="GM114" s="152"/>
      <c r="GN114" s="152"/>
      <c r="GO114" s="152"/>
      <c r="GP114" s="152"/>
      <c r="GQ114" s="152"/>
      <c r="GR114" s="152"/>
      <c r="GS114" s="152"/>
      <c r="GT114" s="152"/>
      <c r="GU114" s="152"/>
      <c r="GV114" s="152"/>
      <c r="GW114" s="152"/>
      <c r="GX114" s="152"/>
      <c r="GY114" s="152"/>
      <c r="GZ114" s="152"/>
      <c r="HA114" s="152"/>
      <c r="HB114" s="152"/>
      <c r="HC114" s="152"/>
      <c r="HD114" s="152"/>
      <c r="HE114" s="152"/>
      <c r="HF114" s="152"/>
      <c r="HG114" s="152"/>
      <c r="HH114" s="152"/>
      <c r="HI114" s="152"/>
      <c r="HJ114" s="152"/>
      <c r="HK114" s="152"/>
      <c r="HL114" s="152"/>
      <c r="HM114" s="152"/>
      <c r="HN114" s="152"/>
      <c r="HO114" s="152"/>
      <c r="HP114" s="152"/>
      <c r="HQ114" s="152"/>
      <c r="HR114" s="152"/>
      <c r="HS114" s="152"/>
      <c r="HT114" s="152"/>
      <c r="HU114" s="152"/>
      <c r="HV114" s="152"/>
      <c r="HW114" s="152"/>
      <c r="HX114" s="152"/>
      <c r="HY114" s="152"/>
      <c r="HZ114" s="152"/>
      <c r="IA114" s="152"/>
      <c r="IB114" s="152"/>
      <c r="IC114" s="152"/>
      <c r="ID114" s="152"/>
      <c r="IE114" s="152"/>
      <c r="IF114" s="152"/>
      <c r="IG114" s="152"/>
      <c r="IH114" s="152"/>
      <c r="II114" s="152"/>
      <c r="IJ114" s="152"/>
      <c r="IK114" s="152"/>
      <c r="IL114" s="152"/>
      <c r="IM114" s="152"/>
      <c r="IN114" s="152"/>
      <c r="IO114" s="152"/>
      <c r="IP114" s="152"/>
      <c r="IQ114" s="152"/>
      <c r="IR114" s="152"/>
      <c r="IS114" s="152"/>
      <c r="IT114" s="152"/>
      <c r="IU114" s="152"/>
      <c r="IV114" s="152"/>
      <c r="IW114" s="152"/>
      <c r="IX114" s="152"/>
      <c r="IY114" s="152"/>
      <c r="IZ114" s="152"/>
      <c r="JA114" s="152"/>
      <c r="JB114" s="152"/>
      <c r="JC114" s="152"/>
      <c r="JD114" s="152"/>
      <c r="JE114" s="152"/>
      <c r="JF114" s="152"/>
      <c r="JG114" s="152"/>
      <c r="JH114" s="152"/>
      <c r="JI114" s="152"/>
      <c r="JJ114" s="152"/>
      <c r="JK114" s="152"/>
      <c r="JL114" s="152"/>
      <c r="JM114" s="152"/>
      <c r="JN114" s="152"/>
      <c r="JO114" s="152"/>
      <c r="JP114" s="152"/>
      <c r="JQ114" s="152"/>
      <c r="JR114" s="152"/>
      <c r="JS114" s="152"/>
      <c r="JT114" s="152"/>
      <c r="JU114" s="152"/>
      <c r="JV114" s="152"/>
      <c r="JW114" s="152"/>
      <c r="JX114" s="152"/>
      <c r="JY114" s="152"/>
      <c r="JZ114" s="152"/>
      <c r="KA114" s="152"/>
      <c r="KB114" s="152"/>
      <c r="KC114" s="152"/>
      <c r="KD114" s="152"/>
      <c r="KE114" s="152"/>
      <c r="KF114" s="152"/>
      <c r="KG114" s="152"/>
      <c r="KH114" s="152"/>
      <c r="KI114" s="152"/>
      <c r="KJ114" s="152"/>
      <c r="KK114" s="152"/>
      <c r="KL114" s="152"/>
      <c r="KM114" s="152"/>
      <c r="KN114" s="152"/>
      <c r="KO114" s="152"/>
      <c r="KP114" s="152"/>
      <c r="KQ114" s="152"/>
      <c r="KR114" s="152"/>
      <c r="KS114" s="152"/>
      <c r="KT114" s="152"/>
      <c r="KU114" s="152"/>
      <c r="KV114" s="152"/>
      <c r="KW114" s="152"/>
      <c r="KX114" s="152"/>
      <c r="KY114" s="152"/>
      <c r="KZ114" s="152"/>
      <c r="LA114" s="152"/>
      <c r="LB114" s="152"/>
      <c r="LC114" s="152"/>
      <c r="LD114" s="152"/>
      <c r="LE114" s="152"/>
      <c r="LF114" s="152"/>
      <c r="LG114" s="152"/>
      <c r="LH114" s="152"/>
      <c r="LI114" s="152"/>
      <c r="LJ114" s="152"/>
      <c r="LK114" s="152"/>
      <c r="LL114" s="152"/>
      <c r="LM114" s="152"/>
      <c r="LN114" s="152"/>
      <c r="LO114" s="152"/>
      <c r="LP114" s="152"/>
      <c r="LQ114" s="152"/>
      <c r="LR114" s="152"/>
      <c r="LS114" s="152"/>
      <c r="LT114" s="152"/>
      <c r="LU114" s="152"/>
      <c r="LV114" s="152"/>
      <c r="LW114" s="152"/>
      <c r="LX114" s="152"/>
      <c r="LY114" s="152"/>
      <c r="LZ114" s="152"/>
      <c r="MA114" s="152"/>
      <c r="MB114" s="152"/>
      <c r="MC114" s="152"/>
      <c r="MD114" s="152"/>
      <c r="ME114" s="152"/>
      <c r="MF114" s="152"/>
      <c r="MG114" s="152"/>
      <c r="MH114" s="152"/>
      <c r="MI114" s="152"/>
      <c r="MJ114" s="152"/>
      <c r="MK114" s="152"/>
      <c r="ML114" s="152"/>
      <c r="MM114" s="152"/>
      <c r="MN114" s="152"/>
      <c r="MO114" s="152"/>
      <c r="MP114" s="152"/>
      <c r="MQ114" s="152"/>
      <c r="MR114" s="152"/>
      <c r="MS114" s="152"/>
      <c r="MT114" s="152"/>
      <c r="MU114" s="152"/>
      <c r="MV114" s="152"/>
      <c r="MW114" s="152"/>
      <c r="MX114" s="152"/>
      <c r="MY114" s="152"/>
      <c r="MZ114" s="152"/>
      <c r="NA114" s="152"/>
      <c r="NB114" s="152"/>
      <c r="NC114" s="152"/>
      <c r="ND114" s="152"/>
      <c r="NE114" s="152"/>
      <c r="NF114" s="152"/>
      <c r="NG114" s="152"/>
      <c r="NH114" s="152"/>
      <c r="NI114" s="152"/>
      <c r="NJ114" s="152"/>
      <c r="NK114" s="152"/>
      <c r="NL114" s="152"/>
      <c r="NM114" s="152"/>
      <c r="NN114" s="152"/>
      <c r="NO114" s="152"/>
      <c r="NP114" s="152"/>
      <c r="NQ114" s="152"/>
      <c r="NR114" s="152"/>
      <c r="NS114" s="152"/>
      <c r="NT114" s="152"/>
      <c r="NU114" s="152"/>
      <c r="NV114" s="152"/>
      <c r="NW114" s="152"/>
      <c r="NX114" s="152"/>
      <c r="NY114" s="152"/>
      <c r="NZ114" s="152"/>
      <c r="OA114" s="152"/>
      <c r="OB114" s="152"/>
      <c r="OC114" s="152"/>
      <c r="OD114" s="152"/>
      <c r="OE114" s="152"/>
      <c r="OF114" s="152"/>
      <c r="OG114" s="152"/>
      <c r="OH114" s="152"/>
      <c r="OI114" s="152"/>
      <c r="OJ114" s="152"/>
      <c r="OK114" s="152"/>
      <c r="OL114" s="152"/>
      <c r="OM114" s="152"/>
      <c r="ON114" s="152"/>
      <c r="OO114" s="152"/>
      <c r="OP114" s="152"/>
      <c r="OQ114" s="152"/>
      <c r="OR114" s="152"/>
      <c r="OS114" s="152"/>
      <c r="OT114" s="152"/>
      <c r="OU114" s="152"/>
      <c r="OV114" s="152"/>
      <c r="OW114" s="152"/>
      <c r="OX114" s="152"/>
      <c r="OY114" s="152"/>
      <c r="OZ114" s="152"/>
      <c r="PA114" s="152"/>
      <c r="PB114" s="152"/>
      <c r="PC114" s="152"/>
      <c r="PD114" s="152"/>
      <c r="PE114" s="152"/>
      <c r="PF114" s="152"/>
      <c r="PG114" s="152"/>
      <c r="PH114" s="152"/>
      <c r="PI114" s="152"/>
      <c r="PJ114" s="152"/>
      <c r="PK114" s="152"/>
      <c r="PL114" s="152"/>
      <c r="PM114" s="152"/>
      <c r="PN114" s="152"/>
      <c r="PO114" s="152"/>
      <c r="PP114" s="152"/>
      <c r="PQ114" s="152"/>
      <c r="PR114" s="152"/>
      <c r="PS114" s="152"/>
      <c r="PT114" s="152"/>
      <c r="PU114" s="152"/>
      <c r="PV114" s="152"/>
      <c r="PW114" s="152"/>
      <c r="PX114" s="152"/>
      <c r="PY114" s="152"/>
      <c r="PZ114" s="152"/>
      <c r="QA114" s="152"/>
      <c r="QB114" s="152"/>
      <c r="QC114" s="152"/>
      <c r="QD114" s="152"/>
      <c r="QE114" s="152"/>
      <c r="QF114" s="152"/>
      <c r="QG114" s="152"/>
      <c r="QH114" s="152"/>
      <c r="QI114" s="152"/>
      <c r="QJ114" s="152"/>
      <c r="QK114" s="152"/>
      <c r="QL114" s="152"/>
      <c r="QM114" s="152"/>
      <c r="QN114" s="152"/>
      <c r="QO114" s="152"/>
      <c r="QP114" s="152"/>
      <c r="QQ114" s="152"/>
      <c r="QR114" s="152"/>
      <c r="QS114" s="152"/>
      <c r="QT114" s="152"/>
      <c r="QU114" s="152"/>
      <c r="QV114" s="152"/>
      <c r="QW114" s="152"/>
      <c r="QX114" s="152"/>
      <c r="QY114" s="152"/>
      <c r="QZ114" s="152"/>
      <c r="RA114" s="152"/>
      <c r="RB114" s="152"/>
      <c r="RC114" s="152"/>
      <c r="RD114" s="152"/>
      <c r="RE114" s="152"/>
      <c r="RF114" s="152"/>
      <c r="RG114" s="152"/>
      <c r="RH114" s="152"/>
      <c r="RI114" s="152"/>
      <c r="RJ114" s="152"/>
      <c r="RK114" s="152"/>
      <c r="RL114" s="152"/>
      <c r="RM114" s="152"/>
      <c r="RN114" s="152"/>
      <c r="RO114" s="152"/>
      <c r="RP114" s="152"/>
      <c r="RQ114" s="152"/>
      <c r="RR114" s="152"/>
      <c r="RS114" s="152"/>
      <c r="RT114" s="152"/>
      <c r="RU114" s="152"/>
      <c r="RV114" s="152"/>
      <c r="RW114" s="152"/>
      <c r="RX114" s="152"/>
      <c r="RY114" s="152"/>
      <c r="RZ114" s="152"/>
      <c r="SA114" s="152"/>
      <c r="SB114" s="152"/>
      <c r="SC114" s="152"/>
      <c r="SD114" s="152"/>
      <c r="SE114" s="152"/>
      <c r="SF114" s="152"/>
      <c r="SG114" s="152"/>
      <c r="SH114" s="152"/>
      <c r="SI114" s="152"/>
      <c r="SJ114" s="152"/>
      <c r="SK114" s="152"/>
      <c r="SL114" s="152"/>
      <c r="SM114" s="152"/>
      <c r="SN114" s="152"/>
      <c r="SO114" s="152"/>
      <c r="SP114" s="152"/>
      <c r="SQ114" s="152"/>
      <c r="SR114" s="152"/>
      <c r="SS114" s="152"/>
      <c r="ST114" s="152"/>
      <c r="SU114" s="152"/>
      <c r="SV114" s="152"/>
      <c r="SW114" s="152"/>
      <c r="SX114" s="152"/>
      <c r="SY114" s="152"/>
      <c r="SZ114" s="152"/>
      <c r="TA114" s="152"/>
      <c r="TB114" s="152"/>
      <c r="TC114" s="152"/>
      <c r="TD114" s="152"/>
      <c r="TE114" s="152"/>
      <c r="TF114" s="152"/>
      <c r="TG114" s="152"/>
      <c r="TH114" s="152"/>
      <c r="TI114" s="152"/>
      <c r="TJ114" s="152"/>
      <c r="TK114" s="152"/>
      <c r="TL114" s="152"/>
      <c r="TM114" s="152"/>
      <c r="TN114" s="152"/>
      <c r="TO114" s="152"/>
      <c r="TP114" s="152"/>
      <c r="TQ114" s="152"/>
      <c r="TR114" s="152"/>
      <c r="TS114" s="152"/>
      <c r="TT114" s="152"/>
      <c r="TU114" s="152"/>
      <c r="TV114" s="152"/>
      <c r="TW114" s="152"/>
      <c r="TX114" s="152"/>
      <c r="TY114" s="152"/>
      <c r="TZ114" s="152"/>
      <c r="UA114" s="152"/>
      <c r="UB114" s="152"/>
      <c r="UC114" s="152"/>
      <c r="UD114" s="152"/>
      <c r="UE114" s="152"/>
      <c r="UF114" s="152"/>
      <c r="UG114" s="152"/>
      <c r="UH114" s="152"/>
      <c r="UI114" s="152"/>
      <c r="UJ114" s="152"/>
      <c r="UK114" s="152"/>
      <c r="UL114" s="152"/>
      <c r="UM114" s="152"/>
      <c r="UN114" s="152"/>
      <c r="UO114" s="152"/>
      <c r="UP114" s="152"/>
      <c r="UQ114" s="152"/>
      <c r="UR114" s="152"/>
      <c r="US114" s="152"/>
      <c r="UT114" s="152"/>
      <c r="UU114" s="152"/>
      <c r="UV114" s="152"/>
      <c r="UW114" s="152"/>
      <c r="UX114" s="152"/>
      <c r="UY114" s="152"/>
      <c r="UZ114" s="152"/>
      <c r="VA114" s="152"/>
      <c r="VB114" s="152"/>
      <c r="VC114" s="152"/>
      <c r="VD114" s="152"/>
      <c r="VE114" s="152"/>
      <c r="VF114" s="152"/>
      <c r="VG114" s="152"/>
      <c r="VH114" s="152"/>
      <c r="VI114" s="152"/>
      <c r="VJ114" s="152"/>
      <c r="VK114" s="152"/>
      <c r="VL114" s="152"/>
      <c r="VM114" s="152"/>
      <c r="VN114" s="152"/>
      <c r="VO114" s="152"/>
      <c r="VP114" s="152"/>
      <c r="VQ114" s="152"/>
      <c r="VR114" s="152"/>
      <c r="VS114" s="152"/>
      <c r="VT114" s="152"/>
      <c r="VU114" s="152"/>
      <c r="VV114" s="152"/>
      <c r="VW114" s="152"/>
      <c r="VX114" s="152"/>
      <c r="VY114" s="152"/>
      <c r="VZ114" s="152"/>
      <c r="WA114" s="152"/>
      <c r="WB114" s="152"/>
      <c r="WC114" s="152"/>
      <c r="WD114" s="152"/>
      <c r="WE114" s="152"/>
      <c r="WF114" s="152"/>
      <c r="WG114" s="152"/>
      <c r="WH114" s="152"/>
      <c r="WI114" s="152"/>
      <c r="WJ114" s="152"/>
      <c r="WK114" s="152"/>
      <c r="WL114" s="152"/>
      <c r="WM114" s="152"/>
      <c r="WN114" s="152"/>
      <c r="WO114" s="152"/>
      <c r="WP114" s="152"/>
      <c r="WQ114" s="152"/>
      <c r="WR114" s="152"/>
      <c r="WS114" s="152"/>
      <c r="WT114" s="152"/>
      <c r="WU114" s="152"/>
      <c r="WV114" s="152"/>
      <c r="WW114" s="152"/>
      <c r="WX114" s="152"/>
      <c r="WY114" s="152"/>
      <c r="WZ114" s="152"/>
      <c r="XA114" s="152"/>
      <c r="XB114" s="152"/>
      <c r="XC114" s="152"/>
      <c r="XD114" s="152"/>
      <c r="XE114" s="152"/>
      <c r="XF114" s="152"/>
      <c r="XG114" s="152"/>
      <c r="XH114" s="152"/>
      <c r="XI114" s="152"/>
      <c r="XJ114" s="152"/>
      <c r="XK114" s="152"/>
      <c r="XL114" s="152"/>
      <c r="XM114" s="152"/>
      <c r="XN114" s="152"/>
      <c r="XO114" s="152"/>
      <c r="XP114" s="152"/>
      <c r="XQ114" s="152"/>
      <c r="XR114" s="152"/>
      <c r="XS114" s="152"/>
      <c r="XT114" s="152"/>
      <c r="XU114" s="152"/>
      <c r="XV114" s="152"/>
      <c r="XW114" s="152"/>
      <c r="XX114" s="152"/>
      <c r="XY114" s="152"/>
      <c r="XZ114" s="152"/>
      <c r="YA114" s="152"/>
      <c r="YB114" s="152"/>
      <c r="YC114" s="152"/>
      <c r="YD114" s="152"/>
      <c r="YE114" s="152"/>
      <c r="YF114" s="152"/>
      <c r="YG114" s="152"/>
      <c r="YH114" s="152"/>
      <c r="YI114" s="152"/>
      <c r="YJ114" s="152"/>
      <c r="YK114" s="152"/>
      <c r="YL114" s="152"/>
      <c r="YM114" s="152"/>
      <c r="YN114" s="152"/>
      <c r="YO114" s="152"/>
      <c r="YP114" s="152"/>
      <c r="YQ114" s="152"/>
      <c r="YR114" s="152"/>
      <c r="YS114" s="152"/>
      <c r="YT114" s="152"/>
    </row>
    <row r="115" spans="1:670" ht="39" customHeight="1" x14ac:dyDescent="0.2">
      <c r="B115" s="135"/>
      <c r="C115" s="129"/>
      <c r="D115" s="140" t="s">
        <v>103</v>
      </c>
      <c r="E115" s="141" t="s">
        <v>58</v>
      </c>
      <c r="F115" s="131">
        <v>9329</v>
      </c>
      <c r="G115" s="131">
        <v>2506</v>
      </c>
      <c r="H115" s="131">
        <v>2506</v>
      </c>
      <c r="I115" s="131">
        <v>2498.3773799999999</v>
      </c>
      <c r="J115" s="131">
        <f t="shared" si="95"/>
        <v>-7.6226200000000972</v>
      </c>
      <c r="K115" s="131">
        <v>2498.3773799999999</v>
      </c>
      <c r="L115" s="132">
        <v>100</v>
      </c>
      <c r="M115" s="132">
        <f t="shared" si="96"/>
        <v>9329</v>
      </c>
      <c r="N115" s="131">
        <f t="shared" si="89"/>
        <v>100</v>
      </c>
      <c r="O115" s="131">
        <f t="shared" ref="O115" si="98">M115-F115</f>
        <v>0</v>
      </c>
      <c r="P115" s="131">
        <f>K115-H115</f>
        <v>-7.6226200000000972</v>
      </c>
      <c r="Q115" s="131">
        <f>R115+S115+T115</f>
        <v>0</v>
      </c>
      <c r="R115" s="132"/>
      <c r="S115" s="132"/>
      <c r="T115" s="131"/>
      <c r="U115" s="131"/>
      <c r="V115" s="131">
        <v>0</v>
      </c>
      <c r="W115" s="131"/>
      <c r="X115" s="131"/>
      <c r="Y115" s="131"/>
      <c r="Z115" s="131"/>
      <c r="AA115" s="105" t="s">
        <v>212</v>
      </c>
      <c r="AB115" s="105" t="s">
        <v>212</v>
      </c>
    </row>
    <row r="116" spans="1:670" s="144" customFormat="1" x14ac:dyDescent="0.2">
      <c r="A116" s="152"/>
      <c r="C116" s="129"/>
      <c r="D116" s="129" t="s">
        <v>59</v>
      </c>
      <c r="E116" s="137" t="s">
        <v>60</v>
      </c>
      <c r="F116" s="131">
        <v>21761</v>
      </c>
      <c r="G116" s="131">
        <v>5887</v>
      </c>
      <c r="H116" s="131">
        <v>5887</v>
      </c>
      <c r="I116" s="131">
        <v>5887</v>
      </c>
      <c r="J116" s="131">
        <f t="shared" si="95"/>
        <v>0</v>
      </c>
      <c r="K116" s="131">
        <v>5887</v>
      </c>
      <c r="L116" s="132">
        <f>(K116/H116)*100</f>
        <v>100</v>
      </c>
      <c r="M116" s="132">
        <f t="shared" si="96"/>
        <v>21761</v>
      </c>
      <c r="N116" s="131">
        <f t="shared" si="89"/>
        <v>100</v>
      </c>
      <c r="O116" s="131">
        <f>M116-F116</f>
        <v>0</v>
      </c>
      <c r="P116" s="131">
        <f t="shared" ref="P116:P125" si="99">K116-H116</f>
        <v>0</v>
      </c>
      <c r="Q116" s="131">
        <f>R116+S116+T116</f>
        <v>0</v>
      </c>
      <c r="R116" s="131"/>
      <c r="S116" s="132"/>
      <c r="T116" s="131"/>
      <c r="U116" s="131"/>
      <c r="V116" s="131">
        <f>P116-Q116-U116</f>
        <v>0</v>
      </c>
      <c r="W116" s="131"/>
      <c r="X116" s="131"/>
      <c r="Y116" s="131"/>
      <c r="Z116" s="131"/>
      <c r="AA116" s="105"/>
      <c r="AB116" s="105"/>
      <c r="AC116" s="127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2"/>
      <c r="BH116" s="152"/>
      <c r="BI116" s="152"/>
      <c r="BJ116" s="152"/>
      <c r="BK116" s="152"/>
      <c r="BL116" s="152"/>
      <c r="BM116" s="152"/>
      <c r="BN116" s="152"/>
      <c r="BO116" s="152"/>
      <c r="BP116" s="152"/>
      <c r="BQ116" s="152"/>
      <c r="BR116" s="152"/>
      <c r="BS116" s="152"/>
      <c r="BT116" s="152"/>
      <c r="BU116" s="152"/>
      <c r="BV116" s="152"/>
      <c r="BW116" s="152"/>
      <c r="BX116" s="152"/>
      <c r="BY116" s="152"/>
      <c r="BZ116" s="152"/>
      <c r="CA116" s="152"/>
      <c r="CB116" s="152"/>
      <c r="CC116" s="152"/>
      <c r="CD116" s="152"/>
      <c r="CE116" s="152"/>
      <c r="CF116" s="152"/>
      <c r="CG116" s="152"/>
      <c r="CH116" s="152"/>
      <c r="CI116" s="152"/>
      <c r="CJ116" s="152"/>
      <c r="CK116" s="152"/>
      <c r="CL116" s="152"/>
      <c r="CM116" s="152"/>
      <c r="CN116" s="152"/>
      <c r="CO116" s="152"/>
      <c r="CP116" s="152"/>
      <c r="CQ116" s="152"/>
      <c r="CR116" s="152"/>
      <c r="CS116" s="152"/>
      <c r="CT116" s="152"/>
      <c r="CU116" s="152"/>
      <c r="CV116" s="152"/>
      <c r="CW116" s="152"/>
      <c r="CX116" s="152"/>
      <c r="CY116" s="152"/>
      <c r="CZ116" s="152"/>
      <c r="DA116" s="152"/>
      <c r="DB116" s="152"/>
      <c r="DC116" s="152"/>
      <c r="DD116" s="152"/>
      <c r="DE116" s="152"/>
      <c r="DF116" s="152"/>
      <c r="DG116" s="152"/>
      <c r="DH116" s="152"/>
      <c r="DI116" s="152"/>
      <c r="DJ116" s="152"/>
      <c r="DK116" s="152"/>
      <c r="DL116" s="152"/>
      <c r="DM116" s="152"/>
      <c r="DN116" s="152"/>
      <c r="DO116" s="152"/>
      <c r="DP116" s="152"/>
      <c r="DQ116" s="152"/>
      <c r="DR116" s="152"/>
      <c r="DS116" s="152"/>
      <c r="DT116" s="152"/>
      <c r="DU116" s="152"/>
      <c r="DV116" s="152"/>
      <c r="DW116" s="152"/>
      <c r="DX116" s="152"/>
      <c r="DY116" s="152"/>
      <c r="DZ116" s="152"/>
      <c r="EA116" s="152"/>
      <c r="EB116" s="152"/>
      <c r="EC116" s="152"/>
      <c r="ED116" s="152"/>
      <c r="EE116" s="152"/>
      <c r="EF116" s="152"/>
      <c r="EG116" s="152"/>
      <c r="EH116" s="152"/>
      <c r="EI116" s="152"/>
      <c r="EJ116" s="152"/>
      <c r="EK116" s="152"/>
      <c r="EL116" s="152"/>
      <c r="EM116" s="152"/>
      <c r="EN116" s="152"/>
      <c r="EO116" s="152"/>
      <c r="EP116" s="152"/>
      <c r="EQ116" s="152"/>
      <c r="ER116" s="152"/>
      <c r="ES116" s="152"/>
      <c r="ET116" s="152"/>
      <c r="EU116" s="152"/>
      <c r="EV116" s="152"/>
      <c r="EW116" s="152"/>
      <c r="EX116" s="152"/>
      <c r="EY116" s="152"/>
      <c r="EZ116" s="152"/>
      <c r="FA116" s="152"/>
      <c r="FB116" s="152"/>
      <c r="FC116" s="152"/>
      <c r="FD116" s="152"/>
      <c r="FE116" s="152"/>
      <c r="FF116" s="152"/>
      <c r="FG116" s="152"/>
      <c r="FH116" s="152"/>
      <c r="FI116" s="152"/>
      <c r="FJ116" s="152"/>
      <c r="FK116" s="152"/>
      <c r="FL116" s="152"/>
      <c r="FM116" s="152"/>
      <c r="FN116" s="152"/>
      <c r="FO116" s="152"/>
      <c r="FP116" s="152"/>
      <c r="FQ116" s="152"/>
      <c r="FR116" s="152"/>
      <c r="FS116" s="152"/>
      <c r="FT116" s="152"/>
      <c r="FU116" s="152"/>
      <c r="FV116" s="152"/>
      <c r="FW116" s="152"/>
      <c r="FX116" s="152"/>
      <c r="FY116" s="152"/>
      <c r="FZ116" s="152"/>
      <c r="GA116" s="152"/>
      <c r="GB116" s="152"/>
      <c r="GC116" s="152"/>
      <c r="GD116" s="152"/>
      <c r="GE116" s="152"/>
      <c r="GF116" s="152"/>
      <c r="GG116" s="152"/>
      <c r="GH116" s="152"/>
      <c r="GI116" s="152"/>
      <c r="GJ116" s="152"/>
      <c r="GK116" s="152"/>
      <c r="GL116" s="152"/>
      <c r="GM116" s="152"/>
      <c r="GN116" s="152"/>
      <c r="GO116" s="152"/>
      <c r="GP116" s="152"/>
      <c r="GQ116" s="152"/>
      <c r="GR116" s="152"/>
      <c r="GS116" s="152"/>
      <c r="GT116" s="152"/>
      <c r="GU116" s="152"/>
      <c r="GV116" s="152"/>
      <c r="GW116" s="152"/>
      <c r="GX116" s="152"/>
      <c r="GY116" s="152"/>
      <c r="GZ116" s="152"/>
      <c r="HA116" s="152"/>
      <c r="HB116" s="152"/>
      <c r="HC116" s="152"/>
      <c r="HD116" s="152"/>
      <c r="HE116" s="152"/>
      <c r="HF116" s="152"/>
      <c r="HG116" s="152"/>
      <c r="HH116" s="152"/>
      <c r="HI116" s="152"/>
      <c r="HJ116" s="152"/>
      <c r="HK116" s="152"/>
      <c r="HL116" s="152"/>
      <c r="HM116" s="152"/>
      <c r="HN116" s="152"/>
      <c r="HO116" s="152"/>
      <c r="HP116" s="152"/>
      <c r="HQ116" s="152"/>
      <c r="HR116" s="152"/>
      <c r="HS116" s="152"/>
      <c r="HT116" s="152"/>
      <c r="HU116" s="152"/>
      <c r="HV116" s="152"/>
      <c r="HW116" s="152"/>
      <c r="HX116" s="152"/>
      <c r="HY116" s="152"/>
      <c r="HZ116" s="152"/>
      <c r="IA116" s="152"/>
      <c r="IB116" s="152"/>
      <c r="IC116" s="152"/>
      <c r="ID116" s="152"/>
      <c r="IE116" s="152"/>
      <c r="IF116" s="152"/>
      <c r="IG116" s="152"/>
      <c r="IH116" s="152"/>
      <c r="II116" s="152"/>
      <c r="IJ116" s="152"/>
      <c r="IK116" s="152"/>
      <c r="IL116" s="152"/>
      <c r="IM116" s="152"/>
      <c r="IN116" s="152"/>
      <c r="IO116" s="152"/>
      <c r="IP116" s="152"/>
      <c r="IQ116" s="152"/>
      <c r="IR116" s="152"/>
      <c r="IS116" s="152"/>
      <c r="IT116" s="152"/>
      <c r="IU116" s="152"/>
      <c r="IV116" s="152"/>
      <c r="IW116" s="152"/>
      <c r="IX116" s="152"/>
      <c r="IY116" s="152"/>
      <c r="IZ116" s="152"/>
      <c r="JA116" s="152"/>
      <c r="JB116" s="152"/>
      <c r="JC116" s="152"/>
      <c r="JD116" s="152"/>
      <c r="JE116" s="152"/>
      <c r="JF116" s="152"/>
      <c r="JG116" s="152"/>
      <c r="JH116" s="152"/>
      <c r="JI116" s="152"/>
      <c r="JJ116" s="152"/>
      <c r="JK116" s="152"/>
      <c r="JL116" s="152"/>
      <c r="JM116" s="152"/>
      <c r="JN116" s="152"/>
      <c r="JO116" s="152"/>
      <c r="JP116" s="152"/>
      <c r="JQ116" s="152"/>
      <c r="JR116" s="152"/>
      <c r="JS116" s="152"/>
      <c r="JT116" s="152"/>
      <c r="JU116" s="152"/>
      <c r="JV116" s="152"/>
      <c r="JW116" s="152"/>
      <c r="JX116" s="152"/>
      <c r="JY116" s="152"/>
      <c r="JZ116" s="152"/>
      <c r="KA116" s="152"/>
      <c r="KB116" s="152"/>
      <c r="KC116" s="152"/>
      <c r="KD116" s="152"/>
      <c r="KE116" s="152"/>
      <c r="KF116" s="152"/>
      <c r="KG116" s="152"/>
      <c r="KH116" s="152"/>
      <c r="KI116" s="152"/>
      <c r="KJ116" s="152"/>
      <c r="KK116" s="152"/>
      <c r="KL116" s="152"/>
      <c r="KM116" s="152"/>
      <c r="KN116" s="152"/>
      <c r="KO116" s="152"/>
      <c r="KP116" s="152"/>
      <c r="KQ116" s="152"/>
      <c r="KR116" s="152"/>
      <c r="KS116" s="152"/>
      <c r="KT116" s="152"/>
      <c r="KU116" s="152"/>
      <c r="KV116" s="152"/>
      <c r="KW116" s="152"/>
      <c r="KX116" s="152"/>
      <c r="KY116" s="152"/>
      <c r="KZ116" s="152"/>
      <c r="LA116" s="152"/>
      <c r="LB116" s="152"/>
      <c r="LC116" s="152"/>
      <c r="LD116" s="152"/>
      <c r="LE116" s="152"/>
      <c r="LF116" s="152"/>
      <c r="LG116" s="152"/>
      <c r="LH116" s="152"/>
      <c r="LI116" s="152"/>
      <c r="LJ116" s="152"/>
      <c r="LK116" s="152"/>
      <c r="LL116" s="152"/>
      <c r="LM116" s="152"/>
      <c r="LN116" s="152"/>
      <c r="LO116" s="152"/>
      <c r="LP116" s="152"/>
      <c r="LQ116" s="152"/>
      <c r="LR116" s="152"/>
      <c r="LS116" s="152"/>
      <c r="LT116" s="152"/>
      <c r="LU116" s="152"/>
      <c r="LV116" s="152"/>
      <c r="LW116" s="152"/>
      <c r="LX116" s="152"/>
      <c r="LY116" s="152"/>
      <c r="LZ116" s="152"/>
      <c r="MA116" s="152"/>
      <c r="MB116" s="152"/>
      <c r="MC116" s="152"/>
      <c r="MD116" s="152"/>
      <c r="ME116" s="152"/>
      <c r="MF116" s="152"/>
      <c r="MG116" s="152"/>
      <c r="MH116" s="152"/>
      <c r="MI116" s="152"/>
      <c r="MJ116" s="152"/>
      <c r="MK116" s="152"/>
      <c r="ML116" s="152"/>
      <c r="MM116" s="152"/>
      <c r="MN116" s="152"/>
      <c r="MO116" s="152"/>
      <c r="MP116" s="152"/>
      <c r="MQ116" s="152"/>
      <c r="MR116" s="152"/>
      <c r="MS116" s="152"/>
      <c r="MT116" s="152"/>
      <c r="MU116" s="152"/>
      <c r="MV116" s="152"/>
      <c r="MW116" s="152"/>
      <c r="MX116" s="152"/>
      <c r="MY116" s="152"/>
      <c r="MZ116" s="152"/>
      <c r="NA116" s="152"/>
      <c r="NB116" s="152"/>
      <c r="NC116" s="152"/>
      <c r="ND116" s="152"/>
      <c r="NE116" s="152"/>
      <c r="NF116" s="152"/>
      <c r="NG116" s="152"/>
      <c r="NH116" s="152"/>
      <c r="NI116" s="152"/>
      <c r="NJ116" s="152"/>
      <c r="NK116" s="152"/>
      <c r="NL116" s="152"/>
      <c r="NM116" s="152"/>
      <c r="NN116" s="152"/>
      <c r="NO116" s="152"/>
      <c r="NP116" s="152"/>
      <c r="NQ116" s="152"/>
      <c r="NR116" s="152"/>
      <c r="NS116" s="152"/>
      <c r="NT116" s="152"/>
      <c r="NU116" s="152"/>
      <c r="NV116" s="152"/>
      <c r="NW116" s="152"/>
      <c r="NX116" s="152"/>
      <c r="NY116" s="152"/>
      <c r="NZ116" s="152"/>
      <c r="OA116" s="152"/>
      <c r="OB116" s="152"/>
      <c r="OC116" s="152"/>
      <c r="OD116" s="152"/>
      <c r="OE116" s="152"/>
      <c r="OF116" s="152"/>
      <c r="OG116" s="152"/>
      <c r="OH116" s="152"/>
      <c r="OI116" s="152"/>
      <c r="OJ116" s="152"/>
      <c r="OK116" s="152"/>
      <c r="OL116" s="152"/>
      <c r="OM116" s="152"/>
      <c r="ON116" s="152"/>
      <c r="OO116" s="152"/>
      <c r="OP116" s="152"/>
      <c r="OQ116" s="152"/>
      <c r="OR116" s="152"/>
      <c r="OS116" s="152"/>
      <c r="OT116" s="152"/>
      <c r="OU116" s="152"/>
      <c r="OV116" s="152"/>
      <c r="OW116" s="152"/>
      <c r="OX116" s="152"/>
      <c r="OY116" s="152"/>
      <c r="OZ116" s="152"/>
      <c r="PA116" s="152"/>
      <c r="PB116" s="152"/>
      <c r="PC116" s="152"/>
      <c r="PD116" s="152"/>
      <c r="PE116" s="152"/>
      <c r="PF116" s="152"/>
      <c r="PG116" s="152"/>
      <c r="PH116" s="152"/>
      <c r="PI116" s="152"/>
      <c r="PJ116" s="152"/>
      <c r="PK116" s="152"/>
      <c r="PL116" s="152"/>
      <c r="PM116" s="152"/>
      <c r="PN116" s="152"/>
      <c r="PO116" s="152"/>
      <c r="PP116" s="152"/>
      <c r="PQ116" s="152"/>
      <c r="PR116" s="152"/>
      <c r="PS116" s="152"/>
      <c r="PT116" s="152"/>
      <c r="PU116" s="152"/>
      <c r="PV116" s="152"/>
      <c r="PW116" s="152"/>
      <c r="PX116" s="152"/>
      <c r="PY116" s="152"/>
      <c r="PZ116" s="152"/>
      <c r="QA116" s="152"/>
      <c r="QB116" s="152"/>
      <c r="QC116" s="152"/>
      <c r="QD116" s="152"/>
      <c r="QE116" s="152"/>
      <c r="QF116" s="152"/>
      <c r="QG116" s="152"/>
      <c r="QH116" s="152"/>
      <c r="QI116" s="152"/>
      <c r="QJ116" s="152"/>
      <c r="QK116" s="152"/>
      <c r="QL116" s="152"/>
      <c r="QM116" s="152"/>
      <c r="QN116" s="152"/>
      <c r="QO116" s="152"/>
      <c r="QP116" s="152"/>
      <c r="QQ116" s="152"/>
      <c r="QR116" s="152"/>
      <c r="QS116" s="152"/>
      <c r="QT116" s="152"/>
      <c r="QU116" s="152"/>
      <c r="QV116" s="152"/>
      <c r="QW116" s="152"/>
      <c r="QX116" s="152"/>
      <c r="QY116" s="152"/>
      <c r="QZ116" s="152"/>
      <c r="RA116" s="152"/>
      <c r="RB116" s="152"/>
      <c r="RC116" s="152"/>
      <c r="RD116" s="152"/>
      <c r="RE116" s="152"/>
      <c r="RF116" s="152"/>
      <c r="RG116" s="152"/>
      <c r="RH116" s="152"/>
      <c r="RI116" s="152"/>
      <c r="RJ116" s="152"/>
      <c r="RK116" s="152"/>
      <c r="RL116" s="152"/>
      <c r="RM116" s="152"/>
      <c r="RN116" s="152"/>
      <c r="RO116" s="152"/>
      <c r="RP116" s="152"/>
      <c r="RQ116" s="152"/>
      <c r="RR116" s="152"/>
      <c r="RS116" s="152"/>
      <c r="RT116" s="152"/>
      <c r="RU116" s="152"/>
      <c r="RV116" s="152"/>
      <c r="RW116" s="152"/>
      <c r="RX116" s="152"/>
      <c r="RY116" s="152"/>
      <c r="RZ116" s="152"/>
      <c r="SA116" s="152"/>
      <c r="SB116" s="152"/>
      <c r="SC116" s="152"/>
      <c r="SD116" s="152"/>
      <c r="SE116" s="152"/>
      <c r="SF116" s="152"/>
      <c r="SG116" s="152"/>
      <c r="SH116" s="152"/>
      <c r="SI116" s="152"/>
      <c r="SJ116" s="152"/>
      <c r="SK116" s="152"/>
      <c r="SL116" s="152"/>
      <c r="SM116" s="152"/>
      <c r="SN116" s="152"/>
      <c r="SO116" s="152"/>
      <c r="SP116" s="152"/>
      <c r="SQ116" s="152"/>
      <c r="SR116" s="152"/>
      <c r="SS116" s="152"/>
      <c r="ST116" s="152"/>
      <c r="SU116" s="152"/>
      <c r="SV116" s="152"/>
      <c r="SW116" s="152"/>
      <c r="SX116" s="152"/>
      <c r="SY116" s="152"/>
      <c r="SZ116" s="152"/>
      <c r="TA116" s="152"/>
      <c r="TB116" s="152"/>
      <c r="TC116" s="152"/>
      <c r="TD116" s="152"/>
      <c r="TE116" s="152"/>
      <c r="TF116" s="152"/>
      <c r="TG116" s="152"/>
      <c r="TH116" s="152"/>
      <c r="TI116" s="152"/>
      <c r="TJ116" s="152"/>
      <c r="TK116" s="152"/>
      <c r="TL116" s="152"/>
      <c r="TM116" s="152"/>
      <c r="TN116" s="152"/>
      <c r="TO116" s="152"/>
      <c r="TP116" s="152"/>
      <c r="TQ116" s="152"/>
      <c r="TR116" s="152"/>
      <c r="TS116" s="152"/>
      <c r="TT116" s="152"/>
      <c r="TU116" s="152"/>
      <c r="TV116" s="152"/>
      <c r="TW116" s="152"/>
      <c r="TX116" s="152"/>
      <c r="TY116" s="152"/>
      <c r="TZ116" s="152"/>
      <c r="UA116" s="152"/>
      <c r="UB116" s="152"/>
      <c r="UC116" s="152"/>
      <c r="UD116" s="152"/>
      <c r="UE116" s="152"/>
      <c r="UF116" s="152"/>
      <c r="UG116" s="152"/>
      <c r="UH116" s="152"/>
      <c r="UI116" s="152"/>
      <c r="UJ116" s="152"/>
      <c r="UK116" s="152"/>
      <c r="UL116" s="152"/>
      <c r="UM116" s="152"/>
      <c r="UN116" s="152"/>
      <c r="UO116" s="152"/>
      <c r="UP116" s="152"/>
      <c r="UQ116" s="152"/>
      <c r="UR116" s="152"/>
      <c r="US116" s="152"/>
      <c r="UT116" s="152"/>
      <c r="UU116" s="152"/>
      <c r="UV116" s="152"/>
      <c r="UW116" s="152"/>
      <c r="UX116" s="152"/>
      <c r="UY116" s="152"/>
      <c r="UZ116" s="152"/>
      <c r="VA116" s="152"/>
      <c r="VB116" s="152"/>
      <c r="VC116" s="152"/>
      <c r="VD116" s="152"/>
      <c r="VE116" s="152"/>
      <c r="VF116" s="152"/>
      <c r="VG116" s="152"/>
      <c r="VH116" s="152"/>
      <c r="VI116" s="152"/>
      <c r="VJ116" s="152"/>
      <c r="VK116" s="152"/>
      <c r="VL116" s="152"/>
      <c r="VM116" s="152"/>
      <c r="VN116" s="152"/>
      <c r="VO116" s="152"/>
      <c r="VP116" s="152"/>
      <c r="VQ116" s="152"/>
      <c r="VR116" s="152"/>
      <c r="VS116" s="152"/>
      <c r="VT116" s="152"/>
      <c r="VU116" s="152"/>
      <c r="VV116" s="152"/>
      <c r="VW116" s="152"/>
      <c r="VX116" s="152"/>
      <c r="VY116" s="152"/>
      <c r="VZ116" s="152"/>
      <c r="WA116" s="152"/>
      <c r="WB116" s="152"/>
      <c r="WC116" s="152"/>
      <c r="WD116" s="152"/>
      <c r="WE116" s="152"/>
      <c r="WF116" s="152"/>
      <c r="WG116" s="152"/>
      <c r="WH116" s="152"/>
      <c r="WI116" s="152"/>
      <c r="WJ116" s="152"/>
      <c r="WK116" s="152"/>
      <c r="WL116" s="152"/>
      <c r="WM116" s="152"/>
      <c r="WN116" s="152"/>
      <c r="WO116" s="152"/>
      <c r="WP116" s="152"/>
      <c r="WQ116" s="152"/>
      <c r="WR116" s="152"/>
      <c r="WS116" s="152"/>
      <c r="WT116" s="152"/>
      <c r="WU116" s="152"/>
      <c r="WV116" s="152"/>
      <c r="WW116" s="152"/>
      <c r="WX116" s="152"/>
      <c r="WY116" s="152"/>
      <c r="WZ116" s="152"/>
      <c r="XA116" s="152"/>
      <c r="XB116" s="152"/>
      <c r="XC116" s="152"/>
      <c r="XD116" s="152"/>
      <c r="XE116" s="152"/>
      <c r="XF116" s="152"/>
      <c r="XG116" s="152"/>
      <c r="XH116" s="152"/>
      <c r="XI116" s="152"/>
      <c r="XJ116" s="152"/>
      <c r="XK116" s="152"/>
      <c r="XL116" s="152"/>
      <c r="XM116" s="152"/>
      <c r="XN116" s="152"/>
      <c r="XO116" s="152"/>
      <c r="XP116" s="152"/>
      <c r="XQ116" s="152"/>
      <c r="XR116" s="152"/>
      <c r="XS116" s="152"/>
      <c r="XT116" s="152"/>
      <c r="XU116" s="152"/>
      <c r="XV116" s="152"/>
      <c r="XW116" s="152"/>
      <c r="XX116" s="152"/>
      <c r="XY116" s="152"/>
      <c r="XZ116" s="152"/>
      <c r="YA116" s="152"/>
      <c r="YB116" s="152"/>
      <c r="YC116" s="152"/>
      <c r="YD116" s="152"/>
      <c r="YE116" s="152"/>
      <c r="YF116" s="152"/>
      <c r="YG116" s="152"/>
      <c r="YH116" s="152"/>
      <c r="YI116" s="152"/>
      <c r="YJ116" s="152"/>
      <c r="YK116" s="152"/>
      <c r="YL116" s="152"/>
      <c r="YM116" s="152"/>
      <c r="YN116" s="152"/>
      <c r="YO116" s="152"/>
      <c r="YP116" s="152"/>
      <c r="YQ116" s="152"/>
      <c r="YR116" s="152"/>
      <c r="YS116" s="152"/>
      <c r="YT116" s="152"/>
    </row>
    <row r="117" spans="1:670" ht="38.25" x14ac:dyDescent="0.2">
      <c r="B117" s="129"/>
      <c r="C117" s="144"/>
      <c r="D117" s="129" t="s">
        <v>61</v>
      </c>
      <c r="E117" s="137" t="s">
        <v>62</v>
      </c>
      <c r="F117" s="131">
        <v>18546</v>
      </c>
      <c r="G117" s="131">
        <v>4636</v>
      </c>
      <c r="H117" s="131">
        <v>4636</v>
      </c>
      <c r="I117" s="131">
        <v>4636</v>
      </c>
      <c r="J117" s="131">
        <f t="shared" si="95"/>
        <v>0</v>
      </c>
      <c r="K117" s="131">
        <v>4636</v>
      </c>
      <c r="L117" s="132">
        <v>100</v>
      </c>
      <c r="M117" s="132">
        <f t="shared" si="96"/>
        <v>18546</v>
      </c>
      <c r="N117" s="131">
        <f t="shared" si="89"/>
        <v>100</v>
      </c>
      <c r="O117" s="131">
        <v>0</v>
      </c>
      <c r="P117" s="131">
        <f t="shared" si="99"/>
        <v>0</v>
      </c>
      <c r="Q117" s="131">
        <f>R117+S117+T117</f>
        <v>0</v>
      </c>
      <c r="R117" s="132"/>
      <c r="S117" s="131"/>
      <c r="T117" s="131"/>
      <c r="U117" s="131"/>
      <c r="V117" s="131">
        <f>P117-Q117-U117</f>
        <v>0</v>
      </c>
      <c r="W117" s="153"/>
      <c r="X117" s="153"/>
      <c r="Y117" s="153"/>
      <c r="Z117" s="153"/>
      <c r="AA117" s="105"/>
      <c r="AB117" s="105"/>
    </row>
    <row r="118" spans="1:670" ht="25.5" x14ac:dyDescent="0.2">
      <c r="B118" s="135"/>
      <c r="C118" s="129"/>
      <c r="D118" s="140" t="s">
        <v>89</v>
      </c>
      <c r="E118" s="149" t="s">
        <v>110</v>
      </c>
      <c r="F118" s="131">
        <v>13</v>
      </c>
      <c r="G118" s="131">
        <v>0</v>
      </c>
      <c r="H118" s="131">
        <v>0</v>
      </c>
      <c r="I118" s="131">
        <v>0</v>
      </c>
      <c r="J118" s="131">
        <f t="shared" si="95"/>
        <v>0</v>
      </c>
      <c r="K118" s="131">
        <v>0</v>
      </c>
      <c r="L118" s="132">
        <v>100</v>
      </c>
      <c r="M118" s="132">
        <f t="shared" si="96"/>
        <v>13</v>
      </c>
      <c r="N118" s="131">
        <f>M118/F118*100</f>
        <v>100</v>
      </c>
      <c r="O118" s="131">
        <f t="shared" ref="O118" si="100">M118-F118</f>
        <v>0</v>
      </c>
      <c r="P118" s="131">
        <f>K118-H118</f>
        <v>0</v>
      </c>
      <c r="Q118" s="131">
        <v>0</v>
      </c>
      <c r="R118" s="132"/>
      <c r="S118" s="132"/>
      <c r="T118" s="131"/>
      <c r="U118" s="131"/>
      <c r="V118" s="131">
        <f t="shared" ref="V118" si="101">P118-Q118-U118</f>
        <v>0</v>
      </c>
      <c r="W118" s="131"/>
      <c r="X118" s="131"/>
      <c r="Y118" s="131"/>
      <c r="Z118" s="131"/>
      <c r="AA118" s="105"/>
      <c r="AB118" s="105"/>
    </row>
    <row r="119" spans="1:670" ht="51" x14ac:dyDescent="0.2">
      <c r="B119" s="129"/>
      <c r="C119" s="144"/>
      <c r="D119" s="129" t="s">
        <v>64</v>
      </c>
      <c r="E119" s="159" t="s">
        <v>65</v>
      </c>
      <c r="F119" s="131">
        <v>12364</v>
      </c>
      <c r="G119" s="131">
        <v>2787</v>
      </c>
      <c r="H119" s="131">
        <v>2787</v>
      </c>
      <c r="I119" s="131">
        <v>2787</v>
      </c>
      <c r="J119" s="131">
        <f t="shared" si="95"/>
        <v>0</v>
      </c>
      <c r="K119" s="131">
        <v>2787</v>
      </c>
      <c r="L119" s="132">
        <v>100</v>
      </c>
      <c r="M119" s="132">
        <f t="shared" si="96"/>
        <v>12364</v>
      </c>
      <c r="N119" s="131">
        <f t="shared" si="89"/>
        <v>100</v>
      </c>
      <c r="O119" s="131">
        <v>0</v>
      </c>
      <c r="P119" s="131">
        <f t="shared" si="99"/>
        <v>0</v>
      </c>
      <c r="Q119" s="131">
        <f t="shared" si="97"/>
        <v>0</v>
      </c>
      <c r="R119" s="132"/>
      <c r="S119" s="132"/>
      <c r="T119" s="131"/>
      <c r="U119" s="131"/>
      <c r="V119" s="131">
        <v>0</v>
      </c>
      <c r="W119" s="153"/>
      <c r="X119" s="153"/>
      <c r="Y119" s="153"/>
      <c r="Z119" s="153"/>
      <c r="AA119" s="105"/>
      <c r="AB119" s="105"/>
    </row>
    <row r="120" spans="1:670" ht="63.75" x14ac:dyDescent="0.2">
      <c r="B120" s="135"/>
      <c r="C120" s="129"/>
      <c r="D120" s="140" t="s">
        <v>95</v>
      </c>
      <c r="E120" s="149" t="s">
        <v>96</v>
      </c>
      <c r="F120" s="131">
        <v>438</v>
      </c>
      <c r="G120" s="131">
        <v>438</v>
      </c>
      <c r="H120" s="131">
        <v>438</v>
      </c>
      <c r="I120" s="131">
        <v>0</v>
      </c>
      <c r="J120" s="131">
        <f t="shared" si="95"/>
        <v>-438</v>
      </c>
      <c r="K120" s="131">
        <v>0</v>
      </c>
      <c r="L120" s="132">
        <v>100</v>
      </c>
      <c r="M120" s="132">
        <f t="shared" si="96"/>
        <v>438</v>
      </c>
      <c r="N120" s="131">
        <f>M120/F120*100</f>
        <v>100</v>
      </c>
      <c r="O120" s="131">
        <f t="shared" ref="O120:O127" si="102">M120-F120</f>
        <v>0</v>
      </c>
      <c r="P120" s="131">
        <f>K120-H120</f>
        <v>-438</v>
      </c>
      <c r="Q120" s="131">
        <f>R120+S120+T120</f>
        <v>0</v>
      </c>
      <c r="R120" s="131"/>
      <c r="S120" s="132"/>
      <c r="T120" s="131"/>
      <c r="U120" s="131"/>
      <c r="V120" s="131">
        <f>P120-Q120-U120</f>
        <v>-438</v>
      </c>
      <c r="W120" s="131"/>
      <c r="X120" s="131"/>
      <c r="Y120" s="131"/>
      <c r="Z120" s="131"/>
      <c r="AA120" s="105" t="s">
        <v>66</v>
      </c>
      <c r="AB120" s="105" t="s">
        <v>66</v>
      </c>
    </row>
    <row r="121" spans="1:670" ht="34.5" customHeight="1" x14ac:dyDescent="0.2">
      <c r="B121" s="144"/>
      <c r="C121" s="144"/>
      <c r="D121" s="129" t="s">
        <v>71</v>
      </c>
      <c r="E121" s="137" t="s">
        <v>104</v>
      </c>
      <c r="F121" s="131">
        <v>3759</v>
      </c>
      <c r="G121" s="131">
        <v>1000</v>
      </c>
      <c r="H121" s="131">
        <v>1000</v>
      </c>
      <c r="I121" s="131">
        <v>68.775000000000006</v>
      </c>
      <c r="J121" s="131">
        <f>I121-G121</f>
        <v>-931.22500000000002</v>
      </c>
      <c r="K121" s="131">
        <v>68.775000000000006</v>
      </c>
      <c r="L121" s="132">
        <v>100</v>
      </c>
      <c r="M121" s="132">
        <f t="shared" si="96"/>
        <v>3759</v>
      </c>
      <c r="N121" s="131">
        <f t="shared" ref="N121:N123" si="103">M121/F121*100</f>
        <v>100</v>
      </c>
      <c r="O121" s="131">
        <f>M121-F121</f>
        <v>0</v>
      </c>
      <c r="P121" s="131">
        <f>K121-H121</f>
        <v>-931.22500000000002</v>
      </c>
      <c r="Q121" s="131">
        <f t="shared" si="97"/>
        <v>0</v>
      </c>
      <c r="R121" s="132"/>
      <c r="S121" s="132"/>
      <c r="T121" s="132"/>
      <c r="U121" s="131"/>
      <c r="V121" s="131">
        <f>P121-Q121-U121</f>
        <v>-931.22500000000002</v>
      </c>
      <c r="W121" s="131"/>
      <c r="X121" s="131"/>
      <c r="Y121" s="131"/>
      <c r="Z121" s="131"/>
      <c r="AA121" s="105" t="s">
        <v>66</v>
      </c>
      <c r="AB121" s="105" t="s">
        <v>66</v>
      </c>
    </row>
    <row r="122" spans="1:670" ht="36" customHeight="1" x14ac:dyDescent="0.2">
      <c r="B122" s="129"/>
      <c r="C122" s="129"/>
      <c r="D122" s="129" t="s">
        <v>97</v>
      </c>
      <c r="E122" s="137" t="s">
        <v>98</v>
      </c>
      <c r="F122" s="131">
        <v>5611</v>
      </c>
      <c r="G122" s="131">
        <v>2240</v>
      </c>
      <c r="H122" s="131">
        <v>2240</v>
      </c>
      <c r="I122" s="131">
        <v>2240</v>
      </c>
      <c r="J122" s="131">
        <f>I122-G122</f>
        <v>0</v>
      </c>
      <c r="K122" s="131">
        <v>2240</v>
      </c>
      <c r="L122" s="132">
        <v>100</v>
      </c>
      <c r="M122" s="132">
        <f t="shared" si="96"/>
        <v>5611</v>
      </c>
      <c r="N122" s="131">
        <f t="shared" si="103"/>
        <v>100</v>
      </c>
      <c r="O122" s="131">
        <f t="shared" ref="O122" si="104">M122-F122</f>
        <v>0</v>
      </c>
      <c r="P122" s="131">
        <f>K122-H122</f>
        <v>0</v>
      </c>
      <c r="Q122" s="131">
        <f t="shared" si="97"/>
        <v>0</v>
      </c>
      <c r="R122" s="132"/>
      <c r="S122" s="132"/>
      <c r="T122" s="131"/>
      <c r="U122" s="131"/>
      <c r="V122" s="131">
        <v>0</v>
      </c>
      <c r="W122" s="131"/>
      <c r="X122" s="131"/>
      <c r="Y122" s="131"/>
      <c r="Z122" s="131"/>
      <c r="AA122" s="105"/>
      <c r="AB122" s="105"/>
    </row>
    <row r="123" spans="1:670" ht="63.75" x14ac:dyDescent="0.2">
      <c r="B123" s="135"/>
      <c r="C123" s="129"/>
      <c r="D123" s="129" t="s">
        <v>73</v>
      </c>
      <c r="E123" s="137" t="s">
        <v>74</v>
      </c>
      <c r="F123" s="131">
        <v>388</v>
      </c>
      <c r="G123" s="131">
        <v>388</v>
      </c>
      <c r="H123" s="131">
        <v>97</v>
      </c>
      <c r="I123" s="131">
        <v>75.181920000000005</v>
      </c>
      <c r="J123" s="131">
        <f>I123-G123</f>
        <v>-312.81808000000001</v>
      </c>
      <c r="K123" s="131">
        <v>69.576800000000006</v>
      </c>
      <c r="L123" s="131">
        <v>100</v>
      </c>
      <c r="M123" s="132">
        <f t="shared" si="96"/>
        <v>388</v>
      </c>
      <c r="N123" s="131">
        <f t="shared" si="103"/>
        <v>100</v>
      </c>
      <c r="O123" s="131">
        <f>M123-F123</f>
        <v>0</v>
      </c>
      <c r="P123" s="131">
        <f>K123-H123</f>
        <v>-27.423199999999994</v>
      </c>
      <c r="Q123" s="131">
        <f t="shared" si="97"/>
        <v>-32</v>
      </c>
      <c r="R123" s="132"/>
      <c r="S123" s="132"/>
      <c r="T123" s="131">
        <v>-32</v>
      </c>
      <c r="U123" s="131"/>
      <c r="V123" s="131">
        <v>0</v>
      </c>
      <c r="W123" s="131"/>
      <c r="X123" s="131"/>
      <c r="Y123" s="131"/>
      <c r="Z123" s="131"/>
      <c r="AA123" s="105" t="s">
        <v>66</v>
      </c>
      <c r="AB123" s="105" t="s">
        <v>66</v>
      </c>
    </row>
    <row r="124" spans="1:670" ht="51" x14ac:dyDescent="0.2">
      <c r="B124" s="135"/>
      <c r="C124" s="129"/>
      <c r="D124" s="140" t="s">
        <v>75</v>
      </c>
      <c r="E124" s="136" t="s">
        <v>76</v>
      </c>
      <c r="F124" s="131">
        <v>6328</v>
      </c>
      <c r="G124" s="131">
        <v>6328</v>
      </c>
      <c r="H124" s="131">
        <v>1122</v>
      </c>
      <c r="I124" s="131">
        <v>800</v>
      </c>
      <c r="J124" s="131">
        <f>I124-G124</f>
        <v>-5528</v>
      </c>
      <c r="K124" s="131">
        <v>0</v>
      </c>
      <c r="L124" s="131">
        <v>100</v>
      </c>
      <c r="M124" s="132">
        <f>F124</f>
        <v>6328</v>
      </c>
      <c r="N124" s="131">
        <f>M124/F124*100</f>
        <v>100</v>
      </c>
      <c r="O124" s="131">
        <f t="shared" ref="O124" si="105">M124-F124</f>
        <v>0</v>
      </c>
      <c r="P124" s="131">
        <f>K124-H124</f>
        <v>-1122</v>
      </c>
      <c r="Q124" s="131">
        <f>R124+S124+T124</f>
        <v>0</v>
      </c>
      <c r="R124" s="132"/>
      <c r="S124" s="132"/>
      <c r="T124" s="132"/>
      <c r="U124" s="132"/>
      <c r="V124" s="131">
        <v>0</v>
      </c>
      <c r="W124" s="131"/>
      <c r="X124" s="131"/>
      <c r="Y124" s="131"/>
      <c r="Z124" s="131"/>
      <c r="AA124" s="105"/>
      <c r="AB124" s="105" t="s">
        <v>217</v>
      </c>
    </row>
    <row r="125" spans="1:670" ht="63.75" x14ac:dyDescent="0.2">
      <c r="B125" s="129"/>
      <c r="C125" s="129"/>
      <c r="D125" s="140" t="s">
        <v>77</v>
      </c>
      <c r="E125" s="137" t="s">
        <v>78</v>
      </c>
      <c r="F125" s="131">
        <v>18160</v>
      </c>
      <c r="G125" s="131">
        <v>16</v>
      </c>
      <c r="H125" s="131">
        <v>16</v>
      </c>
      <c r="I125" s="131">
        <v>0</v>
      </c>
      <c r="J125" s="131">
        <f t="shared" si="95"/>
        <v>-16</v>
      </c>
      <c r="K125" s="131">
        <v>0</v>
      </c>
      <c r="L125" s="132">
        <v>100</v>
      </c>
      <c r="M125" s="132">
        <f>F125</f>
        <v>18160</v>
      </c>
      <c r="N125" s="131">
        <f t="shared" si="89"/>
        <v>100</v>
      </c>
      <c r="O125" s="131">
        <f t="shared" si="102"/>
        <v>0</v>
      </c>
      <c r="P125" s="131">
        <f t="shared" si="99"/>
        <v>-16</v>
      </c>
      <c r="Q125" s="131">
        <f>R125+S125+T125</f>
        <v>0</v>
      </c>
      <c r="R125" s="132"/>
      <c r="S125" s="132"/>
      <c r="T125" s="131"/>
      <c r="U125" s="131"/>
      <c r="V125" s="131">
        <f>P125-Q125-U125</f>
        <v>-16</v>
      </c>
      <c r="W125" s="131"/>
      <c r="X125" s="131"/>
      <c r="Y125" s="131"/>
      <c r="Z125" s="131"/>
      <c r="AA125" s="105" t="s">
        <v>66</v>
      </c>
      <c r="AB125" s="105" t="s">
        <v>66</v>
      </c>
    </row>
    <row r="126" spans="1:670" ht="25.5" x14ac:dyDescent="0.2">
      <c r="B126" s="135"/>
      <c r="C126" s="129"/>
      <c r="D126" s="140" t="s">
        <v>79</v>
      </c>
      <c r="E126" s="136" t="s">
        <v>80</v>
      </c>
      <c r="F126" s="132">
        <v>351</v>
      </c>
      <c r="G126" s="132">
        <v>351</v>
      </c>
      <c r="H126" s="132">
        <v>351</v>
      </c>
      <c r="I126" s="132">
        <v>351</v>
      </c>
      <c r="J126" s="131">
        <f t="shared" si="95"/>
        <v>0</v>
      </c>
      <c r="K126" s="132">
        <v>351</v>
      </c>
      <c r="L126" s="132">
        <v>0</v>
      </c>
      <c r="M126" s="132">
        <f t="shared" ref="M126" si="106">F126</f>
        <v>351</v>
      </c>
      <c r="N126" s="131">
        <f t="shared" si="89"/>
        <v>100</v>
      </c>
      <c r="O126" s="131">
        <f t="shared" si="102"/>
        <v>0</v>
      </c>
      <c r="P126" s="131">
        <f>K126-H126</f>
        <v>0</v>
      </c>
      <c r="Q126" s="131">
        <f>R126+S126+T126</f>
        <v>-300</v>
      </c>
      <c r="R126" s="132"/>
      <c r="S126" s="143"/>
      <c r="T126" s="143">
        <v>-300</v>
      </c>
      <c r="U126" s="132"/>
      <c r="V126" s="131">
        <v>0</v>
      </c>
      <c r="W126" s="131"/>
      <c r="X126" s="131"/>
      <c r="Y126" s="131"/>
      <c r="Z126" s="131"/>
      <c r="AA126" s="105"/>
      <c r="AB126" s="105"/>
    </row>
    <row r="127" spans="1:670" ht="25.5" x14ac:dyDescent="0.2">
      <c r="B127" s="135"/>
      <c r="C127" s="129"/>
      <c r="D127" s="129" t="s">
        <v>83</v>
      </c>
      <c r="E127" s="137" t="s">
        <v>84</v>
      </c>
      <c r="F127" s="131">
        <v>2446</v>
      </c>
      <c r="G127" s="131">
        <v>641</v>
      </c>
      <c r="H127" s="131">
        <v>641</v>
      </c>
      <c r="I127" s="131">
        <v>641</v>
      </c>
      <c r="J127" s="131">
        <f t="shared" si="95"/>
        <v>0</v>
      </c>
      <c r="K127" s="131">
        <v>641</v>
      </c>
      <c r="L127" s="132">
        <f t="shared" si="88"/>
        <v>100</v>
      </c>
      <c r="M127" s="132">
        <f t="shared" si="96"/>
        <v>2446</v>
      </c>
      <c r="N127" s="131">
        <f t="shared" si="89"/>
        <v>100</v>
      </c>
      <c r="O127" s="131">
        <f t="shared" si="102"/>
        <v>0</v>
      </c>
      <c r="P127" s="131">
        <f>K127-H127</f>
        <v>0</v>
      </c>
      <c r="Q127" s="131">
        <f>R127+S127+T127</f>
        <v>0</v>
      </c>
      <c r="R127" s="132"/>
      <c r="S127" s="132"/>
      <c r="T127" s="131"/>
      <c r="U127" s="131"/>
      <c r="V127" s="131">
        <f>P127-Q127-U127</f>
        <v>0</v>
      </c>
      <c r="W127" s="131"/>
      <c r="X127" s="131"/>
      <c r="Y127" s="131"/>
      <c r="Z127" s="131"/>
      <c r="AA127" s="105"/>
      <c r="AB127" s="105"/>
    </row>
    <row r="128" spans="1:670" ht="68.25" customHeight="1" x14ac:dyDescent="0.2">
      <c r="B128" s="129" t="s">
        <v>87</v>
      </c>
      <c r="C128" s="129"/>
      <c r="D128" s="129"/>
      <c r="E128" s="142" t="s">
        <v>183</v>
      </c>
      <c r="F128" s="132">
        <f>F129</f>
        <v>347996</v>
      </c>
      <c r="G128" s="132">
        <f t="shared" ref="G128:J128" si="107">G129</f>
        <v>185910</v>
      </c>
      <c r="H128" s="132">
        <f t="shared" si="107"/>
        <v>78870</v>
      </c>
      <c r="I128" s="132">
        <f t="shared" si="107"/>
        <v>139465.01737999998</v>
      </c>
      <c r="J128" s="132">
        <f t="shared" si="107"/>
        <v>-46444.98262000001</v>
      </c>
      <c r="K128" s="132">
        <f>K129</f>
        <v>78740.135729999995</v>
      </c>
      <c r="L128" s="132">
        <v>100</v>
      </c>
      <c r="M128" s="132">
        <f>M129</f>
        <v>347996</v>
      </c>
      <c r="N128" s="131">
        <f t="shared" si="89"/>
        <v>100</v>
      </c>
      <c r="O128" s="132">
        <f t="shared" ref="O128:T128" si="108">O129</f>
        <v>0</v>
      </c>
      <c r="P128" s="132">
        <f t="shared" si="108"/>
        <v>-129.86426999999935</v>
      </c>
      <c r="Q128" s="132">
        <f t="shared" si="108"/>
        <v>-1789.7819999999999</v>
      </c>
      <c r="R128" s="132">
        <f t="shared" si="108"/>
        <v>0</v>
      </c>
      <c r="S128" s="132">
        <f t="shared" si="108"/>
        <v>-86.191999999999993</v>
      </c>
      <c r="T128" s="132">
        <f t="shared" si="108"/>
        <v>-1703.59</v>
      </c>
      <c r="U128" s="132"/>
      <c r="V128" s="132">
        <f>V129</f>
        <v>1667.0906000000002</v>
      </c>
      <c r="W128" s="132"/>
      <c r="X128" s="132"/>
      <c r="Y128" s="132"/>
      <c r="Z128" s="132"/>
      <c r="AA128" s="160"/>
      <c r="AB128" s="144"/>
    </row>
    <row r="129" spans="1:670" ht="25.5" x14ac:dyDescent="0.2">
      <c r="B129" s="129"/>
      <c r="C129" s="129" t="s">
        <v>46</v>
      </c>
      <c r="D129" s="129"/>
      <c r="E129" s="159" t="s">
        <v>47</v>
      </c>
      <c r="F129" s="132">
        <f t="shared" ref="F129:V129" si="109">SUM(F130:F143)</f>
        <v>347996</v>
      </c>
      <c r="G129" s="132">
        <f t="shared" si="109"/>
        <v>185910</v>
      </c>
      <c r="H129" s="132">
        <f t="shared" si="109"/>
        <v>78870</v>
      </c>
      <c r="I129" s="132">
        <f t="shared" si="109"/>
        <v>139465.01737999998</v>
      </c>
      <c r="J129" s="132">
        <f t="shared" si="109"/>
        <v>-46444.98262000001</v>
      </c>
      <c r="K129" s="132">
        <f t="shared" si="109"/>
        <v>78740.135729999995</v>
      </c>
      <c r="L129" s="132">
        <f t="shared" si="109"/>
        <v>1300</v>
      </c>
      <c r="M129" s="132">
        <f t="shared" si="109"/>
        <v>347996</v>
      </c>
      <c r="N129" s="132">
        <f t="shared" si="109"/>
        <v>1400</v>
      </c>
      <c r="O129" s="132">
        <f t="shared" si="109"/>
        <v>0</v>
      </c>
      <c r="P129" s="132">
        <f t="shared" si="109"/>
        <v>-129.86426999999935</v>
      </c>
      <c r="Q129" s="132">
        <f t="shared" si="109"/>
        <v>-1789.7819999999999</v>
      </c>
      <c r="R129" s="132">
        <f t="shared" si="109"/>
        <v>0</v>
      </c>
      <c r="S129" s="132">
        <f t="shared" si="109"/>
        <v>-86.191999999999993</v>
      </c>
      <c r="T129" s="132">
        <f t="shared" si="109"/>
        <v>-1703.59</v>
      </c>
      <c r="U129" s="132">
        <f t="shared" si="109"/>
        <v>0</v>
      </c>
      <c r="V129" s="132">
        <f t="shared" si="109"/>
        <v>1667.0906000000002</v>
      </c>
      <c r="W129" s="150"/>
      <c r="X129" s="150"/>
      <c r="Y129" s="150"/>
      <c r="Z129" s="131"/>
      <c r="AA129" s="105"/>
      <c r="AB129" s="105"/>
    </row>
    <row r="130" spans="1:670" x14ac:dyDescent="0.2">
      <c r="B130" s="129"/>
      <c r="C130" s="129"/>
      <c r="D130" s="129" t="s">
        <v>88</v>
      </c>
      <c r="E130" s="137" t="s">
        <v>49</v>
      </c>
      <c r="F130" s="131">
        <v>174354</v>
      </c>
      <c r="G130" s="131">
        <v>43587</v>
      </c>
      <c r="H130" s="131">
        <v>43587</v>
      </c>
      <c r="I130" s="131">
        <v>43587</v>
      </c>
      <c r="J130" s="131">
        <f>I130-G130</f>
        <v>0</v>
      </c>
      <c r="K130" s="131">
        <v>43587</v>
      </c>
      <c r="L130" s="132">
        <v>100</v>
      </c>
      <c r="M130" s="132">
        <f>F130</f>
        <v>174354</v>
      </c>
      <c r="N130" s="131">
        <f t="shared" si="89"/>
        <v>100</v>
      </c>
      <c r="O130" s="131">
        <v>0</v>
      </c>
      <c r="P130" s="131">
        <f>K130-H130</f>
        <v>0</v>
      </c>
      <c r="Q130" s="131">
        <f>R130+S130+T130</f>
        <v>0</v>
      </c>
      <c r="R130" s="132"/>
      <c r="S130" s="132"/>
      <c r="T130" s="131"/>
      <c r="U130" s="131"/>
      <c r="V130" s="131">
        <f>P130-Q130-U130</f>
        <v>0</v>
      </c>
      <c r="W130" s="150"/>
      <c r="X130" s="150"/>
      <c r="Y130" s="150"/>
      <c r="Z130" s="131"/>
      <c r="AA130" s="105"/>
      <c r="AB130" s="105"/>
    </row>
    <row r="131" spans="1:670" x14ac:dyDescent="0.2">
      <c r="B131" s="144"/>
      <c r="C131" s="144"/>
      <c r="D131" s="129" t="s">
        <v>101</v>
      </c>
      <c r="E131" s="137" t="s">
        <v>56</v>
      </c>
      <c r="F131" s="131">
        <v>7212</v>
      </c>
      <c r="G131" s="131">
        <v>323</v>
      </c>
      <c r="H131" s="131">
        <v>323</v>
      </c>
      <c r="I131" s="131">
        <v>323</v>
      </c>
      <c r="J131" s="131">
        <f>I131-G131</f>
        <v>0</v>
      </c>
      <c r="K131" s="131">
        <v>323</v>
      </c>
      <c r="L131" s="132">
        <v>0</v>
      </c>
      <c r="M131" s="132">
        <f t="shared" ref="M131:M143" si="110">F131</f>
        <v>7212</v>
      </c>
      <c r="N131" s="131">
        <f t="shared" si="89"/>
        <v>100</v>
      </c>
      <c r="O131" s="131">
        <f>M131-F131</f>
        <v>0</v>
      </c>
      <c r="P131" s="131">
        <f>K131-H131</f>
        <v>0</v>
      </c>
      <c r="Q131" s="131">
        <f>R131+S131+T131</f>
        <v>0</v>
      </c>
      <c r="R131" s="132"/>
      <c r="S131" s="132"/>
      <c r="T131" s="131"/>
      <c r="U131" s="131"/>
      <c r="V131" s="131">
        <v>0</v>
      </c>
      <c r="W131" s="131"/>
      <c r="X131" s="131"/>
      <c r="Y131" s="131"/>
      <c r="Z131" s="131"/>
      <c r="AA131" s="105"/>
      <c r="AB131" s="105"/>
    </row>
    <row r="132" spans="1:670" ht="39" customHeight="1" x14ac:dyDescent="0.2">
      <c r="B132" s="135"/>
      <c r="C132" s="129"/>
      <c r="D132" s="140" t="s">
        <v>103</v>
      </c>
      <c r="E132" s="141" t="s">
        <v>58</v>
      </c>
      <c r="F132" s="131">
        <v>5229</v>
      </c>
      <c r="G132" s="131">
        <v>1190</v>
      </c>
      <c r="H132" s="131">
        <v>1190</v>
      </c>
      <c r="I132" s="131">
        <v>1190</v>
      </c>
      <c r="J132" s="131">
        <f t="shared" ref="J132:J143" si="111">I132-G132</f>
        <v>0</v>
      </c>
      <c r="K132" s="131">
        <v>1190</v>
      </c>
      <c r="L132" s="132">
        <v>100</v>
      </c>
      <c r="M132" s="132">
        <f t="shared" si="110"/>
        <v>5229</v>
      </c>
      <c r="N132" s="131">
        <f t="shared" si="89"/>
        <v>100</v>
      </c>
      <c r="O132" s="131">
        <f t="shared" ref="O132" si="112">M132-F132</f>
        <v>0</v>
      </c>
      <c r="P132" s="131">
        <f>K132-H132</f>
        <v>0</v>
      </c>
      <c r="Q132" s="131">
        <f>R132+S132+T132</f>
        <v>-40.527000000000001</v>
      </c>
      <c r="R132" s="132"/>
      <c r="S132" s="132">
        <v>-40.527000000000001</v>
      </c>
      <c r="T132" s="131"/>
      <c r="U132" s="131"/>
      <c r="V132" s="131">
        <v>0</v>
      </c>
      <c r="W132" s="131"/>
      <c r="X132" s="131"/>
      <c r="Y132" s="131"/>
      <c r="Z132" s="131"/>
      <c r="AA132" s="105"/>
      <c r="AB132" s="105"/>
    </row>
    <row r="133" spans="1:670" x14ac:dyDescent="0.2">
      <c r="B133" s="129"/>
      <c r="C133" s="129"/>
      <c r="D133" s="129" t="s">
        <v>59</v>
      </c>
      <c r="E133" s="137" t="s">
        <v>60</v>
      </c>
      <c r="F133" s="131">
        <v>9190</v>
      </c>
      <c r="G133" s="131">
        <v>2400</v>
      </c>
      <c r="H133" s="131">
        <v>2400</v>
      </c>
      <c r="I133" s="131">
        <v>2400</v>
      </c>
      <c r="J133" s="131">
        <f t="shared" si="111"/>
        <v>0</v>
      </c>
      <c r="K133" s="131">
        <v>2400</v>
      </c>
      <c r="L133" s="132">
        <v>100</v>
      </c>
      <c r="M133" s="132">
        <f t="shared" si="110"/>
        <v>9190</v>
      </c>
      <c r="N133" s="131">
        <f t="shared" si="89"/>
        <v>100</v>
      </c>
      <c r="O133" s="131">
        <v>0</v>
      </c>
      <c r="P133" s="131">
        <f t="shared" ref="P133:P142" si="113">K133-H133</f>
        <v>0</v>
      </c>
      <c r="Q133" s="131">
        <f t="shared" ref="Q133:Q158" si="114">R133+S133+T133</f>
        <v>0</v>
      </c>
      <c r="R133" s="132"/>
      <c r="S133" s="132"/>
      <c r="T133" s="131"/>
      <c r="U133" s="131"/>
      <c r="V133" s="131">
        <f>P133-Q133-U133</f>
        <v>0</v>
      </c>
      <c r="W133" s="150"/>
      <c r="X133" s="150"/>
      <c r="Y133" s="150"/>
      <c r="Z133" s="131"/>
      <c r="AA133" s="105"/>
      <c r="AB133" s="105"/>
    </row>
    <row r="134" spans="1:670" ht="38.25" x14ac:dyDescent="0.2">
      <c r="B134" s="129"/>
      <c r="C134" s="129"/>
      <c r="D134" s="129" t="s">
        <v>61</v>
      </c>
      <c r="E134" s="137" t="s">
        <v>62</v>
      </c>
      <c r="F134" s="131">
        <v>7832</v>
      </c>
      <c r="G134" s="131">
        <v>1705</v>
      </c>
      <c r="H134" s="131">
        <v>1705</v>
      </c>
      <c r="I134" s="131">
        <v>1705</v>
      </c>
      <c r="J134" s="131">
        <f t="shared" si="111"/>
        <v>0</v>
      </c>
      <c r="K134" s="131">
        <v>1705</v>
      </c>
      <c r="L134" s="132">
        <v>100</v>
      </c>
      <c r="M134" s="132">
        <f t="shared" si="110"/>
        <v>7832</v>
      </c>
      <c r="N134" s="131">
        <f t="shared" si="89"/>
        <v>100</v>
      </c>
      <c r="O134" s="131">
        <v>0</v>
      </c>
      <c r="P134" s="131">
        <f t="shared" si="113"/>
        <v>0</v>
      </c>
      <c r="Q134" s="131">
        <f t="shared" si="114"/>
        <v>-39.305999999999997</v>
      </c>
      <c r="R134" s="132"/>
      <c r="S134" s="132">
        <v>-39.305999999999997</v>
      </c>
      <c r="T134" s="131"/>
      <c r="U134" s="131"/>
      <c r="V134" s="131">
        <f>P134-Q134-U134</f>
        <v>39.305999999999997</v>
      </c>
      <c r="W134" s="150"/>
      <c r="X134" s="150"/>
      <c r="Y134" s="150"/>
      <c r="Z134" s="131"/>
      <c r="AA134" s="105"/>
      <c r="AB134" s="105"/>
    </row>
    <row r="135" spans="1:670" ht="25.5" x14ac:dyDescent="0.2">
      <c r="B135" s="135"/>
      <c r="C135" s="129"/>
      <c r="D135" s="140" t="s">
        <v>89</v>
      </c>
      <c r="E135" s="149" t="s">
        <v>110</v>
      </c>
      <c r="F135" s="131">
        <v>50</v>
      </c>
      <c r="G135" s="131">
        <v>0</v>
      </c>
      <c r="H135" s="131">
        <v>0</v>
      </c>
      <c r="I135" s="131">
        <v>0</v>
      </c>
      <c r="J135" s="131">
        <f t="shared" si="111"/>
        <v>0</v>
      </c>
      <c r="K135" s="131">
        <v>0</v>
      </c>
      <c r="L135" s="132">
        <v>100</v>
      </c>
      <c r="M135" s="132">
        <f t="shared" si="110"/>
        <v>50</v>
      </c>
      <c r="N135" s="131">
        <f>M135/F135*100</f>
        <v>100</v>
      </c>
      <c r="O135" s="131">
        <f t="shared" ref="O135" si="115">M135-F135</f>
        <v>0</v>
      </c>
      <c r="P135" s="131">
        <f>K135-H135</f>
        <v>0</v>
      </c>
      <c r="Q135" s="131">
        <f t="shared" si="114"/>
        <v>0</v>
      </c>
      <c r="R135" s="132"/>
      <c r="S135" s="132"/>
      <c r="T135" s="131"/>
      <c r="U135" s="131"/>
      <c r="V135" s="131">
        <f t="shared" ref="V135" si="116">P135-Q135-U135</f>
        <v>0</v>
      </c>
      <c r="W135" s="131"/>
      <c r="X135" s="131"/>
      <c r="Y135" s="131"/>
      <c r="Z135" s="131"/>
      <c r="AA135" s="105"/>
      <c r="AB135" s="105"/>
    </row>
    <row r="136" spans="1:670" ht="51" customHeight="1" x14ac:dyDescent="0.2">
      <c r="B136" s="129"/>
      <c r="C136" s="129"/>
      <c r="D136" s="129" t="s">
        <v>64</v>
      </c>
      <c r="E136" s="159" t="s">
        <v>65</v>
      </c>
      <c r="F136" s="131">
        <v>5221</v>
      </c>
      <c r="G136" s="131">
        <v>1050</v>
      </c>
      <c r="H136" s="131">
        <v>1050</v>
      </c>
      <c r="I136" s="131">
        <v>1050</v>
      </c>
      <c r="J136" s="131">
        <f t="shared" si="111"/>
        <v>0</v>
      </c>
      <c r="K136" s="131">
        <v>1050</v>
      </c>
      <c r="L136" s="132">
        <v>100</v>
      </c>
      <c r="M136" s="132">
        <f t="shared" si="110"/>
        <v>5221</v>
      </c>
      <c r="N136" s="131">
        <f t="shared" si="89"/>
        <v>100</v>
      </c>
      <c r="O136" s="131">
        <v>0</v>
      </c>
      <c r="P136" s="131">
        <f t="shared" si="113"/>
        <v>0</v>
      </c>
      <c r="Q136" s="131">
        <f t="shared" si="114"/>
        <v>-6.359</v>
      </c>
      <c r="R136" s="132"/>
      <c r="S136" s="132">
        <v>-6.359</v>
      </c>
      <c r="T136" s="131"/>
      <c r="U136" s="131"/>
      <c r="V136" s="131">
        <f>P136-Q136-U136</f>
        <v>6.359</v>
      </c>
      <c r="W136" s="150"/>
      <c r="X136" s="150"/>
      <c r="Y136" s="150"/>
      <c r="Z136" s="131"/>
      <c r="AA136" s="105"/>
      <c r="AB136" s="105"/>
    </row>
    <row r="137" spans="1:670" ht="38.25" x14ac:dyDescent="0.2">
      <c r="B137" s="129"/>
      <c r="C137" s="129"/>
      <c r="D137" s="129" t="s">
        <v>91</v>
      </c>
      <c r="E137" s="137" t="s">
        <v>92</v>
      </c>
      <c r="F137" s="131">
        <v>57182</v>
      </c>
      <c r="G137" s="131">
        <v>57182</v>
      </c>
      <c r="H137" s="131">
        <v>6863</v>
      </c>
      <c r="I137" s="131">
        <v>12657.169809999999</v>
      </c>
      <c r="J137" s="131">
        <f>I137-G137</f>
        <v>-44524.830190000001</v>
      </c>
      <c r="K137" s="131">
        <v>6834.0496000000003</v>
      </c>
      <c r="L137" s="132">
        <v>100</v>
      </c>
      <c r="M137" s="132">
        <f t="shared" si="110"/>
        <v>57182</v>
      </c>
      <c r="N137" s="131">
        <f t="shared" si="89"/>
        <v>100</v>
      </c>
      <c r="O137" s="131">
        <v>0</v>
      </c>
      <c r="P137" s="131">
        <f>K137-H137</f>
        <v>-28.950399999999718</v>
      </c>
      <c r="Q137" s="131">
        <f t="shared" si="114"/>
        <v>-1703.376</v>
      </c>
      <c r="R137" s="132"/>
      <c r="S137" s="132"/>
      <c r="T137" s="131">
        <v>-1703.376</v>
      </c>
      <c r="U137" s="131"/>
      <c r="V137" s="131">
        <f>P137-Q137-U137</f>
        <v>1674.4256000000003</v>
      </c>
      <c r="W137" s="150"/>
      <c r="X137" s="150"/>
      <c r="Y137" s="150"/>
      <c r="Z137" s="131"/>
      <c r="AA137" s="105" t="s">
        <v>216</v>
      </c>
      <c r="AB137" s="105" t="s">
        <v>216</v>
      </c>
    </row>
    <row r="138" spans="1:670" ht="40.5" customHeight="1" x14ac:dyDescent="0.2">
      <c r="B138" s="129"/>
      <c r="C138" s="129"/>
      <c r="D138" s="129" t="s">
        <v>93</v>
      </c>
      <c r="E138" s="137" t="s">
        <v>94</v>
      </c>
      <c r="F138" s="131">
        <v>1764</v>
      </c>
      <c r="G138" s="131">
        <v>1764</v>
      </c>
      <c r="H138" s="131">
        <v>1474</v>
      </c>
      <c r="I138" s="131">
        <v>1473.45</v>
      </c>
      <c r="J138" s="131">
        <f>I138-G138</f>
        <v>-290.54999999999995</v>
      </c>
      <c r="K138" s="131">
        <v>1458</v>
      </c>
      <c r="L138" s="132">
        <v>100</v>
      </c>
      <c r="M138" s="132">
        <f t="shared" si="110"/>
        <v>1764</v>
      </c>
      <c r="N138" s="131">
        <f t="shared" si="89"/>
        <v>100</v>
      </c>
      <c r="O138" s="131">
        <f>M138-F138</f>
        <v>0</v>
      </c>
      <c r="P138" s="131">
        <f>K138-H138</f>
        <v>-16</v>
      </c>
      <c r="Q138" s="131">
        <f t="shared" si="114"/>
        <v>0</v>
      </c>
      <c r="R138" s="132"/>
      <c r="S138" s="132"/>
      <c r="T138" s="131"/>
      <c r="U138" s="131"/>
      <c r="V138" s="131">
        <f>P138-Q138-U138</f>
        <v>-16</v>
      </c>
      <c r="W138" s="131"/>
      <c r="X138" s="131"/>
      <c r="Y138" s="131"/>
      <c r="Z138" s="131"/>
      <c r="AA138" s="105" t="s">
        <v>66</v>
      </c>
      <c r="AB138" s="105" t="s">
        <v>66</v>
      </c>
    </row>
    <row r="139" spans="1:670" ht="39" customHeight="1" x14ac:dyDescent="0.2">
      <c r="B139" s="135"/>
      <c r="C139" s="129"/>
      <c r="D139" s="140" t="s">
        <v>95</v>
      </c>
      <c r="E139" s="149" t="s">
        <v>96</v>
      </c>
      <c r="F139" s="131">
        <v>433</v>
      </c>
      <c r="G139" s="131">
        <v>433</v>
      </c>
      <c r="H139" s="131">
        <v>37</v>
      </c>
      <c r="I139" s="131">
        <v>0</v>
      </c>
      <c r="J139" s="131">
        <f>I139-G139</f>
        <v>-433</v>
      </c>
      <c r="K139" s="131">
        <v>0</v>
      </c>
      <c r="L139" s="132">
        <v>100</v>
      </c>
      <c r="M139" s="132">
        <f t="shared" si="110"/>
        <v>433</v>
      </c>
      <c r="N139" s="131">
        <f>M139/F139*100</f>
        <v>100</v>
      </c>
      <c r="O139" s="131">
        <f t="shared" ref="O139" si="117">M139-F139</f>
        <v>0</v>
      </c>
      <c r="P139" s="131">
        <f>K139-H139</f>
        <v>-37</v>
      </c>
      <c r="Q139" s="131">
        <f>R139+S139+T139</f>
        <v>0</v>
      </c>
      <c r="R139" s="131"/>
      <c r="S139" s="132"/>
      <c r="T139" s="131"/>
      <c r="U139" s="131"/>
      <c r="V139" s="131">
        <f>P139-Q139-U139</f>
        <v>-37</v>
      </c>
      <c r="W139" s="131"/>
      <c r="X139" s="131"/>
      <c r="Y139" s="131"/>
      <c r="Z139" s="131"/>
      <c r="AA139" s="105" t="s">
        <v>66</v>
      </c>
      <c r="AB139" s="105" t="s">
        <v>66</v>
      </c>
    </row>
    <row r="140" spans="1:670" ht="63.75" x14ac:dyDescent="0.2">
      <c r="B140" s="129"/>
      <c r="C140" s="129"/>
      <c r="D140" s="129" t="s">
        <v>71</v>
      </c>
      <c r="E140" s="137" t="s">
        <v>104</v>
      </c>
      <c r="F140" s="131">
        <v>3107</v>
      </c>
      <c r="G140" s="131">
        <v>3107</v>
      </c>
      <c r="H140" s="131">
        <v>1913</v>
      </c>
      <c r="I140" s="131">
        <v>1912.729</v>
      </c>
      <c r="J140" s="131">
        <f t="shared" si="111"/>
        <v>-1194.271</v>
      </c>
      <c r="K140" s="131">
        <v>1912.729</v>
      </c>
      <c r="L140" s="132">
        <v>100</v>
      </c>
      <c r="M140" s="132">
        <f t="shared" si="110"/>
        <v>3107</v>
      </c>
      <c r="N140" s="131">
        <f t="shared" si="89"/>
        <v>100</v>
      </c>
      <c r="O140" s="131">
        <v>0</v>
      </c>
      <c r="P140" s="131">
        <f t="shared" si="113"/>
        <v>-0.27099999999995816</v>
      </c>
      <c r="Q140" s="131">
        <f t="shared" si="114"/>
        <v>0</v>
      </c>
      <c r="R140" s="132"/>
      <c r="S140" s="132"/>
      <c r="T140" s="131"/>
      <c r="U140" s="131"/>
      <c r="V140" s="131">
        <v>0</v>
      </c>
      <c r="W140" s="150"/>
      <c r="X140" s="150"/>
      <c r="Y140" s="150"/>
      <c r="Z140" s="131"/>
      <c r="AA140" s="105" t="s">
        <v>66</v>
      </c>
      <c r="AB140" s="105" t="s">
        <v>66</v>
      </c>
    </row>
    <row r="141" spans="1:670" ht="50.25" customHeight="1" x14ac:dyDescent="0.2">
      <c r="B141" s="135"/>
      <c r="C141" s="129"/>
      <c r="D141" s="140" t="s">
        <v>75</v>
      </c>
      <c r="E141" s="136" t="s">
        <v>76</v>
      </c>
      <c r="F141" s="131">
        <v>2122</v>
      </c>
      <c r="G141" s="131">
        <v>800</v>
      </c>
      <c r="H141" s="131">
        <v>200</v>
      </c>
      <c r="I141" s="131">
        <v>800</v>
      </c>
      <c r="J141" s="131">
        <f t="shared" si="111"/>
        <v>0</v>
      </c>
      <c r="K141" s="131">
        <v>200</v>
      </c>
      <c r="L141" s="132">
        <v>100</v>
      </c>
      <c r="M141" s="132">
        <f>F141</f>
        <v>2122</v>
      </c>
      <c r="N141" s="131">
        <f>M141/F141*100</f>
        <v>100</v>
      </c>
      <c r="O141" s="131">
        <f t="shared" ref="O141" si="118">M141-F141</f>
        <v>0</v>
      </c>
      <c r="P141" s="131">
        <f>K141-H141</f>
        <v>0</v>
      </c>
      <c r="Q141" s="131">
        <f t="shared" si="114"/>
        <v>0</v>
      </c>
      <c r="R141" s="132"/>
      <c r="S141" s="132"/>
      <c r="T141" s="132"/>
      <c r="U141" s="132"/>
      <c r="V141" s="131">
        <v>0</v>
      </c>
      <c r="W141" s="131"/>
      <c r="X141" s="131"/>
      <c r="Y141" s="131"/>
      <c r="Z141" s="131"/>
      <c r="AA141" s="105"/>
      <c r="AB141" s="105"/>
    </row>
    <row r="142" spans="1:670" ht="63.75" x14ac:dyDescent="0.2">
      <c r="B142" s="129"/>
      <c r="C142" s="129"/>
      <c r="D142" s="129" t="s">
        <v>77</v>
      </c>
      <c r="E142" s="137" t="s">
        <v>78</v>
      </c>
      <c r="F142" s="131">
        <v>74287</v>
      </c>
      <c r="G142" s="131">
        <v>72369</v>
      </c>
      <c r="H142" s="131">
        <v>18128</v>
      </c>
      <c r="I142" s="131">
        <v>72366.668569999994</v>
      </c>
      <c r="J142" s="131">
        <f t="shared" si="111"/>
        <v>-2.3314300000056392</v>
      </c>
      <c r="K142" s="131">
        <v>18080.35713</v>
      </c>
      <c r="L142" s="132">
        <v>100</v>
      </c>
      <c r="M142" s="132">
        <f t="shared" si="110"/>
        <v>74287</v>
      </c>
      <c r="N142" s="131">
        <f t="shared" si="89"/>
        <v>100</v>
      </c>
      <c r="O142" s="131">
        <v>0</v>
      </c>
      <c r="P142" s="131">
        <f t="shared" si="113"/>
        <v>-47.642869999999675</v>
      </c>
      <c r="Q142" s="131">
        <f t="shared" si="114"/>
        <v>-0.214</v>
      </c>
      <c r="R142" s="131"/>
      <c r="S142" s="132"/>
      <c r="T142" s="131">
        <v>-0.214</v>
      </c>
      <c r="U142" s="131"/>
      <c r="V142" s="131">
        <v>0</v>
      </c>
      <c r="W142" s="150"/>
      <c r="X142" s="150"/>
      <c r="Y142" s="150"/>
      <c r="Z142" s="131"/>
      <c r="AA142" s="105" t="s">
        <v>66</v>
      </c>
      <c r="AB142" s="105" t="s">
        <v>66</v>
      </c>
    </row>
    <row r="143" spans="1:670" ht="27.75" customHeight="1" x14ac:dyDescent="0.2">
      <c r="B143" s="135"/>
      <c r="C143" s="129"/>
      <c r="D143" s="129" t="s">
        <v>83</v>
      </c>
      <c r="E143" s="137" t="s">
        <v>84</v>
      </c>
      <c r="F143" s="131">
        <v>13</v>
      </c>
      <c r="G143" s="131">
        <v>0</v>
      </c>
      <c r="H143" s="131">
        <v>0</v>
      </c>
      <c r="I143" s="131">
        <v>0</v>
      </c>
      <c r="J143" s="131">
        <f t="shared" si="111"/>
        <v>0</v>
      </c>
      <c r="K143" s="131">
        <v>0</v>
      </c>
      <c r="L143" s="132">
        <v>100</v>
      </c>
      <c r="M143" s="132">
        <f t="shared" si="110"/>
        <v>13</v>
      </c>
      <c r="N143" s="131">
        <f t="shared" si="89"/>
        <v>100</v>
      </c>
      <c r="O143" s="131">
        <f t="shared" ref="O143" si="119">M143-F143</f>
        <v>0</v>
      </c>
      <c r="P143" s="131">
        <f>K143-H143</f>
        <v>0</v>
      </c>
      <c r="Q143" s="131">
        <f>R143+S143+T143</f>
        <v>0</v>
      </c>
      <c r="R143" s="132"/>
      <c r="S143" s="132"/>
      <c r="T143" s="131"/>
      <c r="U143" s="131"/>
      <c r="V143" s="131">
        <f>P143-Q143-U143</f>
        <v>0</v>
      </c>
      <c r="W143" s="131"/>
      <c r="X143" s="131"/>
      <c r="Y143" s="131"/>
      <c r="Z143" s="131"/>
      <c r="AA143" s="105"/>
      <c r="AB143" s="105"/>
    </row>
    <row r="144" spans="1:670" s="144" customFormat="1" ht="64.5" customHeight="1" x14ac:dyDescent="0.2">
      <c r="A144" s="152"/>
      <c r="B144" s="129" t="s">
        <v>87</v>
      </c>
      <c r="C144" s="129"/>
      <c r="D144" s="129"/>
      <c r="E144" s="137" t="s">
        <v>182</v>
      </c>
      <c r="F144" s="131">
        <f>F145</f>
        <v>740273</v>
      </c>
      <c r="G144" s="131">
        <f t="shared" ref="G144:I144" si="120">G145</f>
        <v>356164</v>
      </c>
      <c r="H144" s="131">
        <f t="shared" si="120"/>
        <v>39537</v>
      </c>
      <c r="I144" s="131">
        <f t="shared" si="120"/>
        <v>157929.00604000001</v>
      </c>
      <c r="J144" s="131">
        <f>I144-G144</f>
        <v>-198234.99395999999</v>
      </c>
      <c r="K144" s="131">
        <f>K145</f>
        <v>38299.452189999996</v>
      </c>
      <c r="L144" s="132">
        <f t="shared" ref="L144:L151" si="121">(K144/H144)*100</f>
        <v>96.86989956243518</v>
      </c>
      <c r="M144" s="131">
        <f>M145</f>
        <v>740273</v>
      </c>
      <c r="N144" s="131">
        <f t="shared" si="89"/>
        <v>100</v>
      </c>
      <c r="O144" s="131">
        <f>O145</f>
        <v>0</v>
      </c>
      <c r="P144" s="131">
        <f>P145</f>
        <v>-1237.5478100000037</v>
      </c>
      <c r="Q144" s="131">
        <f t="shared" ref="Q144:T144" si="122">Q145</f>
        <v>-42190.234000000004</v>
      </c>
      <c r="R144" s="131">
        <f t="shared" si="122"/>
        <v>0</v>
      </c>
      <c r="S144" s="131">
        <f t="shared" si="122"/>
        <v>-28546.297000000002</v>
      </c>
      <c r="T144" s="131">
        <f t="shared" si="122"/>
        <v>-13643.937</v>
      </c>
      <c r="U144" s="131">
        <v>0</v>
      </c>
      <c r="V144" s="131">
        <v>0</v>
      </c>
      <c r="W144" s="153"/>
      <c r="X144" s="153"/>
      <c r="Y144" s="153"/>
      <c r="Z144" s="153"/>
      <c r="AA144" s="154"/>
      <c r="AC144" s="127"/>
      <c r="AD144" s="152"/>
      <c r="AE144" s="152"/>
      <c r="AF144" s="152"/>
      <c r="AG144" s="152"/>
      <c r="AH144" s="152"/>
      <c r="AI144" s="152"/>
      <c r="AJ144" s="152"/>
      <c r="AK144" s="152"/>
      <c r="AL144" s="152"/>
      <c r="AM144" s="152"/>
      <c r="AN144" s="152"/>
      <c r="AO144" s="152"/>
      <c r="AP144" s="152"/>
      <c r="AQ144" s="152"/>
      <c r="AR144" s="152"/>
      <c r="AS144" s="152"/>
      <c r="AT144" s="152"/>
      <c r="AU144" s="152"/>
      <c r="AV144" s="152"/>
      <c r="AW144" s="152"/>
      <c r="AX144" s="152"/>
      <c r="AY144" s="152"/>
      <c r="AZ144" s="152"/>
      <c r="BA144" s="152"/>
      <c r="BB144" s="152"/>
      <c r="BC144" s="152"/>
      <c r="BD144" s="152"/>
      <c r="BE144" s="152"/>
      <c r="BF144" s="152"/>
      <c r="BG144" s="152"/>
      <c r="BH144" s="152"/>
      <c r="BI144" s="152"/>
      <c r="BJ144" s="152"/>
      <c r="BK144" s="152"/>
      <c r="BL144" s="152"/>
      <c r="BM144" s="152"/>
      <c r="BN144" s="152"/>
      <c r="BO144" s="152"/>
      <c r="BP144" s="152"/>
      <c r="BQ144" s="152"/>
      <c r="BR144" s="152"/>
      <c r="BS144" s="152"/>
      <c r="BT144" s="152"/>
      <c r="BU144" s="152"/>
      <c r="BV144" s="152"/>
      <c r="BW144" s="152"/>
      <c r="BX144" s="152"/>
      <c r="BY144" s="152"/>
      <c r="BZ144" s="152"/>
      <c r="CA144" s="152"/>
      <c r="CB144" s="152"/>
      <c r="CC144" s="152"/>
      <c r="CD144" s="152"/>
      <c r="CE144" s="152"/>
      <c r="CF144" s="152"/>
      <c r="CG144" s="152"/>
      <c r="CH144" s="152"/>
      <c r="CI144" s="152"/>
      <c r="CJ144" s="152"/>
      <c r="CK144" s="152"/>
      <c r="CL144" s="152"/>
      <c r="CM144" s="152"/>
      <c r="CN144" s="152"/>
      <c r="CO144" s="152"/>
      <c r="CP144" s="152"/>
      <c r="CQ144" s="152"/>
      <c r="CR144" s="152"/>
      <c r="CS144" s="152"/>
      <c r="CT144" s="152"/>
      <c r="CU144" s="152"/>
      <c r="CV144" s="152"/>
      <c r="CW144" s="152"/>
      <c r="CX144" s="152"/>
      <c r="CY144" s="152"/>
      <c r="CZ144" s="152"/>
      <c r="DA144" s="152"/>
      <c r="DB144" s="152"/>
      <c r="DC144" s="152"/>
      <c r="DD144" s="152"/>
      <c r="DE144" s="152"/>
      <c r="DF144" s="152"/>
      <c r="DG144" s="152"/>
      <c r="DH144" s="152"/>
      <c r="DI144" s="152"/>
      <c r="DJ144" s="152"/>
      <c r="DK144" s="152"/>
      <c r="DL144" s="152"/>
      <c r="DM144" s="152"/>
      <c r="DN144" s="152"/>
      <c r="DO144" s="152"/>
      <c r="DP144" s="152"/>
      <c r="DQ144" s="152"/>
      <c r="DR144" s="152"/>
      <c r="DS144" s="152"/>
      <c r="DT144" s="152"/>
      <c r="DU144" s="152"/>
      <c r="DV144" s="152"/>
      <c r="DW144" s="152"/>
      <c r="DX144" s="152"/>
      <c r="DY144" s="152"/>
      <c r="DZ144" s="152"/>
      <c r="EA144" s="152"/>
      <c r="EB144" s="152"/>
      <c r="EC144" s="152"/>
      <c r="ED144" s="152"/>
      <c r="EE144" s="152"/>
      <c r="EF144" s="152"/>
      <c r="EG144" s="152"/>
      <c r="EH144" s="152"/>
      <c r="EI144" s="152"/>
      <c r="EJ144" s="152"/>
      <c r="EK144" s="152"/>
      <c r="EL144" s="152"/>
      <c r="EM144" s="152"/>
      <c r="EN144" s="152"/>
      <c r="EO144" s="152"/>
      <c r="EP144" s="152"/>
      <c r="EQ144" s="152"/>
      <c r="ER144" s="152"/>
      <c r="ES144" s="152"/>
      <c r="ET144" s="152"/>
      <c r="EU144" s="152"/>
      <c r="EV144" s="152"/>
      <c r="EW144" s="152"/>
      <c r="EX144" s="152"/>
      <c r="EY144" s="152"/>
      <c r="EZ144" s="152"/>
      <c r="FA144" s="152"/>
      <c r="FB144" s="152"/>
      <c r="FC144" s="152"/>
      <c r="FD144" s="152"/>
      <c r="FE144" s="152"/>
      <c r="FF144" s="152"/>
      <c r="FG144" s="152"/>
      <c r="FH144" s="152"/>
      <c r="FI144" s="152"/>
      <c r="FJ144" s="152"/>
      <c r="FK144" s="152"/>
      <c r="FL144" s="152"/>
      <c r="FM144" s="152"/>
      <c r="FN144" s="152"/>
      <c r="FO144" s="152"/>
      <c r="FP144" s="152"/>
      <c r="FQ144" s="152"/>
      <c r="FR144" s="152"/>
      <c r="FS144" s="152"/>
      <c r="FT144" s="152"/>
      <c r="FU144" s="152"/>
      <c r="FV144" s="152"/>
      <c r="FW144" s="152"/>
      <c r="FX144" s="152"/>
      <c r="FY144" s="152"/>
      <c r="FZ144" s="152"/>
      <c r="GA144" s="152"/>
      <c r="GB144" s="152"/>
      <c r="GC144" s="152"/>
      <c r="GD144" s="152"/>
      <c r="GE144" s="152"/>
      <c r="GF144" s="152"/>
      <c r="GG144" s="152"/>
      <c r="GH144" s="152"/>
      <c r="GI144" s="152"/>
      <c r="GJ144" s="152"/>
      <c r="GK144" s="152"/>
      <c r="GL144" s="152"/>
      <c r="GM144" s="152"/>
      <c r="GN144" s="152"/>
      <c r="GO144" s="152"/>
      <c r="GP144" s="152"/>
      <c r="GQ144" s="152"/>
      <c r="GR144" s="152"/>
      <c r="GS144" s="152"/>
      <c r="GT144" s="152"/>
      <c r="GU144" s="152"/>
      <c r="GV144" s="152"/>
      <c r="GW144" s="152"/>
      <c r="GX144" s="152"/>
      <c r="GY144" s="152"/>
      <c r="GZ144" s="152"/>
      <c r="HA144" s="152"/>
      <c r="HB144" s="152"/>
      <c r="HC144" s="152"/>
      <c r="HD144" s="152"/>
      <c r="HE144" s="152"/>
      <c r="HF144" s="152"/>
      <c r="HG144" s="152"/>
      <c r="HH144" s="152"/>
      <c r="HI144" s="152"/>
      <c r="HJ144" s="152"/>
      <c r="HK144" s="152"/>
      <c r="HL144" s="152"/>
      <c r="HM144" s="152"/>
      <c r="HN144" s="152"/>
      <c r="HO144" s="152"/>
      <c r="HP144" s="152"/>
      <c r="HQ144" s="152"/>
      <c r="HR144" s="152"/>
      <c r="HS144" s="152"/>
      <c r="HT144" s="152"/>
      <c r="HU144" s="152"/>
      <c r="HV144" s="152"/>
      <c r="HW144" s="152"/>
      <c r="HX144" s="152"/>
      <c r="HY144" s="152"/>
      <c r="HZ144" s="152"/>
      <c r="IA144" s="152"/>
      <c r="IB144" s="152"/>
      <c r="IC144" s="152"/>
      <c r="ID144" s="152"/>
      <c r="IE144" s="152"/>
      <c r="IF144" s="152"/>
      <c r="IG144" s="152"/>
      <c r="IH144" s="152"/>
      <c r="II144" s="152"/>
      <c r="IJ144" s="152"/>
      <c r="IK144" s="152"/>
      <c r="IL144" s="152"/>
      <c r="IM144" s="152"/>
      <c r="IN144" s="152"/>
      <c r="IO144" s="152"/>
      <c r="IP144" s="152"/>
      <c r="IQ144" s="152"/>
      <c r="IR144" s="152"/>
      <c r="IS144" s="152"/>
      <c r="IT144" s="152"/>
      <c r="IU144" s="152"/>
      <c r="IV144" s="152"/>
      <c r="IW144" s="152"/>
      <c r="IX144" s="152"/>
      <c r="IY144" s="152"/>
      <c r="IZ144" s="152"/>
      <c r="JA144" s="152"/>
      <c r="JB144" s="152"/>
      <c r="JC144" s="152"/>
      <c r="JD144" s="152"/>
      <c r="JE144" s="152"/>
      <c r="JF144" s="152"/>
      <c r="JG144" s="152"/>
      <c r="JH144" s="152"/>
      <c r="JI144" s="152"/>
      <c r="JJ144" s="152"/>
      <c r="JK144" s="152"/>
      <c r="JL144" s="152"/>
      <c r="JM144" s="152"/>
      <c r="JN144" s="152"/>
      <c r="JO144" s="152"/>
      <c r="JP144" s="152"/>
      <c r="JQ144" s="152"/>
      <c r="JR144" s="152"/>
      <c r="JS144" s="152"/>
      <c r="JT144" s="152"/>
      <c r="JU144" s="152"/>
      <c r="JV144" s="152"/>
      <c r="JW144" s="152"/>
      <c r="JX144" s="152"/>
      <c r="JY144" s="152"/>
      <c r="JZ144" s="152"/>
      <c r="KA144" s="152"/>
      <c r="KB144" s="152"/>
      <c r="KC144" s="152"/>
      <c r="KD144" s="152"/>
      <c r="KE144" s="152"/>
      <c r="KF144" s="152"/>
      <c r="KG144" s="152"/>
      <c r="KH144" s="152"/>
      <c r="KI144" s="152"/>
      <c r="KJ144" s="152"/>
      <c r="KK144" s="152"/>
      <c r="KL144" s="152"/>
      <c r="KM144" s="152"/>
      <c r="KN144" s="152"/>
      <c r="KO144" s="152"/>
      <c r="KP144" s="152"/>
      <c r="KQ144" s="152"/>
      <c r="KR144" s="152"/>
      <c r="KS144" s="152"/>
      <c r="KT144" s="152"/>
      <c r="KU144" s="152"/>
      <c r="KV144" s="152"/>
      <c r="KW144" s="152"/>
      <c r="KX144" s="152"/>
      <c r="KY144" s="152"/>
      <c r="KZ144" s="152"/>
      <c r="LA144" s="152"/>
      <c r="LB144" s="152"/>
      <c r="LC144" s="152"/>
      <c r="LD144" s="152"/>
      <c r="LE144" s="152"/>
      <c r="LF144" s="152"/>
      <c r="LG144" s="152"/>
      <c r="LH144" s="152"/>
      <c r="LI144" s="152"/>
      <c r="LJ144" s="152"/>
      <c r="LK144" s="152"/>
      <c r="LL144" s="152"/>
      <c r="LM144" s="152"/>
      <c r="LN144" s="152"/>
      <c r="LO144" s="152"/>
      <c r="LP144" s="152"/>
      <c r="LQ144" s="152"/>
      <c r="LR144" s="152"/>
      <c r="LS144" s="152"/>
      <c r="LT144" s="152"/>
      <c r="LU144" s="152"/>
      <c r="LV144" s="152"/>
      <c r="LW144" s="152"/>
      <c r="LX144" s="152"/>
      <c r="LY144" s="152"/>
      <c r="LZ144" s="152"/>
      <c r="MA144" s="152"/>
      <c r="MB144" s="152"/>
      <c r="MC144" s="152"/>
      <c r="MD144" s="152"/>
      <c r="ME144" s="152"/>
      <c r="MF144" s="152"/>
      <c r="MG144" s="152"/>
      <c r="MH144" s="152"/>
      <c r="MI144" s="152"/>
      <c r="MJ144" s="152"/>
      <c r="MK144" s="152"/>
      <c r="ML144" s="152"/>
      <c r="MM144" s="152"/>
      <c r="MN144" s="152"/>
      <c r="MO144" s="152"/>
      <c r="MP144" s="152"/>
      <c r="MQ144" s="152"/>
      <c r="MR144" s="152"/>
      <c r="MS144" s="152"/>
      <c r="MT144" s="152"/>
      <c r="MU144" s="152"/>
      <c r="MV144" s="152"/>
      <c r="MW144" s="152"/>
      <c r="MX144" s="152"/>
      <c r="MY144" s="152"/>
      <c r="MZ144" s="152"/>
      <c r="NA144" s="152"/>
      <c r="NB144" s="152"/>
      <c r="NC144" s="152"/>
      <c r="ND144" s="152"/>
      <c r="NE144" s="152"/>
      <c r="NF144" s="152"/>
      <c r="NG144" s="152"/>
      <c r="NH144" s="152"/>
      <c r="NI144" s="152"/>
      <c r="NJ144" s="152"/>
      <c r="NK144" s="152"/>
      <c r="NL144" s="152"/>
      <c r="NM144" s="152"/>
      <c r="NN144" s="152"/>
      <c r="NO144" s="152"/>
      <c r="NP144" s="152"/>
      <c r="NQ144" s="152"/>
      <c r="NR144" s="152"/>
      <c r="NS144" s="152"/>
      <c r="NT144" s="152"/>
      <c r="NU144" s="152"/>
      <c r="NV144" s="152"/>
      <c r="NW144" s="152"/>
      <c r="NX144" s="152"/>
      <c r="NY144" s="152"/>
      <c r="NZ144" s="152"/>
      <c r="OA144" s="152"/>
      <c r="OB144" s="152"/>
      <c r="OC144" s="152"/>
      <c r="OD144" s="152"/>
      <c r="OE144" s="152"/>
      <c r="OF144" s="152"/>
      <c r="OG144" s="152"/>
      <c r="OH144" s="152"/>
      <c r="OI144" s="152"/>
      <c r="OJ144" s="152"/>
      <c r="OK144" s="152"/>
      <c r="OL144" s="152"/>
      <c r="OM144" s="152"/>
      <c r="ON144" s="152"/>
      <c r="OO144" s="152"/>
      <c r="OP144" s="152"/>
      <c r="OQ144" s="152"/>
      <c r="OR144" s="152"/>
      <c r="OS144" s="152"/>
      <c r="OT144" s="152"/>
      <c r="OU144" s="152"/>
      <c r="OV144" s="152"/>
      <c r="OW144" s="152"/>
      <c r="OX144" s="152"/>
      <c r="OY144" s="152"/>
      <c r="OZ144" s="152"/>
      <c r="PA144" s="152"/>
      <c r="PB144" s="152"/>
      <c r="PC144" s="152"/>
      <c r="PD144" s="152"/>
      <c r="PE144" s="152"/>
      <c r="PF144" s="152"/>
      <c r="PG144" s="152"/>
      <c r="PH144" s="152"/>
      <c r="PI144" s="152"/>
      <c r="PJ144" s="152"/>
      <c r="PK144" s="152"/>
      <c r="PL144" s="152"/>
      <c r="PM144" s="152"/>
      <c r="PN144" s="152"/>
      <c r="PO144" s="152"/>
      <c r="PP144" s="152"/>
      <c r="PQ144" s="152"/>
      <c r="PR144" s="152"/>
      <c r="PS144" s="152"/>
      <c r="PT144" s="152"/>
      <c r="PU144" s="152"/>
      <c r="PV144" s="152"/>
      <c r="PW144" s="152"/>
      <c r="PX144" s="152"/>
      <c r="PY144" s="152"/>
      <c r="PZ144" s="152"/>
      <c r="QA144" s="152"/>
      <c r="QB144" s="152"/>
      <c r="QC144" s="152"/>
      <c r="QD144" s="152"/>
      <c r="QE144" s="152"/>
      <c r="QF144" s="152"/>
      <c r="QG144" s="152"/>
      <c r="QH144" s="152"/>
      <c r="QI144" s="152"/>
      <c r="QJ144" s="152"/>
      <c r="QK144" s="152"/>
      <c r="QL144" s="152"/>
      <c r="QM144" s="152"/>
      <c r="QN144" s="152"/>
      <c r="QO144" s="152"/>
      <c r="QP144" s="152"/>
      <c r="QQ144" s="152"/>
      <c r="QR144" s="152"/>
      <c r="QS144" s="152"/>
      <c r="QT144" s="152"/>
      <c r="QU144" s="152"/>
      <c r="QV144" s="152"/>
      <c r="QW144" s="152"/>
      <c r="QX144" s="152"/>
      <c r="QY144" s="152"/>
      <c r="QZ144" s="152"/>
      <c r="RA144" s="152"/>
      <c r="RB144" s="152"/>
      <c r="RC144" s="152"/>
      <c r="RD144" s="152"/>
      <c r="RE144" s="152"/>
      <c r="RF144" s="152"/>
      <c r="RG144" s="152"/>
      <c r="RH144" s="152"/>
      <c r="RI144" s="152"/>
      <c r="RJ144" s="152"/>
      <c r="RK144" s="152"/>
      <c r="RL144" s="152"/>
      <c r="RM144" s="152"/>
      <c r="RN144" s="152"/>
      <c r="RO144" s="152"/>
      <c r="RP144" s="152"/>
      <c r="RQ144" s="152"/>
      <c r="RR144" s="152"/>
      <c r="RS144" s="152"/>
      <c r="RT144" s="152"/>
      <c r="RU144" s="152"/>
      <c r="RV144" s="152"/>
      <c r="RW144" s="152"/>
      <c r="RX144" s="152"/>
      <c r="RY144" s="152"/>
      <c r="RZ144" s="152"/>
      <c r="SA144" s="152"/>
      <c r="SB144" s="152"/>
      <c r="SC144" s="152"/>
      <c r="SD144" s="152"/>
      <c r="SE144" s="152"/>
      <c r="SF144" s="152"/>
      <c r="SG144" s="152"/>
      <c r="SH144" s="152"/>
      <c r="SI144" s="152"/>
      <c r="SJ144" s="152"/>
      <c r="SK144" s="152"/>
      <c r="SL144" s="152"/>
      <c r="SM144" s="152"/>
      <c r="SN144" s="152"/>
      <c r="SO144" s="152"/>
      <c r="SP144" s="152"/>
      <c r="SQ144" s="152"/>
      <c r="SR144" s="152"/>
      <c r="SS144" s="152"/>
      <c r="ST144" s="152"/>
      <c r="SU144" s="152"/>
      <c r="SV144" s="152"/>
      <c r="SW144" s="152"/>
      <c r="SX144" s="152"/>
      <c r="SY144" s="152"/>
      <c r="SZ144" s="152"/>
      <c r="TA144" s="152"/>
      <c r="TB144" s="152"/>
      <c r="TC144" s="152"/>
      <c r="TD144" s="152"/>
      <c r="TE144" s="152"/>
      <c r="TF144" s="152"/>
      <c r="TG144" s="152"/>
      <c r="TH144" s="152"/>
      <c r="TI144" s="152"/>
      <c r="TJ144" s="152"/>
      <c r="TK144" s="152"/>
      <c r="TL144" s="152"/>
      <c r="TM144" s="152"/>
      <c r="TN144" s="152"/>
      <c r="TO144" s="152"/>
      <c r="TP144" s="152"/>
      <c r="TQ144" s="152"/>
      <c r="TR144" s="152"/>
      <c r="TS144" s="152"/>
      <c r="TT144" s="152"/>
      <c r="TU144" s="152"/>
      <c r="TV144" s="152"/>
      <c r="TW144" s="152"/>
      <c r="TX144" s="152"/>
      <c r="TY144" s="152"/>
      <c r="TZ144" s="152"/>
      <c r="UA144" s="152"/>
      <c r="UB144" s="152"/>
      <c r="UC144" s="152"/>
      <c r="UD144" s="152"/>
      <c r="UE144" s="152"/>
      <c r="UF144" s="152"/>
      <c r="UG144" s="152"/>
      <c r="UH144" s="152"/>
      <c r="UI144" s="152"/>
      <c r="UJ144" s="152"/>
      <c r="UK144" s="152"/>
      <c r="UL144" s="152"/>
      <c r="UM144" s="152"/>
      <c r="UN144" s="152"/>
      <c r="UO144" s="152"/>
      <c r="UP144" s="152"/>
      <c r="UQ144" s="152"/>
      <c r="UR144" s="152"/>
      <c r="US144" s="152"/>
      <c r="UT144" s="152"/>
      <c r="UU144" s="152"/>
      <c r="UV144" s="152"/>
      <c r="UW144" s="152"/>
      <c r="UX144" s="152"/>
      <c r="UY144" s="152"/>
      <c r="UZ144" s="152"/>
      <c r="VA144" s="152"/>
      <c r="VB144" s="152"/>
      <c r="VC144" s="152"/>
      <c r="VD144" s="152"/>
      <c r="VE144" s="152"/>
      <c r="VF144" s="152"/>
      <c r="VG144" s="152"/>
      <c r="VH144" s="152"/>
      <c r="VI144" s="152"/>
      <c r="VJ144" s="152"/>
      <c r="VK144" s="152"/>
      <c r="VL144" s="152"/>
      <c r="VM144" s="152"/>
      <c r="VN144" s="152"/>
      <c r="VO144" s="152"/>
      <c r="VP144" s="152"/>
      <c r="VQ144" s="152"/>
      <c r="VR144" s="152"/>
      <c r="VS144" s="152"/>
      <c r="VT144" s="152"/>
      <c r="VU144" s="152"/>
      <c r="VV144" s="152"/>
      <c r="VW144" s="152"/>
      <c r="VX144" s="152"/>
      <c r="VY144" s="152"/>
      <c r="VZ144" s="152"/>
      <c r="WA144" s="152"/>
      <c r="WB144" s="152"/>
      <c r="WC144" s="152"/>
      <c r="WD144" s="152"/>
      <c r="WE144" s="152"/>
      <c r="WF144" s="152"/>
      <c r="WG144" s="152"/>
      <c r="WH144" s="152"/>
      <c r="WI144" s="152"/>
      <c r="WJ144" s="152"/>
      <c r="WK144" s="152"/>
      <c r="WL144" s="152"/>
      <c r="WM144" s="152"/>
      <c r="WN144" s="152"/>
      <c r="WO144" s="152"/>
      <c r="WP144" s="152"/>
      <c r="WQ144" s="152"/>
      <c r="WR144" s="152"/>
      <c r="WS144" s="152"/>
      <c r="WT144" s="152"/>
      <c r="WU144" s="152"/>
      <c r="WV144" s="152"/>
      <c r="WW144" s="152"/>
      <c r="WX144" s="152"/>
      <c r="WY144" s="152"/>
      <c r="WZ144" s="152"/>
      <c r="XA144" s="152"/>
      <c r="XB144" s="152"/>
      <c r="XC144" s="152"/>
      <c r="XD144" s="152"/>
      <c r="XE144" s="152"/>
      <c r="XF144" s="152"/>
      <c r="XG144" s="152"/>
      <c r="XH144" s="152"/>
      <c r="XI144" s="152"/>
      <c r="XJ144" s="152"/>
      <c r="XK144" s="152"/>
      <c r="XL144" s="152"/>
      <c r="XM144" s="152"/>
      <c r="XN144" s="152"/>
      <c r="XO144" s="152"/>
      <c r="XP144" s="152"/>
      <c r="XQ144" s="152"/>
      <c r="XR144" s="152"/>
      <c r="XS144" s="152"/>
      <c r="XT144" s="152"/>
      <c r="XU144" s="152"/>
      <c r="XV144" s="152"/>
      <c r="XW144" s="152"/>
      <c r="XX144" s="152"/>
      <c r="XY144" s="152"/>
      <c r="XZ144" s="152"/>
      <c r="YA144" s="152"/>
      <c r="YB144" s="152"/>
      <c r="YC144" s="152"/>
      <c r="YD144" s="152"/>
      <c r="YE144" s="152"/>
      <c r="YF144" s="152"/>
      <c r="YG144" s="152"/>
      <c r="YH144" s="152"/>
      <c r="YI144" s="152"/>
      <c r="YJ144" s="152"/>
      <c r="YK144" s="152"/>
      <c r="YL144" s="152"/>
      <c r="YM144" s="152"/>
      <c r="YN144" s="152"/>
      <c r="YO144" s="152"/>
      <c r="YP144" s="152"/>
      <c r="YQ144" s="152"/>
      <c r="YR144" s="152"/>
      <c r="YS144" s="152"/>
      <c r="YT144" s="152"/>
    </row>
    <row r="145" spans="1:28" ht="25.5" x14ac:dyDescent="0.2">
      <c r="B145" s="135"/>
      <c r="C145" s="129" t="s">
        <v>46</v>
      </c>
      <c r="D145" s="129"/>
      <c r="E145" s="137" t="s">
        <v>47</v>
      </c>
      <c r="F145" s="155">
        <f>F146+F148+F149+F150+F151+F152+F153+F154+F155+F156+F147</f>
        <v>740273</v>
      </c>
      <c r="G145" s="155">
        <f>G146+G148+G149+G150+G151+G152+G153+G154+G155+G156+G147</f>
        <v>356164</v>
      </c>
      <c r="H145" s="155">
        <f>H146+H148+H149+H150+H151+H152+H153+H154+H155+H156+H147</f>
        <v>39537</v>
      </c>
      <c r="I145" s="155">
        <f>I146+I148+I149+I150+I151+I152+I153+I154+I155+I156+I147</f>
        <v>157929.00604000001</v>
      </c>
      <c r="J145" s="131">
        <f>I145-G145</f>
        <v>-198234.99395999999</v>
      </c>
      <c r="K145" s="155">
        <f>K146+K148+K149+K150+K151+K152+K153+K154+K155+K156+K147</f>
        <v>38299.452189999996</v>
      </c>
      <c r="L145" s="132">
        <f t="shared" si="121"/>
        <v>96.86989956243518</v>
      </c>
      <c r="M145" s="155">
        <f>M146+M148+M149+M150+M151+M152+M153+M154+M155+M156+M147</f>
        <v>740273</v>
      </c>
      <c r="N145" s="131">
        <f>M145/F145*100</f>
        <v>100</v>
      </c>
      <c r="O145" s="155">
        <f>O146+O148+O149+O150+O151+O152+O153+O154+O155+O156+O147</f>
        <v>0</v>
      </c>
      <c r="P145" s="131">
        <f>K145-H145</f>
        <v>-1237.5478100000037</v>
      </c>
      <c r="Q145" s="155">
        <f>Q146+Q148+Q149+Q150+Q151+Q152+Q153+Q154+Q155+Q156+Q147</f>
        <v>-42190.234000000004</v>
      </c>
      <c r="R145" s="155">
        <f>R146+R148+R149+R150+R151+R152+R153+R154+R155+R156+R147</f>
        <v>0</v>
      </c>
      <c r="S145" s="155">
        <f>S146+S148+S149+S150+S151+S152+S153+S154+S155+S156+S147</f>
        <v>-28546.297000000002</v>
      </c>
      <c r="T145" s="155">
        <f>T146+T148+T149+T150+T151+T152+T153+T154+T155+T156+T147</f>
        <v>-13643.937</v>
      </c>
      <c r="U145" s="155"/>
      <c r="V145" s="131">
        <f>SUM(V146:V150)</f>
        <v>25373.343000000001</v>
      </c>
      <c r="W145" s="131"/>
      <c r="X145" s="131"/>
      <c r="Y145" s="131"/>
      <c r="Z145" s="131"/>
      <c r="AA145" s="147"/>
      <c r="AB145" s="156"/>
    </row>
    <row r="146" spans="1:28" ht="25.5" x14ac:dyDescent="0.2">
      <c r="A146" s="161" t="s">
        <v>109</v>
      </c>
      <c r="B146" s="135"/>
      <c r="C146" s="129"/>
      <c r="D146" s="129" t="s">
        <v>88</v>
      </c>
      <c r="E146" s="137" t="s">
        <v>49</v>
      </c>
      <c r="F146" s="131">
        <v>326548</v>
      </c>
      <c r="G146" s="131">
        <v>8930</v>
      </c>
      <c r="H146" s="131">
        <v>8930</v>
      </c>
      <c r="I146" s="131">
        <v>8687.92</v>
      </c>
      <c r="J146" s="131">
        <f>I146-G146</f>
        <v>-242.07999999999993</v>
      </c>
      <c r="K146" s="131">
        <v>8687.92</v>
      </c>
      <c r="L146" s="132">
        <f t="shared" si="121"/>
        <v>97.289137737961923</v>
      </c>
      <c r="M146" s="132">
        <f t="shared" ref="M146:M148" si="123">F146</f>
        <v>326548</v>
      </c>
      <c r="N146" s="131">
        <f t="shared" ref="N146:N148" si="124">M146/F146*100</f>
        <v>100</v>
      </c>
      <c r="O146" s="131">
        <f>M146-F146</f>
        <v>0</v>
      </c>
      <c r="P146" s="131">
        <f>K146-H146</f>
        <v>-242.07999999999993</v>
      </c>
      <c r="Q146" s="131">
        <f t="shared" ref="Q146:Q153" si="125">R146+S146+T146</f>
        <v>-24510.915000000001</v>
      </c>
      <c r="R146" s="132"/>
      <c r="S146" s="132">
        <v>-24510.915000000001</v>
      </c>
      <c r="T146" s="131"/>
      <c r="U146" s="131"/>
      <c r="V146" s="131">
        <f>P146-Q146-U146</f>
        <v>24268.834999999999</v>
      </c>
      <c r="W146" s="131"/>
      <c r="X146" s="131"/>
      <c r="Y146" s="131"/>
      <c r="Z146" s="131"/>
      <c r="AA146" s="105" t="s">
        <v>50</v>
      </c>
      <c r="AB146" s="105" t="s">
        <v>50</v>
      </c>
    </row>
    <row r="147" spans="1:28" x14ac:dyDescent="0.2">
      <c r="B147" s="144"/>
      <c r="C147" s="144"/>
      <c r="D147" s="129" t="s">
        <v>101</v>
      </c>
      <c r="E147" s="137" t="s">
        <v>56</v>
      </c>
      <c r="F147" s="131">
        <v>14723</v>
      </c>
      <c r="G147" s="131">
        <v>0</v>
      </c>
      <c r="H147" s="131">
        <v>0</v>
      </c>
      <c r="I147" s="131">
        <v>0</v>
      </c>
      <c r="J147" s="131">
        <f>I147-G147</f>
        <v>0</v>
      </c>
      <c r="K147" s="131">
        <v>0</v>
      </c>
      <c r="L147" s="132" t="e">
        <f t="shared" si="121"/>
        <v>#DIV/0!</v>
      </c>
      <c r="M147" s="132">
        <f t="shared" si="123"/>
        <v>14723</v>
      </c>
      <c r="N147" s="131">
        <f t="shared" si="124"/>
        <v>100</v>
      </c>
      <c r="O147" s="131">
        <f>M147-F147</f>
        <v>0</v>
      </c>
      <c r="P147" s="131">
        <f>K147-H147</f>
        <v>0</v>
      </c>
      <c r="Q147" s="131">
        <f>R147+S147+T147</f>
        <v>0</v>
      </c>
      <c r="R147" s="132"/>
      <c r="S147" s="132"/>
      <c r="T147" s="131"/>
      <c r="U147" s="131"/>
      <c r="V147" s="131">
        <v>0</v>
      </c>
      <c r="W147" s="131"/>
      <c r="X147" s="131"/>
      <c r="Y147" s="131"/>
      <c r="Z147" s="131"/>
      <c r="AA147" s="105"/>
      <c r="AB147" s="105"/>
    </row>
    <row r="148" spans="1:28" ht="38.25" x14ac:dyDescent="0.2">
      <c r="B148" s="135"/>
      <c r="C148" s="129"/>
      <c r="D148" s="140" t="s">
        <v>103</v>
      </c>
      <c r="E148" s="141" t="s">
        <v>58</v>
      </c>
      <c r="F148" s="131">
        <v>11363</v>
      </c>
      <c r="G148" s="131">
        <v>268</v>
      </c>
      <c r="H148" s="131">
        <v>268</v>
      </c>
      <c r="I148" s="131">
        <v>254.80500000000001</v>
      </c>
      <c r="J148" s="131">
        <f t="shared" ref="J148:J156" si="126">I148-G148</f>
        <v>-13.194999999999993</v>
      </c>
      <c r="K148" s="131">
        <v>254.80500000000001</v>
      </c>
      <c r="L148" s="132">
        <f t="shared" si="121"/>
        <v>95.076492537313442</v>
      </c>
      <c r="M148" s="132">
        <f t="shared" si="123"/>
        <v>11363</v>
      </c>
      <c r="N148" s="131">
        <f t="shared" si="124"/>
        <v>100</v>
      </c>
      <c r="O148" s="131">
        <f t="shared" ref="O148:O156" si="127">M148-F148</f>
        <v>0</v>
      </c>
      <c r="P148" s="131">
        <f>K148-H148</f>
        <v>-13.194999999999993</v>
      </c>
      <c r="Q148" s="131">
        <f t="shared" si="125"/>
        <v>-866.70299999999997</v>
      </c>
      <c r="R148" s="132"/>
      <c r="S148" s="132">
        <v>-866.70299999999997</v>
      </c>
      <c r="T148" s="131"/>
      <c r="U148" s="131"/>
      <c r="V148" s="131">
        <v>0</v>
      </c>
      <c r="W148" s="131"/>
      <c r="X148" s="131"/>
      <c r="Y148" s="131"/>
      <c r="Z148" s="131"/>
      <c r="AA148" s="105" t="s">
        <v>50</v>
      </c>
      <c r="AB148" s="105" t="s">
        <v>50</v>
      </c>
    </row>
    <row r="149" spans="1:28" ht="25.5" x14ac:dyDescent="0.2">
      <c r="B149" s="129"/>
      <c r="C149" s="129"/>
      <c r="D149" s="129" t="s">
        <v>59</v>
      </c>
      <c r="E149" s="137" t="s">
        <v>60</v>
      </c>
      <c r="F149" s="131">
        <v>17242</v>
      </c>
      <c r="G149" s="131">
        <v>474</v>
      </c>
      <c r="H149" s="131">
        <v>474</v>
      </c>
      <c r="I149" s="131">
        <v>468.24099999999999</v>
      </c>
      <c r="J149" s="131">
        <f t="shared" si="126"/>
        <v>-5.7590000000000146</v>
      </c>
      <c r="K149" s="131">
        <v>468.24099999999999</v>
      </c>
      <c r="L149" s="132">
        <f t="shared" si="121"/>
        <v>98.78502109704641</v>
      </c>
      <c r="M149" s="132">
        <f>F149</f>
        <v>17242</v>
      </c>
      <c r="N149" s="131">
        <v>100</v>
      </c>
      <c r="O149" s="131">
        <f t="shared" si="127"/>
        <v>0</v>
      </c>
      <c r="P149" s="131">
        <f t="shared" ref="P149:P156" si="128">K149-H149</f>
        <v>-5.7590000000000146</v>
      </c>
      <c r="Q149" s="131">
        <f t="shared" si="125"/>
        <v>-1291.9359999999999</v>
      </c>
      <c r="R149" s="131"/>
      <c r="S149" s="131">
        <v>-1291.9359999999999</v>
      </c>
      <c r="T149" s="131"/>
      <c r="U149" s="131"/>
      <c r="V149" s="131">
        <v>0</v>
      </c>
      <c r="W149" s="131"/>
      <c r="X149" s="131"/>
      <c r="Y149" s="131"/>
      <c r="Z149" s="131"/>
      <c r="AA149" s="105" t="s">
        <v>50</v>
      </c>
      <c r="AB149" s="105" t="s">
        <v>50</v>
      </c>
    </row>
    <row r="150" spans="1:28" ht="44.25" customHeight="1" x14ac:dyDescent="0.2">
      <c r="B150" s="135"/>
      <c r="C150" s="129"/>
      <c r="D150" s="129" t="s">
        <v>61</v>
      </c>
      <c r="E150" s="137" t="s">
        <v>102</v>
      </c>
      <c r="F150" s="131">
        <v>14694</v>
      </c>
      <c r="G150" s="131">
        <v>357</v>
      </c>
      <c r="H150" s="131">
        <v>357</v>
      </c>
      <c r="I150" s="131">
        <v>340.70499999999998</v>
      </c>
      <c r="J150" s="131">
        <f t="shared" si="126"/>
        <v>-16.295000000000016</v>
      </c>
      <c r="K150" s="131">
        <v>340.70499999999998</v>
      </c>
      <c r="L150" s="132">
        <f t="shared" si="121"/>
        <v>95.435574229691881</v>
      </c>
      <c r="M150" s="132">
        <f t="shared" ref="M150:M154" si="129">F150</f>
        <v>14694</v>
      </c>
      <c r="N150" s="131">
        <f t="shared" ref="N150:N154" si="130">M150/F150*100</f>
        <v>100</v>
      </c>
      <c r="O150" s="131">
        <f t="shared" si="127"/>
        <v>0</v>
      </c>
      <c r="P150" s="131">
        <f t="shared" si="128"/>
        <v>-16.295000000000016</v>
      </c>
      <c r="Q150" s="131">
        <f t="shared" si="125"/>
        <v>-1120.8030000000001</v>
      </c>
      <c r="R150" s="132"/>
      <c r="S150" s="132">
        <v>-1120.8030000000001</v>
      </c>
      <c r="T150" s="131"/>
      <c r="U150" s="131"/>
      <c r="V150" s="131">
        <f>P150-Q150-U150</f>
        <v>1104.508</v>
      </c>
      <c r="W150" s="131"/>
      <c r="X150" s="131"/>
      <c r="Y150" s="131"/>
      <c r="Z150" s="131"/>
      <c r="AA150" s="105" t="s">
        <v>50</v>
      </c>
      <c r="AB150" s="105" t="s">
        <v>50</v>
      </c>
    </row>
    <row r="151" spans="1:28" ht="51" x14ac:dyDescent="0.2">
      <c r="B151" s="129"/>
      <c r="C151" s="129"/>
      <c r="D151" s="129" t="s">
        <v>64</v>
      </c>
      <c r="E151" s="148" t="s">
        <v>65</v>
      </c>
      <c r="F151" s="131">
        <v>9797</v>
      </c>
      <c r="G151" s="131">
        <v>229</v>
      </c>
      <c r="H151" s="131">
        <v>229</v>
      </c>
      <c r="I151" s="131">
        <v>212.66499999999999</v>
      </c>
      <c r="J151" s="131">
        <f t="shared" si="126"/>
        <v>-16.335000000000008</v>
      </c>
      <c r="K151" s="131">
        <v>212.66499999999999</v>
      </c>
      <c r="L151" s="132">
        <f t="shared" si="121"/>
        <v>92.866812227074234</v>
      </c>
      <c r="M151" s="132">
        <f t="shared" si="129"/>
        <v>9797</v>
      </c>
      <c r="N151" s="131">
        <f t="shared" si="130"/>
        <v>100</v>
      </c>
      <c r="O151" s="131">
        <f t="shared" si="127"/>
        <v>0</v>
      </c>
      <c r="P151" s="131">
        <f t="shared" si="128"/>
        <v>-16.335000000000008</v>
      </c>
      <c r="Q151" s="131">
        <f t="shared" si="125"/>
        <v>-755.94</v>
      </c>
      <c r="R151" s="131"/>
      <c r="S151" s="132">
        <v>-755.94</v>
      </c>
      <c r="T151" s="131"/>
      <c r="U151" s="131"/>
      <c r="V151" s="131">
        <f t="shared" ref="V151:V154" si="131">P151-Q151-U151</f>
        <v>739.60500000000002</v>
      </c>
      <c r="W151" s="131"/>
      <c r="X151" s="131"/>
      <c r="Y151" s="131"/>
      <c r="Z151" s="131"/>
      <c r="AA151" s="105" t="s">
        <v>50</v>
      </c>
      <c r="AB151" s="105" t="s">
        <v>50</v>
      </c>
    </row>
    <row r="152" spans="1:28" ht="25.5" x14ac:dyDescent="0.2">
      <c r="B152" s="129"/>
      <c r="C152" s="129"/>
      <c r="D152" s="129" t="s">
        <v>91</v>
      </c>
      <c r="E152" s="137" t="s">
        <v>92</v>
      </c>
      <c r="F152" s="131">
        <v>58448</v>
      </c>
      <c r="G152" s="131">
        <v>58448</v>
      </c>
      <c r="H152" s="131">
        <v>0</v>
      </c>
      <c r="I152" s="131">
        <v>3629.20964</v>
      </c>
      <c r="J152" s="131">
        <f>I152-G152</f>
        <v>-54818.790359999999</v>
      </c>
      <c r="K152" s="131">
        <v>0</v>
      </c>
      <c r="L152" s="132">
        <v>100</v>
      </c>
      <c r="M152" s="132">
        <f t="shared" si="129"/>
        <v>58448</v>
      </c>
      <c r="N152" s="131">
        <f>M152/F152*100</f>
        <v>100</v>
      </c>
      <c r="O152" s="131">
        <v>0</v>
      </c>
      <c r="P152" s="131">
        <f>K152-H152</f>
        <v>0</v>
      </c>
      <c r="Q152" s="131">
        <f t="shared" si="125"/>
        <v>0</v>
      </c>
      <c r="R152" s="132"/>
      <c r="S152" s="132"/>
      <c r="T152" s="131"/>
      <c r="U152" s="131"/>
      <c r="V152" s="131">
        <f>P152-Q152-U152</f>
        <v>0</v>
      </c>
      <c r="W152" s="150"/>
      <c r="X152" s="150"/>
      <c r="Y152" s="150"/>
      <c r="Z152" s="131"/>
      <c r="AA152" s="105"/>
      <c r="AB152" s="105" t="s">
        <v>216</v>
      </c>
    </row>
    <row r="153" spans="1:28" ht="40.5" customHeight="1" x14ac:dyDescent="0.2">
      <c r="B153" s="129"/>
      <c r="C153" s="129"/>
      <c r="D153" s="129" t="s">
        <v>93</v>
      </c>
      <c r="E153" s="137" t="s">
        <v>94</v>
      </c>
      <c r="F153" s="131">
        <v>811</v>
      </c>
      <c r="G153" s="131">
        <v>811</v>
      </c>
      <c r="H153" s="131">
        <v>445</v>
      </c>
      <c r="I153" s="131">
        <v>403.65</v>
      </c>
      <c r="J153" s="131">
        <f>I153-G153</f>
        <v>-407.35</v>
      </c>
      <c r="K153" s="131">
        <v>403.65</v>
      </c>
      <c r="L153" s="132">
        <v>100</v>
      </c>
      <c r="M153" s="132">
        <f t="shared" si="129"/>
        <v>811</v>
      </c>
      <c r="N153" s="131">
        <f t="shared" si="130"/>
        <v>100</v>
      </c>
      <c r="O153" s="131">
        <f>M153-F153</f>
        <v>0</v>
      </c>
      <c r="P153" s="131">
        <f>K153-H153</f>
        <v>-41.350000000000023</v>
      </c>
      <c r="Q153" s="131">
        <f t="shared" si="125"/>
        <v>0</v>
      </c>
      <c r="R153" s="132"/>
      <c r="S153" s="132"/>
      <c r="T153" s="131"/>
      <c r="U153" s="131"/>
      <c r="V153" s="131">
        <f>P153-Q153-U153</f>
        <v>-41.350000000000023</v>
      </c>
      <c r="W153" s="131"/>
      <c r="X153" s="131"/>
      <c r="Y153" s="131"/>
      <c r="Z153" s="131"/>
      <c r="AA153" s="105"/>
      <c r="AB153" s="105"/>
    </row>
    <row r="154" spans="1:28" ht="25.5" x14ac:dyDescent="0.2">
      <c r="B154" s="129"/>
      <c r="C154" s="129"/>
      <c r="D154" s="140" t="s">
        <v>71</v>
      </c>
      <c r="E154" s="137" t="s">
        <v>104</v>
      </c>
      <c r="F154" s="131">
        <v>6504</v>
      </c>
      <c r="G154" s="131">
        <v>6504</v>
      </c>
      <c r="H154" s="131">
        <v>587</v>
      </c>
      <c r="I154" s="131">
        <v>406.4384</v>
      </c>
      <c r="J154" s="131">
        <f t="shared" si="126"/>
        <v>-6097.5616</v>
      </c>
      <c r="K154" s="131">
        <v>406.4384</v>
      </c>
      <c r="L154" s="132">
        <v>100</v>
      </c>
      <c r="M154" s="132">
        <f t="shared" si="129"/>
        <v>6504</v>
      </c>
      <c r="N154" s="131">
        <f t="shared" si="130"/>
        <v>100</v>
      </c>
      <c r="O154" s="131">
        <f t="shared" si="127"/>
        <v>0</v>
      </c>
      <c r="P154" s="131">
        <f t="shared" si="128"/>
        <v>-180.5616</v>
      </c>
      <c r="Q154" s="131">
        <f>R154+S154+T154</f>
        <v>0</v>
      </c>
      <c r="R154" s="131"/>
      <c r="S154" s="132"/>
      <c r="T154" s="131"/>
      <c r="U154" s="131"/>
      <c r="V154" s="131">
        <f t="shared" si="131"/>
        <v>-180.5616</v>
      </c>
      <c r="W154" s="131"/>
      <c r="X154" s="131"/>
      <c r="Y154" s="131"/>
      <c r="Z154" s="131"/>
      <c r="AA154" s="105"/>
      <c r="AB154" s="105"/>
    </row>
    <row r="155" spans="1:28" ht="57" customHeight="1" x14ac:dyDescent="0.2">
      <c r="B155" s="135"/>
      <c r="C155" s="129"/>
      <c r="D155" s="140" t="s">
        <v>75</v>
      </c>
      <c r="E155" s="136" t="s">
        <v>76</v>
      </c>
      <c r="F155" s="131">
        <v>3680</v>
      </c>
      <c r="G155" s="131">
        <v>3680</v>
      </c>
      <c r="H155" s="131">
        <v>920</v>
      </c>
      <c r="I155" s="131">
        <v>690</v>
      </c>
      <c r="J155" s="131">
        <f t="shared" si="126"/>
        <v>-2990</v>
      </c>
      <c r="K155" s="131">
        <v>200</v>
      </c>
      <c r="L155" s="132">
        <v>100</v>
      </c>
      <c r="M155" s="132">
        <f>F155</f>
        <v>3680</v>
      </c>
      <c r="N155" s="131">
        <f>M155/F155*100</f>
        <v>100</v>
      </c>
      <c r="O155" s="131">
        <f t="shared" si="127"/>
        <v>0</v>
      </c>
      <c r="P155" s="131">
        <f t="shared" si="128"/>
        <v>-720</v>
      </c>
      <c r="Q155" s="131">
        <f>R155+S155+T155</f>
        <v>0</v>
      </c>
      <c r="R155" s="132"/>
      <c r="S155" s="132"/>
      <c r="T155" s="132"/>
      <c r="U155" s="132"/>
      <c r="V155" s="131">
        <v>0</v>
      </c>
      <c r="W155" s="131"/>
      <c r="X155" s="131"/>
      <c r="Y155" s="131"/>
      <c r="Z155" s="131"/>
      <c r="AA155" s="105" t="s">
        <v>66</v>
      </c>
      <c r="AB155" s="105" t="s">
        <v>208</v>
      </c>
    </row>
    <row r="156" spans="1:28" ht="63.75" x14ac:dyDescent="0.2">
      <c r="B156" s="129"/>
      <c r="C156" s="129"/>
      <c r="D156" s="140" t="s">
        <v>77</v>
      </c>
      <c r="E156" s="137" t="s">
        <v>78</v>
      </c>
      <c r="F156" s="131">
        <v>276463</v>
      </c>
      <c r="G156" s="131">
        <v>276463</v>
      </c>
      <c r="H156" s="131">
        <v>27327</v>
      </c>
      <c r="I156" s="131">
        <v>142835.372</v>
      </c>
      <c r="J156" s="131">
        <f t="shared" si="126"/>
        <v>-133627.628</v>
      </c>
      <c r="K156" s="131">
        <v>27325.02779</v>
      </c>
      <c r="L156" s="132">
        <v>100</v>
      </c>
      <c r="M156" s="132">
        <f t="shared" ref="M156" si="132">F156</f>
        <v>276463</v>
      </c>
      <c r="N156" s="131">
        <f t="shared" ref="N156" si="133">M156/F156*100</f>
        <v>100</v>
      </c>
      <c r="O156" s="131">
        <f t="shared" si="127"/>
        <v>0</v>
      </c>
      <c r="P156" s="131">
        <f t="shared" si="128"/>
        <v>-1.9722099999999045</v>
      </c>
      <c r="Q156" s="131">
        <f>R156+S156+T156</f>
        <v>-13643.937</v>
      </c>
      <c r="R156" s="131"/>
      <c r="S156" s="132"/>
      <c r="T156" s="131">
        <v>-13643.937</v>
      </c>
      <c r="U156" s="131"/>
      <c r="V156" s="131">
        <f>P156-Q156-U156</f>
        <v>13641.96479</v>
      </c>
      <c r="W156" s="131"/>
      <c r="X156" s="131"/>
      <c r="Y156" s="131"/>
      <c r="Z156" s="131"/>
      <c r="AA156" s="105" t="s">
        <v>66</v>
      </c>
      <c r="AB156" s="105" t="s">
        <v>208</v>
      </c>
    </row>
    <row r="157" spans="1:28" ht="28.5" customHeight="1" x14ac:dyDescent="0.2">
      <c r="B157" s="135" t="s">
        <v>112</v>
      </c>
      <c r="C157" s="129"/>
      <c r="D157" s="129"/>
      <c r="E157" s="137" t="s">
        <v>113</v>
      </c>
      <c r="F157" s="131">
        <f>F158+F159+F162</f>
        <v>7365937</v>
      </c>
      <c r="G157" s="131">
        <f>G158+G159+G162</f>
        <v>696883</v>
      </c>
      <c r="H157" s="131">
        <f t="shared" ref="H157:K157" si="134">H158+H159+H162</f>
        <v>504310</v>
      </c>
      <c r="I157" s="131">
        <f>I158+I159+I162</f>
        <v>554260.56299999997</v>
      </c>
      <c r="J157" s="131">
        <f t="shared" si="134"/>
        <v>-142622.43700000001</v>
      </c>
      <c r="K157" s="143">
        <f t="shared" si="134"/>
        <v>504309.663</v>
      </c>
      <c r="L157" s="132">
        <v>100</v>
      </c>
      <c r="M157" s="131">
        <f>M158+M159+M162</f>
        <v>7365937</v>
      </c>
      <c r="N157" s="131">
        <v>100</v>
      </c>
      <c r="O157" s="131">
        <f>O158</f>
        <v>0</v>
      </c>
      <c r="P157" s="131">
        <f>P158+P159+P162</f>
        <v>-0.33699999999998909</v>
      </c>
      <c r="Q157" s="131">
        <f t="shared" si="114"/>
        <v>0</v>
      </c>
      <c r="R157" s="131">
        <f>R158+R159+R162</f>
        <v>0</v>
      </c>
      <c r="S157" s="131">
        <f>S158+S159+S162</f>
        <v>0</v>
      </c>
      <c r="T157" s="131">
        <f>T158+T159+T162</f>
        <v>0</v>
      </c>
      <c r="U157" s="131">
        <v>0</v>
      </c>
      <c r="V157" s="131">
        <v>0</v>
      </c>
      <c r="W157" s="131"/>
      <c r="X157" s="131"/>
      <c r="Y157" s="131"/>
      <c r="Z157" s="131"/>
      <c r="AA157" s="147"/>
      <c r="AB157" s="105"/>
    </row>
    <row r="158" spans="1:28" ht="25.5" x14ac:dyDescent="0.2">
      <c r="B158" s="135"/>
      <c r="C158" s="129" t="s">
        <v>114</v>
      </c>
      <c r="D158" s="129" t="s">
        <v>77</v>
      </c>
      <c r="E158" s="137" t="s">
        <v>78</v>
      </c>
      <c r="F158" s="131">
        <v>1699033</v>
      </c>
      <c r="G158" s="131">
        <v>132038</v>
      </c>
      <c r="H158" s="131">
        <v>99038</v>
      </c>
      <c r="I158" s="131">
        <v>99038</v>
      </c>
      <c r="J158" s="131">
        <f>I158-G158</f>
        <v>-33000</v>
      </c>
      <c r="K158" s="131">
        <v>99038</v>
      </c>
      <c r="L158" s="132">
        <v>100</v>
      </c>
      <c r="M158" s="132">
        <f t="shared" si="63"/>
        <v>1699033</v>
      </c>
      <c r="N158" s="131">
        <f t="shared" ref="N158:N165" si="135">M158/F158*100</f>
        <v>100</v>
      </c>
      <c r="O158" s="131">
        <f t="shared" ref="O158" si="136">M158-F158</f>
        <v>0</v>
      </c>
      <c r="P158" s="131">
        <f>K158-H158</f>
        <v>0</v>
      </c>
      <c r="Q158" s="131">
        <f t="shared" si="114"/>
        <v>0</v>
      </c>
      <c r="R158" s="131"/>
      <c r="S158" s="131"/>
      <c r="T158" s="131"/>
      <c r="U158" s="131"/>
      <c r="V158" s="131"/>
      <c r="W158" s="131"/>
      <c r="X158" s="131"/>
      <c r="Y158" s="131"/>
      <c r="Z158" s="131"/>
      <c r="AA158" s="105"/>
      <c r="AB158" s="105"/>
    </row>
    <row r="159" spans="1:28" ht="37.5" customHeight="1" x14ac:dyDescent="0.2">
      <c r="A159" s="127" t="s">
        <v>63</v>
      </c>
      <c r="B159" s="135"/>
      <c r="C159" s="129" t="s">
        <v>115</v>
      </c>
      <c r="E159" s="137" t="s">
        <v>116</v>
      </c>
      <c r="F159" s="131">
        <f>F160+F161</f>
        <v>218398</v>
      </c>
      <c r="G159" s="131">
        <f>G160+G161</f>
        <v>159573</v>
      </c>
      <c r="H159" s="131">
        <f t="shared" ref="H159:K159" si="137">H160+H161</f>
        <v>0</v>
      </c>
      <c r="I159" s="131">
        <f>I160+I161</f>
        <v>49950.9</v>
      </c>
      <c r="J159" s="131">
        <f>J160+J161</f>
        <v>-109622.1</v>
      </c>
      <c r="K159" s="131">
        <f t="shared" si="137"/>
        <v>0</v>
      </c>
      <c r="L159" s="132">
        <v>100</v>
      </c>
      <c r="M159" s="132">
        <f t="shared" si="63"/>
        <v>218398</v>
      </c>
      <c r="N159" s="131">
        <f t="shared" si="135"/>
        <v>100</v>
      </c>
      <c r="O159" s="131">
        <f>O160+O161</f>
        <v>0</v>
      </c>
      <c r="P159" s="131">
        <f t="shared" ref="P159:P161" si="138">K159-H159</f>
        <v>0</v>
      </c>
      <c r="Q159" s="131">
        <f>Q161</f>
        <v>0</v>
      </c>
      <c r="R159" s="131">
        <f>R160+R161</f>
        <v>0</v>
      </c>
      <c r="S159" s="131">
        <f>S161</f>
        <v>0</v>
      </c>
      <c r="T159" s="131">
        <f>T160+T161</f>
        <v>0</v>
      </c>
      <c r="U159" s="131">
        <f>V159+W159+X159</f>
        <v>0</v>
      </c>
      <c r="V159" s="131">
        <f>V160+V161</f>
        <v>0</v>
      </c>
      <c r="W159" s="131"/>
      <c r="X159" s="131"/>
      <c r="Y159" s="131"/>
      <c r="Z159" s="131"/>
      <c r="AA159" s="105"/>
      <c r="AB159" s="105"/>
    </row>
    <row r="160" spans="1:28" ht="25.5" x14ac:dyDescent="0.2">
      <c r="B160" s="135"/>
      <c r="C160" s="129"/>
      <c r="D160" s="129" t="s">
        <v>77</v>
      </c>
      <c r="E160" s="137" t="s">
        <v>78</v>
      </c>
      <c r="F160" s="131">
        <v>159573</v>
      </c>
      <c r="G160" s="131">
        <v>159573</v>
      </c>
      <c r="H160" s="131">
        <v>0</v>
      </c>
      <c r="I160" s="131">
        <v>49950.9</v>
      </c>
      <c r="J160" s="131">
        <f t="shared" ref="J160:J167" si="139">I160-G160</f>
        <v>-109622.1</v>
      </c>
      <c r="K160" s="131">
        <v>0</v>
      </c>
      <c r="L160" s="132">
        <v>100</v>
      </c>
      <c r="M160" s="132">
        <f t="shared" si="63"/>
        <v>159573</v>
      </c>
      <c r="N160" s="131">
        <f>M160/F160*100</f>
        <v>100</v>
      </c>
      <c r="O160" s="131">
        <f>M160-F160</f>
        <v>0</v>
      </c>
      <c r="P160" s="131">
        <f t="shared" si="138"/>
        <v>0</v>
      </c>
      <c r="Q160" s="131">
        <f>R160+S160+T160</f>
        <v>0</v>
      </c>
      <c r="R160" s="132"/>
      <c r="S160" s="132"/>
      <c r="T160" s="131"/>
      <c r="U160" s="131"/>
      <c r="V160" s="131">
        <f>P160-Q160-U160</f>
        <v>0</v>
      </c>
      <c r="W160" s="131"/>
      <c r="X160" s="131"/>
      <c r="Y160" s="131"/>
      <c r="Z160" s="131"/>
      <c r="AA160" s="105"/>
      <c r="AB160" s="105"/>
    </row>
    <row r="161" spans="2:28" x14ac:dyDescent="0.2">
      <c r="B161" s="135"/>
      <c r="C161" s="129"/>
      <c r="D161" s="129" t="s">
        <v>117</v>
      </c>
      <c r="E161" s="137" t="s">
        <v>118</v>
      </c>
      <c r="F161" s="131">
        <v>58825</v>
      </c>
      <c r="G161" s="131">
        <v>0</v>
      </c>
      <c r="H161" s="131">
        <v>0</v>
      </c>
      <c r="I161" s="131">
        <v>0</v>
      </c>
      <c r="J161" s="131">
        <f t="shared" si="139"/>
        <v>0</v>
      </c>
      <c r="K161" s="131">
        <v>0</v>
      </c>
      <c r="L161" s="132">
        <v>100</v>
      </c>
      <c r="M161" s="132">
        <f t="shared" si="63"/>
        <v>58825</v>
      </c>
      <c r="N161" s="131">
        <f t="shared" si="135"/>
        <v>100</v>
      </c>
      <c r="O161" s="131">
        <f>M161-F161</f>
        <v>0</v>
      </c>
      <c r="P161" s="131">
        <f t="shared" si="138"/>
        <v>0</v>
      </c>
      <c r="Q161" s="131">
        <f>R161+S161+T161</f>
        <v>0</v>
      </c>
      <c r="R161" s="132"/>
      <c r="S161" s="132"/>
      <c r="T161" s="131"/>
      <c r="U161" s="131"/>
      <c r="V161" s="131">
        <f>P161-Q161-U161</f>
        <v>0</v>
      </c>
      <c r="W161" s="131"/>
      <c r="X161" s="131"/>
      <c r="Y161" s="131"/>
      <c r="Z161" s="131"/>
      <c r="AA161" s="105"/>
      <c r="AB161" s="105"/>
    </row>
    <row r="162" spans="2:28" ht="42.75" customHeight="1" x14ac:dyDescent="0.2">
      <c r="B162" s="135"/>
      <c r="C162" s="129" t="s">
        <v>119</v>
      </c>
      <c r="D162" s="129"/>
      <c r="E162" s="137" t="s">
        <v>120</v>
      </c>
      <c r="F162" s="131">
        <f>F163+F164+F165</f>
        <v>5448506</v>
      </c>
      <c r="G162" s="131">
        <f>G163+G164+G165</f>
        <v>405272</v>
      </c>
      <c r="H162" s="131">
        <f>H163+H164+H165</f>
        <v>405272</v>
      </c>
      <c r="I162" s="131">
        <f>I163+I164+I165</f>
        <v>405271.663</v>
      </c>
      <c r="J162" s="131">
        <f t="shared" si="139"/>
        <v>-0.33699999999953434</v>
      </c>
      <c r="K162" s="131">
        <f>K163+K164+K165</f>
        <v>405271.663</v>
      </c>
      <c r="L162" s="132">
        <v>100</v>
      </c>
      <c r="M162" s="132">
        <f>M163+M164+M165</f>
        <v>5448506</v>
      </c>
      <c r="N162" s="131">
        <f t="shared" si="135"/>
        <v>100</v>
      </c>
      <c r="O162" s="131">
        <f t="shared" ref="O162:V162" si="140">O163</f>
        <v>0</v>
      </c>
      <c r="P162" s="131">
        <f>P163+P164+P165</f>
        <v>-0.33699999999998909</v>
      </c>
      <c r="Q162" s="131">
        <f>Q163+Q164+Q165</f>
        <v>0</v>
      </c>
      <c r="R162" s="131">
        <f>R163</f>
        <v>0</v>
      </c>
      <c r="S162" s="131">
        <f>S165</f>
        <v>0</v>
      </c>
      <c r="T162" s="131">
        <f>T163+T164</f>
        <v>0</v>
      </c>
      <c r="U162" s="131">
        <f t="shared" si="140"/>
        <v>0</v>
      </c>
      <c r="V162" s="131">
        <f t="shared" si="140"/>
        <v>0</v>
      </c>
      <c r="W162" s="131"/>
      <c r="X162" s="131"/>
      <c r="Y162" s="131"/>
      <c r="Z162" s="131"/>
      <c r="AA162" s="105"/>
      <c r="AB162" s="105"/>
    </row>
    <row r="163" spans="2:28" ht="25.5" x14ac:dyDescent="0.2">
      <c r="B163" s="135"/>
      <c r="C163" s="129"/>
      <c r="D163" s="129" t="s">
        <v>77</v>
      </c>
      <c r="E163" s="137" t="s">
        <v>78</v>
      </c>
      <c r="F163" s="131">
        <v>4860008</v>
      </c>
      <c r="G163" s="131">
        <v>404974</v>
      </c>
      <c r="H163" s="131">
        <v>404974</v>
      </c>
      <c r="I163" s="131">
        <v>404974</v>
      </c>
      <c r="J163" s="131">
        <f t="shared" si="139"/>
        <v>0</v>
      </c>
      <c r="K163" s="131">
        <v>404974</v>
      </c>
      <c r="L163" s="132">
        <v>100</v>
      </c>
      <c r="M163" s="132">
        <f t="shared" si="63"/>
        <v>4860008</v>
      </c>
      <c r="N163" s="131">
        <f t="shared" si="135"/>
        <v>100</v>
      </c>
      <c r="O163" s="131">
        <f t="shared" ref="O163:O167" si="141">M163-F163</f>
        <v>0</v>
      </c>
      <c r="P163" s="131">
        <f t="shared" ref="P163:P167" si="142">K163-H163</f>
        <v>0</v>
      </c>
      <c r="Q163" s="131">
        <f t="shared" ref="Q163:Q167" si="143">R163+S163+T163</f>
        <v>0</v>
      </c>
      <c r="R163" s="131"/>
      <c r="S163" s="131"/>
      <c r="T163" s="131"/>
      <c r="U163" s="131"/>
      <c r="V163" s="131">
        <f>P163-Q163-U163</f>
        <v>0</v>
      </c>
      <c r="W163" s="131"/>
      <c r="X163" s="131"/>
      <c r="Y163" s="131"/>
      <c r="Z163" s="131"/>
      <c r="AB163" s="105"/>
    </row>
    <row r="164" spans="2:28" ht="25.5" x14ac:dyDescent="0.2">
      <c r="B164" s="135"/>
      <c r="C164" s="129"/>
      <c r="D164" s="129" t="s">
        <v>83</v>
      </c>
      <c r="E164" s="137" t="s">
        <v>84</v>
      </c>
      <c r="F164" s="131">
        <v>588200</v>
      </c>
      <c r="G164" s="131">
        <v>0</v>
      </c>
      <c r="H164" s="131">
        <v>0</v>
      </c>
      <c r="I164" s="131">
        <v>0</v>
      </c>
      <c r="J164" s="131">
        <f t="shared" si="139"/>
        <v>0</v>
      </c>
      <c r="K164" s="131">
        <v>0</v>
      </c>
      <c r="L164" s="132">
        <v>100</v>
      </c>
      <c r="M164" s="132">
        <f t="shared" si="63"/>
        <v>588200</v>
      </c>
      <c r="N164" s="131">
        <f t="shared" si="135"/>
        <v>100</v>
      </c>
      <c r="O164" s="131">
        <f t="shared" si="141"/>
        <v>0</v>
      </c>
      <c r="P164" s="131">
        <f t="shared" si="142"/>
        <v>0</v>
      </c>
      <c r="Q164" s="131">
        <f t="shared" si="143"/>
        <v>0</v>
      </c>
      <c r="R164" s="131"/>
      <c r="S164" s="132"/>
      <c r="T164" s="131"/>
      <c r="U164" s="131"/>
      <c r="V164" s="131">
        <f>P164-Q164-U164</f>
        <v>0</v>
      </c>
      <c r="W164" s="131"/>
      <c r="X164" s="131"/>
      <c r="Y164" s="131"/>
      <c r="Z164" s="131"/>
      <c r="AA164" s="105"/>
      <c r="AB164" s="105"/>
    </row>
    <row r="165" spans="2:28" ht="25.5" x14ac:dyDescent="0.2">
      <c r="B165" s="135"/>
      <c r="C165" s="129"/>
      <c r="D165" s="129" t="s">
        <v>121</v>
      </c>
      <c r="E165" s="137" t="s">
        <v>122</v>
      </c>
      <c r="F165" s="131">
        <v>298</v>
      </c>
      <c r="G165" s="131">
        <v>298</v>
      </c>
      <c r="H165" s="131">
        <v>298</v>
      </c>
      <c r="I165" s="131">
        <v>297.66300000000001</v>
      </c>
      <c r="J165" s="131">
        <f t="shared" si="139"/>
        <v>-0.33699999999998909</v>
      </c>
      <c r="K165" s="131">
        <v>297.66300000000001</v>
      </c>
      <c r="L165" s="132">
        <v>100</v>
      </c>
      <c r="M165" s="132">
        <f t="shared" si="63"/>
        <v>298</v>
      </c>
      <c r="N165" s="131">
        <f t="shared" si="135"/>
        <v>100</v>
      </c>
      <c r="O165" s="131">
        <f t="shared" si="141"/>
        <v>0</v>
      </c>
      <c r="P165" s="131">
        <f t="shared" si="142"/>
        <v>-0.33699999999998909</v>
      </c>
      <c r="Q165" s="131">
        <f t="shared" si="143"/>
        <v>0</v>
      </c>
      <c r="R165" s="131"/>
      <c r="S165" s="131"/>
      <c r="T165" s="131"/>
      <c r="U165" s="131"/>
      <c r="V165" s="131">
        <v>0</v>
      </c>
      <c r="W165" s="131"/>
      <c r="X165" s="131"/>
      <c r="Y165" s="131"/>
      <c r="Z165" s="131"/>
      <c r="AA165" s="105"/>
      <c r="AB165" s="105"/>
    </row>
    <row r="166" spans="2:28" ht="27.75" customHeight="1" x14ac:dyDescent="0.2">
      <c r="B166" s="135" t="s">
        <v>123</v>
      </c>
      <c r="C166" s="129"/>
      <c r="D166" s="129"/>
      <c r="E166" s="137" t="s">
        <v>124</v>
      </c>
      <c r="F166" s="131">
        <f>F167</f>
        <v>3848533</v>
      </c>
      <c r="G166" s="131">
        <f t="shared" ref="G166:I166" si="144">G167</f>
        <v>306654</v>
      </c>
      <c r="H166" s="131">
        <f t="shared" si="144"/>
        <v>306654</v>
      </c>
      <c r="I166" s="131">
        <f t="shared" si="144"/>
        <v>306653.29200000002</v>
      </c>
      <c r="J166" s="131">
        <f t="shared" si="139"/>
        <v>-0.70799999998416752</v>
      </c>
      <c r="K166" s="131">
        <f>K167</f>
        <v>306653.29200000002</v>
      </c>
      <c r="L166" s="132">
        <v>100</v>
      </c>
      <c r="M166" s="131">
        <f>M167</f>
        <v>3848533</v>
      </c>
      <c r="N166" s="131">
        <f>M166/F166*100</f>
        <v>100</v>
      </c>
      <c r="O166" s="130">
        <f>M166-F166</f>
        <v>0</v>
      </c>
      <c r="P166" s="131">
        <f t="shared" si="142"/>
        <v>-0.70799999998416752</v>
      </c>
      <c r="Q166" s="131">
        <f>Q167</f>
        <v>0</v>
      </c>
      <c r="R166" s="131">
        <v>0</v>
      </c>
      <c r="S166" s="131">
        <f>S167</f>
        <v>0</v>
      </c>
      <c r="T166" s="131">
        <f>T167</f>
        <v>0</v>
      </c>
      <c r="U166" s="131">
        <v>0</v>
      </c>
      <c r="V166" s="131">
        <v>0</v>
      </c>
      <c r="W166" s="131"/>
      <c r="X166" s="131"/>
      <c r="Y166" s="131"/>
      <c r="Z166" s="131"/>
      <c r="AA166" s="105"/>
      <c r="AB166" s="105"/>
    </row>
    <row r="167" spans="2:28" ht="45.75" customHeight="1" x14ac:dyDescent="0.2">
      <c r="B167" s="135"/>
      <c r="C167" s="140" t="s">
        <v>46</v>
      </c>
      <c r="D167" s="140" t="s">
        <v>125</v>
      </c>
      <c r="E167" s="136" t="s">
        <v>126</v>
      </c>
      <c r="F167" s="131">
        <v>3848533</v>
      </c>
      <c r="G167" s="131">
        <v>306654</v>
      </c>
      <c r="H167" s="131">
        <v>306654</v>
      </c>
      <c r="I167" s="131">
        <v>306653.29200000002</v>
      </c>
      <c r="J167" s="131">
        <f t="shared" si="139"/>
        <v>-0.70799999998416752</v>
      </c>
      <c r="K167" s="131">
        <v>306653.29200000002</v>
      </c>
      <c r="L167" s="132">
        <v>100</v>
      </c>
      <c r="M167" s="132">
        <f t="shared" si="63"/>
        <v>3848533</v>
      </c>
      <c r="N167" s="131">
        <f>M167/F167*100</f>
        <v>100</v>
      </c>
      <c r="O167" s="131">
        <f t="shared" si="141"/>
        <v>0</v>
      </c>
      <c r="P167" s="131">
        <f t="shared" si="142"/>
        <v>-0.70799999998416752</v>
      </c>
      <c r="Q167" s="131">
        <f t="shared" si="143"/>
        <v>0</v>
      </c>
      <c r="R167" s="132"/>
      <c r="S167" s="132"/>
      <c r="T167" s="131"/>
      <c r="U167" s="131"/>
      <c r="V167" s="131">
        <f>P167-Q167-U167</f>
        <v>-0.70799999998416752</v>
      </c>
      <c r="W167" s="131"/>
      <c r="X167" s="131"/>
      <c r="Y167" s="131"/>
      <c r="Z167" s="131"/>
      <c r="AA167" s="105"/>
      <c r="AB167" s="105"/>
    </row>
    <row r="168" spans="2:28" ht="67.5" customHeight="1" x14ac:dyDescent="0.2">
      <c r="B168" s="129" t="s">
        <v>127</v>
      </c>
      <c r="C168" s="129"/>
      <c r="D168" s="129"/>
      <c r="E168" s="137" t="s">
        <v>128</v>
      </c>
      <c r="F168" s="162">
        <f>F169</f>
        <v>133632</v>
      </c>
      <c r="G168" s="131">
        <f>G169</f>
        <v>57134</v>
      </c>
      <c r="H168" s="131">
        <f t="shared" ref="H168:J168" si="145">H169</f>
        <v>41837</v>
      </c>
      <c r="I168" s="158">
        <f>+I169</f>
        <v>41020.804899999996</v>
      </c>
      <c r="J168" s="131">
        <f t="shared" si="145"/>
        <v>-16113.195100000001</v>
      </c>
      <c r="K168" s="131">
        <f>K169</f>
        <v>38860.266489999995</v>
      </c>
      <c r="L168" s="131">
        <v>100</v>
      </c>
      <c r="M168" s="131">
        <f>M169</f>
        <v>133632</v>
      </c>
      <c r="N168" s="131">
        <v>100</v>
      </c>
      <c r="O168" s="131">
        <f t="shared" ref="O168" si="146">O169</f>
        <v>0</v>
      </c>
      <c r="P168" s="131">
        <f>P169</f>
        <v>-2976.73351</v>
      </c>
      <c r="Q168" s="131">
        <f>+R168+S168+T168</f>
        <v>-39.065999999999995</v>
      </c>
      <c r="R168" s="131">
        <f>R169</f>
        <v>0</v>
      </c>
      <c r="S168" s="131">
        <f>S169</f>
        <v>-0.20499999999999999</v>
      </c>
      <c r="T168" s="131">
        <f>+T169</f>
        <v>-38.860999999999997</v>
      </c>
      <c r="U168" s="131">
        <f>U169+U173</f>
        <v>0</v>
      </c>
      <c r="V168" s="131">
        <f>V169+V173</f>
        <v>-2929.6405100000002</v>
      </c>
      <c r="W168" s="131"/>
      <c r="X168" s="131"/>
      <c r="Y168" s="131"/>
      <c r="Z168" s="131"/>
      <c r="AA168" s="133" t="s">
        <v>63</v>
      </c>
      <c r="AB168" s="105"/>
    </row>
    <row r="169" spans="2:28" ht="25.5" x14ac:dyDescent="0.2">
      <c r="B169" s="144"/>
      <c r="C169" s="129" t="s">
        <v>46</v>
      </c>
      <c r="D169" s="129"/>
      <c r="E169" s="159" t="s">
        <v>47</v>
      </c>
      <c r="F169" s="132">
        <f>F170+F171+F172+F173+F174+F175+F176+F177+F178+F179+F180</f>
        <v>133632</v>
      </c>
      <c r="G169" s="132">
        <f t="shared" ref="G169:J169" si="147">G170+G171+G172+G173+G174+G175+G176+G177+G178+G179+G180</f>
        <v>57134</v>
      </c>
      <c r="H169" s="132">
        <f t="shared" si="147"/>
        <v>41837</v>
      </c>
      <c r="I169" s="132">
        <f t="shared" si="147"/>
        <v>41020.804899999996</v>
      </c>
      <c r="J169" s="132">
        <f t="shared" si="147"/>
        <v>-16113.195100000001</v>
      </c>
      <c r="K169" s="132">
        <f>SUM(K170:K180)</f>
        <v>38860.266489999995</v>
      </c>
      <c r="L169" s="132">
        <v>100</v>
      </c>
      <c r="M169" s="132">
        <f>M170+M171+M172+M173+M174+M175+M176+M177+M178+M179+M180</f>
        <v>133632</v>
      </c>
      <c r="N169" s="131">
        <f t="shared" ref="N169:N180" si="148">M169/F169*100</f>
        <v>100</v>
      </c>
      <c r="O169" s="132">
        <f>SUM(O170:O180)</f>
        <v>0</v>
      </c>
      <c r="P169" s="132">
        <f t="shared" ref="P169:T169" si="149">P170+P171+P172+P173+P174+P175+P176+P177+P178+P179+P180</f>
        <v>-2976.73351</v>
      </c>
      <c r="Q169" s="132">
        <f t="shared" si="149"/>
        <v>-39.065999999999995</v>
      </c>
      <c r="R169" s="132">
        <f t="shared" si="149"/>
        <v>0</v>
      </c>
      <c r="S169" s="132">
        <f t="shared" si="149"/>
        <v>-0.20499999999999999</v>
      </c>
      <c r="T169" s="132">
        <f t="shared" si="149"/>
        <v>-38.860999999999997</v>
      </c>
      <c r="U169" s="132">
        <f>SUM(U170:U180)</f>
        <v>0</v>
      </c>
      <c r="V169" s="132">
        <f>SUM(V170:V180)</f>
        <v>-2929.6405100000002</v>
      </c>
      <c r="W169" s="131"/>
      <c r="X169" s="131"/>
      <c r="Y169" s="131"/>
      <c r="Z169" s="131"/>
      <c r="AA169" s="105"/>
      <c r="AB169" s="105"/>
    </row>
    <row r="170" spans="2:28" x14ac:dyDescent="0.2">
      <c r="B170" s="144"/>
      <c r="C170" s="144"/>
      <c r="D170" s="129" t="s">
        <v>88</v>
      </c>
      <c r="E170" s="137" t="s">
        <v>49</v>
      </c>
      <c r="F170" s="131">
        <v>81398</v>
      </c>
      <c r="G170" s="131">
        <v>19954</v>
      </c>
      <c r="H170" s="131">
        <v>19954</v>
      </c>
      <c r="I170" s="131">
        <v>19954</v>
      </c>
      <c r="J170" s="131">
        <f>I170-G170</f>
        <v>0</v>
      </c>
      <c r="K170" s="131">
        <v>19954</v>
      </c>
      <c r="L170" s="132">
        <v>100</v>
      </c>
      <c r="M170" s="132">
        <f t="shared" ref="M170:M180" si="150">F170</f>
        <v>81398</v>
      </c>
      <c r="N170" s="131">
        <f t="shared" si="148"/>
        <v>100</v>
      </c>
      <c r="O170" s="131">
        <v>0</v>
      </c>
      <c r="P170" s="131">
        <f>K170-H170</f>
        <v>0</v>
      </c>
      <c r="Q170" s="131">
        <f>R170+S170+T170</f>
        <v>0</v>
      </c>
      <c r="R170" s="132"/>
      <c r="S170" s="132"/>
      <c r="T170" s="131"/>
      <c r="U170" s="131"/>
      <c r="V170" s="131">
        <f>P170-Q170-U170</f>
        <v>0</v>
      </c>
      <c r="W170" s="131"/>
      <c r="X170" s="131"/>
      <c r="Y170" s="131"/>
      <c r="Z170" s="131"/>
      <c r="AA170" s="105"/>
      <c r="AB170" s="105"/>
    </row>
    <row r="171" spans="2:28" ht="63.75" x14ac:dyDescent="0.2">
      <c r="B171" s="144"/>
      <c r="C171" s="144"/>
      <c r="D171" s="129" t="s">
        <v>101</v>
      </c>
      <c r="E171" s="137" t="s">
        <v>56</v>
      </c>
      <c r="F171" s="131">
        <v>4944</v>
      </c>
      <c r="G171" s="131">
        <v>495</v>
      </c>
      <c r="H171" s="131">
        <v>495</v>
      </c>
      <c r="I171" s="131">
        <v>494.1</v>
      </c>
      <c r="J171" s="131">
        <f>I171-G171</f>
        <v>-0.89999999999997726</v>
      </c>
      <c r="K171" s="131">
        <v>494.1</v>
      </c>
      <c r="L171" s="132">
        <v>100</v>
      </c>
      <c r="M171" s="132">
        <f t="shared" si="150"/>
        <v>4944</v>
      </c>
      <c r="N171" s="131">
        <f t="shared" si="148"/>
        <v>100</v>
      </c>
      <c r="O171" s="131">
        <f>M171-F171</f>
        <v>0</v>
      </c>
      <c r="P171" s="131">
        <f>K171-H171</f>
        <v>-0.89999999999997726</v>
      </c>
      <c r="Q171" s="131">
        <f>+S171+T171</f>
        <v>0</v>
      </c>
      <c r="R171" s="132"/>
      <c r="S171" s="132"/>
      <c r="T171" s="131"/>
      <c r="U171" s="131"/>
      <c r="V171" s="131">
        <v>0</v>
      </c>
      <c r="W171" s="131"/>
      <c r="X171" s="131"/>
      <c r="Y171" s="131"/>
      <c r="Z171" s="131"/>
      <c r="AA171" s="105" t="s">
        <v>66</v>
      </c>
      <c r="AB171" s="105" t="s">
        <v>66</v>
      </c>
    </row>
    <row r="172" spans="2:28" ht="38.25" x14ac:dyDescent="0.2">
      <c r="B172" s="135"/>
      <c r="C172" s="129"/>
      <c r="D172" s="140" t="s">
        <v>103</v>
      </c>
      <c r="E172" s="141" t="s">
        <v>58</v>
      </c>
      <c r="F172" s="131">
        <v>2717</v>
      </c>
      <c r="G172" s="131">
        <v>600</v>
      </c>
      <c r="H172" s="131">
        <v>600</v>
      </c>
      <c r="I172" s="131">
        <v>599.91200000000003</v>
      </c>
      <c r="J172" s="131">
        <f t="shared" ref="J172:J175" si="151">I172-G172</f>
        <v>-8.7999999999965439E-2</v>
      </c>
      <c r="K172" s="131">
        <v>599.91200000000003</v>
      </c>
      <c r="L172" s="132">
        <v>100</v>
      </c>
      <c r="M172" s="132">
        <f t="shared" si="150"/>
        <v>2717</v>
      </c>
      <c r="N172" s="131">
        <f t="shared" si="148"/>
        <v>100</v>
      </c>
      <c r="O172" s="131">
        <f t="shared" ref="O172" si="152">M172-F172</f>
        <v>0</v>
      </c>
      <c r="P172" s="131">
        <f>K172-H172</f>
        <v>-8.7999999999965439E-2</v>
      </c>
      <c r="Q172" s="131">
        <f>R172+S172+T172</f>
        <v>0</v>
      </c>
      <c r="R172" s="132"/>
      <c r="S172" s="132"/>
      <c r="T172" s="131"/>
      <c r="U172" s="131"/>
      <c r="V172" s="131">
        <v>0</v>
      </c>
      <c r="W172" s="131"/>
      <c r="X172" s="131"/>
      <c r="Y172" s="131"/>
      <c r="Z172" s="131"/>
      <c r="AA172" s="105"/>
      <c r="AB172" s="105"/>
    </row>
    <row r="173" spans="2:28" x14ac:dyDescent="0.2">
      <c r="B173" s="144"/>
      <c r="C173" s="144"/>
      <c r="D173" s="129" t="s">
        <v>59</v>
      </c>
      <c r="E173" s="137" t="s">
        <v>60</v>
      </c>
      <c r="F173" s="131">
        <v>4298</v>
      </c>
      <c r="G173" s="131">
        <v>1036</v>
      </c>
      <c r="H173" s="131">
        <v>1036</v>
      </c>
      <c r="I173" s="131">
        <v>1036</v>
      </c>
      <c r="J173" s="131">
        <f t="shared" si="151"/>
        <v>0</v>
      </c>
      <c r="K173" s="131">
        <v>1036</v>
      </c>
      <c r="L173" s="132">
        <v>100</v>
      </c>
      <c r="M173" s="132">
        <f t="shared" si="150"/>
        <v>4298</v>
      </c>
      <c r="N173" s="131">
        <f t="shared" si="148"/>
        <v>100</v>
      </c>
      <c r="O173" s="131">
        <v>0</v>
      </c>
      <c r="P173" s="131">
        <f t="shared" ref="P173:P175" si="153">K173-H173</f>
        <v>0</v>
      </c>
      <c r="Q173" s="131">
        <f t="shared" ref="Q173:Q180" si="154">R173+S173+T173</f>
        <v>0</v>
      </c>
      <c r="R173" s="132"/>
      <c r="S173" s="132"/>
      <c r="T173" s="131"/>
      <c r="U173" s="131"/>
      <c r="V173" s="131">
        <f>P173-Q173-U173</f>
        <v>0</v>
      </c>
      <c r="W173" s="131"/>
      <c r="X173" s="131"/>
      <c r="Y173" s="131"/>
      <c r="Z173" s="131"/>
      <c r="AA173" s="105"/>
      <c r="AB173" s="105"/>
    </row>
    <row r="174" spans="2:28" ht="38.25" x14ac:dyDescent="0.2">
      <c r="B174" s="144"/>
      <c r="C174" s="144"/>
      <c r="D174" s="129" t="s">
        <v>61</v>
      </c>
      <c r="E174" s="137" t="s">
        <v>62</v>
      </c>
      <c r="F174" s="131">
        <v>3663</v>
      </c>
      <c r="G174" s="131">
        <v>882</v>
      </c>
      <c r="H174" s="131">
        <v>882</v>
      </c>
      <c r="I174" s="131">
        <v>882</v>
      </c>
      <c r="J174" s="131">
        <f>I174-G174</f>
        <v>0</v>
      </c>
      <c r="K174" s="131">
        <v>882</v>
      </c>
      <c r="L174" s="132">
        <v>100</v>
      </c>
      <c r="M174" s="132">
        <f t="shared" si="150"/>
        <v>3663</v>
      </c>
      <c r="N174" s="131">
        <f t="shared" si="148"/>
        <v>100</v>
      </c>
      <c r="O174" s="131">
        <v>0</v>
      </c>
      <c r="P174" s="131">
        <f>K174-H174</f>
        <v>0</v>
      </c>
      <c r="Q174" s="131">
        <f t="shared" si="154"/>
        <v>-0.20499999999999999</v>
      </c>
      <c r="R174" s="132"/>
      <c r="S174" s="132">
        <v>-0.20499999999999999</v>
      </c>
      <c r="T174" s="131"/>
      <c r="U174" s="131"/>
      <c r="V174" s="131">
        <f>P174-Q174-U174</f>
        <v>0.20499999999999999</v>
      </c>
      <c r="W174" s="131"/>
      <c r="X174" s="131"/>
      <c r="Y174" s="131"/>
      <c r="Z174" s="131"/>
      <c r="AA174" s="105"/>
      <c r="AB174" s="105"/>
    </row>
    <row r="175" spans="2:28" ht="63.75" x14ac:dyDescent="0.2">
      <c r="B175" s="144"/>
      <c r="C175" s="144"/>
      <c r="D175" s="129" t="s">
        <v>64</v>
      </c>
      <c r="E175" s="163" t="s">
        <v>65</v>
      </c>
      <c r="F175" s="131">
        <v>2442</v>
      </c>
      <c r="G175" s="131">
        <v>447</v>
      </c>
      <c r="H175" s="131">
        <v>447</v>
      </c>
      <c r="I175" s="131">
        <v>439.96100000000001</v>
      </c>
      <c r="J175" s="131">
        <f t="shared" si="151"/>
        <v>-7.0389999999999873</v>
      </c>
      <c r="K175" s="131">
        <v>439.96100000000001</v>
      </c>
      <c r="L175" s="132">
        <v>100</v>
      </c>
      <c r="M175" s="132">
        <f t="shared" si="150"/>
        <v>2442</v>
      </c>
      <c r="N175" s="131">
        <f t="shared" si="148"/>
        <v>100</v>
      </c>
      <c r="O175" s="131">
        <v>0</v>
      </c>
      <c r="P175" s="131">
        <f t="shared" si="153"/>
        <v>-7.0389999999999873</v>
      </c>
      <c r="Q175" s="131">
        <f>R175+S175+T175</f>
        <v>0</v>
      </c>
      <c r="R175" s="132"/>
      <c r="S175" s="132"/>
      <c r="T175" s="131"/>
      <c r="U175" s="131"/>
      <c r="V175" s="131">
        <v>0</v>
      </c>
      <c r="W175" s="131"/>
      <c r="X175" s="131"/>
      <c r="Y175" s="131"/>
      <c r="Z175" s="131"/>
      <c r="AA175" s="105" t="s">
        <v>66</v>
      </c>
      <c r="AB175" s="105" t="s">
        <v>66</v>
      </c>
    </row>
    <row r="176" spans="2:28" ht="63.75" x14ac:dyDescent="0.2">
      <c r="B176" s="144"/>
      <c r="C176" s="144"/>
      <c r="D176" s="129" t="s">
        <v>71</v>
      </c>
      <c r="E176" s="137" t="s">
        <v>104</v>
      </c>
      <c r="F176" s="131">
        <v>687</v>
      </c>
      <c r="G176" s="131">
        <v>656</v>
      </c>
      <c r="H176" s="131">
        <v>656</v>
      </c>
      <c r="I176" s="131">
        <v>505.49740000000003</v>
      </c>
      <c r="J176" s="131">
        <f>I176-G176</f>
        <v>-150.50259999999997</v>
      </c>
      <c r="K176" s="131">
        <v>505.49740000000003</v>
      </c>
      <c r="L176" s="132">
        <v>100</v>
      </c>
      <c r="M176" s="132">
        <f t="shared" si="150"/>
        <v>687</v>
      </c>
      <c r="N176" s="131">
        <f t="shared" si="148"/>
        <v>100</v>
      </c>
      <c r="O176" s="131">
        <f>M176-F176</f>
        <v>0</v>
      </c>
      <c r="P176" s="131">
        <f>K176-H176</f>
        <v>-150.50259999999997</v>
      </c>
      <c r="Q176" s="131">
        <f>R176+S176+T176</f>
        <v>0</v>
      </c>
      <c r="R176" s="132"/>
      <c r="S176" s="132"/>
      <c r="T176" s="132"/>
      <c r="U176" s="131"/>
      <c r="V176" s="131">
        <f>P176-Q176-U176</f>
        <v>-150.50259999999997</v>
      </c>
      <c r="W176" s="131"/>
      <c r="X176" s="131"/>
      <c r="Y176" s="131"/>
      <c r="Z176" s="131"/>
      <c r="AA176" s="105" t="s">
        <v>66</v>
      </c>
      <c r="AB176" s="105" t="s">
        <v>66</v>
      </c>
    </row>
    <row r="177" spans="2:28" ht="25.5" x14ac:dyDescent="0.2">
      <c r="B177" s="129"/>
      <c r="C177" s="129"/>
      <c r="D177" s="129" t="s">
        <v>97</v>
      </c>
      <c r="E177" s="137" t="s">
        <v>98</v>
      </c>
      <c r="F177" s="131">
        <v>3511</v>
      </c>
      <c r="G177" s="131">
        <v>3092</v>
      </c>
      <c r="H177" s="131">
        <v>3092</v>
      </c>
      <c r="I177" s="131">
        <v>3092</v>
      </c>
      <c r="J177" s="131">
        <f t="shared" ref="J177:J179" si="155">I177-G177</f>
        <v>0</v>
      </c>
      <c r="K177" s="131">
        <v>3092</v>
      </c>
      <c r="L177" s="132">
        <v>100</v>
      </c>
      <c r="M177" s="132">
        <f t="shared" si="150"/>
        <v>3511</v>
      </c>
      <c r="N177" s="131">
        <f t="shared" si="148"/>
        <v>100</v>
      </c>
      <c r="O177" s="131">
        <f t="shared" ref="O177:O179" si="156">M177-F177</f>
        <v>0</v>
      </c>
      <c r="P177" s="131">
        <f t="shared" ref="P177:P181" si="157">K177-H177</f>
        <v>0</v>
      </c>
      <c r="Q177" s="131">
        <f>R177+S177+T177</f>
        <v>0</v>
      </c>
      <c r="R177" s="132"/>
      <c r="S177" s="132"/>
      <c r="T177" s="131"/>
      <c r="U177" s="131"/>
      <c r="V177" s="131">
        <f>P177-Q177-U177</f>
        <v>0</v>
      </c>
      <c r="W177" s="131"/>
      <c r="X177" s="131"/>
      <c r="Y177" s="131"/>
      <c r="Z177" s="131"/>
      <c r="AA177" s="105"/>
      <c r="AB177" s="105"/>
    </row>
    <row r="178" spans="2:28" ht="63.75" x14ac:dyDescent="0.2">
      <c r="B178" s="129"/>
      <c r="C178" s="129"/>
      <c r="D178" s="129" t="s">
        <v>73</v>
      </c>
      <c r="E178" s="137" t="s">
        <v>74</v>
      </c>
      <c r="F178" s="131">
        <v>449</v>
      </c>
      <c r="G178" s="131">
        <v>449</v>
      </c>
      <c r="H178" s="131">
        <v>113</v>
      </c>
      <c r="I178" s="131">
        <v>437.69285000000002</v>
      </c>
      <c r="J178" s="131">
        <f t="shared" si="155"/>
        <v>-11.307149999999979</v>
      </c>
      <c r="K178" s="131">
        <v>75.010440000000003</v>
      </c>
      <c r="L178" s="132">
        <v>100</v>
      </c>
      <c r="M178" s="132">
        <f t="shared" si="150"/>
        <v>449</v>
      </c>
      <c r="N178" s="131">
        <f t="shared" si="148"/>
        <v>100</v>
      </c>
      <c r="O178" s="131">
        <f t="shared" si="156"/>
        <v>0</v>
      </c>
      <c r="P178" s="131">
        <f t="shared" si="157"/>
        <v>-37.989559999999997</v>
      </c>
      <c r="Q178" s="131">
        <f t="shared" ref="Q178:Q179" si="158">R178+S178+T178</f>
        <v>-38</v>
      </c>
      <c r="R178" s="132"/>
      <c r="S178" s="132"/>
      <c r="T178" s="131">
        <v>-38</v>
      </c>
      <c r="U178" s="131"/>
      <c r="V178" s="131">
        <f>P178-Q178-U178</f>
        <v>1.0440000000002669E-2</v>
      </c>
      <c r="W178" s="131"/>
      <c r="X178" s="131"/>
      <c r="Y178" s="131"/>
      <c r="Z178" s="131"/>
      <c r="AA178" s="105" t="s">
        <v>66</v>
      </c>
      <c r="AB178" s="105" t="s">
        <v>66</v>
      </c>
    </row>
    <row r="179" spans="2:28" ht="56.25" customHeight="1" x14ac:dyDescent="0.2">
      <c r="B179" s="135"/>
      <c r="C179" s="129"/>
      <c r="D179" s="140" t="s">
        <v>75</v>
      </c>
      <c r="E179" s="136" t="s">
        <v>76</v>
      </c>
      <c r="F179" s="131">
        <v>800</v>
      </c>
      <c r="G179" s="131">
        <v>800</v>
      </c>
      <c r="H179" s="131">
        <v>200</v>
      </c>
      <c r="I179" s="131">
        <v>800</v>
      </c>
      <c r="J179" s="131">
        <f t="shared" si="155"/>
        <v>0</v>
      </c>
      <c r="K179" s="131">
        <v>200</v>
      </c>
      <c r="L179" s="132">
        <v>1</v>
      </c>
      <c r="M179" s="132">
        <f>F179</f>
        <v>800</v>
      </c>
      <c r="N179" s="131">
        <f>M179/F179*100</f>
        <v>100</v>
      </c>
      <c r="O179" s="131">
        <f t="shared" si="156"/>
        <v>0</v>
      </c>
      <c r="P179" s="131">
        <f t="shared" si="157"/>
        <v>0</v>
      </c>
      <c r="Q179" s="131">
        <f t="shared" si="158"/>
        <v>0</v>
      </c>
      <c r="R179" s="132"/>
      <c r="S179" s="132"/>
      <c r="T179" s="132"/>
      <c r="U179" s="132"/>
      <c r="V179" s="131">
        <v>0</v>
      </c>
      <c r="W179" s="131"/>
      <c r="X179" s="131"/>
      <c r="Y179" s="131"/>
      <c r="Z179" s="131"/>
      <c r="AA179" s="105"/>
      <c r="AB179" s="105"/>
    </row>
    <row r="180" spans="2:28" ht="63.75" x14ac:dyDescent="0.2">
      <c r="B180" s="144"/>
      <c r="C180" s="144"/>
      <c r="D180" s="129" t="s">
        <v>77</v>
      </c>
      <c r="E180" s="137" t="s">
        <v>129</v>
      </c>
      <c r="F180" s="131">
        <v>28723</v>
      </c>
      <c r="G180" s="131">
        <v>28723</v>
      </c>
      <c r="H180" s="131">
        <v>14362</v>
      </c>
      <c r="I180" s="131">
        <v>12779.64165</v>
      </c>
      <c r="J180" s="131">
        <f>I180-G180</f>
        <v>-15943.35835</v>
      </c>
      <c r="K180" s="131">
        <v>11581.78565</v>
      </c>
      <c r="L180" s="132">
        <v>100</v>
      </c>
      <c r="M180" s="132">
        <f t="shared" si="150"/>
        <v>28723</v>
      </c>
      <c r="N180" s="131">
        <f t="shared" si="148"/>
        <v>100</v>
      </c>
      <c r="O180" s="131">
        <v>0</v>
      </c>
      <c r="P180" s="131">
        <f t="shared" si="157"/>
        <v>-2780.2143500000002</v>
      </c>
      <c r="Q180" s="131">
        <f t="shared" si="154"/>
        <v>-0.86099999999999999</v>
      </c>
      <c r="R180" s="132"/>
      <c r="S180" s="132"/>
      <c r="T180" s="132">
        <v>-0.86099999999999999</v>
      </c>
      <c r="U180" s="131"/>
      <c r="V180" s="131">
        <f>P180-Q180-U180</f>
        <v>-2779.3533500000003</v>
      </c>
      <c r="W180" s="131"/>
      <c r="X180" s="131"/>
      <c r="Y180" s="131"/>
      <c r="Z180" s="131"/>
      <c r="AA180" s="105" t="s">
        <v>66</v>
      </c>
      <c r="AB180" s="105" t="s">
        <v>66</v>
      </c>
    </row>
    <row r="181" spans="2:28" s="164" customFormat="1" x14ac:dyDescent="0.25">
      <c r="B181" s="128" t="s">
        <v>130</v>
      </c>
      <c r="C181" s="140" t="s">
        <v>46</v>
      </c>
      <c r="D181" s="140" t="s">
        <v>125</v>
      </c>
      <c r="E181" s="136" t="s">
        <v>131</v>
      </c>
      <c r="F181" s="131">
        <v>11111</v>
      </c>
      <c r="G181" s="131">
        <v>2449</v>
      </c>
      <c r="H181" s="131">
        <v>2449</v>
      </c>
      <c r="I181" s="131">
        <v>2448.444</v>
      </c>
      <c r="J181" s="131">
        <f t="shared" ref="J181" si="159">I181-G181</f>
        <v>-0.55600000000004002</v>
      </c>
      <c r="K181" s="131">
        <v>2448.444</v>
      </c>
      <c r="L181" s="132">
        <v>100</v>
      </c>
      <c r="M181" s="132">
        <f t="shared" si="63"/>
        <v>11111</v>
      </c>
      <c r="N181" s="131">
        <f>M181/F181*100</f>
        <v>100</v>
      </c>
      <c r="O181" s="131">
        <f t="shared" ref="O181" si="160">M181-F181</f>
        <v>0</v>
      </c>
      <c r="P181" s="131">
        <f t="shared" si="157"/>
        <v>-0.55600000000004002</v>
      </c>
      <c r="Q181" s="131">
        <f>R181+S181+T181</f>
        <v>0</v>
      </c>
      <c r="R181" s="132">
        <v>0</v>
      </c>
      <c r="S181" s="132">
        <v>0</v>
      </c>
      <c r="T181" s="132">
        <v>0</v>
      </c>
      <c r="U181" s="131"/>
      <c r="V181" s="131">
        <v>0</v>
      </c>
      <c r="W181" s="131"/>
      <c r="X181" s="131"/>
      <c r="Y181" s="131"/>
      <c r="Z181" s="131"/>
      <c r="AA181" s="105"/>
      <c r="AB181" s="105"/>
    </row>
    <row r="182" spans="2:28" ht="54.75" customHeight="1" x14ac:dyDescent="0.2">
      <c r="B182" s="135" t="s">
        <v>132</v>
      </c>
      <c r="C182" s="129"/>
      <c r="D182" s="129"/>
      <c r="E182" s="137" t="s">
        <v>133</v>
      </c>
      <c r="F182" s="131">
        <f>F183</f>
        <v>3982909</v>
      </c>
      <c r="G182" s="131">
        <f t="shared" ref="G182:U182" si="161">G183</f>
        <v>1883306</v>
      </c>
      <c r="H182" s="131">
        <f t="shared" si="161"/>
        <v>903456</v>
      </c>
      <c r="I182" s="131">
        <f>I183</f>
        <v>895979.13399999996</v>
      </c>
      <c r="J182" s="131">
        <f t="shared" si="161"/>
        <v>-987326.86600000004</v>
      </c>
      <c r="K182" s="131">
        <f>K183</f>
        <v>895979.13399999996</v>
      </c>
      <c r="L182" s="132">
        <v>100</v>
      </c>
      <c r="M182" s="132">
        <f t="shared" si="63"/>
        <v>3982909</v>
      </c>
      <c r="N182" s="131">
        <v>100</v>
      </c>
      <c r="O182" s="131">
        <f t="shared" si="161"/>
        <v>0</v>
      </c>
      <c r="P182" s="131">
        <f>P183</f>
        <v>-7476.8660000000382</v>
      </c>
      <c r="Q182" s="131">
        <f>+R182+T182+S182</f>
        <v>-719.21600000000001</v>
      </c>
      <c r="R182" s="131">
        <f>R183</f>
        <v>0</v>
      </c>
      <c r="S182" s="131">
        <f t="shared" si="161"/>
        <v>0</v>
      </c>
      <c r="T182" s="131">
        <f>T183</f>
        <v>-719.21600000000001</v>
      </c>
      <c r="U182" s="131">
        <f t="shared" si="161"/>
        <v>0</v>
      </c>
      <c r="V182" s="131">
        <f>V183</f>
        <v>0</v>
      </c>
      <c r="W182" s="131"/>
      <c r="X182" s="131"/>
      <c r="Y182" s="131"/>
      <c r="Z182" s="131"/>
      <c r="AA182" s="105"/>
      <c r="AB182" s="105"/>
    </row>
    <row r="183" spans="2:28" ht="55.5" customHeight="1" x14ac:dyDescent="0.2">
      <c r="B183" s="135"/>
      <c r="C183" s="129" t="s">
        <v>46</v>
      </c>
      <c r="D183" s="129"/>
      <c r="E183" s="137" t="s">
        <v>133</v>
      </c>
      <c r="F183" s="131">
        <f>SUM(F184:F186)</f>
        <v>3982909</v>
      </c>
      <c r="G183" s="131">
        <f>SUM(G184:G186)</f>
        <v>1883306</v>
      </c>
      <c r="H183" s="131">
        <f>SUM(H184:H186)</f>
        <v>903456</v>
      </c>
      <c r="I183" s="131">
        <f>SUM(I184:I186)</f>
        <v>895979.13399999996</v>
      </c>
      <c r="J183" s="131">
        <f t="shared" ref="J183" si="162">SUM(J184:J186)</f>
        <v>-987326.86600000004</v>
      </c>
      <c r="K183" s="131">
        <f>SUM(K184:K186)</f>
        <v>895979.13399999996</v>
      </c>
      <c r="L183" s="132">
        <v>100</v>
      </c>
      <c r="M183" s="132">
        <f t="shared" si="63"/>
        <v>3982909</v>
      </c>
      <c r="N183" s="131">
        <v>100</v>
      </c>
      <c r="O183" s="131">
        <f>SUM(O184:O186)</f>
        <v>0</v>
      </c>
      <c r="P183" s="131">
        <f>SUM(P184:P186)</f>
        <v>-7476.8660000000382</v>
      </c>
      <c r="Q183" s="131">
        <f>+Q184+Q185+Q186</f>
        <v>-719.21600000000001</v>
      </c>
      <c r="R183" s="131">
        <f>R185+R184</f>
        <v>0</v>
      </c>
      <c r="S183" s="131">
        <f>S186</f>
        <v>0</v>
      </c>
      <c r="T183" s="131">
        <f>SUM(T184:T186)</f>
        <v>-719.21600000000001</v>
      </c>
      <c r="U183" s="131">
        <v>0</v>
      </c>
      <c r="V183" s="131">
        <v>0</v>
      </c>
      <c r="W183" s="131"/>
      <c r="X183" s="131"/>
      <c r="Y183" s="131"/>
      <c r="Z183" s="131"/>
      <c r="AA183" s="105"/>
      <c r="AB183" s="105"/>
    </row>
    <row r="184" spans="2:28" ht="25.5" x14ac:dyDescent="0.2">
      <c r="B184" s="135"/>
      <c r="C184" s="129"/>
      <c r="D184" s="129" t="s">
        <v>77</v>
      </c>
      <c r="E184" s="137" t="s">
        <v>134</v>
      </c>
      <c r="F184" s="131">
        <v>951500</v>
      </c>
      <c r="G184" s="131">
        <v>951500</v>
      </c>
      <c r="H184" s="131">
        <v>0</v>
      </c>
      <c r="I184" s="131">
        <v>0</v>
      </c>
      <c r="J184" s="131">
        <f>I184-G184</f>
        <v>-951500</v>
      </c>
      <c r="K184" s="131">
        <v>0</v>
      </c>
      <c r="L184" s="132">
        <v>100</v>
      </c>
      <c r="M184" s="132">
        <f t="shared" si="63"/>
        <v>951500</v>
      </c>
      <c r="N184" s="131">
        <f t="shared" ref="N184:N199" si="163">M184/F184*100</f>
        <v>100</v>
      </c>
      <c r="O184" s="131">
        <f>M184-F184</f>
        <v>0</v>
      </c>
      <c r="P184" s="131">
        <f>K184-H184</f>
        <v>0</v>
      </c>
      <c r="Q184" s="131">
        <f>R184+S184+T184</f>
        <v>0</v>
      </c>
      <c r="R184" s="132"/>
      <c r="S184" s="132"/>
      <c r="T184" s="131"/>
      <c r="U184" s="131"/>
      <c r="V184" s="131">
        <f>P184-Q184-U184</f>
        <v>0</v>
      </c>
      <c r="W184" s="131"/>
      <c r="X184" s="131"/>
      <c r="Y184" s="131"/>
      <c r="Z184" s="131"/>
      <c r="AA184" s="105"/>
      <c r="AB184" s="105"/>
    </row>
    <row r="185" spans="2:28" ht="25.5" x14ac:dyDescent="0.2">
      <c r="B185" s="135"/>
      <c r="C185" s="129"/>
      <c r="D185" s="129" t="s">
        <v>83</v>
      </c>
      <c r="E185" s="137" t="s">
        <v>84</v>
      </c>
      <c r="F185" s="131">
        <v>28350</v>
      </c>
      <c r="G185" s="131">
        <v>28350</v>
      </c>
      <c r="H185" s="131">
        <v>0</v>
      </c>
      <c r="I185" s="131">
        <v>0</v>
      </c>
      <c r="J185" s="131">
        <f>I185-G185</f>
        <v>-28350</v>
      </c>
      <c r="K185" s="131">
        <v>0</v>
      </c>
      <c r="L185" s="132">
        <v>100</v>
      </c>
      <c r="M185" s="132">
        <f t="shared" si="63"/>
        <v>28350</v>
      </c>
      <c r="N185" s="131">
        <f t="shared" si="163"/>
        <v>100</v>
      </c>
      <c r="O185" s="131">
        <f>M185-F185</f>
        <v>0</v>
      </c>
      <c r="P185" s="131">
        <f>K185-H185</f>
        <v>0</v>
      </c>
      <c r="Q185" s="131">
        <f>R185+S185+T185</f>
        <v>0</v>
      </c>
      <c r="R185" s="131"/>
      <c r="S185" s="132"/>
      <c r="T185" s="131"/>
      <c r="U185" s="131"/>
      <c r="V185" s="131">
        <f>P185-Q185-U185</f>
        <v>0</v>
      </c>
      <c r="W185" s="131"/>
      <c r="X185" s="131"/>
      <c r="Y185" s="131"/>
      <c r="Z185" s="131"/>
      <c r="AA185" s="105"/>
      <c r="AB185" s="105"/>
    </row>
    <row r="186" spans="2:28" ht="63.75" x14ac:dyDescent="0.2">
      <c r="B186" s="135"/>
      <c r="C186" s="129"/>
      <c r="D186" s="129" t="s">
        <v>125</v>
      </c>
      <c r="E186" s="137" t="s">
        <v>126</v>
      </c>
      <c r="F186" s="131">
        <v>3003059</v>
      </c>
      <c r="G186" s="131">
        <v>903456</v>
      </c>
      <c r="H186" s="131">
        <v>903456</v>
      </c>
      <c r="I186" s="131">
        <v>895979.13399999996</v>
      </c>
      <c r="J186" s="131">
        <f>I186-G186</f>
        <v>-7476.8660000000382</v>
      </c>
      <c r="K186" s="131">
        <v>895979.13399999996</v>
      </c>
      <c r="L186" s="132">
        <v>100</v>
      </c>
      <c r="M186" s="132">
        <f t="shared" si="63"/>
        <v>3003059</v>
      </c>
      <c r="N186" s="131">
        <f t="shared" si="163"/>
        <v>100</v>
      </c>
      <c r="O186" s="131">
        <f>M186-F186</f>
        <v>0</v>
      </c>
      <c r="P186" s="131">
        <f>K186-H186</f>
        <v>-7476.8660000000382</v>
      </c>
      <c r="Q186" s="131">
        <f>R186+S186+T186</f>
        <v>-719.21600000000001</v>
      </c>
      <c r="R186" s="132"/>
      <c r="S186" s="132"/>
      <c r="T186" s="132">
        <v>-719.21600000000001</v>
      </c>
      <c r="U186" s="131"/>
      <c r="V186" s="131">
        <f>W186+X186+Y186+Z186</f>
        <v>0</v>
      </c>
      <c r="W186" s="131"/>
      <c r="X186" s="131"/>
      <c r="Y186" s="131"/>
      <c r="Z186" s="131"/>
      <c r="AA186" s="105"/>
      <c r="AB186" s="105" t="s">
        <v>218</v>
      </c>
    </row>
    <row r="187" spans="2:28" ht="28.5" customHeight="1" x14ac:dyDescent="0.2">
      <c r="B187" s="135" t="s">
        <v>135</v>
      </c>
      <c r="C187" s="129"/>
      <c r="D187" s="129"/>
      <c r="E187" s="137" t="s">
        <v>136</v>
      </c>
      <c r="F187" s="131">
        <f t="shared" ref="F187:K187" si="164">F188+F190+F192+F194+F196</f>
        <v>6055719</v>
      </c>
      <c r="G187" s="131">
        <f t="shared" si="164"/>
        <v>893644</v>
      </c>
      <c r="H187" s="131">
        <f t="shared" si="164"/>
        <v>638902</v>
      </c>
      <c r="I187" s="162">
        <f t="shared" si="164"/>
        <v>852931.37399999995</v>
      </c>
      <c r="J187" s="131">
        <f t="shared" si="164"/>
        <v>-40712.625999999989</v>
      </c>
      <c r="K187" s="131">
        <f t="shared" si="164"/>
        <v>638655.32791999995</v>
      </c>
      <c r="L187" s="131">
        <v>100</v>
      </c>
      <c r="M187" s="131">
        <f>M188+M190+M192+M194+M196</f>
        <v>6055719</v>
      </c>
      <c r="N187" s="131">
        <f t="shared" si="163"/>
        <v>100</v>
      </c>
      <c r="O187" s="131">
        <v>0</v>
      </c>
      <c r="P187" s="131">
        <f>P188+P190+P192+P194+P196</f>
        <v>-246.67208000000392</v>
      </c>
      <c r="Q187" s="131">
        <f>R187+S187+T187</f>
        <v>0</v>
      </c>
      <c r="R187" s="131">
        <f>R188+R190+R192+R194+R196</f>
        <v>0</v>
      </c>
      <c r="S187" s="131">
        <f>S188+S190+S192+S194+S196</f>
        <v>0</v>
      </c>
      <c r="T187" s="131">
        <f>T188+T190+T192+T194+T196</f>
        <v>0</v>
      </c>
      <c r="U187" s="131">
        <v>0</v>
      </c>
      <c r="V187" s="131">
        <v>0</v>
      </c>
      <c r="W187" s="131"/>
      <c r="X187" s="131"/>
      <c r="Y187" s="131"/>
      <c r="Z187" s="131"/>
      <c r="AA187" s="165"/>
      <c r="AB187" s="105"/>
    </row>
    <row r="188" spans="2:28" ht="27" customHeight="1" x14ac:dyDescent="0.2">
      <c r="B188" s="135"/>
      <c r="C188" s="129" t="s">
        <v>115</v>
      </c>
      <c r="D188" s="129"/>
      <c r="E188" s="137" t="s">
        <v>116</v>
      </c>
      <c r="F188" s="131">
        <f>+F189</f>
        <v>294742</v>
      </c>
      <c r="G188" s="131">
        <f>+G189</f>
        <v>294742</v>
      </c>
      <c r="H188" s="131">
        <f>H189</f>
        <v>40000</v>
      </c>
      <c r="I188" s="131">
        <f>+I189</f>
        <v>254087.93100000001</v>
      </c>
      <c r="J188" s="131">
        <f>+J189</f>
        <v>-40654.068999999989</v>
      </c>
      <c r="K188" s="131">
        <f>+K189</f>
        <v>39811.884919999997</v>
      </c>
      <c r="L188" s="131">
        <f t="shared" ref="L188" si="165">L189</f>
        <v>100</v>
      </c>
      <c r="M188" s="132">
        <f t="shared" si="63"/>
        <v>294742</v>
      </c>
      <c r="N188" s="131">
        <f t="shared" si="163"/>
        <v>100</v>
      </c>
      <c r="O188" s="131">
        <f t="shared" ref="O188:O199" si="166">M188-F188</f>
        <v>0</v>
      </c>
      <c r="P188" s="131">
        <f>K188-H188</f>
        <v>-188.11508000000322</v>
      </c>
      <c r="Q188" s="131">
        <f>Q189</f>
        <v>0</v>
      </c>
      <c r="R188" s="131">
        <f>R189</f>
        <v>0</v>
      </c>
      <c r="S188" s="131">
        <f>S189</f>
        <v>0</v>
      </c>
      <c r="T188" s="131">
        <f>T189</f>
        <v>0</v>
      </c>
      <c r="U188" s="131"/>
      <c r="V188" s="131">
        <v>0</v>
      </c>
      <c r="W188" s="131"/>
      <c r="X188" s="131"/>
      <c r="Y188" s="131"/>
      <c r="Z188" s="131"/>
      <c r="AA188" s="105"/>
      <c r="AB188" s="105"/>
    </row>
    <row r="189" spans="2:28" ht="63.75" x14ac:dyDescent="0.2">
      <c r="B189" s="135"/>
      <c r="C189" s="129"/>
      <c r="D189" s="129" t="s">
        <v>137</v>
      </c>
      <c r="E189" s="166" t="s">
        <v>138</v>
      </c>
      <c r="F189" s="131">
        <v>294742</v>
      </c>
      <c r="G189" s="131">
        <v>294742</v>
      </c>
      <c r="H189" s="131">
        <v>40000</v>
      </c>
      <c r="I189" s="131">
        <v>254087.93100000001</v>
      </c>
      <c r="J189" s="131">
        <f>I189-G189</f>
        <v>-40654.068999999989</v>
      </c>
      <c r="K189" s="131">
        <v>39811.884919999997</v>
      </c>
      <c r="L189" s="132">
        <v>100</v>
      </c>
      <c r="M189" s="132">
        <f t="shared" si="63"/>
        <v>294742</v>
      </c>
      <c r="N189" s="131">
        <f t="shared" si="163"/>
        <v>100</v>
      </c>
      <c r="O189" s="131">
        <f t="shared" si="166"/>
        <v>0</v>
      </c>
      <c r="P189" s="131">
        <f>K189-H189</f>
        <v>-188.11508000000322</v>
      </c>
      <c r="Q189" s="131">
        <f>R189+S189+T189</f>
        <v>0</v>
      </c>
      <c r="R189" s="131"/>
      <c r="S189" s="132"/>
      <c r="T189" s="131"/>
      <c r="U189" s="131"/>
      <c r="V189" s="131">
        <v>0</v>
      </c>
      <c r="W189" s="131"/>
      <c r="X189" s="131"/>
      <c r="Y189" s="131"/>
      <c r="Z189" s="131"/>
      <c r="AA189" s="105"/>
      <c r="AB189" s="105" t="s">
        <v>186</v>
      </c>
    </row>
    <row r="190" spans="2:28" ht="83.25" customHeight="1" x14ac:dyDescent="0.2">
      <c r="B190" s="135"/>
      <c r="C190" s="129" t="s">
        <v>119</v>
      </c>
      <c r="D190" s="129"/>
      <c r="E190" s="137" t="s">
        <v>139</v>
      </c>
      <c r="F190" s="131">
        <f>+F191</f>
        <v>4290514</v>
      </c>
      <c r="G190" s="131">
        <f t="shared" ref="G190:K190" si="167">+G191</f>
        <v>390000</v>
      </c>
      <c r="H190" s="131">
        <f t="shared" si="167"/>
        <v>390000</v>
      </c>
      <c r="I190" s="131">
        <f>+I191</f>
        <v>390000</v>
      </c>
      <c r="J190" s="131">
        <f t="shared" si="167"/>
        <v>0</v>
      </c>
      <c r="K190" s="131">
        <f t="shared" si="167"/>
        <v>390000</v>
      </c>
      <c r="L190" s="131">
        <f t="shared" ref="L190" si="168">L191</f>
        <v>100</v>
      </c>
      <c r="M190" s="132">
        <f>M191</f>
        <v>4290514</v>
      </c>
      <c r="N190" s="131">
        <f t="shared" si="163"/>
        <v>100</v>
      </c>
      <c r="O190" s="131">
        <f t="shared" si="166"/>
        <v>0</v>
      </c>
      <c r="P190" s="131">
        <f>K190-H190</f>
        <v>0</v>
      </c>
      <c r="Q190" s="131">
        <f>Q191</f>
        <v>0</v>
      </c>
      <c r="R190" s="131"/>
      <c r="S190" s="131"/>
      <c r="T190" s="131"/>
      <c r="U190" s="131"/>
      <c r="V190" s="131">
        <v>0</v>
      </c>
      <c r="W190" s="131"/>
      <c r="X190" s="131"/>
      <c r="Y190" s="131"/>
      <c r="Z190" s="131"/>
      <c r="AA190" s="105"/>
      <c r="AB190" s="105"/>
    </row>
    <row r="191" spans="2:28" ht="25.5" x14ac:dyDescent="0.2">
      <c r="B191" s="135"/>
      <c r="C191" s="129"/>
      <c r="D191" s="129" t="s">
        <v>125</v>
      </c>
      <c r="E191" s="137" t="s">
        <v>126</v>
      </c>
      <c r="F191" s="131">
        <v>4290514</v>
      </c>
      <c r="G191" s="131">
        <v>390000</v>
      </c>
      <c r="H191" s="131">
        <v>390000</v>
      </c>
      <c r="I191" s="131">
        <v>390000</v>
      </c>
      <c r="J191" s="131">
        <f>I191-G191</f>
        <v>0</v>
      </c>
      <c r="K191" s="131">
        <v>390000</v>
      </c>
      <c r="L191" s="132">
        <v>100</v>
      </c>
      <c r="M191" s="132">
        <f t="shared" ref="M191:M240" si="169">F191</f>
        <v>4290514</v>
      </c>
      <c r="N191" s="131">
        <f t="shared" si="163"/>
        <v>100</v>
      </c>
      <c r="O191" s="131">
        <f t="shared" si="166"/>
        <v>0</v>
      </c>
      <c r="P191" s="131">
        <f>K191-H191</f>
        <v>0</v>
      </c>
      <c r="Q191" s="131">
        <f>R191+S191+T191</f>
        <v>0</v>
      </c>
      <c r="R191" s="132"/>
      <c r="S191" s="132"/>
      <c r="T191" s="131"/>
      <c r="U191" s="131"/>
      <c r="V191" s="131">
        <v>0</v>
      </c>
      <c r="W191" s="131"/>
      <c r="X191" s="131"/>
      <c r="Y191" s="131"/>
      <c r="Z191" s="131"/>
      <c r="AA191" s="105"/>
      <c r="AB191" s="105"/>
    </row>
    <row r="192" spans="2:28" ht="31.5" customHeight="1" x14ac:dyDescent="0.2">
      <c r="B192" s="135"/>
      <c r="C192" s="129" t="s">
        <v>140</v>
      </c>
      <c r="D192" s="129"/>
      <c r="E192" s="137" t="s">
        <v>141</v>
      </c>
      <c r="F192" s="131">
        <f>F193</f>
        <v>851317</v>
      </c>
      <c r="G192" s="131">
        <f t="shared" ref="G192:K192" si="170">G193</f>
        <v>130000</v>
      </c>
      <c r="H192" s="131">
        <f t="shared" si="170"/>
        <v>130000</v>
      </c>
      <c r="I192" s="131">
        <f t="shared" si="170"/>
        <v>130000</v>
      </c>
      <c r="J192" s="131">
        <f t="shared" si="170"/>
        <v>0</v>
      </c>
      <c r="K192" s="131">
        <f t="shared" si="170"/>
        <v>130000</v>
      </c>
      <c r="L192" s="131">
        <v>100</v>
      </c>
      <c r="M192" s="131">
        <f>M193</f>
        <v>851317</v>
      </c>
      <c r="N192" s="131">
        <f t="shared" si="163"/>
        <v>100</v>
      </c>
      <c r="O192" s="131">
        <f t="shared" si="166"/>
        <v>0</v>
      </c>
      <c r="P192" s="131">
        <f t="shared" ref="P192:P194" si="171">K192-H192</f>
        <v>0</v>
      </c>
      <c r="Q192" s="131">
        <f>R192+S192+T192</f>
        <v>0</v>
      </c>
      <c r="R192" s="132"/>
      <c r="S192" s="132"/>
      <c r="T192" s="131"/>
      <c r="U192" s="131"/>
      <c r="V192" s="131">
        <v>0</v>
      </c>
      <c r="W192" s="131"/>
      <c r="X192" s="131"/>
      <c r="Y192" s="131"/>
      <c r="Z192" s="131"/>
      <c r="AA192" s="105"/>
      <c r="AB192" s="105"/>
    </row>
    <row r="193" spans="2:28" ht="25.5" x14ac:dyDescent="0.2">
      <c r="B193" s="135"/>
      <c r="C193" s="129"/>
      <c r="D193" s="129" t="s">
        <v>125</v>
      </c>
      <c r="E193" s="137" t="s">
        <v>126</v>
      </c>
      <c r="F193" s="131">
        <v>851317</v>
      </c>
      <c r="G193" s="131">
        <v>130000</v>
      </c>
      <c r="H193" s="131">
        <v>130000</v>
      </c>
      <c r="I193" s="131">
        <v>130000</v>
      </c>
      <c r="J193" s="131">
        <f t="shared" ref="J193:J198" si="172">I193-G193</f>
        <v>0</v>
      </c>
      <c r="K193" s="131">
        <v>130000</v>
      </c>
      <c r="L193" s="132">
        <v>100</v>
      </c>
      <c r="M193" s="132">
        <f t="shared" si="169"/>
        <v>851317</v>
      </c>
      <c r="N193" s="131">
        <f t="shared" si="163"/>
        <v>100</v>
      </c>
      <c r="O193" s="131">
        <f t="shared" si="166"/>
        <v>0</v>
      </c>
      <c r="P193" s="131">
        <f>K193-H193</f>
        <v>0</v>
      </c>
      <c r="Q193" s="131">
        <f>R193+S193+T193</f>
        <v>0</v>
      </c>
      <c r="R193" s="132"/>
      <c r="S193" s="132"/>
      <c r="T193" s="131"/>
      <c r="U193" s="131"/>
      <c r="V193" s="131">
        <v>0</v>
      </c>
      <c r="W193" s="131"/>
      <c r="X193" s="131"/>
      <c r="Y193" s="131"/>
      <c r="Z193" s="131"/>
      <c r="AA193" s="105"/>
      <c r="AB193" s="105"/>
    </row>
    <row r="194" spans="2:28" ht="40.5" customHeight="1" x14ac:dyDescent="0.2">
      <c r="B194" s="135"/>
      <c r="C194" s="129" t="s">
        <v>142</v>
      </c>
      <c r="D194" s="129"/>
      <c r="E194" s="137" t="s">
        <v>143</v>
      </c>
      <c r="F194" s="131">
        <f>+F195</f>
        <v>110936</v>
      </c>
      <c r="G194" s="131">
        <f t="shared" ref="G194:K194" si="173">+G195</f>
        <v>28902</v>
      </c>
      <c r="H194" s="131">
        <f t="shared" si="173"/>
        <v>28902</v>
      </c>
      <c r="I194" s="131">
        <f>+I195</f>
        <v>28843.442999999999</v>
      </c>
      <c r="J194" s="131">
        <f t="shared" si="173"/>
        <v>-58.557000000000698</v>
      </c>
      <c r="K194" s="131">
        <f t="shared" si="173"/>
        <v>28843.442999999999</v>
      </c>
      <c r="L194" s="132">
        <v>100</v>
      </c>
      <c r="M194" s="132">
        <f>M195</f>
        <v>110936</v>
      </c>
      <c r="N194" s="131">
        <f t="shared" si="163"/>
        <v>100</v>
      </c>
      <c r="O194" s="131">
        <f t="shared" si="166"/>
        <v>0</v>
      </c>
      <c r="P194" s="131">
        <f t="shared" si="171"/>
        <v>-58.557000000000698</v>
      </c>
      <c r="Q194" s="131">
        <f>Q195</f>
        <v>0</v>
      </c>
      <c r="R194" s="131"/>
      <c r="S194" s="131"/>
      <c r="T194" s="131"/>
      <c r="U194" s="131"/>
      <c r="V194" s="131">
        <f>P194-Q194-U194</f>
        <v>-58.557000000000698</v>
      </c>
      <c r="W194" s="131"/>
      <c r="X194" s="131"/>
      <c r="Y194" s="131"/>
      <c r="Z194" s="131"/>
      <c r="AA194" s="105" t="s">
        <v>66</v>
      </c>
      <c r="AB194" s="105" t="s">
        <v>66</v>
      </c>
    </row>
    <row r="195" spans="2:28" ht="25.5" x14ac:dyDescent="0.2">
      <c r="B195" s="135"/>
      <c r="C195" s="129"/>
      <c r="D195" s="129" t="s">
        <v>125</v>
      </c>
      <c r="E195" s="137" t="s">
        <v>126</v>
      </c>
      <c r="F195" s="131">
        <v>110936</v>
      </c>
      <c r="G195" s="131">
        <v>28902</v>
      </c>
      <c r="H195" s="131">
        <v>28902</v>
      </c>
      <c r="I195" s="131">
        <v>28843.442999999999</v>
      </c>
      <c r="J195" s="131">
        <f t="shared" si="172"/>
        <v>-58.557000000000698</v>
      </c>
      <c r="K195" s="131">
        <v>28843.442999999999</v>
      </c>
      <c r="L195" s="132">
        <v>100</v>
      </c>
      <c r="M195" s="132">
        <f>F195</f>
        <v>110936</v>
      </c>
      <c r="N195" s="131">
        <f t="shared" si="163"/>
        <v>100</v>
      </c>
      <c r="O195" s="131">
        <f t="shared" si="166"/>
        <v>0</v>
      </c>
      <c r="P195" s="131">
        <f>K195-H195</f>
        <v>-58.557000000000698</v>
      </c>
      <c r="Q195" s="131">
        <f>R195+S195+T195</f>
        <v>0</v>
      </c>
      <c r="R195" s="132"/>
      <c r="S195" s="132"/>
      <c r="T195" s="131"/>
      <c r="U195" s="131"/>
      <c r="V195" s="131">
        <f>P195-Q195-U195</f>
        <v>-58.557000000000698</v>
      </c>
      <c r="W195" s="131"/>
      <c r="X195" s="131"/>
      <c r="Y195" s="131"/>
      <c r="Z195" s="131"/>
      <c r="AA195" s="105"/>
      <c r="AB195" s="105"/>
    </row>
    <row r="196" spans="2:28" ht="54.75" customHeight="1" x14ac:dyDescent="0.2">
      <c r="B196" s="135"/>
      <c r="C196" s="129" t="s">
        <v>145</v>
      </c>
      <c r="D196" s="129"/>
      <c r="E196" s="137" t="s">
        <v>146</v>
      </c>
      <c r="F196" s="131">
        <f>+F197+F198</f>
        <v>508210</v>
      </c>
      <c r="G196" s="131">
        <f t="shared" ref="G196:K196" si="174">+G197+G198</f>
        <v>50000</v>
      </c>
      <c r="H196" s="131">
        <f t="shared" si="174"/>
        <v>50000</v>
      </c>
      <c r="I196" s="131">
        <f>+I197+I198</f>
        <v>50000</v>
      </c>
      <c r="J196" s="131">
        <f t="shared" si="174"/>
        <v>0</v>
      </c>
      <c r="K196" s="131">
        <f t="shared" si="174"/>
        <v>50000</v>
      </c>
      <c r="L196" s="132">
        <v>100</v>
      </c>
      <c r="M196" s="132">
        <f>M198+M197</f>
        <v>508210</v>
      </c>
      <c r="N196" s="131">
        <f t="shared" si="163"/>
        <v>100</v>
      </c>
      <c r="O196" s="131">
        <f t="shared" si="166"/>
        <v>0</v>
      </c>
      <c r="P196" s="131">
        <f>P198+P197</f>
        <v>0</v>
      </c>
      <c r="Q196" s="131">
        <f>Q198+Q197</f>
        <v>0</v>
      </c>
      <c r="R196" s="132"/>
      <c r="S196" s="132"/>
      <c r="T196" s="131"/>
      <c r="U196" s="131"/>
      <c r="V196" s="131">
        <v>0</v>
      </c>
      <c r="W196" s="131"/>
      <c r="X196" s="131"/>
      <c r="Y196" s="131"/>
      <c r="Z196" s="131"/>
      <c r="AA196" s="105"/>
      <c r="AB196" s="105"/>
    </row>
    <row r="197" spans="2:28" ht="25.5" x14ac:dyDescent="0.2">
      <c r="B197" s="129"/>
      <c r="C197" s="129"/>
      <c r="D197" s="129" t="s">
        <v>77</v>
      </c>
      <c r="E197" s="137" t="s">
        <v>129</v>
      </c>
      <c r="F197" s="131">
        <v>21933</v>
      </c>
      <c r="G197" s="131">
        <v>0</v>
      </c>
      <c r="H197" s="131">
        <v>0</v>
      </c>
      <c r="I197" s="131">
        <v>0</v>
      </c>
      <c r="J197" s="131">
        <f t="shared" ref="J197" si="175">I197-G197</f>
        <v>0</v>
      </c>
      <c r="K197" s="131">
        <v>0</v>
      </c>
      <c r="L197" s="132">
        <v>100</v>
      </c>
      <c r="M197" s="132">
        <f>F197</f>
        <v>21933</v>
      </c>
      <c r="N197" s="131">
        <f t="shared" si="163"/>
        <v>100</v>
      </c>
      <c r="O197" s="131">
        <v>0</v>
      </c>
      <c r="P197" s="131">
        <f t="shared" ref="P197" si="176">K197-H197</f>
        <v>0</v>
      </c>
      <c r="Q197" s="131">
        <f>R197+S197+T197</f>
        <v>0</v>
      </c>
      <c r="R197" s="131"/>
      <c r="S197" s="132"/>
      <c r="T197" s="131"/>
      <c r="U197" s="131"/>
      <c r="V197" s="131">
        <f>P197-Q197-U197</f>
        <v>0</v>
      </c>
      <c r="W197" s="131"/>
      <c r="X197" s="131"/>
      <c r="Y197" s="131"/>
      <c r="Z197" s="131"/>
      <c r="AA197" s="105"/>
      <c r="AB197" s="105"/>
    </row>
    <row r="198" spans="2:28" ht="25.5" x14ac:dyDescent="0.2">
      <c r="B198" s="135"/>
      <c r="C198" s="129"/>
      <c r="D198" s="129" t="s">
        <v>125</v>
      </c>
      <c r="E198" s="137" t="s">
        <v>126</v>
      </c>
      <c r="F198" s="131">
        <v>486277</v>
      </c>
      <c r="G198" s="131">
        <v>50000</v>
      </c>
      <c r="H198" s="131">
        <v>50000</v>
      </c>
      <c r="I198" s="131">
        <v>50000</v>
      </c>
      <c r="J198" s="131">
        <f t="shared" si="172"/>
        <v>0</v>
      </c>
      <c r="K198" s="131">
        <v>50000</v>
      </c>
      <c r="L198" s="132">
        <v>100</v>
      </c>
      <c r="M198" s="132">
        <f>F198</f>
        <v>486277</v>
      </c>
      <c r="N198" s="131">
        <f t="shared" si="163"/>
        <v>100</v>
      </c>
      <c r="O198" s="131">
        <f t="shared" si="166"/>
        <v>0</v>
      </c>
      <c r="P198" s="131">
        <f>K198-H198</f>
        <v>0</v>
      </c>
      <c r="Q198" s="131">
        <f>R198+S198+T198</f>
        <v>0</v>
      </c>
      <c r="R198" s="132"/>
      <c r="S198" s="132"/>
      <c r="T198" s="131"/>
      <c r="U198" s="131"/>
      <c r="V198" s="131">
        <f>P198-Q198-U198</f>
        <v>0</v>
      </c>
      <c r="W198" s="131"/>
      <c r="X198" s="131"/>
      <c r="Y198" s="131"/>
      <c r="Z198" s="131"/>
      <c r="AA198" s="105"/>
      <c r="AB198" s="105"/>
    </row>
    <row r="199" spans="2:28" s="167" customFormat="1" ht="54" customHeight="1" x14ac:dyDescent="0.2">
      <c r="B199" s="135" t="s">
        <v>147</v>
      </c>
      <c r="C199" s="129" t="s">
        <v>46</v>
      </c>
      <c r="D199" s="129" t="s">
        <v>77</v>
      </c>
      <c r="E199" s="137" t="s">
        <v>148</v>
      </c>
      <c r="F199" s="131">
        <v>11029</v>
      </c>
      <c r="G199" s="131">
        <v>11029</v>
      </c>
      <c r="H199" s="131">
        <v>500</v>
      </c>
      <c r="I199" s="131">
        <v>10283.16527</v>
      </c>
      <c r="J199" s="131">
        <f>I199-G199</f>
        <v>-745.83473000000049</v>
      </c>
      <c r="K199" s="131">
        <v>500</v>
      </c>
      <c r="L199" s="132">
        <v>0</v>
      </c>
      <c r="M199" s="132">
        <f t="shared" si="169"/>
        <v>11029</v>
      </c>
      <c r="N199" s="131">
        <f t="shared" si="163"/>
        <v>100</v>
      </c>
      <c r="O199" s="131">
        <f t="shared" si="166"/>
        <v>0</v>
      </c>
      <c r="P199" s="131">
        <f>K199-H199</f>
        <v>0</v>
      </c>
      <c r="Q199" s="131">
        <f>R199+S199+T199</f>
        <v>0</v>
      </c>
      <c r="R199" s="131"/>
      <c r="S199" s="132"/>
      <c r="T199" s="131"/>
      <c r="U199" s="131"/>
      <c r="V199" s="131">
        <f>P199-Q199-U199</f>
        <v>0</v>
      </c>
      <c r="W199" s="131"/>
      <c r="X199" s="131"/>
      <c r="Y199" s="131"/>
      <c r="Z199" s="131"/>
      <c r="AA199" s="105"/>
      <c r="AB199" s="105" t="s">
        <v>50</v>
      </c>
    </row>
    <row r="200" spans="2:28" s="167" customFormat="1" ht="93.75" customHeight="1" x14ac:dyDescent="0.2">
      <c r="B200" s="135" t="s">
        <v>149</v>
      </c>
      <c r="C200" s="129"/>
      <c r="D200" s="129"/>
      <c r="E200" s="137" t="s">
        <v>150</v>
      </c>
      <c r="F200" s="131">
        <f>F201</f>
        <v>8879213</v>
      </c>
      <c r="G200" s="131">
        <f t="shared" ref="G200:P200" si="177">G201</f>
        <v>1410043</v>
      </c>
      <c r="H200" s="131">
        <f>H201</f>
        <v>1410043</v>
      </c>
      <c r="I200" s="131">
        <f>I201</f>
        <v>1410039.9200000002</v>
      </c>
      <c r="J200" s="131">
        <f t="shared" si="177"/>
        <v>-3.0799999999236292</v>
      </c>
      <c r="K200" s="131">
        <f t="shared" si="177"/>
        <v>1410039.9200000002</v>
      </c>
      <c r="L200" s="131">
        <f t="shared" si="177"/>
        <v>100</v>
      </c>
      <c r="M200" s="131">
        <f>M201</f>
        <v>8879213</v>
      </c>
      <c r="N200" s="131">
        <f t="shared" si="177"/>
        <v>100</v>
      </c>
      <c r="O200" s="131">
        <f t="shared" si="177"/>
        <v>0</v>
      </c>
      <c r="P200" s="131">
        <f t="shared" si="177"/>
        <v>-3.0799999999236292</v>
      </c>
      <c r="Q200" s="131">
        <f>R200+S200+T200</f>
        <v>0</v>
      </c>
      <c r="R200" s="131">
        <f>R201</f>
        <v>0</v>
      </c>
      <c r="S200" s="131">
        <f>S201</f>
        <v>0</v>
      </c>
      <c r="T200" s="131">
        <f>T201</f>
        <v>0</v>
      </c>
      <c r="U200" s="131">
        <v>0</v>
      </c>
      <c r="V200" s="131">
        <f>V201</f>
        <v>0</v>
      </c>
      <c r="W200" s="131"/>
      <c r="X200" s="131"/>
      <c r="Y200" s="131"/>
      <c r="Z200" s="131"/>
      <c r="AA200" s="139"/>
      <c r="AB200" s="105"/>
    </row>
    <row r="201" spans="2:28" ht="25.5" x14ac:dyDescent="0.2">
      <c r="B201" s="135"/>
      <c r="C201" s="129" t="s">
        <v>46</v>
      </c>
      <c r="D201" s="129"/>
      <c r="E201" s="137" t="s">
        <v>47</v>
      </c>
      <c r="F201" s="131">
        <f>F203+F202</f>
        <v>8879213</v>
      </c>
      <c r="G201" s="131">
        <f t="shared" ref="G201:J201" si="178">G203+G202</f>
        <v>1410043</v>
      </c>
      <c r="H201" s="131">
        <f t="shared" si="178"/>
        <v>1410043</v>
      </c>
      <c r="I201" s="131">
        <f>I203+I202</f>
        <v>1410039.9200000002</v>
      </c>
      <c r="J201" s="131">
        <f t="shared" si="178"/>
        <v>-3.0799999999236292</v>
      </c>
      <c r="K201" s="131">
        <f>K203+K202</f>
        <v>1410039.9200000002</v>
      </c>
      <c r="L201" s="131">
        <f>L203</f>
        <v>100</v>
      </c>
      <c r="M201" s="132">
        <f>F201</f>
        <v>8879213</v>
      </c>
      <c r="N201" s="131">
        <f>N203</f>
        <v>100</v>
      </c>
      <c r="O201" s="131">
        <f>O203</f>
        <v>0</v>
      </c>
      <c r="P201" s="131">
        <f>P203+P202</f>
        <v>-3.0799999999236292</v>
      </c>
      <c r="Q201" s="131">
        <f>Q203+Q202</f>
        <v>0</v>
      </c>
      <c r="R201" s="131">
        <f>R202+R203</f>
        <v>0</v>
      </c>
      <c r="S201" s="131">
        <f t="shared" ref="S201:V201" si="179">S203</f>
        <v>0</v>
      </c>
      <c r="T201" s="131">
        <f>T203+T202</f>
        <v>0</v>
      </c>
      <c r="U201" s="131">
        <f t="shared" si="179"/>
        <v>0</v>
      </c>
      <c r="V201" s="131">
        <f t="shared" si="179"/>
        <v>0</v>
      </c>
      <c r="W201" s="131"/>
      <c r="X201" s="131"/>
      <c r="Y201" s="131"/>
      <c r="Z201" s="131"/>
      <c r="AA201" s="105"/>
      <c r="AB201" s="168"/>
    </row>
    <row r="202" spans="2:28" ht="63.75" x14ac:dyDescent="0.2">
      <c r="B202" s="129"/>
      <c r="C202" s="129"/>
      <c r="D202" s="129" t="s">
        <v>77</v>
      </c>
      <c r="E202" s="137" t="s">
        <v>129</v>
      </c>
      <c r="F202" s="131">
        <v>43</v>
      </c>
      <c r="G202" s="131">
        <v>43</v>
      </c>
      <c r="H202" s="131">
        <v>43</v>
      </c>
      <c r="I202" s="131">
        <v>42.563000000000002</v>
      </c>
      <c r="J202" s="131">
        <f>I202-G202</f>
        <v>-0.43699999999999761</v>
      </c>
      <c r="K202" s="131">
        <v>42.563000000000002</v>
      </c>
      <c r="L202" s="132">
        <v>0</v>
      </c>
      <c r="M202" s="132">
        <f t="shared" si="169"/>
        <v>43</v>
      </c>
      <c r="N202" s="131">
        <f t="shared" ref="N202:N259" si="180">M202/F202*100</f>
        <v>100</v>
      </c>
      <c r="O202" s="131">
        <f t="shared" ref="O202" si="181">M202-F202</f>
        <v>0</v>
      </c>
      <c r="P202" s="131">
        <f>K202-H202</f>
        <v>-0.43699999999999761</v>
      </c>
      <c r="Q202" s="131">
        <f>R202+S202+T202</f>
        <v>0</v>
      </c>
      <c r="R202" s="131"/>
      <c r="S202" s="132"/>
      <c r="T202" s="131"/>
      <c r="U202" s="131"/>
      <c r="V202" s="131">
        <f>P202-Q202-U202</f>
        <v>-0.43699999999999761</v>
      </c>
      <c r="W202" s="131"/>
      <c r="X202" s="131"/>
      <c r="Y202" s="131"/>
      <c r="Z202" s="131"/>
      <c r="AA202" s="105" t="s">
        <v>66</v>
      </c>
      <c r="AB202" s="105" t="s">
        <v>66</v>
      </c>
    </row>
    <row r="203" spans="2:28" ht="54" customHeight="1" x14ac:dyDescent="0.2">
      <c r="B203" s="135"/>
      <c r="C203" s="129"/>
      <c r="D203" s="129" t="s">
        <v>125</v>
      </c>
      <c r="E203" s="137" t="s">
        <v>126</v>
      </c>
      <c r="F203" s="131">
        <v>8879170</v>
      </c>
      <c r="G203" s="131">
        <v>1410000</v>
      </c>
      <c r="H203" s="131">
        <v>1410000</v>
      </c>
      <c r="I203" s="162">
        <v>1409997.3570000001</v>
      </c>
      <c r="J203" s="131">
        <f>I203-G203</f>
        <v>-2.6429999999236315</v>
      </c>
      <c r="K203" s="131">
        <v>1409997.3570000001</v>
      </c>
      <c r="L203" s="132">
        <v>100</v>
      </c>
      <c r="M203" s="132">
        <f t="shared" si="169"/>
        <v>8879170</v>
      </c>
      <c r="N203" s="131">
        <f t="shared" si="180"/>
        <v>100</v>
      </c>
      <c r="O203" s="131">
        <f>M203-F203</f>
        <v>0</v>
      </c>
      <c r="P203" s="131">
        <f>K203-H203</f>
        <v>-2.6429999999236315</v>
      </c>
      <c r="Q203" s="131">
        <f>R203+S203+T203</f>
        <v>0</v>
      </c>
      <c r="R203" s="132"/>
      <c r="S203" s="132"/>
      <c r="T203" s="131"/>
      <c r="U203" s="131"/>
      <c r="V203" s="131">
        <v>0</v>
      </c>
      <c r="W203" s="131"/>
      <c r="X203" s="131"/>
      <c r="Y203" s="131"/>
      <c r="Z203" s="131"/>
      <c r="AA203" s="105" t="s">
        <v>66</v>
      </c>
      <c r="AB203" s="105" t="s">
        <v>66</v>
      </c>
    </row>
    <row r="204" spans="2:28" ht="72" customHeight="1" x14ac:dyDescent="0.2">
      <c r="B204" s="129" t="s">
        <v>151</v>
      </c>
      <c r="C204" s="129"/>
      <c r="D204" s="129"/>
      <c r="E204" s="146" t="s">
        <v>152</v>
      </c>
      <c r="F204" s="131">
        <f>F205</f>
        <v>340613</v>
      </c>
      <c r="G204" s="131">
        <f t="shared" ref="G204:J204" si="182">G205</f>
        <v>161093</v>
      </c>
      <c r="H204" s="131">
        <f t="shared" si="182"/>
        <v>78320</v>
      </c>
      <c r="I204" s="131">
        <f t="shared" si="182"/>
        <v>81407.401779999971</v>
      </c>
      <c r="J204" s="131">
        <f t="shared" si="182"/>
        <v>-79685.598220000014</v>
      </c>
      <c r="K204" s="131">
        <f>K205</f>
        <v>70561.669589999976</v>
      </c>
      <c r="L204" s="132">
        <f>(K204/H204)*100</f>
        <v>90.094062295709875</v>
      </c>
      <c r="M204" s="131">
        <f>M205</f>
        <v>340613</v>
      </c>
      <c r="N204" s="131">
        <f t="shared" si="180"/>
        <v>100</v>
      </c>
      <c r="O204" s="131">
        <f t="shared" ref="O204:S204" si="183">O205</f>
        <v>0</v>
      </c>
      <c r="P204" s="131">
        <f t="shared" si="183"/>
        <v>-7758.3304100000041</v>
      </c>
      <c r="Q204" s="131">
        <f t="shared" si="183"/>
        <v>-1066.9870000000001</v>
      </c>
      <c r="R204" s="131">
        <f t="shared" si="183"/>
        <v>0</v>
      </c>
      <c r="S204" s="131">
        <f t="shared" si="183"/>
        <v>-12.773999999999999</v>
      </c>
      <c r="T204" s="131">
        <f>T205</f>
        <v>-1054.213</v>
      </c>
      <c r="U204" s="131">
        <v>0</v>
      </c>
      <c r="V204" s="131">
        <v>0</v>
      </c>
      <c r="W204" s="131"/>
      <c r="X204" s="131"/>
      <c r="Y204" s="131"/>
      <c r="Z204" s="131"/>
      <c r="AA204" s="133"/>
      <c r="AB204" s="134"/>
    </row>
    <row r="205" spans="2:28" ht="25.5" x14ac:dyDescent="0.2">
      <c r="B205" s="129"/>
      <c r="C205" s="129" t="s">
        <v>46</v>
      </c>
      <c r="D205" s="129"/>
      <c r="E205" s="137" t="s">
        <v>47</v>
      </c>
      <c r="F205" s="131">
        <f t="shared" ref="F205:K205" si="184">SUM(F206:F223)</f>
        <v>340613</v>
      </c>
      <c r="G205" s="131">
        <f t="shared" si="184"/>
        <v>161093</v>
      </c>
      <c r="H205" s="131">
        <f t="shared" si="184"/>
        <v>78320</v>
      </c>
      <c r="I205" s="131">
        <f t="shared" si="184"/>
        <v>81407.401779999971</v>
      </c>
      <c r="J205" s="131">
        <f t="shared" si="184"/>
        <v>-79685.598220000014</v>
      </c>
      <c r="K205" s="131">
        <f t="shared" si="184"/>
        <v>70561.669589999976</v>
      </c>
      <c r="L205" s="132">
        <f>(K205/H205)*100</f>
        <v>90.094062295709875</v>
      </c>
      <c r="M205" s="131">
        <f>SUM(M206:M223)</f>
        <v>340613</v>
      </c>
      <c r="N205" s="131">
        <f t="shared" si="180"/>
        <v>100</v>
      </c>
      <c r="O205" s="131">
        <f>SUM(O211:O223)</f>
        <v>0</v>
      </c>
      <c r="P205" s="131">
        <f>SUM(P206:P223)</f>
        <v>-7758.3304100000041</v>
      </c>
      <c r="Q205" s="131">
        <f>SUM(Q206:Q223)</f>
        <v>-1066.9870000000001</v>
      </c>
      <c r="R205" s="131">
        <f>SUM(R206:R223)</f>
        <v>0</v>
      </c>
      <c r="S205" s="131">
        <f>SUM(S206:S223)</f>
        <v>-12.773999999999999</v>
      </c>
      <c r="T205" s="131">
        <f>SUM(T206:T223)</f>
        <v>-1054.213</v>
      </c>
      <c r="U205" s="131">
        <f>U211+U213+U214+U215+U216+U220+U222+U223</f>
        <v>0</v>
      </c>
      <c r="V205" s="131">
        <f>V211+V213+V214+V215+V216+V220+V222+V223</f>
        <v>-5128.157830000001</v>
      </c>
      <c r="W205" s="131"/>
      <c r="X205" s="131"/>
      <c r="Y205" s="131"/>
      <c r="Z205" s="131"/>
      <c r="AA205" s="105"/>
      <c r="AB205" s="134"/>
    </row>
    <row r="206" spans="2:28" x14ac:dyDescent="0.2">
      <c r="B206" s="129"/>
      <c r="C206" s="129"/>
      <c r="D206" s="129" t="s">
        <v>88</v>
      </c>
      <c r="E206" s="137" t="s">
        <v>49</v>
      </c>
      <c r="F206" s="131">
        <v>189428</v>
      </c>
      <c r="G206" s="131">
        <v>48000</v>
      </c>
      <c r="H206" s="131">
        <v>48000</v>
      </c>
      <c r="I206" s="131">
        <v>47996.803999999996</v>
      </c>
      <c r="J206" s="131">
        <f t="shared" ref="J206:J210" si="185">I206-G206</f>
        <v>-3.1960000000035507</v>
      </c>
      <c r="K206" s="131">
        <v>47996.803999999996</v>
      </c>
      <c r="L206" s="132">
        <v>100</v>
      </c>
      <c r="M206" s="132">
        <f t="shared" ref="M206:M210" si="186">F206</f>
        <v>189428</v>
      </c>
      <c r="N206" s="131">
        <f t="shared" si="180"/>
        <v>100</v>
      </c>
      <c r="O206" s="131">
        <f t="shared" ref="O206:O210" si="187">M206-F206</f>
        <v>0</v>
      </c>
      <c r="P206" s="131">
        <f t="shared" ref="P206:P223" si="188">K206-H206</f>
        <v>-3.1960000000035507</v>
      </c>
      <c r="Q206" s="131">
        <f t="shared" ref="Q206:Q223" si="189">R206+S206+T206</f>
        <v>0</v>
      </c>
      <c r="R206" s="131"/>
      <c r="S206" s="132"/>
      <c r="T206" s="131"/>
      <c r="U206" s="131"/>
      <c r="V206" s="131">
        <f>P206-Q206-U206</f>
        <v>-3.1960000000035507</v>
      </c>
      <c r="W206" s="131"/>
      <c r="X206" s="131"/>
      <c r="Y206" s="131"/>
      <c r="Z206" s="131"/>
      <c r="AA206" s="105"/>
      <c r="AB206" s="105"/>
    </row>
    <row r="207" spans="2:28" ht="63.75" x14ac:dyDescent="0.2">
      <c r="B207" s="135"/>
      <c r="C207" s="129"/>
      <c r="D207" s="129" t="s">
        <v>101</v>
      </c>
      <c r="E207" s="137" t="s">
        <v>56</v>
      </c>
      <c r="F207" s="131">
        <v>8015</v>
      </c>
      <c r="G207" s="131">
        <v>681</v>
      </c>
      <c r="H207" s="131">
        <v>681</v>
      </c>
      <c r="I207" s="131">
        <v>680.07299999999998</v>
      </c>
      <c r="J207" s="131">
        <f>I207-G207</f>
        <v>-0.92700000000002092</v>
      </c>
      <c r="K207" s="131">
        <v>680.07299999999998</v>
      </c>
      <c r="L207" s="132">
        <v>0</v>
      </c>
      <c r="M207" s="132">
        <f>F207</f>
        <v>8015</v>
      </c>
      <c r="N207" s="131">
        <v>100</v>
      </c>
      <c r="O207" s="131">
        <f t="shared" si="187"/>
        <v>0</v>
      </c>
      <c r="P207" s="131">
        <f>K207-H207</f>
        <v>-0.92700000000002092</v>
      </c>
      <c r="Q207" s="131">
        <f>T207+S207</f>
        <v>-0.94299999999999995</v>
      </c>
      <c r="R207" s="132" t="s">
        <v>53</v>
      </c>
      <c r="S207" s="132">
        <v>-0.94299999999999995</v>
      </c>
      <c r="T207" s="131"/>
      <c r="U207" s="131"/>
      <c r="V207" s="131">
        <f>P207-Q207-U207</f>
        <v>1.5999999999979031E-2</v>
      </c>
      <c r="W207" s="131"/>
      <c r="X207" s="131"/>
      <c r="Y207" s="131"/>
      <c r="Z207" s="131"/>
      <c r="AA207" s="105" t="s">
        <v>66</v>
      </c>
      <c r="AB207" s="105" t="s">
        <v>66</v>
      </c>
    </row>
    <row r="208" spans="2:28" ht="38.25" x14ac:dyDescent="0.2">
      <c r="B208" s="135"/>
      <c r="C208" s="129"/>
      <c r="D208" s="140" t="s">
        <v>103</v>
      </c>
      <c r="E208" s="141" t="s">
        <v>58</v>
      </c>
      <c r="F208" s="131">
        <v>2684</v>
      </c>
      <c r="G208" s="131">
        <v>765</v>
      </c>
      <c r="H208" s="131">
        <v>765</v>
      </c>
      <c r="I208" s="131">
        <v>765</v>
      </c>
      <c r="J208" s="131">
        <f t="shared" ref="J208" si="190">I208-G208</f>
        <v>0</v>
      </c>
      <c r="K208" s="131">
        <v>765</v>
      </c>
      <c r="L208" s="132">
        <v>100</v>
      </c>
      <c r="M208" s="132">
        <f t="shared" si="186"/>
        <v>2684</v>
      </c>
      <c r="N208" s="131">
        <f t="shared" si="180"/>
        <v>100</v>
      </c>
      <c r="O208" s="131">
        <f t="shared" si="187"/>
        <v>0</v>
      </c>
      <c r="P208" s="131">
        <f>K208-H208</f>
        <v>0</v>
      </c>
      <c r="Q208" s="131">
        <f>R208+S208+T208</f>
        <v>0</v>
      </c>
      <c r="R208" s="132"/>
      <c r="S208" s="132"/>
      <c r="T208" s="131"/>
      <c r="U208" s="131"/>
      <c r="V208" s="131">
        <v>0</v>
      </c>
      <c r="W208" s="131"/>
      <c r="X208" s="131"/>
      <c r="Y208" s="131"/>
      <c r="Z208" s="131"/>
      <c r="AA208" s="105"/>
      <c r="AB208" s="105"/>
    </row>
    <row r="209" spans="2:28" x14ac:dyDescent="0.2">
      <c r="B209" s="129"/>
      <c r="C209" s="129"/>
      <c r="D209" s="129" t="s">
        <v>59</v>
      </c>
      <c r="E209" s="137" t="s">
        <v>60</v>
      </c>
      <c r="F209" s="131">
        <v>10002</v>
      </c>
      <c r="G209" s="131">
        <v>2499</v>
      </c>
      <c r="H209" s="131">
        <v>2499</v>
      </c>
      <c r="I209" s="131">
        <v>2499</v>
      </c>
      <c r="J209" s="131">
        <f>I209-G209</f>
        <v>0</v>
      </c>
      <c r="K209" s="131">
        <v>2499</v>
      </c>
      <c r="L209" s="132">
        <v>100</v>
      </c>
      <c r="M209" s="132">
        <f t="shared" si="186"/>
        <v>10002</v>
      </c>
      <c r="N209" s="131">
        <f t="shared" si="180"/>
        <v>100</v>
      </c>
      <c r="O209" s="131">
        <f t="shared" si="187"/>
        <v>0</v>
      </c>
      <c r="P209" s="131">
        <f t="shared" si="188"/>
        <v>0</v>
      </c>
      <c r="Q209" s="131">
        <f t="shared" si="189"/>
        <v>0</v>
      </c>
      <c r="R209" s="131"/>
      <c r="S209" s="132"/>
      <c r="T209" s="131"/>
      <c r="U209" s="131"/>
      <c r="V209" s="131">
        <f t="shared" ref="V209:V214" si="191">P209-Q209-U209</f>
        <v>0</v>
      </c>
      <c r="W209" s="131"/>
      <c r="X209" s="131"/>
      <c r="Y209" s="131"/>
      <c r="Z209" s="131"/>
      <c r="AA209" s="105"/>
      <c r="AB209" s="105"/>
    </row>
    <row r="210" spans="2:28" ht="38.25" x14ac:dyDescent="0.2">
      <c r="B210" s="129"/>
      <c r="C210" s="129"/>
      <c r="D210" s="129" t="s">
        <v>61</v>
      </c>
      <c r="E210" s="137" t="s">
        <v>102</v>
      </c>
      <c r="F210" s="131">
        <v>8524</v>
      </c>
      <c r="G210" s="131">
        <v>2019</v>
      </c>
      <c r="H210" s="131">
        <v>2019</v>
      </c>
      <c r="I210" s="131">
        <v>2019</v>
      </c>
      <c r="J210" s="131">
        <f t="shared" si="185"/>
        <v>0</v>
      </c>
      <c r="K210" s="131">
        <v>2019</v>
      </c>
      <c r="L210" s="132">
        <v>100</v>
      </c>
      <c r="M210" s="132">
        <f t="shared" si="186"/>
        <v>8524</v>
      </c>
      <c r="N210" s="131">
        <f t="shared" si="180"/>
        <v>100</v>
      </c>
      <c r="O210" s="131">
        <f t="shared" si="187"/>
        <v>0</v>
      </c>
      <c r="P210" s="131">
        <f t="shared" si="188"/>
        <v>0</v>
      </c>
      <c r="Q210" s="131">
        <f t="shared" si="189"/>
        <v>0</v>
      </c>
      <c r="R210" s="131"/>
      <c r="S210" s="132"/>
      <c r="T210" s="131"/>
      <c r="U210" s="131"/>
      <c r="V210" s="131">
        <f t="shared" si="191"/>
        <v>0</v>
      </c>
      <c r="W210" s="131"/>
      <c r="X210" s="131"/>
      <c r="Y210" s="131"/>
      <c r="Z210" s="131"/>
      <c r="AA210" s="105"/>
      <c r="AB210" s="105"/>
    </row>
    <row r="211" spans="2:28" ht="25.5" x14ac:dyDescent="0.2">
      <c r="B211" s="129"/>
      <c r="C211" s="129"/>
      <c r="D211" s="129" t="s">
        <v>89</v>
      </c>
      <c r="E211" s="137" t="s">
        <v>110</v>
      </c>
      <c r="F211" s="131">
        <v>85</v>
      </c>
      <c r="G211" s="131">
        <v>0</v>
      </c>
      <c r="H211" s="131">
        <v>0</v>
      </c>
      <c r="I211" s="131">
        <v>0</v>
      </c>
      <c r="J211" s="131">
        <f>I211-G211</f>
        <v>0</v>
      </c>
      <c r="K211" s="131">
        <v>0</v>
      </c>
      <c r="L211" s="132">
        <v>0</v>
      </c>
      <c r="M211" s="132">
        <f t="shared" si="169"/>
        <v>85</v>
      </c>
      <c r="N211" s="131">
        <f t="shared" si="180"/>
        <v>100</v>
      </c>
      <c r="O211" s="131">
        <v>0</v>
      </c>
      <c r="P211" s="131">
        <f t="shared" si="188"/>
        <v>0</v>
      </c>
      <c r="Q211" s="131">
        <f>R211+S211+T211</f>
        <v>0</v>
      </c>
      <c r="R211" s="132"/>
      <c r="S211" s="132"/>
      <c r="T211" s="131"/>
      <c r="U211" s="131"/>
      <c r="V211" s="131">
        <f t="shared" si="191"/>
        <v>0</v>
      </c>
      <c r="W211" s="131"/>
      <c r="X211" s="131"/>
      <c r="Y211" s="131"/>
      <c r="Z211" s="131"/>
      <c r="AA211" s="105"/>
      <c r="AB211" s="105"/>
    </row>
    <row r="212" spans="2:28" ht="51" x14ac:dyDescent="0.2">
      <c r="B212" s="129"/>
      <c r="C212" s="129"/>
      <c r="D212" s="129" t="s">
        <v>64</v>
      </c>
      <c r="E212" s="142" t="s">
        <v>65</v>
      </c>
      <c r="F212" s="131">
        <v>5682</v>
      </c>
      <c r="G212" s="131">
        <v>1270</v>
      </c>
      <c r="H212" s="131">
        <v>1270</v>
      </c>
      <c r="I212" s="131">
        <v>1265.2059999999999</v>
      </c>
      <c r="J212" s="131">
        <f t="shared" ref="J212" si="192">I212-G212</f>
        <v>-4.7940000000000964</v>
      </c>
      <c r="K212" s="131">
        <v>1265.2059999999999</v>
      </c>
      <c r="L212" s="132">
        <f t="shared" ref="L212:L223" si="193">(K212/H212)*100</f>
        <v>99.622519685039364</v>
      </c>
      <c r="M212" s="132">
        <f t="shared" si="169"/>
        <v>5682</v>
      </c>
      <c r="N212" s="131">
        <f t="shared" si="180"/>
        <v>100</v>
      </c>
      <c r="O212" s="131">
        <f t="shared" ref="O212" si="194">M212-F212</f>
        <v>0</v>
      </c>
      <c r="P212" s="131">
        <f>K212-H212</f>
        <v>-4.7940000000000964</v>
      </c>
      <c r="Q212" s="131">
        <f t="shared" si="189"/>
        <v>-11.831</v>
      </c>
      <c r="R212" s="131"/>
      <c r="S212" s="132">
        <v>-11.831</v>
      </c>
      <c r="T212" s="131"/>
      <c r="U212" s="131"/>
      <c r="V212" s="131">
        <f t="shared" si="191"/>
        <v>7.0369999999999031</v>
      </c>
      <c r="W212" s="131"/>
      <c r="X212" s="131"/>
      <c r="Y212" s="131"/>
      <c r="Z212" s="131"/>
      <c r="AA212" s="105"/>
      <c r="AB212" s="105"/>
    </row>
    <row r="213" spans="2:28" ht="63.75" x14ac:dyDescent="0.2">
      <c r="B213" s="129"/>
      <c r="C213" s="129"/>
      <c r="D213" s="129" t="s">
        <v>91</v>
      </c>
      <c r="E213" s="137" t="s">
        <v>92</v>
      </c>
      <c r="F213" s="131">
        <v>90980</v>
      </c>
      <c r="G213" s="131">
        <v>90980</v>
      </c>
      <c r="H213" s="131">
        <v>14111</v>
      </c>
      <c r="I213" s="131">
        <v>20352.245640000001</v>
      </c>
      <c r="J213" s="131">
        <f>I213-G213</f>
        <v>-70627.754359999992</v>
      </c>
      <c r="K213" s="131">
        <v>10092.308919999999</v>
      </c>
      <c r="L213" s="132">
        <f t="shared" si="193"/>
        <v>71.520862589469203</v>
      </c>
      <c r="M213" s="132">
        <f t="shared" si="169"/>
        <v>90980</v>
      </c>
      <c r="N213" s="131">
        <f t="shared" si="180"/>
        <v>100</v>
      </c>
      <c r="O213" s="131">
        <f>M213-F213</f>
        <v>0</v>
      </c>
      <c r="P213" s="131">
        <f>K213-H213</f>
        <v>-4018.6910800000005</v>
      </c>
      <c r="Q213" s="131">
        <f>R213+T213</f>
        <v>-999.21299999999997</v>
      </c>
      <c r="R213" s="132"/>
      <c r="S213" s="132"/>
      <c r="T213" s="131">
        <v>-999.21299999999997</v>
      </c>
      <c r="U213" s="131"/>
      <c r="V213" s="131">
        <f t="shared" si="191"/>
        <v>-3019.4780800000008</v>
      </c>
      <c r="W213" s="131"/>
      <c r="X213" s="131"/>
      <c r="Y213" s="131"/>
      <c r="Z213" s="131"/>
      <c r="AA213" s="105" t="s">
        <v>66</v>
      </c>
      <c r="AB213" s="105" t="s">
        <v>216</v>
      </c>
    </row>
    <row r="214" spans="2:28" ht="40.5" customHeight="1" x14ac:dyDescent="0.2">
      <c r="B214" s="129"/>
      <c r="C214" s="129"/>
      <c r="D214" s="129" t="s">
        <v>93</v>
      </c>
      <c r="E214" s="137" t="s">
        <v>94</v>
      </c>
      <c r="F214" s="131">
        <v>1700</v>
      </c>
      <c r="G214" s="131">
        <v>1700</v>
      </c>
      <c r="H214" s="131">
        <v>1300</v>
      </c>
      <c r="I214" s="131">
        <v>519.23270000000002</v>
      </c>
      <c r="J214" s="131">
        <f>I214-G214</f>
        <v>-1180.7673</v>
      </c>
      <c r="K214" s="131">
        <v>519.23270000000002</v>
      </c>
      <c r="L214" s="132">
        <v>100</v>
      </c>
      <c r="M214" s="132">
        <f t="shared" si="169"/>
        <v>1700</v>
      </c>
      <c r="N214" s="131">
        <f t="shared" si="180"/>
        <v>100</v>
      </c>
      <c r="O214" s="131">
        <f>M214-F214</f>
        <v>0</v>
      </c>
      <c r="P214" s="131">
        <f>K214-H214</f>
        <v>-780.76729999999998</v>
      </c>
      <c r="Q214" s="131">
        <f>R214+S214+T214</f>
        <v>0</v>
      </c>
      <c r="R214" s="132"/>
      <c r="S214" s="132"/>
      <c r="T214" s="131"/>
      <c r="U214" s="131"/>
      <c r="V214" s="131">
        <f t="shared" si="191"/>
        <v>-780.76729999999998</v>
      </c>
      <c r="W214" s="131"/>
      <c r="X214" s="131"/>
      <c r="Y214" s="131"/>
      <c r="Z214" s="131"/>
      <c r="AA214" s="105" t="s">
        <v>66</v>
      </c>
      <c r="AB214" s="105" t="s">
        <v>211</v>
      </c>
    </row>
    <row r="215" spans="2:28" ht="27" customHeight="1" x14ac:dyDescent="0.2">
      <c r="B215" s="129"/>
      <c r="C215" s="129"/>
      <c r="D215" s="129" t="s">
        <v>95</v>
      </c>
      <c r="E215" s="149" t="s">
        <v>96</v>
      </c>
      <c r="F215" s="131">
        <v>1618</v>
      </c>
      <c r="G215" s="131">
        <v>1618</v>
      </c>
      <c r="H215" s="131">
        <v>1618</v>
      </c>
      <c r="I215" s="131">
        <v>0</v>
      </c>
      <c r="J215" s="131">
        <f>I215-G215</f>
        <v>-1618</v>
      </c>
      <c r="K215" s="131">
        <v>0</v>
      </c>
      <c r="L215" s="132">
        <v>100</v>
      </c>
      <c r="M215" s="132">
        <f t="shared" si="169"/>
        <v>1618</v>
      </c>
      <c r="N215" s="131">
        <f t="shared" si="180"/>
        <v>100</v>
      </c>
      <c r="O215" s="131">
        <f>M215-F215</f>
        <v>0</v>
      </c>
      <c r="P215" s="131">
        <f t="shared" si="188"/>
        <v>-1618</v>
      </c>
      <c r="Q215" s="131">
        <f>R215+S215+T215</f>
        <v>0</v>
      </c>
      <c r="R215" s="132"/>
      <c r="S215" s="132"/>
      <c r="T215" s="131"/>
      <c r="U215" s="131"/>
      <c r="V215" s="131">
        <v>0</v>
      </c>
      <c r="W215" s="131"/>
      <c r="X215" s="131"/>
      <c r="Y215" s="131"/>
      <c r="Z215" s="131"/>
      <c r="AA215" s="105" t="s">
        <v>66</v>
      </c>
      <c r="AB215" s="105" t="s">
        <v>200</v>
      </c>
    </row>
    <row r="216" spans="2:28" ht="63.75" x14ac:dyDescent="0.2">
      <c r="B216" s="129"/>
      <c r="C216" s="129"/>
      <c r="D216" s="129" t="s">
        <v>71</v>
      </c>
      <c r="E216" s="137" t="s">
        <v>104</v>
      </c>
      <c r="F216" s="131">
        <v>5469</v>
      </c>
      <c r="G216" s="131">
        <v>5469</v>
      </c>
      <c r="H216" s="131">
        <v>3000</v>
      </c>
      <c r="I216" s="131">
        <v>1722.08755</v>
      </c>
      <c r="J216" s="131">
        <f>I216-G216</f>
        <v>-3746.9124499999998</v>
      </c>
      <c r="K216" s="131">
        <v>1722.08755</v>
      </c>
      <c r="L216" s="132">
        <v>100</v>
      </c>
      <c r="M216" s="132">
        <f t="shared" si="169"/>
        <v>5469</v>
      </c>
      <c r="N216" s="131">
        <f t="shared" si="180"/>
        <v>100</v>
      </c>
      <c r="O216" s="131">
        <f>M216-F216</f>
        <v>0</v>
      </c>
      <c r="P216" s="131">
        <f>K216-H216</f>
        <v>-1277.91245</v>
      </c>
      <c r="Q216" s="131">
        <f>R216+S216+T216</f>
        <v>0</v>
      </c>
      <c r="R216" s="132"/>
      <c r="S216" s="132"/>
      <c r="T216" s="131"/>
      <c r="U216" s="131"/>
      <c r="V216" s="131">
        <f>P216-Q216-U216</f>
        <v>-1277.91245</v>
      </c>
      <c r="W216" s="131"/>
      <c r="X216" s="131"/>
      <c r="Y216" s="131"/>
      <c r="Z216" s="131"/>
      <c r="AA216" s="105" t="s">
        <v>66</v>
      </c>
      <c r="AB216" s="105" t="s">
        <v>200</v>
      </c>
    </row>
    <row r="217" spans="2:28" ht="25.5" x14ac:dyDescent="0.2">
      <c r="B217" s="129"/>
      <c r="C217" s="129"/>
      <c r="D217" s="129" t="s">
        <v>97</v>
      </c>
      <c r="E217" s="137" t="s">
        <v>98</v>
      </c>
      <c r="F217" s="131">
        <v>10348</v>
      </c>
      <c r="G217" s="131">
        <v>2000</v>
      </c>
      <c r="H217" s="131">
        <v>2000</v>
      </c>
      <c r="I217" s="131">
        <v>2000</v>
      </c>
      <c r="J217" s="131">
        <f t="shared" ref="J217:J253" si="195">I217-G217</f>
        <v>0</v>
      </c>
      <c r="K217" s="131">
        <v>2000</v>
      </c>
      <c r="L217" s="132">
        <v>100</v>
      </c>
      <c r="M217" s="132">
        <f t="shared" si="169"/>
        <v>10348</v>
      </c>
      <c r="N217" s="131">
        <f t="shared" si="180"/>
        <v>100</v>
      </c>
      <c r="O217" s="131">
        <f t="shared" ref="O217:O254" si="196">M217-F217</f>
        <v>0</v>
      </c>
      <c r="P217" s="131">
        <f t="shared" ref="P217:P218" si="197">K217-H217</f>
        <v>0</v>
      </c>
      <c r="Q217" s="131">
        <f>R217+S217+T217</f>
        <v>0</v>
      </c>
      <c r="R217" s="132"/>
      <c r="S217" s="132"/>
      <c r="T217" s="131"/>
      <c r="U217" s="131"/>
      <c r="V217" s="131">
        <f>P217-Q217-U217</f>
        <v>0</v>
      </c>
      <c r="W217" s="131"/>
      <c r="X217" s="131"/>
      <c r="Y217" s="131"/>
      <c r="Z217" s="131"/>
      <c r="AA217" s="105"/>
      <c r="AB217" s="105"/>
    </row>
    <row r="218" spans="2:28" ht="63.75" x14ac:dyDescent="0.2">
      <c r="B218" s="129"/>
      <c r="C218" s="129"/>
      <c r="D218" s="129" t="s">
        <v>73</v>
      </c>
      <c r="E218" s="137" t="s">
        <v>74</v>
      </c>
      <c r="F218" s="131">
        <v>399</v>
      </c>
      <c r="G218" s="131">
        <v>399</v>
      </c>
      <c r="H218" s="131">
        <v>80</v>
      </c>
      <c r="I218" s="131">
        <v>82.628640000000004</v>
      </c>
      <c r="J218" s="131">
        <f t="shared" si="195"/>
        <v>-316.37135999999998</v>
      </c>
      <c r="K218" s="131">
        <v>76.833169999999996</v>
      </c>
      <c r="L218" s="132">
        <v>100</v>
      </c>
      <c r="M218" s="132">
        <f t="shared" si="169"/>
        <v>399</v>
      </c>
      <c r="N218" s="131">
        <f t="shared" si="180"/>
        <v>100</v>
      </c>
      <c r="O218" s="131">
        <f t="shared" si="196"/>
        <v>0</v>
      </c>
      <c r="P218" s="131">
        <f t="shared" si="197"/>
        <v>-3.1668300000000045</v>
      </c>
      <c r="Q218" s="131">
        <f t="shared" ref="Q218:Q219" si="198">R218+S218+T218</f>
        <v>0</v>
      </c>
      <c r="R218" s="132"/>
      <c r="S218" s="132"/>
      <c r="T218" s="131"/>
      <c r="U218" s="131"/>
      <c r="V218" s="131">
        <f>P218-Q218-U218</f>
        <v>-3.1668300000000045</v>
      </c>
      <c r="W218" s="131"/>
      <c r="X218" s="131"/>
      <c r="Y218" s="131"/>
      <c r="Z218" s="131"/>
      <c r="AA218" s="105"/>
      <c r="AB218" s="105" t="s">
        <v>66</v>
      </c>
    </row>
    <row r="219" spans="2:28" ht="63.75" x14ac:dyDescent="0.2">
      <c r="B219" s="135"/>
      <c r="C219" s="129"/>
      <c r="D219" s="140" t="s">
        <v>75</v>
      </c>
      <c r="E219" s="136" t="s">
        <v>76</v>
      </c>
      <c r="F219" s="131">
        <v>1948</v>
      </c>
      <c r="G219" s="131">
        <v>1948</v>
      </c>
      <c r="H219" s="131">
        <v>220</v>
      </c>
      <c r="I219" s="131">
        <v>800</v>
      </c>
      <c r="J219" s="131">
        <f t="shared" si="195"/>
        <v>-1148</v>
      </c>
      <c r="K219" s="131">
        <v>220</v>
      </c>
      <c r="L219" s="132">
        <f t="shared" ref="L219" si="199">(K219/H219)*100</f>
        <v>100</v>
      </c>
      <c r="M219" s="132">
        <f>F219</f>
        <v>1948</v>
      </c>
      <c r="N219" s="131">
        <f>M219/F219*100</f>
        <v>100</v>
      </c>
      <c r="O219" s="131">
        <f t="shared" si="196"/>
        <v>0</v>
      </c>
      <c r="P219" s="131">
        <f>K219-H219</f>
        <v>0</v>
      </c>
      <c r="Q219" s="131">
        <f t="shared" si="198"/>
        <v>-55</v>
      </c>
      <c r="R219" s="132"/>
      <c r="S219" s="132"/>
      <c r="T219" s="132">
        <v>-55</v>
      </c>
      <c r="U219" s="132"/>
      <c r="V219" s="131">
        <v>0</v>
      </c>
      <c r="W219" s="131"/>
      <c r="X219" s="131"/>
      <c r="Y219" s="131"/>
      <c r="Z219" s="131"/>
      <c r="AA219" s="105"/>
      <c r="AB219" s="105" t="s">
        <v>66</v>
      </c>
    </row>
    <row r="220" spans="2:28" ht="29.25" customHeight="1" x14ac:dyDescent="0.2">
      <c r="B220" s="129"/>
      <c r="C220" s="129"/>
      <c r="D220" s="129" t="s">
        <v>77</v>
      </c>
      <c r="E220" s="137" t="s">
        <v>129</v>
      </c>
      <c r="F220" s="131">
        <v>1088</v>
      </c>
      <c r="G220" s="131">
        <v>1088</v>
      </c>
      <c r="H220" s="131">
        <v>100</v>
      </c>
      <c r="I220" s="131">
        <v>50</v>
      </c>
      <c r="J220" s="131">
        <f t="shared" si="195"/>
        <v>-1038</v>
      </c>
      <c r="K220" s="131">
        <v>50</v>
      </c>
      <c r="L220" s="132">
        <v>100</v>
      </c>
      <c r="M220" s="132">
        <f t="shared" si="169"/>
        <v>1088</v>
      </c>
      <c r="N220" s="131">
        <f t="shared" si="180"/>
        <v>100</v>
      </c>
      <c r="O220" s="131">
        <f t="shared" si="196"/>
        <v>0</v>
      </c>
      <c r="P220" s="131">
        <f t="shared" si="188"/>
        <v>-50</v>
      </c>
      <c r="Q220" s="131">
        <f t="shared" si="189"/>
        <v>0</v>
      </c>
      <c r="R220" s="132"/>
      <c r="S220" s="132"/>
      <c r="T220" s="131"/>
      <c r="U220" s="131"/>
      <c r="V220" s="131">
        <f>P220-Q220-U220</f>
        <v>-50</v>
      </c>
      <c r="W220" s="131"/>
      <c r="X220" s="131"/>
      <c r="Y220" s="131"/>
      <c r="Z220" s="131"/>
      <c r="AA220" s="105"/>
      <c r="AB220" s="105" t="s">
        <v>66</v>
      </c>
    </row>
    <row r="221" spans="2:28" ht="63.75" x14ac:dyDescent="0.2">
      <c r="B221" s="135"/>
      <c r="C221" s="129"/>
      <c r="D221" s="140" t="s">
        <v>206</v>
      </c>
      <c r="E221" s="137" t="s">
        <v>207</v>
      </c>
      <c r="F221" s="131">
        <v>79</v>
      </c>
      <c r="G221" s="131">
        <v>54</v>
      </c>
      <c r="H221" s="131">
        <v>54</v>
      </c>
      <c r="I221" s="131">
        <v>53.124250000000004</v>
      </c>
      <c r="J221" s="131">
        <f t="shared" si="195"/>
        <v>-0.87574999999999648</v>
      </c>
      <c r="K221" s="131">
        <v>53.124250000000004</v>
      </c>
      <c r="L221" s="132">
        <v>100</v>
      </c>
      <c r="M221" s="132">
        <f t="shared" si="169"/>
        <v>79</v>
      </c>
      <c r="N221" s="131">
        <f t="shared" si="180"/>
        <v>100</v>
      </c>
      <c r="O221" s="131">
        <f t="shared" si="196"/>
        <v>0</v>
      </c>
      <c r="P221" s="131">
        <f t="shared" si="188"/>
        <v>-0.87574999999999648</v>
      </c>
      <c r="Q221" s="131">
        <f t="shared" si="189"/>
        <v>0</v>
      </c>
      <c r="R221" s="132"/>
      <c r="S221" s="132"/>
      <c r="T221" s="131"/>
      <c r="U221" s="131"/>
      <c r="V221" s="131">
        <f>P221-Q221-U221</f>
        <v>-0.87574999999999648</v>
      </c>
      <c r="W221" s="131"/>
      <c r="X221" s="131"/>
      <c r="Y221" s="131"/>
      <c r="Z221" s="131"/>
      <c r="AA221" s="105" t="s">
        <v>66</v>
      </c>
      <c r="AB221" s="105" t="s">
        <v>66</v>
      </c>
    </row>
    <row r="222" spans="2:28" ht="63.75" x14ac:dyDescent="0.2">
      <c r="B222" s="129"/>
      <c r="C222" s="129"/>
      <c r="D222" s="129" t="s">
        <v>83</v>
      </c>
      <c r="E222" s="137" t="s">
        <v>153</v>
      </c>
      <c r="F222" s="131">
        <v>54</v>
      </c>
      <c r="G222" s="131">
        <v>0</v>
      </c>
      <c r="H222" s="131">
        <v>0</v>
      </c>
      <c r="I222" s="131">
        <v>0</v>
      </c>
      <c r="J222" s="131">
        <f t="shared" si="195"/>
        <v>0</v>
      </c>
      <c r="K222" s="131">
        <v>0</v>
      </c>
      <c r="L222" s="132">
        <v>100</v>
      </c>
      <c r="M222" s="132">
        <f t="shared" si="169"/>
        <v>54</v>
      </c>
      <c r="N222" s="131">
        <f t="shared" si="180"/>
        <v>100</v>
      </c>
      <c r="O222" s="131">
        <f t="shared" si="196"/>
        <v>0</v>
      </c>
      <c r="P222" s="131">
        <f t="shared" si="188"/>
        <v>0</v>
      </c>
      <c r="Q222" s="131">
        <f t="shared" si="189"/>
        <v>0</v>
      </c>
      <c r="R222" s="132"/>
      <c r="S222" s="132"/>
      <c r="T222" s="131"/>
      <c r="U222" s="131"/>
      <c r="V222" s="131">
        <f>P222-Q222-U222</f>
        <v>0</v>
      </c>
      <c r="W222" s="131"/>
      <c r="X222" s="131"/>
      <c r="Y222" s="131"/>
      <c r="Z222" s="131"/>
      <c r="AA222" s="105" t="s">
        <v>66</v>
      </c>
      <c r="AB222" s="105" t="s">
        <v>66</v>
      </c>
    </row>
    <row r="223" spans="2:28" ht="35.25" customHeight="1" x14ac:dyDescent="0.2">
      <c r="B223" s="129"/>
      <c r="C223" s="129"/>
      <c r="D223" s="129" t="s">
        <v>125</v>
      </c>
      <c r="E223" s="137" t="s">
        <v>126</v>
      </c>
      <c r="F223" s="131">
        <v>2510</v>
      </c>
      <c r="G223" s="131">
        <v>603</v>
      </c>
      <c r="H223" s="131">
        <v>603</v>
      </c>
      <c r="I223" s="131">
        <v>603</v>
      </c>
      <c r="J223" s="131">
        <f t="shared" si="195"/>
        <v>0</v>
      </c>
      <c r="K223" s="131">
        <v>603</v>
      </c>
      <c r="L223" s="132">
        <f t="shared" si="193"/>
        <v>100</v>
      </c>
      <c r="M223" s="132">
        <f t="shared" si="169"/>
        <v>2510</v>
      </c>
      <c r="N223" s="131">
        <f t="shared" si="180"/>
        <v>100</v>
      </c>
      <c r="O223" s="131">
        <f t="shared" si="196"/>
        <v>0</v>
      </c>
      <c r="P223" s="131">
        <f t="shared" si="188"/>
        <v>0</v>
      </c>
      <c r="Q223" s="131">
        <f t="shared" si="189"/>
        <v>0</v>
      </c>
      <c r="R223" s="132"/>
      <c r="S223" s="132"/>
      <c r="T223" s="131"/>
      <c r="U223" s="131"/>
      <c r="V223" s="131">
        <f>P223-Q223-U223</f>
        <v>0</v>
      </c>
      <c r="W223" s="131"/>
      <c r="X223" s="131"/>
      <c r="Y223" s="131"/>
      <c r="Z223" s="131"/>
      <c r="AA223" s="105"/>
      <c r="AB223" s="105"/>
    </row>
    <row r="224" spans="2:28" ht="66.75" customHeight="1" x14ac:dyDescent="0.2">
      <c r="B224" s="129" t="s">
        <v>154</v>
      </c>
      <c r="C224" s="129"/>
      <c r="D224" s="129"/>
      <c r="E224" s="145" t="s">
        <v>155</v>
      </c>
      <c r="F224" s="131">
        <f>F225</f>
        <v>835491</v>
      </c>
      <c r="G224" s="131">
        <f t="shared" ref="G224:J224" si="200">G225</f>
        <v>341408</v>
      </c>
      <c r="H224" s="131">
        <f t="shared" si="200"/>
        <v>149245</v>
      </c>
      <c r="I224" s="131">
        <f t="shared" si="200"/>
        <v>182805.38377999997</v>
      </c>
      <c r="J224" s="131">
        <f t="shared" si="200"/>
        <v>-158602.61622</v>
      </c>
      <c r="K224" s="131">
        <f>K225</f>
        <v>149230.47718000002</v>
      </c>
      <c r="L224" s="132">
        <f>L225</f>
        <v>1497.6671695315847</v>
      </c>
      <c r="M224" s="131">
        <f>M225</f>
        <v>835491</v>
      </c>
      <c r="N224" s="131">
        <f t="shared" ref="N224:V224" si="201">N225</f>
        <v>1500</v>
      </c>
      <c r="O224" s="131">
        <f t="shared" si="201"/>
        <v>0</v>
      </c>
      <c r="P224" s="131">
        <f t="shared" si="201"/>
        <v>-14.522820000000348</v>
      </c>
      <c r="Q224" s="131">
        <f t="shared" si="201"/>
        <v>-5801.3060000000005</v>
      </c>
      <c r="R224" s="131">
        <f t="shared" si="201"/>
        <v>0</v>
      </c>
      <c r="S224" s="131">
        <f t="shared" si="201"/>
        <v>-4345.3060000000005</v>
      </c>
      <c r="T224" s="131">
        <f t="shared" si="201"/>
        <v>-1456</v>
      </c>
      <c r="U224" s="131">
        <f t="shared" si="201"/>
        <v>0</v>
      </c>
      <c r="V224" s="131">
        <f t="shared" si="201"/>
        <v>0</v>
      </c>
      <c r="W224" s="131"/>
      <c r="X224" s="131"/>
      <c r="Y224" s="131"/>
      <c r="Z224" s="131"/>
      <c r="AA224" s="169"/>
      <c r="AB224" s="168"/>
    </row>
    <row r="225" spans="2:28" ht="25.5" x14ac:dyDescent="0.2">
      <c r="B225" s="129"/>
      <c r="C225" s="129" t="s">
        <v>46</v>
      </c>
      <c r="D225" s="140"/>
      <c r="E225" s="170" t="s">
        <v>47</v>
      </c>
      <c r="F225" s="131">
        <f t="shared" ref="F225:T225" si="202">SUM(F226:F240)</f>
        <v>835491</v>
      </c>
      <c r="G225" s="131">
        <f t="shared" si="202"/>
        <v>341408</v>
      </c>
      <c r="H225" s="131">
        <f t="shared" si="202"/>
        <v>149245</v>
      </c>
      <c r="I225" s="131">
        <f t="shared" si="202"/>
        <v>182805.38377999997</v>
      </c>
      <c r="J225" s="131">
        <f t="shared" si="202"/>
        <v>-158602.61622</v>
      </c>
      <c r="K225" s="131">
        <f t="shared" si="202"/>
        <v>149230.47718000002</v>
      </c>
      <c r="L225" s="131">
        <f t="shared" si="202"/>
        <v>1497.6671695315847</v>
      </c>
      <c r="M225" s="131">
        <f t="shared" si="202"/>
        <v>835491</v>
      </c>
      <c r="N225" s="131">
        <f t="shared" si="202"/>
        <v>1500</v>
      </c>
      <c r="O225" s="131">
        <f t="shared" si="202"/>
        <v>0</v>
      </c>
      <c r="P225" s="131">
        <f t="shared" si="202"/>
        <v>-14.522820000000348</v>
      </c>
      <c r="Q225" s="131">
        <f t="shared" si="202"/>
        <v>-5801.3060000000005</v>
      </c>
      <c r="R225" s="131">
        <f t="shared" si="202"/>
        <v>0</v>
      </c>
      <c r="S225" s="131">
        <f t="shared" si="202"/>
        <v>-4345.3060000000005</v>
      </c>
      <c r="T225" s="131">
        <f t="shared" si="202"/>
        <v>-1456</v>
      </c>
      <c r="U225" s="131"/>
      <c r="V225" s="131">
        <v>0</v>
      </c>
      <c r="W225" s="131"/>
      <c r="X225" s="131"/>
      <c r="Y225" s="131"/>
      <c r="Z225" s="131"/>
      <c r="AA225" s="105"/>
      <c r="AB225" s="105"/>
    </row>
    <row r="226" spans="2:28" x14ac:dyDescent="0.2">
      <c r="B226" s="129"/>
      <c r="C226" s="129"/>
      <c r="D226" s="129" t="s">
        <v>88</v>
      </c>
      <c r="E226" s="137" t="s">
        <v>49</v>
      </c>
      <c r="F226" s="131">
        <v>409717</v>
      </c>
      <c r="G226" s="131">
        <v>92200</v>
      </c>
      <c r="H226" s="131">
        <v>92200</v>
      </c>
      <c r="I226" s="131">
        <v>92200</v>
      </c>
      <c r="J226" s="131">
        <f t="shared" ref="J226:J230" si="203">I226-G226</f>
        <v>0</v>
      </c>
      <c r="K226" s="131">
        <v>92200</v>
      </c>
      <c r="L226" s="132">
        <f t="shared" ref="L226:L227" si="204">(K226/H226)*100</f>
        <v>100</v>
      </c>
      <c r="M226" s="132">
        <f t="shared" ref="M226:M230" si="205">F226</f>
        <v>409717</v>
      </c>
      <c r="N226" s="131">
        <f>M226/F226*100</f>
        <v>100</v>
      </c>
      <c r="O226" s="131">
        <f t="shared" ref="O226:O230" si="206">M226-F226</f>
        <v>0</v>
      </c>
      <c r="P226" s="131">
        <f t="shared" ref="P226:P240" si="207">K226-H226</f>
        <v>0</v>
      </c>
      <c r="Q226" s="131">
        <f t="shared" ref="Q226:Q238" si="208">R226+S226+T226</f>
        <v>-3811.027</v>
      </c>
      <c r="R226" s="132"/>
      <c r="S226" s="132">
        <v>-3811.027</v>
      </c>
      <c r="T226" s="131"/>
      <c r="U226" s="131"/>
      <c r="V226" s="131">
        <f>P226-Q226-U226</f>
        <v>3811.027</v>
      </c>
      <c r="W226" s="131"/>
      <c r="X226" s="131"/>
      <c r="Y226" s="131"/>
      <c r="Z226" s="131"/>
      <c r="AA226" s="105"/>
      <c r="AB226" s="105"/>
    </row>
    <row r="227" spans="2:28" ht="63.75" x14ac:dyDescent="0.2">
      <c r="B227" s="129"/>
      <c r="C227" s="129"/>
      <c r="D227" s="129" t="s">
        <v>101</v>
      </c>
      <c r="E227" s="137" t="s">
        <v>56</v>
      </c>
      <c r="F227" s="131">
        <v>11391</v>
      </c>
      <c r="G227" s="131">
        <v>1581</v>
      </c>
      <c r="H227" s="131">
        <v>1581</v>
      </c>
      <c r="I227" s="131">
        <v>1580.164</v>
      </c>
      <c r="J227" s="131">
        <f>I227-G227</f>
        <v>-0.83600000000001273</v>
      </c>
      <c r="K227" s="131">
        <v>1580.164</v>
      </c>
      <c r="L227" s="132">
        <f t="shared" si="204"/>
        <v>99.947122074636312</v>
      </c>
      <c r="M227" s="132">
        <f t="shared" si="205"/>
        <v>11391</v>
      </c>
      <c r="N227" s="131">
        <f t="shared" si="180"/>
        <v>100</v>
      </c>
      <c r="O227" s="131">
        <f t="shared" si="206"/>
        <v>0</v>
      </c>
      <c r="P227" s="131">
        <f t="shared" si="207"/>
        <v>-0.83600000000001273</v>
      </c>
      <c r="Q227" s="131">
        <f>R227+S227+T227</f>
        <v>-0.17</v>
      </c>
      <c r="R227" s="131"/>
      <c r="S227" s="132">
        <v>-0.17</v>
      </c>
      <c r="T227" s="131"/>
      <c r="U227" s="131"/>
      <c r="V227" s="131">
        <f>P227-Q227-U227</f>
        <v>-0.66600000000001269</v>
      </c>
      <c r="W227" s="131"/>
      <c r="X227" s="131"/>
      <c r="Y227" s="131"/>
      <c r="Z227" s="131"/>
      <c r="AA227" s="105" t="s">
        <v>66</v>
      </c>
      <c r="AB227" s="105" t="s">
        <v>66</v>
      </c>
    </row>
    <row r="228" spans="2:28" ht="38.25" x14ac:dyDescent="0.2">
      <c r="B228" s="135"/>
      <c r="C228" s="129"/>
      <c r="D228" s="140" t="s">
        <v>57</v>
      </c>
      <c r="E228" s="141" t="s">
        <v>58</v>
      </c>
      <c r="F228" s="131">
        <v>7227</v>
      </c>
      <c r="G228" s="131">
        <v>2250</v>
      </c>
      <c r="H228" s="131">
        <v>2250</v>
      </c>
      <c r="I228" s="131">
        <v>2250</v>
      </c>
      <c r="J228" s="131">
        <f t="shared" si="203"/>
        <v>0</v>
      </c>
      <c r="K228" s="131">
        <v>2250</v>
      </c>
      <c r="L228" s="132">
        <v>100</v>
      </c>
      <c r="M228" s="132">
        <f t="shared" si="205"/>
        <v>7227</v>
      </c>
      <c r="N228" s="131">
        <f t="shared" si="180"/>
        <v>100</v>
      </c>
      <c r="O228" s="131">
        <f t="shared" si="206"/>
        <v>0</v>
      </c>
      <c r="P228" s="131">
        <f t="shared" si="207"/>
        <v>0</v>
      </c>
      <c r="Q228" s="131">
        <f>R228+S228+T228</f>
        <v>0</v>
      </c>
      <c r="R228" s="132"/>
      <c r="S228" s="132"/>
      <c r="T228" s="131"/>
      <c r="U228" s="131"/>
      <c r="V228" s="131">
        <v>0</v>
      </c>
      <c r="W228" s="131"/>
      <c r="X228" s="131"/>
      <c r="Y228" s="131"/>
      <c r="Z228" s="131"/>
      <c r="AA228" s="105"/>
      <c r="AB228" s="105"/>
    </row>
    <row r="229" spans="2:28" x14ac:dyDescent="0.2">
      <c r="B229" s="129"/>
      <c r="C229" s="129"/>
      <c r="D229" s="129" t="s">
        <v>59</v>
      </c>
      <c r="E229" s="137" t="s">
        <v>60</v>
      </c>
      <c r="F229" s="131">
        <v>21634</v>
      </c>
      <c r="G229" s="131">
        <v>4985</v>
      </c>
      <c r="H229" s="131">
        <v>4985</v>
      </c>
      <c r="I229" s="131">
        <v>4985</v>
      </c>
      <c r="J229" s="131">
        <f t="shared" si="203"/>
        <v>0</v>
      </c>
      <c r="K229" s="131">
        <v>4985</v>
      </c>
      <c r="L229" s="132">
        <f t="shared" ref="L229:L243" si="209">(K229/H229)*100</f>
        <v>100</v>
      </c>
      <c r="M229" s="132">
        <f t="shared" si="205"/>
        <v>21634</v>
      </c>
      <c r="N229" s="131">
        <f t="shared" si="180"/>
        <v>100</v>
      </c>
      <c r="O229" s="131">
        <f t="shared" si="206"/>
        <v>0</v>
      </c>
      <c r="P229" s="131">
        <f t="shared" si="207"/>
        <v>0</v>
      </c>
      <c r="Q229" s="131">
        <f t="shared" si="208"/>
        <v>-175.583</v>
      </c>
      <c r="R229" s="132"/>
      <c r="S229" s="132">
        <v>-175.583</v>
      </c>
      <c r="T229" s="131"/>
      <c r="U229" s="131"/>
      <c r="V229" s="131">
        <f>P229-Q229-U229</f>
        <v>175.583</v>
      </c>
      <c r="W229" s="131"/>
      <c r="X229" s="131"/>
      <c r="Y229" s="131"/>
      <c r="Z229" s="131"/>
      <c r="AA229" s="105"/>
      <c r="AB229" s="105"/>
    </row>
    <row r="230" spans="2:28" ht="39" customHeight="1" x14ac:dyDescent="0.2">
      <c r="B230" s="129"/>
      <c r="C230" s="129"/>
      <c r="D230" s="129" t="s">
        <v>61</v>
      </c>
      <c r="E230" s="137" t="s">
        <v>102</v>
      </c>
      <c r="F230" s="131">
        <v>18438</v>
      </c>
      <c r="G230" s="131">
        <v>4110</v>
      </c>
      <c r="H230" s="131">
        <v>4110</v>
      </c>
      <c r="I230" s="131">
        <v>4110</v>
      </c>
      <c r="J230" s="131">
        <f t="shared" si="203"/>
        <v>0</v>
      </c>
      <c r="K230" s="131">
        <v>4110</v>
      </c>
      <c r="L230" s="132">
        <f t="shared" si="209"/>
        <v>100</v>
      </c>
      <c r="M230" s="132">
        <f t="shared" si="205"/>
        <v>18438</v>
      </c>
      <c r="N230" s="131">
        <f t="shared" si="180"/>
        <v>100</v>
      </c>
      <c r="O230" s="131">
        <f t="shared" si="206"/>
        <v>0</v>
      </c>
      <c r="P230" s="131">
        <f t="shared" si="207"/>
        <v>0</v>
      </c>
      <c r="Q230" s="131">
        <f t="shared" si="208"/>
        <v>-156.66399999999999</v>
      </c>
      <c r="R230" s="132"/>
      <c r="S230" s="132">
        <v>-156.66399999999999</v>
      </c>
      <c r="T230" s="131"/>
      <c r="U230" s="131"/>
      <c r="V230" s="131">
        <f>P230-Q230-U230</f>
        <v>156.66399999999999</v>
      </c>
      <c r="W230" s="131"/>
      <c r="X230" s="131"/>
      <c r="Y230" s="131"/>
      <c r="Z230" s="131"/>
      <c r="AA230" s="105"/>
      <c r="AB230" s="105"/>
    </row>
    <row r="231" spans="2:28" ht="25.5" x14ac:dyDescent="0.2">
      <c r="B231" s="129"/>
      <c r="C231" s="129"/>
      <c r="D231" s="140" t="s">
        <v>89</v>
      </c>
      <c r="E231" s="137" t="s">
        <v>110</v>
      </c>
      <c r="F231" s="131">
        <v>63</v>
      </c>
      <c r="G231" s="131">
        <v>0</v>
      </c>
      <c r="H231" s="131">
        <v>0</v>
      </c>
      <c r="I231" s="131">
        <v>0</v>
      </c>
      <c r="J231" s="131">
        <f>I231-G231</f>
        <v>0</v>
      </c>
      <c r="K231" s="131">
        <v>0</v>
      </c>
      <c r="L231" s="132">
        <v>100</v>
      </c>
      <c r="M231" s="132">
        <f t="shared" si="169"/>
        <v>63</v>
      </c>
      <c r="N231" s="131">
        <f t="shared" si="180"/>
        <v>100</v>
      </c>
      <c r="O231" s="131">
        <f t="shared" si="196"/>
        <v>0</v>
      </c>
      <c r="P231" s="131">
        <f t="shared" si="207"/>
        <v>0</v>
      </c>
      <c r="Q231" s="131">
        <f>R231+S231+T231</f>
        <v>0</v>
      </c>
      <c r="R231" s="131"/>
      <c r="S231" s="132"/>
      <c r="T231" s="131"/>
      <c r="U231" s="131"/>
      <c r="V231" s="131">
        <f>P231-Q231-U231</f>
        <v>0</v>
      </c>
      <c r="W231" s="131"/>
      <c r="X231" s="131"/>
      <c r="Y231" s="131"/>
      <c r="Z231" s="131"/>
      <c r="AA231" s="105"/>
      <c r="AB231" s="105"/>
    </row>
    <row r="232" spans="2:28" ht="39" customHeight="1" x14ac:dyDescent="0.2">
      <c r="B232" s="129"/>
      <c r="C232" s="129"/>
      <c r="D232" s="129" t="s">
        <v>64</v>
      </c>
      <c r="E232" s="148" t="s">
        <v>65</v>
      </c>
      <c r="F232" s="131">
        <v>12292</v>
      </c>
      <c r="G232" s="131">
        <v>2270</v>
      </c>
      <c r="H232" s="131">
        <v>2270</v>
      </c>
      <c r="I232" s="131">
        <v>2259.5889999999999</v>
      </c>
      <c r="J232" s="131">
        <f t="shared" si="195"/>
        <v>-10.411000000000058</v>
      </c>
      <c r="K232" s="131">
        <v>2259.5889999999999</v>
      </c>
      <c r="L232" s="132">
        <f>(K232/H232)*100</f>
        <v>99.541365638766521</v>
      </c>
      <c r="M232" s="132">
        <f t="shared" si="169"/>
        <v>12292</v>
      </c>
      <c r="N232" s="131">
        <v>100</v>
      </c>
      <c r="O232" s="131">
        <v>0</v>
      </c>
      <c r="P232" s="131">
        <f t="shared" si="207"/>
        <v>-10.411000000000058</v>
      </c>
      <c r="Q232" s="131">
        <f t="shared" si="208"/>
        <v>-201.86199999999999</v>
      </c>
      <c r="R232" s="131"/>
      <c r="S232" s="131">
        <v>-201.86199999999999</v>
      </c>
      <c r="T232" s="131"/>
      <c r="U232" s="131"/>
      <c r="V232" s="131">
        <f>P232-Q232-U232</f>
        <v>191.45099999999994</v>
      </c>
      <c r="W232" s="131"/>
      <c r="X232" s="131"/>
      <c r="Y232" s="131"/>
      <c r="Z232" s="131"/>
      <c r="AA232" s="105" t="s">
        <v>66</v>
      </c>
      <c r="AB232" s="105" t="s">
        <v>66</v>
      </c>
    </row>
    <row r="233" spans="2:28" ht="25.5" x14ac:dyDescent="0.2">
      <c r="B233" s="129"/>
      <c r="C233" s="129"/>
      <c r="D233" s="129" t="s">
        <v>91</v>
      </c>
      <c r="E233" s="137" t="s">
        <v>92</v>
      </c>
      <c r="F233" s="131">
        <v>199690</v>
      </c>
      <c r="G233" s="131">
        <v>199690</v>
      </c>
      <c r="H233" s="131">
        <v>27191</v>
      </c>
      <c r="I233" s="131">
        <v>55236.840190000003</v>
      </c>
      <c r="J233" s="131">
        <f t="shared" si="195"/>
        <v>-144453.15980999998</v>
      </c>
      <c r="K233" s="131">
        <v>27190.91604</v>
      </c>
      <c r="L233" s="132">
        <v>100</v>
      </c>
      <c r="M233" s="132">
        <f t="shared" si="169"/>
        <v>199690</v>
      </c>
      <c r="N233" s="131">
        <f t="shared" si="180"/>
        <v>100</v>
      </c>
      <c r="O233" s="131">
        <f t="shared" si="196"/>
        <v>0</v>
      </c>
      <c r="P233" s="131">
        <f t="shared" si="207"/>
        <v>-8.3959999999933643E-2</v>
      </c>
      <c r="Q233" s="131">
        <f>R233+S233+T233</f>
        <v>0</v>
      </c>
      <c r="R233" s="132"/>
      <c r="S233" s="132"/>
      <c r="T233" s="131"/>
      <c r="U233" s="131"/>
      <c r="V233" s="131">
        <v>0</v>
      </c>
      <c r="W233" s="131"/>
      <c r="X233" s="131"/>
      <c r="Y233" s="131"/>
      <c r="Z233" s="131"/>
      <c r="AA233" s="105"/>
      <c r="AB233" s="105" t="s">
        <v>216</v>
      </c>
    </row>
    <row r="234" spans="2:28" ht="39" customHeight="1" x14ac:dyDescent="0.2">
      <c r="B234" s="129"/>
      <c r="C234" s="129"/>
      <c r="D234" s="129" t="s">
        <v>93</v>
      </c>
      <c r="E234" s="137" t="s">
        <v>94</v>
      </c>
      <c r="F234" s="131">
        <v>12600</v>
      </c>
      <c r="G234" s="131">
        <v>12600</v>
      </c>
      <c r="H234" s="131">
        <v>789</v>
      </c>
      <c r="I234" s="131">
        <v>4640.4816000000001</v>
      </c>
      <c r="J234" s="131">
        <f>I234-G234</f>
        <v>-7959.5183999999999</v>
      </c>
      <c r="K234" s="131">
        <v>788.22799999999995</v>
      </c>
      <c r="L234" s="132">
        <v>100</v>
      </c>
      <c r="M234" s="132">
        <f t="shared" si="169"/>
        <v>12600</v>
      </c>
      <c r="N234" s="131">
        <f t="shared" si="180"/>
        <v>100</v>
      </c>
      <c r="O234" s="131">
        <f t="shared" si="196"/>
        <v>0</v>
      </c>
      <c r="P234" s="131">
        <f t="shared" si="207"/>
        <v>-0.7720000000000482</v>
      </c>
      <c r="Q234" s="131">
        <f>R234+S234+T234</f>
        <v>0</v>
      </c>
      <c r="R234" s="132"/>
      <c r="S234" s="132"/>
      <c r="T234" s="131"/>
      <c r="U234" s="131"/>
      <c r="V234" s="131">
        <v>0</v>
      </c>
      <c r="W234" s="131"/>
      <c r="X234" s="131"/>
      <c r="Y234" s="131"/>
      <c r="Z234" s="131"/>
      <c r="AA234" s="105"/>
      <c r="AB234" s="105" t="s">
        <v>219</v>
      </c>
    </row>
    <row r="235" spans="2:28" ht="63.75" x14ac:dyDescent="0.2">
      <c r="B235" s="129"/>
      <c r="C235" s="129"/>
      <c r="D235" s="129" t="s">
        <v>95</v>
      </c>
      <c r="E235" s="149" t="s">
        <v>96</v>
      </c>
      <c r="F235" s="131">
        <v>1029</v>
      </c>
      <c r="G235" s="131">
        <v>1029</v>
      </c>
      <c r="H235" s="131">
        <v>22</v>
      </c>
      <c r="I235" s="131">
        <v>21.599309999999999</v>
      </c>
      <c r="J235" s="131">
        <f>I235-G235</f>
        <v>-1007.4006900000001</v>
      </c>
      <c r="K235" s="131">
        <v>21.599309999999999</v>
      </c>
      <c r="L235" s="132">
        <f t="shared" ref="L235" si="210">(K235/H235)*100</f>
        <v>98.178681818181815</v>
      </c>
      <c r="M235" s="132">
        <f t="shared" si="169"/>
        <v>1029</v>
      </c>
      <c r="N235" s="131">
        <f t="shared" si="180"/>
        <v>100</v>
      </c>
      <c r="O235" s="131">
        <f t="shared" si="196"/>
        <v>0</v>
      </c>
      <c r="P235" s="131">
        <f t="shared" si="207"/>
        <v>-0.40069000000000088</v>
      </c>
      <c r="Q235" s="131">
        <f>R235+S235+T235</f>
        <v>-1029</v>
      </c>
      <c r="R235" s="132"/>
      <c r="S235" s="132"/>
      <c r="T235" s="131">
        <v>-1029</v>
      </c>
      <c r="U235" s="131"/>
      <c r="V235" s="131">
        <f>P235-Q235-U235</f>
        <v>1028.5993100000001</v>
      </c>
      <c r="W235" s="131"/>
      <c r="X235" s="131"/>
      <c r="Y235" s="131"/>
      <c r="Z235" s="131"/>
      <c r="AA235" s="105" t="s">
        <v>66</v>
      </c>
      <c r="AB235" s="105" t="s">
        <v>216</v>
      </c>
    </row>
    <row r="236" spans="2:28" ht="63.75" x14ac:dyDescent="0.2">
      <c r="B236" s="129"/>
      <c r="C236" s="129"/>
      <c r="D236" s="129" t="s">
        <v>71</v>
      </c>
      <c r="E236" s="137" t="s">
        <v>104</v>
      </c>
      <c r="F236" s="131">
        <v>6199</v>
      </c>
      <c r="G236" s="131">
        <v>1075</v>
      </c>
      <c r="H236" s="131">
        <v>0</v>
      </c>
      <c r="I236" s="131">
        <v>736.56500000000005</v>
      </c>
      <c r="J236" s="131">
        <f t="shared" si="195"/>
        <v>-338.43499999999995</v>
      </c>
      <c r="K236" s="131">
        <v>0</v>
      </c>
      <c r="L236" s="132">
        <v>100</v>
      </c>
      <c r="M236" s="132">
        <f t="shared" si="169"/>
        <v>6199</v>
      </c>
      <c r="N236" s="131">
        <f t="shared" si="180"/>
        <v>100</v>
      </c>
      <c r="O236" s="131">
        <f t="shared" si="196"/>
        <v>0</v>
      </c>
      <c r="P236" s="131">
        <f>K236-H236</f>
        <v>0</v>
      </c>
      <c r="Q236" s="131">
        <f>R236+S236+T236</f>
        <v>0</v>
      </c>
      <c r="R236" s="131"/>
      <c r="S236" s="132"/>
      <c r="T236" s="131"/>
      <c r="U236" s="131"/>
      <c r="V236" s="131">
        <f>P236-Q236-U236</f>
        <v>0</v>
      </c>
      <c r="W236" s="131"/>
      <c r="X236" s="131"/>
      <c r="Y236" s="131"/>
      <c r="Z236" s="131"/>
      <c r="AA236" s="105"/>
      <c r="AB236" s="105" t="s">
        <v>66</v>
      </c>
    </row>
    <row r="237" spans="2:28" ht="63.75" x14ac:dyDescent="0.2">
      <c r="B237" s="129"/>
      <c r="C237" s="129"/>
      <c r="D237" s="129" t="s">
        <v>97</v>
      </c>
      <c r="E237" s="137" t="s">
        <v>98</v>
      </c>
      <c r="F237" s="131">
        <v>57395</v>
      </c>
      <c r="G237" s="131">
        <v>13133</v>
      </c>
      <c r="H237" s="131">
        <v>13133</v>
      </c>
      <c r="I237" s="131">
        <v>13132.66195</v>
      </c>
      <c r="J237" s="131">
        <f>I237-G237</f>
        <v>-0.33805000000029395</v>
      </c>
      <c r="K237" s="131">
        <v>13132.66195</v>
      </c>
      <c r="L237" s="132">
        <v>100</v>
      </c>
      <c r="M237" s="132">
        <f t="shared" si="169"/>
        <v>57395</v>
      </c>
      <c r="N237" s="131">
        <f>M237/F237*100</f>
        <v>100</v>
      </c>
      <c r="O237" s="131">
        <f>M237-F237</f>
        <v>0</v>
      </c>
      <c r="P237" s="131">
        <f>K237-H237</f>
        <v>-0.33805000000029395</v>
      </c>
      <c r="Q237" s="131">
        <f>R237+S237+T237</f>
        <v>0</v>
      </c>
      <c r="R237" s="132"/>
      <c r="S237" s="132"/>
      <c r="T237" s="131"/>
      <c r="U237" s="131"/>
      <c r="V237" s="131">
        <f>P237-Q237-U237</f>
        <v>-0.33805000000029395</v>
      </c>
      <c r="W237" s="131"/>
      <c r="X237" s="131"/>
      <c r="Y237" s="131"/>
      <c r="Z237" s="131"/>
      <c r="AA237" s="105" t="s">
        <v>66</v>
      </c>
      <c r="AB237" s="105" t="s">
        <v>66</v>
      </c>
    </row>
    <row r="238" spans="2:28" ht="63.75" x14ac:dyDescent="0.2">
      <c r="B238" s="129"/>
      <c r="C238" s="129"/>
      <c r="D238" s="129" t="s">
        <v>73</v>
      </c>
      <c r="E238" s="137" t="s">
        <v>74</v>
      </c>
      <c r="F238" s="131">
        <v>403</v>
      </c>
      <c r="G238" s="131">
        <v>403</v>
      </c>
      <c r="H238" s="131">
        <v>62</v>
      </c>
      <c r="I238" s="131">
        <v>400.48273</v>
      </c>
      <c r="J238" s="131">
        <f t="shared" si="195"/>
        <v>-2.5172699999999963</v>
      </c>
      <c r="K238" s="131">
        <v>60.31888</v>
      </c>
      <c r="L238" s="132">
        <v>100</v>
      </c>
      <c r="M238" s="132">
        <f t="shared" si="169"/>
        <v>403</v>
      </c>
      <c r="N238" s="131">
        <f>M238/F238*100</f>
        <v>100</v>
      </c>
      <c r="O238" s="131">
        <f>M238-F238</f>
        <v>0</v>
      </c>
      <c r="P238" s="131">
        <f t="shared" ref="P238" si="211">K238-H238</f>
        <v>-1.6811199999999999</v>
      </c>
      <c r="Q238" s="131">
        <f t="shared" si="208"/>
        <v>0</v>
      </c>
      <c r="R238" s="132"/>
      <c r="S238" s="132"/>
      <c r="T238" s="131"/>
      <c r="U238" s="131"/>
      <c r="V238" s="131">
        <f>P238-Q238-U238</f>
        <v>-1.6811199999999999</v>
      </c>
      <c r="W238" s="131"/>
      <c r="X238" s="131"/>
      <c r="Y238" s="131"/>
      <c r="Z238" s="131"/>
      <c r="AA238" s="105" t="s">
        <v>66</v>
      </c>
      <c r="AB238" s="105" t="s">
        <v>66</v>
      </c>
    </row>
    <row r="239" spans="2:28" ht="39" customHeight="1" x14ac:dyDescent="0.2">
      <c r="B239" s="135"/>
      <c r="C239" s="129"/>
      <c r="D239" s="140" t="s">
        <v>75</v>
      </c>
      <c r="E239" s="136" t="s">
        <v>76</v>
      </c>
      <c r="F239" s="131">
        <v>5081</v>
      </c>
      <c r="G239" s="131">
        <v>5081</v>
      </c>
      <c r="H239" s="131">
        <v>200</v>
      </c>
      <c r="I239" s="131">
        <v>800</v>
      </c>
      <c r="J239" s="131">
        <f t="shared" si="195"/>
        <v>-4281</v>
      </c>
      <c r="K239" s="131">
        <v>200</v>
      </c>
      <c r="L239" s="132">
        <v>100</v>
      </c>
      <c r="M239" s="132">
        <f>F239</f>
        <v>5081</v>
      </c>
      <c r="N239" s="131">
        <f>M239/F239*100</f>
        <v>100</v>
      </c>
      <c r="O239" s="131">
        <f t="shared" ref="O239" si="212">M239-F239</f>
        <v>0</v>
      </c>
      <c r="P239" s="131">
        <f>K239-H239</f>
        <v>0</v>
      </c>
      <c r="Q239" s="131">
        <f>R239+S239+T239</f>
        <v>0</v>
      </c>
      <c r="R239" s="132"/>
      <c r="S239" s="132"/>
      <c r="T239" s="132"/>
      <c r="U239" s="132"/>
      <c r="V239" s="131">
        <v>0</v>
      </c>
      <c r="W239" s="131"/>
      <c r="X239" s="131"/>
      <c r="Y239" s="131"/>
      <c r="Z239" s="131"/>
      <c r="AA239" s="105"/>
      <c r="AB239" s="105" t="s">
        <v>216</v>
      </c>
    </row>
    <row r="240" spans="2:28" ht="63.75" x14ac:dyDescent="0.2">
      <c r="B240" s="129"/>
      <c r="C240" s="129"/>
      <c r="D240" s="129" t="s">
        <v>77</v>
      </c>
      <c r="E240" s="137" t="s">
        <v>129</v>
      </c>
      <c r="F240" s="131">
        <v>72332</v>
      </c>
      <c r="G240" s="131">
        <v>1001</v>
      </c>
      <c r="H240" s="131">
        <v>452</v>
      </c>
      <c r="I240" s="131">
        <v>452</v>
      </c>
      <c r="J240" s="131">
        <f>I240-G240</f>
        <v>-549</v>
      </c>
      <c r="K240" s="131">
        <v>452</v>
      </c>
      <c r="L240" s="132">
        <f t="shared" si="209"/>
        <v>100</v>
      </c>
      <c r="M240" s="132">
        <f t="shared" si="169"/>
        <v>72332</v>
      </c>
      <c r="N240" s="131">
        <f t="shared" si="180"/>
        <v>100</v>
      </c>
      <c r="O240" s="131">
        <f t="shared" si="196"/>
        <v>0</v>
      </c>
      <c r="P240" s="131">
        <f t="shared" si="207"/>
        <v>0</v>
      </c>
      <c r="Q240" s="131">
        <f>R240+S240+T240</f>
        <v>-427</v>
      </c>
      <c r="R240" s="132"/>
      <c r="S240" s="132"/>
      <c r="T240" s="131">
        <v>-427</v>
      </c>
      <c r="U240" s="131"/>
      <c r="V240" s="131">
        <v>0</v>
      </c>
      <c r="W240" s="131"/>
      <c r="X240" s="131"/>
      <c r="Y240" s="131"/>
      <c r="Z240" s="131"/>
      <c r="AA240" s="105"/>
      <c r="AB240" s="105" t="s">
        <v>66</v>
      </c>
    </row>
    <row r="241" spans="2:28" ht="66" customHeight="1" x14ac:dyDescent="0.2">
      <c r="B241" s="129" t="s">
        <v>154</v>
      </c>
      <c r="C241" s="129"/>
      <c r="D241" s="129"/>
      <c r="E241" s="145" t="s">
        <v>156</v>
      </c>
      <c r="F241" s="131">
        <f>F242</f>
        <v>891190</v>
      </c>
      <c r="G241" s="131">
        <f t="shared" ref="G241:J241" si="213">G242</f>
        <v>388588</v>
      </c>
      <c r="H241" s="131">
        <f t="shared" si="213"/>
        <v>217899</v>
      </c>
      <c r="I241" s="131">
        <f t="shared" si="213"/>
        <v>291522.91062000004</v>
      </c>
      <c r="J241" s="131">
        <f t="shared" si="213"/>
        <v>-97065.08937999999</v>
      </c>
      <c r="K241" s="131">
        <f>K242</f>
        <v>215197.13540999999</v>
      </c>
      <c r="L241" s="132">
        <f t="shared" si="209"/>
        <v>98.760038095631458</v>
      </c>
      <c r="M241" s="131">
        <f>M242</f>
        <v>891190</v>
      </c>
      <c r="N241" s="131">
        <f>M241/F241*100</f>
        <v>100</v>
      </c>
      <c r="O241" s="131">
        <f t="shared" ref="O241:T241" si="214">O242</f>
        <v>0</v>
      </c>
      <c r="P241" s="131">
        <f t="shared" si="214"/>
        <v>-2701.8645899999979</v>
      </c>
      <c r="Q241" s="131">
        <f t="shared" si="214"/>
        <v>-5005.3549999999996</v>
      </c>
      <c r="R241" s="131">
        <f t="shared" si="214"/>
        <v>0</v>
      </c>
      <c r="S241" s="131">
        <f t="shared" si="214"/>
        <v>-47.116</v>
      </c>
      <c r="T241" s="131">
        <f t="shared" si="214"/>
        <v>-4958.2389999999996</v>
      </c>
      <c r="U241" s="131">
        <v>0</v>
      </c>
      <c r="V241" s="131">
        <v>0</v>
      </c>
      <c r="W241" s="131">
        <v>0</v>
      </c>
      <c r="X241" s="131">
        <v>0</v>
      </c>
      <c r="Y241" s="131">
        <v>0</v>
      </c>
      <c r="Z241" s="131">
        <v>0</v>
      </c>
      <c r="AA241" s="171"/>
      <c r="AB241" s="105"/>
    </row>
    <row r="242" spans="2:28" ht="25.5" x14ac:dyDescent="0.2">
      <c r="B242" s="129"/>
      <c r="C242" s="129" t="s">
        <v>46</v>
      </c>
      <c r="D242" s="129"/>
      <c r="E242" s="163" t="s">
        <v>47</v>
      </c>
      <c r="F242" s="131">
        <f>F243+F244+F245+F246+F247+F248+F249+F250+F251+F252+F253+F254+F255+F256+F257+F258+F259</f>
        <v>891190</v>
      </c>
      <c r="G242" s="131">
        <f t="shared" ref="G242:R242" si="215">G243+G244+G245+G246+G247+G248+G249+G250+G251+G252+G253+G254+G255+G256+G257+G258+G259</f>
        <v>388588</v>
      </c>
      <c r="H242" s="131">
        <f t="shared" si="215"/>
        <v>217899</v>
      </c>
      <c r="I242" s="131">
        <f t="shared" si="215"/>
        <v>291522.91062000004</v>
      </c>
      <c r="J242" s="131">
        <f t="shared" si="215"/>
        <v>-97065.08937999999</v>
      </c>
      <c r="K242" s="131">
        <f t="shared" si="215"/>
        <v>215197.13540999999</v>
      </c>
      <c r="L242" s="131">
        <f t="shared" si="215"/>
        <v>1599.4391826735155</v>
      </c>
      <c r="M242" s="131">
        <f t="shared" si="215"/>
        <v>891190</v>
      </c>
      <c r="N242" s="131">
        <f t="shared" si="215"/>
        <v>1700</v>
      </c>
      <c r="O242" s="131">
        <f t="shared" si="215"/>
        <v>0</v>
      </c>
      <c r="P242" s="131">
        <f t="shared" si="215"/>
        <v>-2701.8645899999979</v>
      </c>
      <c r="Q242" s="131">
        <f t="shared" si="215"/>
        <v>-5005.3549999999996</v>
      </c>
      <c r="R242" s="131">
        <f t="shared" si="215"/>
        <v>0</v>
      </c>
      <c r="S242" s="131">
        <f t="shared" ref="S242:U242" si="216">S243+S244+S245+S246+S247+S248+S249+S250+S251+S252+S253+S254+S255+S256+S257+S258</f>
        <v>-47.116</v>
      </c>
      <c r="T242" s="131">
        <f t="shared" si="216"/>
        <v>-4958.2389999999996</v>
      </c>
      <c r="U242" s="131">
        <f t="shared" si="216"/>
        <v>0</v>
      </c>
      <c r="V242" s="131">
        <f t="shared" ref="V242:Z242" si="217">+V248+V250+V251+V252+V253+V257</f>
        <v>2297.1591199999966</v>
      </c>
      <c r="W242" s="131">
        <f t="shared" si="217"/>
        <v>0</v>
      </c>
      <c r="X242" s="131">
        <f t="shared" si="217"/>
        <v>0</v>
      </c>
      <c r="Y242" s="131">
        <f t="shared" si="217"/>
        <v>0</v>
      </c>
      <c r="Z242" s="131">
        <f t="shared" si="217"/>
        <v>0</v>
      </c>
      <c r="AA242" s="105"/>
      <c r="AB242" s="105"/>
    </row>
    <row r="243" spans="2:28" ht="25.5" x14ac:dyDescent="0.2">
      <c r="B243" s="129"/>
      <c r="C243" s="129"/>
      <c r="D243" s="129" t="s">
        <v>88</v>
      </c>
      <c r="E243" s="137" t="s">
        <v>49</v>
      </c>
      <c r="F243" s="131">
        <v>447429</v>
      </c>
      <c r="G243" s="131">
        <v>118645</v>
      </c>
      <c r="H243" s="131">
        <v>118645</v>
      </c>
      <c r="I243" s="131">
        <v>118628.69100000001</v>
      </c>
      <c r="J243" s="131">
        <f>I243-G243</f>
        <v>-16.30899999999383</v>
      </c>
      <c r="K243" s="131">
        <v>118628.69100000001</v>
      </c>
      <c r="L243" s="132">
        <f t="shared" si="209"/>
        <v>99.986253950861823</v>
      </c>
      <c r="M243" s="132">
        <f t="shared" ref="M243:M305" si="218">F243</f>
        <v>447429</v>
      </c>
      <c r="N243" s="131">
        <v>100</v>
      </c>
      <c r="O243" s="131">
        <f t="shared" ref="O243:O247" si="219">M243-F243</f>
        <v>0</v>
      </c>
      <c r="P243" s="131">
        <f t="shared" ref="P243:P247" si="220">K243-H243</f>
        <v>-16.30899999999383</v>
      </c>
      <c r="Q243" s="131">
        <f>R243+S243+T243</f>
        <v>-18.734000000000002</v>
      </c>
      <c r="R243" s="131"/>
      <c r="S243" s="132">
        <v>-18.734000000000002</v>
      </c>
      <c r="T243" s="132"/>
      <c r="U243" s="131"/>
      <c r="V243" s="131">
        <f>P243-Q243-U243</f>
        <v>2.4250000000061718</v>
      </c>
      <c r="W243" s="131"/>
      <c r="X243" s="131"/>
      <c r="Y243" s="131"/>
      <c r="Z243" s="131"/>
      <c r="AA243" s="105" t="s">
        <v>212</v>
      </c>
      <c r="AB243" s="105" t="s">
        <v>212</v>
      </c>
    </row>
    <row r="244" spans="2:28" ht="25.5" x14ac:dyDescent="0.2">
      <c r="B244" s="129"/>
      <c r="C244" s="129"/>
      <c r="D244" s="129" t="s">
        <v>101</v>
      </c>
      <c r="E244" s="137" t="s">
        <v>56</v>
      </c>
      <c r="F244" s="131">
        <v>14340</v>
      </c>
      <c r="G244" s="131">
        <v>2265</v>
      </c>
      <c r="H244" s="131">
        <v>2265</v>
      </c>
      <c r="I244" s="131">
        <v>2264.3420000000001</v>
      </c>
      <c r="J244" s="131">
        <f t="shared" ref="J244:J245" si="221">I244-G244</f>
        <v>-0.65799999999990177</v>
      </c>
      <c r="K244" s="131">
        <v>2264.3420000000001</v>
      </c>
      <c r="L244" s="132">
        <v>100</v>
      </c>
      <c r="M244" s="132">
        <f t="shared" si="218"/>
        <v>14340</v>
      </c>
      <c r="N244" s="131">
        <f>M244/F244*100</f>
        <v>100</v>
      </c>
      <c r="O244" s="131">
        <f t="shared" si="219"/>
        <v>0</v>
      </c>
      <c r="P244" s="131">
        <f t="shared" si="220"/>
        <v>-0.65799999999990177</v>
      </c>
      <c r="Q244" s="131">
        <f t="shared" ref="Q244:Q255" si="222">R244+S244+T244</f>
        <v>0</v>
      </c>
      <c r="R244" s="131"/>
      <c r="S244" s="132"/>
      <c r="T244" s="131"/>
      <c r="U244" s="131"/>
      <c r="V244" s="131">
        <f>P244-Q244-U244</f>
        <v>-0.65799999999990177</v>
      </c>
      <c r="W244" s="131"/>
      <c r="X244" s="131"/>
      <c r="Y244" s="131"/>
      <c r="Z244" s="131"/>
      <c r="AA244" s="105" t="s">
        <v>212</v>
      </c>
      <c r="AB244" s="105" t="s">
        <v>212</v>
      </c>
    </row>
    <row r="245" spans="2:28" ht="38.25" x14ac:dyDescent="0.2">
      <c r="B245" s="135"/>
      <c r="C245" s="129"/>
      <c r="D245" s="140" t="s">
        <v>57</v>
      </c>
      <c r="E245" s="141" t="s">
        <v>58</v>
      </c>
      <c r="F245" s="131">
        <v>8715</v>
      </c>
      <c r="G245" s="131">
        <v>2162</v>
      </c>
      <c r="H245" s="131">
        <v>2162</v>
      </c>
      <c r="I245" s="131">
        <v>2156.2919999999999</v>
      </c>
      <c r="J245" s="131">
        <f t="shared" si="221"/>
        <v>-5.7080000000000837</v>
      </c>
      <c r="K245" s="131">
        <v>2156.2919999999999</v>
      </c>
      <c r="L245" s="132">
        <v>100</v>
      </c>
      <c r="M245" s="132">
        <f t="shared" si="218"/>
        <v>8715</v>
      </c>
      <c r="N245" s="131">
        <f t="shared" ref="N245" si="223">M245/F245*100</f>
        <v>100</v>
      </c>
      <c r="O245" s="131">
        <f t="shared" si="219"/>
        <v>0</v>
      </c>
      <c r="P245" s="131">
        <f>K245-H245</f>
        <v>-5.7080000000000837</v>
      </c>
      <c r="Q245" s="131">
        <f>R245+S245+T245</f>
        <v>0</v>
      </c>
      <c r="R245" s="132"/>
      <c r="S245" s="132"/>
      <c r="T245" s="131"/>
      <c r="U245" s="131"/>
      <c r="V245" s="131">
        <v>0</v>
      </c>
      <c r="W245" s="131"/>
      <c r="X245" s="131"/>
      <c r="Y245" s="131"/>
      <c r="Z245" s="131"/>
      <c r="AA245" s="105" t="s">
        <v>212</v>
      </c>
      <c r="AB245" s="105" t="s">
        <v>212</v>
      </c>
    </row>
    <row r="246" spans="2:28" x14ac:dyDescent="0.2">
      <c r="B246" s="129"/>
      <c r="C246" s="129"/>
      <c r="D246" s="129" t="s">
        <v>59</v>
      </c>
      <c r="E246" s="137" t="s">
        <v>60</v>
      </c>
      <c r="F246" s="131">
        <v>23625</v>
      </c>
      <c r="G246" s="131">
        <v>6005</v>
      </c>
      <c r="H246" s="131">
        <v>6005</v>
      </c>
      <c r="I246" s="131">
        <v>6005</v>
      </c>
      <c r="J246" s="131">
        <f>I246-G246</f>
        <v>0</v>
      </c>
      <c r="K246" s="131">
        <v>6005</v>
      </c>
      <c r="L246" s="132">
        <f t="shared" ref="L246:L247" si="224">(K246/H246)*100</f>
        <v>100</v>
      </c>
      <c r="M246" s="132">
        <f t="shared" si="218"/>
        <v>23625</v>
      </c>
      <c r="N246" s="131">
        <v>100</v>
      </c>
      <c r="O246" s="131">
        <f t="shared" si="219"/>
        <v>0</v>
      </c>
      <c r="P246" s="131">
        <f t="shared" si="220"/>
        <v>0</v>
      </c>
      <c r="Q246" s="131">
        <f t="shared" si="222"/>
        <v>0</v>
      </c>
      <c r="R246" s="131"/>
      <c r="S246" s="131"/>
      <c r="T246" s="131"/>
      <c r="U246" s="131"/>
      <c r="V246" s="131">
        <f>P246-Q246-U246</f>
        <v>0</v>
      </c>
      <c r="W246" s="131"/>
      <c r="X246" s="131"/>
      <c r="Y246" s="131"/>
      <c r="Z246" s="131"/>
      <c r="AA246" s="105"/>
      <c r="AB246" s="105"/>
    </row>
    <row r="247" spans="2:28" ht="38.25" x14ac:dyDescent="0.2">
      <c r="B247" s="129"/>
      <c r="C247" s="129"/>
      <c r="D247" s="129" t="s">
        <v>61</v>
      </c>
      <c r="E247" s="137" t="s">
        <v>102</v>
      </c>
      <c r="F247" s="131">
        <v>20134</v>
      </c>
      <c r="G247" s="131">
        <v>5011</v>
      </c>
      <c r="H247" s="131">
        <v>5011</v>
      </c>
      <c r="I247" s="131">
        <v>5011</v>
      </c>
      <c r="J247" s="131">
        <f>I247-G247</f>
        <v>0</v>
      </c>
      <c r="K247" s="131">
        <v>5011</v>
      </c>
      <c r="L247" s="132">
        <f t="shared" si="224"/>
        <v>100</v>
      </c>
      <c r="M247" s="132">
        <f t="shared" si="218"/>
        <v>20134</v>
      </c>
      <c r="N247" s="131">
        <f t="shared" ref="N247" si="225">M247/F247*100</f>
        <v>100</v>
      </c>
      <c r="O247" s="131">
        <f t="shared" si="219"/>
        <v>0</v>
      </c>
      <c r="P247" s="131">
        <f t="shared" si="220"/>
        <v>0</v>
      </c>
      <c r="Q247" s="131">
        <f>R247+S247+T247</f>
        <v>-0.30199999999999999</v>
      </c>
      <c r="R247" s="132"/>
      <c r="S247" s="132">
        <v>-0.30199999999999999</v>
      </c>
      <c r="T247" s="131"/>
      <c r="U247" s="131"/>
      <c r="V247" s="131">
        <f>P247-Q247-U247</f>
        <v>0.30199999999999999</v>
      </c>
      <c r="W247" s="131"/>
      <c r="X247" s="131"/>
      <c r="Y247" s="131"/>
      <c r="Z247" s="131"/>
      <c r="AA247" s="105"/>
      <c r="AB247" s="105"/>
    </row>
    <row r="248" spans="2:28" ht="25.5" x14ac:dyDescent="0.2">
      <c r="B248" s="129"/>
      <c r="C248" s="129"/>
      <c r="D248" s="129" t="s">
        <v>89</v>
      </c>
      <c r="E248" s="137" t="s">
        <v>110</v>
      </c>
      <c r="F248" s="131">
        <v>113</v>
      </c>
      <c r="G248" s="131">
        <v>0</v>
      </c>
      <c r="H248" s="131">
        <v>0</v>
      </c>
      <c r="I248" s="131">
        <v>0</v>
      </c>
      <c r="J248" s="131">
        <f>I248-G248</f>
        <v>0</v>
      </c>
      <c r="K248" s="131">
        <v>0</v>
      </c>
      <c r="L248" s="132">
        <v>100</v>
      </c>
      <c r="M248" s="132">
        <f t="shared" si="218"/>
        <v>113</v>
      </c>
      <c r="N248" s="131">
        <f t="shared" si="180"/>
        <v>100</v>
      </c>
      <c r="O248" s="131">
        <v>0</v>
      </c>
      <c r="P248" s="131">
        <f>K248-H248</f>
        <v>0</v>
      </c>
      <c r="Q248" s="131">
        <f>R248+S248+T248</f>
        <v>0</v>
      </c>
      <c r="R248" s="131"/>
      <c r="S248" s="131"/>
      <c r="T248" s="131"/>
      <c r="U248" s="131"/>
      <c r="V248" s="131">
        <v>0</v>
      </c>
      <c r="W248" s="131"/>
      <c r="X248" s="131"/>
      <c r="Y248" s="131"/>
      <c r="Z248" s="131"/>
      <c r="AA248" s="105"/>
      <c r="AB248" s="105"/>
    </row>
    <row r="249" spans="2:28" ht="51" x14ac:dyDescent="0.2">
      <c r="B249" s="129"/>
      <c r="C249" s="129"/>
      <c r="D249" s="129" t="s">
        <v>64</v>
      </c>
      <c r="E249" s="172" t="s">
        <v>65</v>
      </c>
      <c r="F249" s="131">
        <v>13422</v>
      </c>
      <c r="G249" s="131">
        <v>2834</v>
      </c>
      <c r="H249" s="131">
        <v>2834</v>
      </c>
      <c r="I249" s="131">
        <v>2818.4960000000001</v>
      </c>
      <c r="J249" s="131">
        <f t="shared" si="195"/>
        <v>-15.503999999999905</v>
      </c>
      <c r="K249" s="131">
        <v>2818.4960000000001</v>
      </c>
      <c r="L249" s="132">
        <f t="shared" ref="L249" si="226">(K249/H249)*100</f>
        <v>99.452928722653496</v>
      </c>
      <c r="M249" s="132">
        <f t="shared" si="218"/>
        <v>13422</v>
      </c>
      <c r="N249" s="131">
        <f t="shared" si="180"/>
        <v>100</v>
      </c>
      <c r="O249" s="131">
        <f t="shared" ref="O249" si="227">M249-F249</f>
        <v>0</v>
      </c>
      <c r="P249" s="131">
        <f t="shared" ref="P249:P255" si="228">K249-H249</f>
        <v>-15.503999999999905</v>
      </c>
      <c r="Q249" s="131">
        <f t="shared" si="222"/>
        <v>-28.08</v>
      </c>
      <c r="R249" s="132"/>
      <c r="S249" s="132">
        <v>-28.08</v>
      </c>
      <c r="T249" s="131"/>
      <c r="U249" s="131"/>
      <c r="V249" s="131">
        <f>P249-Q249-U249</f>
        <v>12.576000000000093</v>
      </c>
      <c r="W249" s="131"/>
      <c r="X249" s="131"/>
      <c r="Y249" s="131"/>
      <c r="Z249" s="131"/>
      <c r="AA249" s="105" t="s">
        <v>212</v>
      </c>
      <c r="AB249" s="105" t="s">
        <v>212</v>
      </c>
    </row>
    <row r="250" spans="2:28" ht="63.75" x14ac:dyDescent="0.2">
      <c r="B250" s="129"/>
      <c r="C250" s="129"/>
      <c r="D250" s="129" t="s">
        <v>91</v>
      </c>
      <c r="E250" s="137" t="s">
        <v>92</v>
      </c>
      <c r="F250" s="131">
        <v>218981</v>
      </c>
      <c r="G250" s="131">
        <v>203622</v>
      </c>
      <c r="H250" s="131">
        <v>39299</v>
      </c>
      <c r="I250" s="131">
        <v>110855.88929000001</v>
      </c>
      <c r="J250" s="131">
        <f>I250-G250</f>
        <v>-92766.110709999994</v>
      </c>
      <c r="K250" s="131">
        <v>36638.132619999997</v>
      </c>
      <c r="L250" s="132">
        <v>0</v>
      </c>
      <c r="M250" s="132">
        <f t="shared" si="218"/>
        <v>218981</v>
      </c>
      <c r="N250" s="131">
        <f t="shared" si="180"/>
        <v>100</v>
      </c>
      <c r="O250" s="131">
        <f t="shared" si="196"/>
        <v>0</v>
      </c>
      <c r="P250" s="131">
        <f t="shared" si="228"/>
        <v>-2660.8673800000033</v>
      </c>
      <c r="Q250" s="131">
        <f>R250+S250+T250</f>
        <v>-4958.2389999999996</v>
      </c>
      <c r="R250" s="132"/>
      <c r="S250" s="132"/>
      <c r="T250" s="131">
        <v>-4958.2389999999996</v>
      </c>
      <c r="U250" s="131"/>
      <c r="V250" s="131">
        <f>P250-Q250-U250</f>
        <v>2297.3716199999963</v>
      </c>
      <c r="W250" s="131"/>
      <c r="X250" s="131"/>
      <c r="Y250" s="131"/>
      <c r="Z250" s="131"/>
      <c r="AA250" s="105" t="s">
        <v>66</v>
      </c>
      <c r="AB250" s="105" t="s">
        <v>220</v>
      </c>
    </row>
    <row r="251" spans="2:28" ht="42" customHeight="1" x14ac:dyDescent="0.2">
      <c r="B251" s="129"/>
      <c r="C251" s="129"/>
      <c r="D251" s="129" t="s">
        <v>93</v>
      </c>
      <c r="E251" s="137" t="s">
        <v>94</v>
      </c>
      <c r="F251" s="131">
        <v>13235</v>
      </c>
      <c r="G251" s="131">
        <v>13235</v>
      </c>
      <c r="H251" s="131">
        <v>9510</v>
      </c>
      <c r="I251" s="131">
        <v>9961.3248700000004</v>
      </c>
      <c r="J251" s="131">
        <f t="shared" si="195"/>
        <v>-3273.6751299999996</v>
      </c>
      <c r="K251" s="131">
        <v>9510</v>
      </c>
      <c r="L251" s="132">
        <v>100</v>
      </c>
      <c r="M251" s="132">
        <f t="shared" si="218"/>
        <v>13235</v>
      </c>
      <c r="N251" s="131">
        <f t="shared" si="180"/>
        <v>100</v>
      </c>
      <c r="O251" s="131">
        <f t="shared" si="196"/>
        <v>0</v>
      </c>
      <c r="P251" s="131">
        <f>K251-H251</f>
        <v>0</v>
      </c>
      <c r="Q251" s="131">
        <f>R251+S251+T251</f>
        <v>0</v>
      </c>
      <c r="R251" s="132"/>
      <c r="S251" s="132"/>
      <c r="T251" s="131"/>
      <c r="U251" s="131"/>
      <c r="V251" s="131">
        <f>P251-Q251-U251</f>
        <v>0</v>
      </c>
      <c r="W251" s="131"/>
      <c r="X251" s="131"/>
      <c r="Y251" s="131"/>
      <c r="Z251" s="131"/>
      <c r="AA251" s="105" t="s">
        <v>66</v>
      </c>
      <c r="AB251" s="105" t="s">
        <v>66</v>
      </c>
    </row>
    <row r="252" spans="2:28" ht="38.25" x14ac:dyDescent="0.2">
      <c r="B252" s="129"/>
      <c r="C252" s="129"/>
      <c r="D252" s="129" t="s">
        <v>95</v>
      </c>
      <c r="E252" s="173" t="s">
        <v>96</v>
      </c>
      <c r="F252" s="131">
        <v>1659</v>
      </c>
      <c r="G252" s="131">
        <v>1659</v>
      </c>
      <c r="H252" s="131">
        <v>1659</v>
      </c>
      <c r="I252" s="131">
        <v>1658.8</v>
      </c>
      <c r="J252" s="131">
        <f t="shared" si="195"/>
        <v>-0.20000000000004547</v>
      </c>
      <c r="K252" s="131">
        <v>1658.8</v>
      </c>
      <c r="L252" s="132">
        <v>100</v>
      </c>
      <c r="M252" s="132">
        <f t="shared" si="218"/>
        <v>1659</v>
      </c>
      <c r="N252" s="131">
        <f t="shared" si="180"/>
        <v>100</v>
      </c>
      <c r="O252" s="131">
        <f t="shared" si="196"/>
        <v>0</v>
      </c>
      <c r="P252" s="131">
        <f t="shared" si="228"/>
        <v>-0.20000000000004547</v>
      </c>
      <c r="Q252" s="131">
        <f>R252+S252+T252</f>
        <v>0</v>
      </c>
      <c r="R252" s="132"/>
      <c r="S252" s="132"/>
      <c r="T252" s="131"/>
      <c r="U252" s="131"/>
      <c r="V252" s="131">
        <f>P252-Q252-U252</f>
        <v>-0.20000000000004547</v>
      </c>
      <c r="W252" s="131"/>
      <c r="X252" s="131"/>
      <c r="Y252" s="131"/>
      <c r="Z252" s="131"/>
      <c r="AA252" s="105"/>
      <c r="AB252" s="105"/>
    </row>
    <row r="253" spans="2:28" ht="63.75" x14ac:dyDescent="0.2">
      <c r="B253" s="129"/>
      <c r="C253" s="129"/>
      <c r="D253" s="129" t="s">
        <v>71</v>
      </c>
      <c r="E253" s="137" t="s">
        <v>104</v>
      </c>
      <c r="F253" s="131">
        <v>5508</v>
      </c>
      <c r="G253" s="131">
        <v>5508</v>
      </c>
      <c r="H253" s="131">
        <v>4308</v>
      </c>
      <c r="I253" s="131">
        <v>4822.5435500000003</v>
      </c>
      <c r="J253" s="131">
        <f t="shared" si="195"/>
        <v>-685.45644999999968</v>
      </c>
      <c r="K253" s="131">
        <v>4307.5441499999997</v>
      </c>
      <c r="L253" s="132">
        <v>100</v>
      </c>
      <c r="M253" s="132">
        <f t="shared" si="218"/>
        <v>5508</v>
      </c>
      <c r="N253" s="131">
        <f t="shared" si="180"/>
        <v>100</v>
      </c>
      <c r="O253" s="131">
        <f t="shared" si="196"/>
        <v>0</v>
      </c>
      <c r="P253" s="131">
        <f>K253-H253</f>
        <v>-0.45585000000028231</v>
      </c>
      <c r="Q253" s="131">
        <f>R253+S253+T253</f>
        <v>0</v>
      </c>
      <c r="R253" s="132"/>
      <c r="S253" s="132"/>
      <c r="T253" s="131"/>
      <c r="U253" s="131"/>
      <c r="V253" s="131">
        <v>0</v>
      </c>
      <c r="W253" s="131"/>
      <c r="X253" s="131"/>
      <c r="Y253" s="131"/>
      <c r="Z253" s="131"/>
      <c r="AA253" s="105"/>
      <c r="AB253" s="105" t="s">
        <v>66</v>
      </c>
    </row>
    <row r="254" spans="2:28" ht="63.75" x14ac:dyDescent="0.2">
      <c r="B254" s="129"/>
      <c r="C254" s="129"/>
      <c r="D254" s="129" t="s">
        <v>97</v>
      </c>
      <c r="E254" s="137" t="s">
        <v>98</v>
      </c>
      <c r="F254" s="131">
        <v>77151</v>
      </c>
      <c r="G254" s="131">
        <v>25636</v>
      </c>
      <c r="H254" s="131">
        <v>25636</v>
      </c>
      <c r="I254" s="131">
        <v>25635.101419999999</v>
      </c>
      <c r="J254" s="131">
        <f>I254-G254</f>
        <v>-0.89858000000094762</v>
      </c>
      <c r="K254" s="131">
        <v>25635.101419999999</v>
      </c>
      <c r="L254" s="132">
        <v>100</v>
      </c>
      <c r="M254" s="132">
        <f t="shared" si="218"/>
        <v>77151</v>
      </c>
      <c r="N254" s="131">
        <f t="shared" si="180"/>
        <v>100</v>
      </c>
      <c r="O254" s="131">
        <f t="shared" si="196"/>
        <v>0</v>
      </c>
      <c r="P254" s="131">
        <f>K254-H254</f>
        <v>-0.89858000000094762</v>
      </c>
      <c r="Q254" s="131">
        <f t="shared" si="222"/>
        <v>0</v>
      </c>
      <c r="R254" s="132"/>
      <c r="S254" s="132"/>
      <c r="T254" s="131"/>
      <c r="U254" s="131"/>
      <c r="V254" s="131">
        <v>0</v>
      </c>
      <c r="W254" s="131"/>
      <c r="X254" s="131"/>
      <c r="Y254" s="131"/>
      <c r="Z254" s="131"/>
      <c r="AA254" s="105" t="s">
        <v>66</v>
      </c>
      <c r="AB254" s="105" t="s">
        <v>66</v>
      </c>
    </row>
    <row r="255" spans="2:28" ht="25.5" x14ac:dyDescent="0.2">
      <c r="B255" s="135"/>
      <c r="C255" s="129"/>
      <c r="D255" s="129" t="s">
        <v>73</v>
      </c>
      <c r="E255" s="137" t="s">
        <v>74</v>
      </c>
      <c r="F255" s="131">
        <v>419</v>
      </c>
      <c r="G255" s="131">
        <v>419</v>
      </c>
      <c r="H255" s="131">
        <v>78</v>
      </c>
      <c r="I255" s="131">
        <v>418.99999000000003</v>
      </c>
      <c r="J255" s="131">
        <f>I255-G255</f>
        <v>-9.9999999747524271E-6</v>
      </c>
      <c r="K255" s="131">
        <v>77.305719999999994</v>
      </c>
      <c r="L255" s="131">
        <v>100</v>
      </c>
      <c r="M255" s="132">
        <f t="shared" si="218"/>
        <v>419</v>
      </c>
      <c r="N255" s="131">
        <f t="shared" si="180"/>
        <v>100</v>
      </c>
      <c r="O255" s="131">
        <f>M255-F255</f>
        <v>0</v>
      </c>
      <c r="P255" s="131">
        <f t="shared" si="228"/>
        <v>-0.69428000000000623</v>
      </c>
      <c r="Q255" s="131">
        <f t="shared" si="222"/>
        <v>0</v>
      </c>
      <c r="R255" s="132"/>
      <c r="S255" s="132"/>
      <c r="T255" s="131"/>
      <c r="U255" s="131"/>
      <c r="V255" s="131">
        <v>0</v>
      </c>
      <c r="W255" s="131"/>
      <c r="X255" s="131"/>
      <c r="Y255" s="131"/>
      <c r="Z255" s="131"/>
      <c r="AA255" s="105"/>
      <c r="AB255" s="105"/>
    </row>
    <row r="256" spans="2:28" ht="53.25" customHeight="1" x14ac:dyDescent="0.2">
      <c r="B256" s="135"/>
      <c r="C256" s="129"/>
      <c r="D256" s="140" t="s">
        <v>75</v>
      </c>
      <c r="E256" s="136" t="s">
        <v>76</v>
      </c>
      <c r="F256" s="131">
        <v>5393</v>
      </c>
      <c r="G256" s="131">
        <v>800</v>
      </c>
      <c r="H256" s="131">
        <v>0</v>
      </c>
      <c r="I256" s="131">
        <v>800</v>
      </c>
      <c r="J256" s="131">
        <f t="shared" ref="J256:J303" si="229">I256-G256</f>
        <v>0</v>
      </c>
      <c r="K256" s="131">
        <v>0</v>
      </c>
      <c r="L256" s="132">
        <v>100</v>
      </c>
      <c r="M256" s="132">
        <f>F256</f>
        <v>5393</v>
      </c>
      <c r="N256" s="131">
        <f>M256/F256*100</f>
        <v>100</v>
      </c>
      <c r="O256" s="131">
        <f t="shared" ref="O256:O304" si="230">M256-F256</f>
        <v>0</v>
      </c>
      <c r="P256" s="131">
        <f>K256-H256</f>
        <v>0</v>
      </c>
      <c r="Q256" s="131">
        <f>R256+S256+T256</f>
        <v>0</v>
      </c>
      <c r="R256" s="132"/>
      <c r="S256" s="132"/>
      <c r="T256" s="132"/>
      <c r="U256" s="132"/>
      <c r="V256" s="131">
        <v>0</v>
      </c>
      <c r="W256" s="131"/>
      <c r="X256" s="131"/>
      <c r="Y256" s="131"/>
      <c r="Z256" s="131"/>
      <c r="AA256" s="105"/>
      <c r="AB256" s="105"/>
    </row>
    <row r="257" spans="2:28" ht="63.75" x14ac:dyDescent="0.2">
      <c r="B257" s="129"/>
      <c r="C257" s="129"/>
      <c r="D257" s="129" t="s">
        <v>77</v>
      </c>
      <c r="E257" s="137" t="s">
        <v>78</v>
      </c>
      <c r="F257" s="131">
        <v>40837</v>
      </c>
      <c r="G257" s="131">
        <v>572</v>
      </c>
      <c r="H257" s="131">
        <v>272</v>
      </c>
      <c r="I257" s="131">
        <v>271.98750000000001</v>
      </c>
      <c r="J257" s="131">
        <f t="shared" si="229"/>
        <v>-300.01249999999999</v>
      </c>
      <c r="K257" s="131">
        <v>271.98750000000001</v>
      </c>
      <c r="L257" s="132">
        <v>100</v>
      </c>
      <c r="M257" s="132">
        <f t="shared" si="218"/>
        <v>40837</v>
      </c>
      <c r="N257" s="131">
        <f t="shared" si="180"/>
        <v>100</v>
      </c>
      <c r="O257" s="131">
        <f t="shared" si="230"/>
        <v>0</v>
      </c>
      <c r="P257" s="132">
        <f>K257-H257</f>
        <v>-1.2499999999988631E-2</v>
      </c>
      <c r="Q257" s="131">
        <f>R257+S257+T257</f>
        <v>0</v>
      </c>
      <c r="R257" s="132"/>
      <c r="S257" s="132"/>
      <c r="T257" s="131"/>
      <c r="U257" s="131"/>
      <c r="V257" s="131">
        <f>P257-Q257-U257</f>
        <v>-1.2499999999988631E-2</v>
      </c>
      <c r="W257" s="131"/>
      <c r="X257" s="131"/>
      <c r="Y257" s="131"/>
      <c r="Z257" s="131"/>
      <c r="AA257" s="105"/>
      <c r="AB257" s="105" t="s">
        <v>66</v>
      </c>
    </row>
    <row r="258" spans="2:28" ht="63.75" x14ac:dyDescent="0.2">
      <c r="B258" s="129"/>
      <c r="C258" s="129"/>
      <c r="D258" s="129" t="s">
        <v>79</v>
      </c>
      <c r="E258" s="137" t="s">
        <v>80</v>
      </c>
      <c r="F258" s="131">
        <v>215</v>
      </c>
      <c r="G258" s="131">
        <v>215</v>
      </c>
      <c r="H258" s="131">
        <v>215</v>
      </c>
      <c r="I258" s="131">
        <v>214.44300000000001</v>
      </c>
      <c r="J258" s="131">
        <f t="shared" si="229"/>
        <v>-0.55699999999998795</v>
      </c>
      <c r="K258" s="131">
        <v>214.44300000000001</v>
      </c>
      <c r="L258" s="132">
        <v>100</v>
      </c>
      <c r="M258" s="132">
        <f t="shared" si="218"/>
        <v>215</v>
      </c>
      <c r="N258" s="131">
        <f t="shared" si="180"/>
        <v>100</v>
      </c>
      <c r="O258" s="131">
        <f t="shared" si="230"/>
        <v>0</v>
      </c>
      <c r="P258" s="132">
        <f>K258-H258</f>
        <v>-0.55699999999998795</v>
      </c>
      <c r="Q258" s="131">
        <v>0</v>
      </c>
      <c r="R258" s="132"/>
      <c r="S258" s="132"/>
      <c r="T258" s="131"/>
      <c r="U258" s="131"/>
      <c r="V258" s="131">
        <v>0</v>
      </c>
      <c r="W258" s="131"/>
      <c r="X258" s="131"/>
      <c r="Y258" s="131"/>
      <c r="Z258" s="131"/>
      <c r="AA258" s="105" t="s">
        <v>66</v>
      </c>
      <c r="AB258" s="105" t="s">
        <v>66</v>
      </c>
    </row>
    <row r="259" spans="2:28" ht="25.5" x14ac:dyDescent="0.2">
      <c r="B259" s="129"/>
      <c r="C259" s="129"/>
      <c r="D259" s="129" t="s">
        <v>83</v>
      </c>
      <c r="E259" s="137" t="s">
        <v>153</v>
      </c>
      <c r="F259" s="131">
        <v>14</v>
      </c>
      <c r="G259" s="131">
        <v>0</v>
      </c>
      <c r="H259" s="131">
        <v>0</v>
      </c>
      <c r="I259" s="131">
        <v>0</v>
      </c>
      <c r="J259" s="131">
        <f t="shared" si="229"/>
        <v>0</v>
      </c>
      <c r="K259" s="131">
        <v>0</v>
      </c>
      <c r="L259" s="132">
        <v>100</v>
      </c>
      <c r="M259" s="132">
        <f t="shared" si="218"/>
        <v>14</v>
      </c>
      <c r="N259" s="131">
        <f t="shared" si="180"/>
        <v>100</v>
      </c>
      <c r="O259" s="131">
        <f t="shared" si="230"/>
        <v>0</v>
      </c>
      <c r="P259" s="131">
        <f t="shared" ref="P259" si="231">K259-H259</f>
        <v>0</v>
      </c>
      <c r="Q259" s="131">
        <f t="shared" ref="Q259" si="232">R259+S259+T259</f>
        <v>0</v>
      </c>
      <c r="R259" s="132"/>
      <c r="S259" s="132"/>
      <c r="T259" s="131"/>
      <c r="U259" s="131"/>
      <c r="V259" s="131">
        <f>P259-Q259-U259</f>
        <v>0</v>
      </c>
      <c r="W259" s="131"/>
      <c r="X259" s="131"/>
      <c r="Y259" s="131"/>
      <c r="Z259" s="131"/>
      <c r="AA259" s="105"/>
      <c r="AB259" s="105"/>
    </row>
    <row r="260" spans="2:28" ht="54.75" customHeight="1" x14ac:dyDescent="0.2">
      <c r="B260" s="129" t="s">
        <v>154</v>
      </c>
      <c r="C260" s="129"/>
      <c r="D260" s="129"/>
      <c r="E260" s="145" t="s">
        <v>157</v>
      </c>
      <c r="F260" s="131">
        <f>F261</f>
        <v>483186</v>
      </c>
      <c r="G260" s="131">
        <f t="shared" ref="G260:J260" si="233">G261</f>
        <v>281560</v>
      </c>
      <c r="H260" s="131">
        <f t="shared" si="233"/>
        <v>112751</v>
      </c>
      <c r="I260" s="131">
        <f t="shared" si="233"/>
        <v>222591.09985</v>
      </c>
      <c r="J260" s="131">
        <f t="shared" si="233"/>
        <v>-58968.900150000001</v>
      </c>
      <c r="K260" s="131">
        <f>K261</f>
        <v>111821</v>
      </c>
      <c r="L260" s="132">
        <f>(K260/H260)*100</f>
        <v>99.175173612650894</v>
      </c>
      <c r="M260" s="131">
        <f>M261</f>
        <v>483186</v>
      </c>
      <c r="N260" s="131">
        <f>M260/F260*100</f>
        <v>100</v>
      </c>
      <c r="O260" s="131">
        <f>O261</f>
        <v>0</v>
      </c>
      <c r="P260" s="131">
        <f t="shared" ref="P260:R260" si="234">P261</f>
        <v>-930</v>
      </c>
      <c r="Q260" s="131">
        <f t="shared" si="234"/>
        <v>0</v>
      </c>
      <c r="R260" s="131">
        <f t="shared" si="234"/>
        <v>0</v>
      </c>
      <c r="S260" s="131">
        <f>S261</f>
        <v>0</v>
      </c>
      <c r="T260" s="131">
        <f>T261</f>
        <v>0</v>
      </c>
      <c r="U260" s="131">
        <v>0</v>
      </c>
      <c r="V260" s="131">
        <v>0</v>
      </c>
      <c r="W260" s="131">
        <v>0</v>
      </c>
      <c r="X260" s="131">
        <v>0</v>
      </c>
      <c r="Y260" s="131">
        <v>0</v>
      </c>
      <c r="Z260" s="131">
        <v>0</v>
      </c>
      <c r="AA260" s="165"/>
      <c r="AB260" s="105"/>
    </row>
    <row r="261" spans="2:28" ht="25.5" x14ac:dyDescent="0.2">
      <c r="B261" s="129"/>
      <c r="C261" s="129" t="s">
        <v>46</v>
      </c>
      <c r="D261" s="129"/>
      <c r="E261" s="159" t="s">
        <v>47</v>
      </c>
      <c r="F261" s="131">
        <f>F262+F263+F264+F265+F266+F268+F269+F270+F272+F273+F274+F267+F271</f>
        <v>483186</v>
      </c>
      <c r="G261" s="131">
        <f t="shared" ref="G261:J261" si="235">G262+G263+G264+G265+G266+G268+G269+G270+G272+G273+G274+G267+G271</f>
        <v>281560</v>
      </c>
      <c r="H261" s="131">
        <f t="shared" si="235"/>
        <v>112751</v>
      </c>
      <c r="I261" s="131">
        <f t="shared" si="235"/>
        <v>222591.09985</v>
      </c>
      <c r="J261" s="131">
        <f t="shared" si="235"/>
        <v>-58968.900150000001</v>
      </c>
      <c r="K261" s="131">
        <f>K262+K263+K264+K265+K266+K268+K269+K270+K272+K273+K274+K267+K271</f>
        <v>111821</v>
      </c>
      <c r="L261" s="131">
        <v>100</v>
      </c>
      <c r="M261" s="131">
        <f>M262+M263+M264+M265+M266+M268+M269+M270+M272+M273+M274+M267+M271</f>
        <v>483186</v>
      </c>
      <c r="N261" s="131">
        <v>100</v>
      </c>
      <c r="O261" s="131">
        <f>O262+O263+O264+O265+O266+O268+O269+O270+O272+O273+O274+O267+O271</f>
        <v>0</v>
      </c>
      <c r="P261" s="131">
        <f t="shared" ref="P261:R261" si="236">P262+P263+P264+P265+P266+P268+P269+P270+P272+P273+P274+P267+P271</f>
        <v>-930</v>
      </c>
      <c r="Q261" s="131">
        <f t="shared" si="236"/>
        <v>0</v>
      </c>
      <c r="R261" s="131">
        <f t="shared" si="236"/>
        <v>0</v>
      </c>
      <c r="S261" s="131">
        <f t="shared" ref="S261:Z261" si="237">SUM(S262:S274)</f>
        <v>0</v>
      </c>
      <c r="T261" s="131">
        <f t="shared" si="237"/>
        <v>0</v>
      </c>
      <c r="U261" s="131">
        <f t="shared" si="237"/>
        <v>0</v>
      </c>
      <c r="V261" s="131">
        <f t="shared" si="237"/>
        <v>0</v>
      </c>
      <c r="W261" s="131">
        <f t="shared" si="237"/>
        <v>0</v>
      </c>
      <c r="X261" s="131">
        <f t="shared" si="237"/>
        <v>0</v>
      </c>
      <c r="Y261" s="131">
        <f t="shared" si="237"/>
        <v>0</v>
      </c>
      <c r="Z261" s="131">
        <f t="shared" si="237"/>
        <v>0</v>
      </c>
      <c r="AA261" s="105"/>
      <c r="AB261" s="105"/>
    </row>
    <row r="262" spans="2:28" x14ac:dyDescent="0.2">
      <c r="B262" s="129"/>
      <c r="C262" s="129"/>
      <c r="D262" s="129" t="s">
        <v>88</v>
      </c>
      <c r="E262" s="137" t="s">
        <v>49</v>
      </c>
      <c r="F262" s="131">
        <v>225900</v>
      </c>
      <c r="G262" s="131">
        <v>57687</v>
      </c>
      <c r="H262" s="131">
        <v>57687</v>
      </c>
      <c r="I262" s="174">
        <v>57687</v>
      </c>
      <c r="J262" s="131">
        <f>I262-G262</f>
        <v>0</v>
      </c>
      <c r="K262" s="131">
        <v>57687</v>
      </c>
      <c r="L262" s="132">
        <f t="shared" ref="L262" si="238">(K262/H262)*100</f>
        <v>100</v>
      </c>
      <c r="M262" s="132">
        <f t="shared" ref="M262:M275" si="239">F262</f>
        <v>225900</v>
      </c>
      <c r="N262" s="131">
        <v>100</v>
      </c>
      <c r="O262" s="131">
        <f t="shared" ref="O262:O268" si="240">M262-F262</f>
        <v>0</v>
      </c>
      <c r="P262" s="131">
        <f>K262-H262</f>
        <v>0</v>
      </c>
      <c r="Q262" s="131">
        <f t="shared" ref="Q262:Q272" si="241">R262+S262+T262</f>
        <v>0</v>
      </c>
      <c r="R262" s="131"/>
      <c r="S262" s="132"/>
      <c r="T262" s="132"/>
      <c r="U262" s="131"/>
      <c r="V262" s="131">
        <f>P262-Q262-U262</f>
        <v>0</v>
      </c>
      <c r="W262" s="131"/>
      <c r="X262" s="131"/>
      <c r="Y262" s="131"/>
      <c r="Z262" s="131"/>
      <c r="AA262" s="105"/>
      <c r="AB262" s="105"/>
    </row>
    <row r="263" spans="2:28" x14ac:dyDescent="0.2">
      <c r="B263" s="129"/>
      <c r="C263" s="129"/>
      <c r="D263" s="129" t="s">
        <v>101</v>
      </c>
      <c r="E263" s="137" t="s">
        <v>56</v>
      </c>
      <c r="F263" s="131">
        <v>8004</v>
      </c>
      <c r="G263" s="131">
        <v>1800</v>
      </c>
      <c r="H263" s="131">
        <v>1800</v>
      </c>
      <c r="I263" s="131">
        <v>1800</v>
      </c>
      <c r="J263" s="131">
        <f t="shared" ref="J263:J271" si="242">I263-G263</f>
        <v>0</v>
      </c>
      <c r="K263" s="131">
        <v>1800</v>
      </c>
      <c r="L263" s="132">
        <v>100</v>
      </c>
      <c r="M263" s="132">
        <f t="shared" si="239"/>
        <v>8004</v>
      </c>
      <c r="N263" s="131">
        <f>M263/F263*100</f>
        <v>100</v>
      </c>
      <c r="O263" s="131">
        <f t="shared" si="240"/>
        <v>0</v>
      </c>
      <c r="P263" s="131">
        <f t="shared" ref="P263:P268" si="243">K263-H263</f>
        <v>0</v>
      </c>
      <c r="Q263" s="131">
        <f t="shared" si="241"/>
        <v>0</v>
      </c>
      <c r="R263" s="131"/>
      <c r="S263" s="132"/>
      <c r="T263" s="131"/>
      <c r="U263" s="131"/>
      <c r="V263" s="131">
        <f>P263-Q263-U263</f>
        <v>0</v>
      </c>
      <c r="W263" s="131"/>
      <c r="X263" s="131"/>
      <c r="Y263" s="131"/>
      <c r="Z263" s="131"/>
      <c r="AA263" s="105"/>
      <c r="AB263" s="105"/>
    </row>
    <row r="264" spans="2:28" ht="38.25" x14ac:dyDescent="0.2">
      <c r="B264" s="135"/>
      <c r="C264" s="129"/>
      <c r="D264" s="140" t="s">
        <v>57</v>
      </c>
      <c r="E264" s="141" t="s">
        <v>58</v>
      </c>
      <c r="F264" s="131">
        <v>5882</v>
      </c>
      <c r="G264" s="131">
        <v>1198</v>
      </c>
      <c r="H264" s="131">
        <v>1198</v>
      </c>
      <c r="I264" s="131">
        <v>1198</v>
      </c>
      <c r="J264" s="131">
        <f>I264-G264</f>
        <v>0</v>
      </c>
      <c r="K264" s="131">
        <v>1198</v>
      </c>
      <c r="L264" s="132">
        <v>100</v>
      </c>
      <c r="M264" s="132">
        <f t="shared" si="239"/>
        <v>5882</v>
      </c>
      <c r="N264" s="131">
        <f t="shared" ref="N264" si="244">M264/F264*100</f>
        <v>100</v>
      </c>
      <c r="O264" s="131">
        <f t="shared" si="240"/>
        <v>0</v>
      </c>
      <c r="P264" s="131">
        <f>K264-H264</f>
        <v>0</v>
      </c>
      <c r="Q264" s="131">
        <f>R264+S264+T264</f>
        <v>0</v>
      </c>
      <c r="R264" s="132"/>
      <c r="S264" s="132"/>
      <c r="T264" s="131"/>
      <c r="U264" s="131"/>
      <c r="V264" s="131">
        <v>0</v>
      </c>
      <c r="W264" s="131"/>
      <c r="X264" s="131"/>
      <c r="Y264" s="131"/>
      <c r="Z264" s="131"/>
      <c r="AA264" s="105"/>
      <c r="AB264" s="105"/>
    </row>
    <row r="265" spans="2:28" x14ac:dyDescent="0.2">
      <c r="B265" s="129"/>
      <c r="C265" s="129"/>
      <c r="D265" s="129" t="s">
        <v>59</v>
      </c>
      <c r="E265" s="137" t="s">
        <v>60</v>
      </c>
      <c r="F265" s="131">
        <v>11927</v>
      </c>
      <c r="G265" s="131">
        <v>2952</v>
      </c>
      <c r="H265" s="131">
        <v>2952</v>
      </c>
      <c r="I265" s="131">
        <v>2952</v>
      </c>
      <c r="J265" s="131">
        <f t="shared" si="242"/>
        <v>0</v>
      </c>
      <c r="K265" s="131">
        <v>2952</v>
      </c>
      <c r="L265" s="132">
        <v>100</v>
      </c>
      <c r="M265" s="132">
        <f t="shared" si="239"/>
        <v>11927</v>
      </c>
      <c r="N265" s="131">
        <f>M265/F265*100</f>
        <v>100</v>
      </c>
      <c r="O265" s="131">
        <f t="shared" si="240"/>
        <v>0</v>
      </c>
      <c r="P265" s="131">
        <f t="shared" si="243"/>
        <v>0</v>
      </c>
      <c r="Q265" s="131">
        <f t="shared" si="241"/>
        <v>0</v>
      </c>
      <c r="R265" s="131"/>
      <c r="S265" s="132"/>
      <c r="T265" s="131"/>
      <c r="U265" s="131"/>
      <c r="V265" s="131">
        <f>P265-Q265-U265</f>
        <v>0</v>
      </c>
      <c r="W265" s="131"/>
      <c r="X265" s="131"/>
      <c r="Y265" s="131"/>
      <c r="Z265" s="131"/>
      <c r="AA265" s="105"/>
      <c r="AB265" s="105"/>
    </row>
    <row r="266" spans="2:28" ht="38.25" x14ac:dyDescent="0.2">
      <c r="B266" s="129"/>
      <c r="C266" s="129"/>
      <c r="D266" s="129" t="s">
        <v>61</v>
      </c>
      <c r="E266" s="137" t="s">
        <v>102</v>
      </c>
      <c r="F266" s="131">
        <v>10165</v>
      </c>
      <c r="G266" s="131">
        <v>2144</v>
      </c>
      <c r="H266" s="131">
        <v>2144</v>
      </c>
      <c r="I266" s="131">
        <v>2144</v>
      </c>
      <c r="J266" s="131">
        <f t="shared" si="242"/>
        <v>0</v>
      </c>
      <c r="K266" s="131">
        <v>2144</v>
      </c>
      <c r="L266" s="132">
        <f t="shared" ref="L266:L268" si="245">(K266/H266)*100</f>
        <v>100</v>
      </c>
      <c r="M266" s="132">
        <f t="shared" si="239"/>
        <v>10165</v>
      </c>
      <c r="N266" s="131">
        <v>100</v>
      </c>
      <c r="O266" s="131">
        <f t="shared" si="240"/>
        <v>0</v>
      </c>
      <c r="P266" s="131">
        <f>K266-H266</f>
        <v>0</v>
      </c>
      <c r="Q266" s="131">
        <f t="shared" si="241"/>
        <v>0</v>
      </c>
      <c r="R266" s="131"/>
      <c r="S266" s="131"/>
      <c r="T266" s="131"/>
      <c r="U266" s="131"/>
      <c r="V266" s="131">
        <f>P266-Q266-U266</f>
        <v>0</v>
      </c>
      <c r="W266" s="131"/>
      <c r="X266" s="131"/>
      <c r="Y266" s="131"/>
      <c r="Z266" s="131"/>
      <c r="AA266" s="105"/>
      <c r="AB266" s="105"/>
    </row>
    <row r="267" spans="2:28" ht="25.5" x14ac:dyDescent="0.2">
      <c r="B267" s="129"/>
      <c r="C267" s="129"/>
      <c r="D267" s="129" t="s">
        <v>89</v>
      </c>
      <c r="E267" s="137" t="s">
        <v>110</v>
      </c>
      <c r="F267" s="131">
        <v>28</v>
      </c>
      <c r="G267" s="131">
        <v>0</v>
      </c>
      <c r="H267" s="131">
        <v>0</v>
      </c>
      <c r="I267" s="131">
        <v>0</v>
      </c>
      <c r="J267" s="131">
        <f>I267-G267</f>
        <v>0</v>
      </c>
      <c r="K267" s="131">
        <v>0</v>
      </c>
      <c r="L267" s="132">
        <v>100</v>
      </c>
      <c r="M267" s="132">
        <f t="shared" si="239"/>
        <v>28</v>
      </c>
      <c r="N267" s="131">
        <f t="shared" ref="N267:N304" si="246">M267/F267*100</f>
        <v>100</v>
      </c>
      <c r="O267" s="131">
        <v>0</v>
      </c>
      <c r="P267" s="131">
        <f>K267-H267</f>
        <v>0</v>
      </c>
      <c r="Q267" s="131">
        <f t="shared" si="241"/>
        <v>0</v>
      </c>
      <c r="R267" s="131"/>
      <c r="S267" s="131"/>
      <c r="T267" s="131"/>
      <c r="U267" s="131"/>
      <c r="V267" s="131">
        <v>0</v>
      </c>
      <c r="W267" s="131"/>
      <c r="X267" s="131"/>
      <c r="Y267" s="131"/>
      <c r="Z267" s="131"/>
      <c r="AA267" s="105"/>
      <c r="AB267" s="105"/>
    </row>
    <row r="268" spans="2:28" ht="51" x14ac:dyDescent="0.2">
      <c r="B268" s="129"/>
      <c r="C268" s="129"/>
      <c r="D268" s="129" t="s">
        <v>64</v>
      </c>
      <c r="E268" s="172" t="s">
        <v>65</v>
      </c>
      <c r="F268" s="131">
        <v>6777</v>
      </c>
      <c r="G268" s="131">
        <v>1276</v>
      </c>
      <c r="H268" s="131">
        <v>1276</v>
      </c>
      <c r="I268" s="131">
        <v>1276</v>
      </c>
      <c r="J268" s="131">
        <f t="shared" si="242"/>
        <v>0</v>
      </c>
      <c r="K268" s="131">
        <v>1276</v>
      </c>
      <c r="L268" s="132">
        <f t="shared" si="245"/>
        <v>100</v>
      </c>
      <c r="M268" s="132">
        <f t="shared" si="239"/>
        <v>6777</v>
      </c>
      <c r="N268" s="131">
        <f t="shared" si="246"/>
        <v>100</v>
      </c>
      <c r="O268" s="131">
        <f t="shared" si="240"/>
        <v>0</v>
      </c>
      <c r="P268" s="131">
        <f t="shared" si="243"/>
        <v>0</v>
      </c>
      <c r="Q268" s="131">
        <f t="shared" si="241"/>
        <v>0</v>
      </c>
      <c r="R268" s="132"/>
      <c r="S268" s="132"/>
      <c r="T268" s="131"/>
      <c r="U268" s="131"/>
      <c r="V268" s="131">
        <f>P268-Q268-U268</f>
        <v>0</v>
      </c>
      <c r="W268" s="131"/>
      <c r="X268" s="131"/>
      <c r="Y268" s="131"/>
      <c r="Z268" s="131"/>
      <c r="AA268" s="105"/>
      <c r="AB268" s="105"/>
    </row>
    <row r="269" spans="2:28" ht="38.25" x14ac:dyDescent="0.2">
      <c r="B269" s="129"/>
      <c r="C269" s="129"/>
      <c r="D269" s="129" t="s">
        <v>91</v>
      </c>
      <c r="E269" s="137" t="s">
        <v>92</v>
      </c>
      <c r="F269" s="131">
        <v>91988</v>
      </c>
      <c r="G269" s="131">
        <v>91988</v>
      </c>
      <c r="H269" s="131">
        <v>16000</v>
      </c>
      <c r="I269" s="131">
        <v>40269.427710000004</v>
      </c>
      <c r="J269" s="131">
        <f>I269-G269</f>
        <v>-51718.572289999996</v>
      </c>
      <c r="K269" s="131">
        <v>16000</v>
      </c>
      <c r="L269" s="132">
        <v>100</v>
      </c>
      <c r="M269" s="132">
        <f t="shared" si="239"/>
        <v>91988</v>
      </c>
      <c r="N269" s="131">
        <f t="shared" si="246"/>
        <v>100</v>
      </c>
      <c r="O269" s="131">
        <v>0</v>
      </c>
      <c r="P269" s="131">
        <f>K269-H269</f>
        <v>0</v>
      </c>
      <c r="Q269" s="131">
        <f t="shared" si="241"/>
        <v>0</v>
      </c>
      <c r="R269" s="131"/>
      <c r="S269" s="131"/>
      <c r="T269" s="131"/>
      <c r="U269" s="131"/>
      <c r="V269" s="131">
        <v>0</v>
      </c>
      <c r="W269" s="131"/>
      <c r="X269" s="131"/>
      <c r="Y269" s="131"/>
      <c r="Z269" s="131"/>
      <c r="AA269" s="105"/>
      <c r="AB269" s="105" t="s">
        <v>211</v>
      </c>
    </row>
    <row r="270" spans="2:28" ht="51" x14ac:dyDescent="0.2">
      <c r="B270" s="129"/>
      <c r="C270" s="129"/>
      <c r="D270" s="129" t="s">
        <v>93</v>
      </c>
      <c r="E270" s="137" t="s">
        <v>94</v>
      </c>
      <c r="F270" s="131">
        <v>5510</v>
      </c>
      <c r="G270" s="131">
        <v>5510</v>
      </c>
      <c r="H270" s="131">
        <v>0</v>
      </c>
      <c r="I270" s="131">
        <v>2443.9191500000002</v>
      </c>
      <c r="J270" s="131">
        <f t="shared" si="242"/>
        <v>-3066.0808499999998</v>
      </c>
      <c r="K270" s="131">
        <v>0</v>
      </c>
      <c r="L270" s="132">
        <v>100</v>
      </c>
      <c r="M270" s="132">
        <f t="shared" si="239"/>
        <v>5510</v>
      </c>
      <c r="N270" s="131">
        <f t="shared" si="246"/>
        <v>100</v>
      </c>
      <c r="O270" s="131">
        <f t="shared" ref="O270:O274" si="247">M270-F270</f>
        <v>0</v>
      </c>
      <c r="P270" s="131">
        <f t="shared" ref="P270:P272" si="248">K270-H270</f>
        <v>0</v>
      </c>
      <c r="Q270" s="131">
        <f t="shared" si="241"/>
        <v>0</v>
      </c>
      <c r="R270" s="132"/>
      <c r="S270" s="132"/>
      <c r="T270" s="131"/>
      <c r="U270" s="131"/>
      <c r="V270" s="131">
        <f>P270-Q270-U270</f>
        <v>0</v>
      </c>
      <c r="W270" s="131"/>
      <c r="X270" s="131"/>
      <c r="Y270" s="131"/>
      <c r="Z270" s="131"/>
      <c r="AA270" s="105"/>
      <c r="AB270" s="105" t="s">
        <v>211</v>
      </c>
    </row>
    <row r="271" spans="2:28" ht="38.25" x14ac:dyDescent="0.2">
      <c r="B271" s="129"/>
      <c r="C271" s="129"/>
      <c r="D271" s="129" t="s">
        <v>95</v>
      </c>
      <c r="E271" s="173" t="s">
        <v>96</v>
      </c>
      <c r="F271" s="131">
        <v>406</v>
      </c>
      <c r="G271" s="131">
        <v>406</v>
      </c>
      <c r="H271" s="131">
        <v>0</v>
      </c>
      <c r="I271" s="131">
        <v>0</v>
      </c>
      <c r="J271" s="131">
        <f t="shared" si="242"/>
        <v>-406</v>
      </c>
      <c r="K271" s="131">
        <v>0</v>
      </c>
      <c r="L271" s="132">
        <v>100</v>
      </c>
      <c r="M271" s="132">
        <f t="shared" si="239"/>
        <v>406</v>
      </c>
      <c r="N271" s="131">
        <f t="shared" si="246"/>
        <v>100</v>
      </c>
      <c r="O271" s="131">
        <f t="shared" si="247"/>
        <v>0</v>
      </c>
      <c r="P271" s="131">
        <f t="shared" si="248"/>
        <v>0</v>
      </c>
      <c r="Q271" s="131">
        <f t="shared" si="241"/>
        <v>0</v>
      </c>
      <c r="R271" s="132"/>
      <c r="S271" s="132"/>
      <c r="T271" s="131"/>
      <c r="U271" s="131"/>
      <c r="V271" s="131">
        <f>P271-Q271-U271</f>
        <v>0</v>
      </c>
      <c r="W271" s="131"/>
      <c r="X271" s="131"/>
      <c r="Y271" s="131"/>
      <c r="Z271" s="131"/>
      <c r="AA271" s="105"/>
      <c r="AB271" s="105" t="s">
        <v>220</v>
      </c>
    </row>
    <row r="272" spans="2:28" ht="38.25" x14ac:dyDescent="0.2">
      <c r="B272" s="129"/>
      <c r="C272" s="129"/>
      <c r="D272" s="129" t="s">
        <v>71</v>
      </c>
      <c r="E272" s="137" t="s">
        <v>104</v>
      </c>
      <c r="F272" s="131">
        <v>2719</v>
      </c>
      <c r="G272" s="131">
        <v>2719</v>
      </c>
      <c r="H272" s="131">
        <v>0</v>
      </c>
      <c r="I272" s="131">
        <v>100.753</v>
      </c>
      <c r="J272" s="131">
        <f>I272-G272</f>
        <v>-2618.2469999999998</v>
      </c>
      <c r="K272" s="131">
        <v>0</v>
      </c>
      <c r="L272" s="132">
        <v>100</v>
      </c>
      <c r="M272" s="132">
        <f t="shared" si="239"/>
        <v>2719</v>
      </c>
      <c r="N272" s="131">
        <f t="shared" si="246"/>
        <v>100</v>
      </c>
      <c r="O272" s="131">
        <f t="shared" si="247"/>
        <v>0</v>
      </c>
      <c r="P272" s="131">
        <f t="shared" si="248"/>
        <v>0</v>
      </c>
      <c r="Q272" s="131">
        <f t="shared" si="241"/>
        <v>0</v>
      </c>
      <c r="R272" s="132"/>
      <c r="S272" s="132"/>
      <c r="T272" s="131"/>
      <c r="U272" s="131"/>
      <c r="V272" s="131">
        <f>P272-Q272-U272</f>
        <v>0</v>
      </c>
      <c r="W272" s="131"/>
      <c r="X272" s="131"/>
      <c r="Y272" s="131"/>
      <c r="Z272" s="131"/>
      <c r="AA272" s="105"/>
      <c r="AB272" s="105" t="s">
        <v>211</v>
      </c>
    </row>
    <row r="273" spans="2:28" ht="52.5" customHeight="1" x14ac:dyDescent="0.2">
      <c r="B273" s="135"/>
      <c r="C273" s="129"/>
      <c r="D273" s="140" t="s">
        <v>75</v>
      </c>
      <c r="E273" s="136" t="s">
        <v>76</v>
      </c>
      <c r="F273" s="131">
        <v>1730</v>
      </c>
      <c r="G273" s="131">
        <v>1730</v>
      </c>
      <c r="H273" s="131">
        <v>1730</v>
      </c>
      <c r="I273" s="131">
        <v>800</v>
      </c>
      <c r="J273" s="131">
        <f t="shared" ref="J273" si="249">I273-G273</f>
        <v>-930</v>
      </c>
      <c r="K273" s="131">
        <v>800</v>
      </c>
      <c r="L273" s="132">
        <v>100</v>
      </c>
      <c r="M273" s="132">
        <f>F273</f>
        <v>1730</v>
      </c>
      <c r="N273" s="131">
        <f>M273/F273*100</f>
        <v>100</v>
      </c>
      <c r="O273" s="131">
        <f t="shared" si="247"/>
        <v>0</v>
      </c>
      <c r="P273" s="131">
        <f>K273-H273</f>
        <v>-930</v>
      </c>
      <c r="Q273" s="131">
        <f>R273+S273+T273</f>
        <v>0</v>
      </c>
      <c r="R273" s="132"/>
      <c r="S273" s="132"/>
      <c r="T273" s="132"/>
      <c r="U273" s="132"/>
      <c r="V273" s="131">
        <v>0</v>
      </c>
      <c r="W273" s="131"/>
      <c r="X273" s="131"/>
      <c r="Y273" s="131"/>
      <c r="Z273" s="131"/>
      <c r="AA273" s="105" t="s">
        <v>66</v>
      </c>
      <c r="AB273" s="105" t="s">
        <v>66</v>
      </c>
    </row>
    <row r="274" spans="2:28" ht="63.75" x14ac:dyDescent="0.2">
      <c r="B274" s="129"/>
      <c r="C274" s="129"/>
      <c r="D274" s="129" t="s">
        <v>77</v>
      </c>
      <c r="E274" s="137" t="s">
        <v>78</v>
      </c>
      <c r="F274" s="131">
        <v>112150</v>
      </c>
      <c r="G274" s="131">
        <v>112150</v>
      </c>
      <c r="H274" s="131">
        <v>27964</v>
      </c>
      <c r="I274" s="131">
        <v>111919.99999</v>
      </c>
      <c r="J274" s="131">
        <f>I274-G274</f>
        <v>-230.00001000000339</v>
      </c>
      <c r="K274" s="131">
        <v>27964</v>
      </c>
      <c r="L274" s="132">
        <v>100</v>
      </c>
      <c r="M274" s="132">
        <f t="shared" si="239"/>
        <v>112150</v>
      </c>
      <c r="N274" s="131">
        <f t="shared" si="246"/>
        <v>100</v>
      </c>
      <c r="O274" s="131">
        <f t="shared" si="247"/>
        <v>0</v>
      </c>
      <c r="P274" s="131">
        <f t="shared" ref="P274" si="250">K274-H274</f>
        <v>0</v>
      </c>
      <c r="Q274" s="131">
        <f>R274+S274+T274</f>
        <v>0</v>
      </c>
      <c r="R274" s="131"/>
      <c r="S274" s="132"/>
      <c r="T274" s="131"/>
      <c r="U274" s="131"/>
      <c r="V274" s="131">
        <f>P274-Q274-U274</f>
        <v>0</v>
      </c>
      <c r="W274" s="131"/>
      <c r="X274" s="131"/>
      <c r="Y274" s="131"/>
      <c r="Z274" s="131"/>
      <c r="AA274" s="105"/>
      <c r="AB274" s="105" t="s">
        <v>66</v>
      </c>
    </row>
    <row r="275" spans="2:28" ht="63.75" customHeight="1" x14ac:dyDescent="0.2">
      <c r="B275" s="129" t="s">
        <v>154</v>
      </c>
      <c r="C275" s="129"/>
      <c r="D275" s="129"/>
      <c r="E275" s="145" t="s">
        <v>181</v>
      </c>
      <c r="F275" s="131">
        <f>F276</f>
        <v>224160</v>
      </c>
      <c r="G275" s="131">
        <f t="shared" ref="G275:I275" si="251">G276</f>
        <v>113252</v>
      </c>
      <c r="H275" s="131">
        <f t="shared" si="251"/>
        <v>22448</v>
      </c>
      <c r="I275" s="131">
        <f t="shared" si="251"/>
        <v>82555.141999999993</v>
      </c>
      <c r="J275" s="131">
        <f>J276</f>
        <v>-30696.858000000007</v>
      </c>
      <c r="K275" s="131">
        <f>K276</f>
        <v>22444.892</v>
      </c>
      <c r="L275" s="132">
        <f>(K275/H275)*100</f>
        <v>99.986154668567352</v>
      </c>
      <c r="M275" s="132">
        <f t="shared" si="239"/>
        <v>224160</v>
      </c>
      <c r="N275" s="131">
        <f>M275/F275*100</f>
        <v>100</v>
      </c>
      <c r="O275" s="131">
        <v>0</v>
      </c>
      <c r="P275" s="131">
        <f t="shared" ref="P275:T275" si="252">P276</f>
        <v>-3.1080000000001462</v>
      </c>
      <c r="Q275" s="131">
        <f t="shared" si="252"/>
        <v>-5149.28</v>
      </c>
      <c r="R275" s="131">
        <f t="shared" si="252"/>
        <v>0</v>
      </c>
      <c r="S275" s="131">
        <f t="shared" si="252"/>
        <v>-5149.28</v>
      </c>
      <c r="T275" s="131">
        <f t="shared" si="252"/>
        <v>0</v>
      </c>
      <c r="U275" s="131">
        <v>0</v>
      </c>
      <c r="V275" s="131">
        <v>0</v>
      </c>
      <c r="W275" s="131">
        <v>0</v>
      </c>
      <c r="X275" s="131">
        <v>0</v>
      </c>
      <c r="Y275" s="131">
        <v>0</v>
      </c>
      <c r="Z275" s="131">
        <v>0</v>
      </c>
      <c r="AA275" s="165"/>
      <c r="AB275" s="105"/>
    </row>
    <row r="276" spans="2:28" ht="25.5" x14ac:dyDescent="0.2">
      <c r="B276" s="129"/>
      <c r="C276" s="129" t="s">
        <v>46</v>
      </c>
      <c r="D276" s="129"/>
      <c r="E276" s="159" t="s">
        <v>47</v>
      </c>
      <c r="F276" s="131">
        <f>F277+F279+F280+F281+F282+F283+F284+F285+F286+F2824+F278+F287</f>
        <v>224160</v>
      </c>
      <c r="G276" s="131">
        <f>G277+G279+G280+G281+G282+G283+G284+G285+G286+G2824+G278+G287</f>
        <v>113252</v>
      </c>
      <c r="H276" s="131">
        <f>H277+H279+H280+H281+H282+H283+H284+H285+H286+H2824+H278+H287</f>
        <v>22448</v>
      </c>
      <c r="I276" s="131">
        <f>I277+I279+I280+I281+I282+I283+I284+I285+I286+I2824+I278+I287</f>
        <v>82555.141999999993</v>
      </c>
      <c r="J276" s="131">
        <f>I276-G276</f>
        <v>-30696.858000000007</v>
      </c>
      <c r="K276" s="131">
        <f>K277+K279+K280+K281+K282+K283+K284+K285+K286+K2824+K278+K287</f>
        <v>22444.892</v>
      </c>
      <c r="L276" s="131">
        <v>100</v>
      </c>
      <c r="M276" s="131">
        <f>M277+M279+M280+M281+M282+M283+M284+M285+M286+M2824+M278+M287</f>
        <v>224160</v>
      </c>
      <c r="N276" s="131">
        <v>100</v>
      </c>
      <c r="O276" s="131">
        <f t="shared" ref="O276:T276" si="253">O277+O279+O280+O281+O282+O283+O284+O285+O286+O2824+O278+O287</f>
        <v>0</v>
      </c>
      <c r="P276" s="131">
        <f t="shared" si="253"/>
        <v>-3.1080000000001462</v>
      </c>
      <c r="Q276" s="131">
        <f t="shared" si="253"/>
        <v>-5149.28</v>
      </c>
      <c r="R276" s="131">
        <f t="shared" si="253"/>
        <v>0</v>
      </c>
      <c r="S276" s="131">
        <f t="shared" si="253"/>
        <v>-5149.28</v>
      </c>
      <c r="T276" s="131">
        <f t="shared" si="253"/>
        <v>0</v>
      </c>
      <c r="U276" s="131">
        <f t="shared" ref="U276:Z276" si="254">SUM(U277:U287)</f>
        <v>0</v>
      </c>
      <c r="V276" s="131">
        <f t="shared" si="254"/>
        <v>4786.1949999999997</v>
      </c>
      <c r="W276" s="131">
        <f t="shared" si="254"/>
        <v>0</v>
      </c>
      <c r="X276" s="131">
        <f t="shared" si="254"/>
        <v>0</v>
      </c>
      <c r="Y276" s="131">
        <f t="shared" si="254"/>
        <v>0</v>
      </c>
      <c r="Z276" s="131">
        <f t="shared" si="254"/>
        <v>0</v>
      </c>
      <c r="AA276" s="105"/>
      <c r="AB276" s="105"/>
    </row>
    <row r="277" spans="2:28" x14ac:dyDescent="0.2">
      <c r="B277" s="129"/>
      <c r="C277" s="129"/>
      <c r="D277" s="129" t="s">
        <v>88</v>
      </c>
      <c r="E277" s="137" t="s">
        <v>49</v>
      </c>
      <c r="F277" s="131">
        <v>99949</v>
      </c>
      <c r="G277" s="131">
        <v>8809</v>
      </c>
      <c r="H277" s="131">
        <v>8809</v>
      </c>
      <c r="I277" s="174">
        <v>8806.6689999999999</v>
      </c>
      <c r="J277" s="131">
        <f>I277-G277</f>
        <v>-2.331000000000131</v>
      </c>
      <c r="K277" s="131">
        <v>8806.6689999999999</v>
      </c>
      <c r="L277" s="132">
        <f t="shared" ref="L277" si="255">(K277/H277)*100</f>
        <v>99.973538426609139</v>
      </c>
      <c r="M277" s="132">
        <f t="shared" ref="M277:M285" si="256">F277</f>
        <v>99949</v>
      </c>
      <c r="N277" s="131">
        <v>100</v>
      </c>
      <c r="O277" s="131">
        <f t="shared" ref="O277:O282" si="257">M277-F277</f>
        <v>0</v>
      </c>
      <c r="P277" s="131">
        <f>K277-H277</f>
        <v>-2.331000000000131</v>
      </c>
      <c r="Q277" s="131">
        <f t="shared" ref="Q277:Q278" si="258">R277+S277+T277</f>
        <v>-4458.268</v>
      </c>
      <c r="R277" s="131"/>
      <c r="S277" s="132">
        <v>-4458.268</v>
      </c>
      <c r="T277" s="132"/>
      <c r="U277" s="131"/>
      <c r="V277" s="131">
        <f>P277-Q277-U277</f>
        <v>4455.9369999999999</v>
      </c>
      <c r="W277" s="131"/>
      <c r="X277" s="131"/>
      <c r="Y277" s="131"/>
      <c r="Z277" s="131"/>
      <c r="AA277" s="105"/>
      <c r="AB277" s="105"/>
    </row>
    <row r="278" spans="2:28" x14ac:dyDescent="0.2">
      <c r="B278" s="129"/>
      <c r="C278" s="129"/>
      <c r="D278" s="129" t="s">
        <v>101</v>
      </c>
      <c r="E278" s="137" t="s">
        <v>56</v>
      </c>
      <c r="F278" s="131">
        <v>4489</v>
      </c>
      <c r="G278" s="131">
        <v>0</v>
      </c>
      <c r="H278" s="131">
        <v>0</v>
      </c>
      <c r="I278" s="131">
        <v>0</v>
      </c>
      <c r="J278" s="131">
        <f t="shared" ref="J278" si="259">I278-G278</f>
        <v>0</v>
      </c>
      <c r="K278" s="131">
        <v>0</v>
      </c>
      <c r="L278" s="132">
        <v>100</v>
      </c>
      <c r="M278" s="132">
        <f t="shared" si="256"/>
        <v>4489</v>
      </c>
      <c r="N278" s="131">
        <f>M278/F278*100</f>
        <v>100</v>
      </c>
      <c r="O278" s="131">
        <f t="shared" si="257"/>
        <v>0</v>
      </c>
      <c r="P278" s="131">
        <f t="shared" ref="P278" si="260">K278-H278</f>
        <v>0</v>
      </c>
      <c r="Q278" s="131">
        <f t="shared" si="258"/>
        <v>0</v>
      </c>
      <c r="R278" s="131"/>
      <c r="S278" s="132"/>
      <c r="T278" s="131"/>
      <c r="U278" s="131"/>
      <c r="V278" s="131">
        <f>P278-Q278-U278</f>
        <v>0</v>
      </c>
      <c r="W278" s="131"/>
      <c r="X278" s="131"/>
      <c r="Y278" s="131"/>
      <c r="Z278" s="131"/>
      <c r="AA278" s="105"/>
      <c r="AB278" s="105"/>
    </row>
    <row r="279" spans="2:28" ht="38.25" x14ac:dyDescent="0.2">
      <c r="B279" s="135"/>
      <c r="C279" s="129"/>
      <c r="D279" s="140" t="s">
        <v>57</v>
      </c>
      <c r="E279" s="141" t="s">
        <v>58</v>
      </c>
      <c r="F279" s="131">
        <v>3682</v>
      </c>
      <c r="G279" s="131">
        <v>223</v>
      </c>
      <c r="H279" s="131">
        <v>223</v>
      </c>
      <c r="I279" s="131">
        <v>223</v>
      </c>
      <c r="J279" s="131">
        <f>I279-G279</f>
        <v>0</v>
      </c>
      <c r="K279" s="131">
        <v>223</v>
      </c>
      <c r="L279" s="132">
        <v>100</v>
      </c>
      <c r="M279" s="132">
        <f t="shared" si="256"/>
        <v>3682</v>
      </c>
      <c r="N279" s="131">
        <f t="shared" ref="N279" si="261">M279/F279*100</f>
        <v>100</v>
      </c>
      <c r="O279" s="131">
        <f t="shared" si="257"/>
        <v>0</v>
      </c>
      <c r="P279" s="131">
        <f>K279-H279</f>
        <v>0</v>
      </c>
      <c r="Q279" s="131">
        <f>R279+S279+T279</f>
        <v>-183.059</v>
      </c>
      <c r="R279" s="132"/>
      <c r="S279" s="132">
        <v>-183.059</v>
      </c>
      <c r="T279" s="131"/>
      <c r="U279" s="131"/>
      <c r="V279" s="131">
        <v>0</v>
      </c>
      <c r="W279" s="131"/>
      <c r="X279" s="131"/>
      <c r="Y279" s="131"/>
      <c r="Z279" s="131"/>
      <c r="AA279" s="105"/>
      <c r="AB279" s="105"/>
    </row>
    <row r="280" spans="2:28" x14ac:dyDescent="0.2">
      <c r="B280" s="129"/>
      <c r="C280" s="129"/>
      <c r="D280" s="129" t="s">
        <v>59</v>
      </c>
      <c r="E280" s="137" t="s">
        <v>60</v>
      </c>
      <c r="F280" s="131">
        <v>5312</v>
      </c>
      <c r="G280" s="131">
        <v>485</v>
      </c>
      <c r="H280" s="131">
        <v>485</v>
      </c>
      <c r="I280" s="131">
        <v>485</v>
      </c>
      <c r="J280" s="131">
        <f t="shared" ref="J280:J282" si="262">I280-G280</f>
        <v>0</v>
      </c>
      <c r="K280" s="131">
        <v>485</v>
      </c>
      <c r="L280" s="132">
        <v>100</v>
      </c>
      <c r="M280" s="132">
        <f t="shared" si="256"/>
        <v>5312</v>
      </c>
      <c r="N280" s="131">
        <f>M280/F280*100</f>
        <v>100</v>
      </c>
      <c r="O280" s="131">
        <f t="shared" si="257"/>
        <v>0</v>
      </c>
      <c r="P280" s="131">
        <f t="shared" ref="P280" si="263">K280-H280</f>
        <v>0</v>
      </c>
      <c r="Q280" s="131">
        <f t="shared" ref="Q280:Q285" si="264">R280+S280+T280</f>
        <v>-176.91800000000001</v>
      </c>
      <c r="R280" s="131"/>
      <c r="S280" s="132">
        <v>-176.91800000000001</v>
      </c>
      <c r="T280" s="131"/>
      <c r="U280" s="131"/>
      <c r="V280" s="131">
        <v>0</v>
      </c>
      <c r="W280" s="131"/>
      <c r="X280" s="131"/>
      <c r="Y280" s="131"/>
      <c r="Z280" s="131"/>
      <c r="AA280" s="105"/>
      <c r="AB280" s="105"/>
    </row>
    <row r="281" spans="2:28" ht="38.25" x14ac:dyDescent="0.2">
      <c r="B281" s="129"/>
      <c r="C281" s="129"/>
      <c r="D281" s="129" t="s">
        <v>61</v>
      </c>
      <c r="E281" s="137" t="s">
        <v>102</v>
      </c>
      <c r="F281" s="131">
        <v>4527</v>
      </c>
      <c r="G281" s="131">
        <v>398</v>
      </c>
      <c r="H281" s="131">
        <v>398</v>
      </c>
      <c r="I281" s="131">
        <v>397.94799999999998</v>
      </c>
      <c r="J281" s="131">
        <f t="shared" si="262"/>
        <v>-5.2000000000020918E-2</v>
      </c>
      <c r="K281" s="131">
        <v>397.94799999999998</v>
      </c>
      <c r="L281" s="132">
        <f t="shared" ref="L281:L287" si="265">(K281/H281)*100</f>
        <v>99.986934673366832</v>
      </c>
      <c r="M281" s="132">
        <f t="shared" si="256"/>
        <v>4527</v>
      </c>
      <c r="N281" s="131">
        <v>100</v>
      </c>
      <c r="O281" s="131">
        <f t="shared" si="257"/>
        <v>0</v>
      </c>
      <c r="P281" s="131">
        <f>K281-H281</f>
        <v>-5.2000000000020918E-2</v>
      </c>
      <c r="Q281" s="131">
        <f t="shared" si="264"/>
        <v>-228.137</v>
      </c>
      <c r="R281" s="131"/>
      <c r="S281" s="131">
        <v>-228.137</v>
      </c>
      <c r="T281" s="131"/>
      <c r="U281" s="131"/>
      <c r="V281" s="131">
        <f>P281-Q281-U281</f>
        <v>228.08499999999998</v>
      </c>
      <c r="W281" s="131"/>
      <c r="X281" s="131"/>
      <c r="Y281" s="131"/>
      <c r="Z281" s="131"/>
      <c r="AA281" s="105"/>
      <c r="AB281" s="105"/>
    </row>
    <row r="282" spans="2:28" ht="51" x14ac:dyDescent="0.2">
      <c r="B282" s="129"/>
      <c r="C282" s="129"/>
      <c r="D282" s="129" t="s">
        <v>64</v>
      </c>
      <c r="E282" s="172" t="s">
        <v>65</v>
      </c>
      <c r="F282" s="131">
        <v>3018</v>
      </c>
      <c r="G282" s="131">
        <v>249</v>
      </c>
      <c r="H282" s="131">
        <v>249</v>
      </c>
      <c r="I282" s="131">
        <v>249</v>
      </c>
      <c r="J282" s="131">
        <f t="shared" si="262"/>
        <v>0</v>
      </c>
      <c r="K282" s="131">
        <v>249</v>
      </c>
      <c r="L282" s="132">
        <f t="shared" si="265"/>
        <v>100</v>
      </c>
      <c r="M282" s="132">
        <f t="shared" si="256"/>
        <v>3018</v>
      </c>
      <c r="N282" s="131">
        <f t="shared" ref="N282:N285" si="266">M282/F282*100</f>
        <v>100</v>
      </c>
      <c r="O282" s="131">
        <f t="shared" si="257"/>
        <v>0</v>
      </c>
      <c r="P282" s="131">
        <f t="shared" ref="P282" si="267">K282-H282</f>
        <v>0</v>
      </c>
      <c r="Q282" s="131">
        <f t="shared" si="264"/>
        <v>-102.898</v>
      </c>
      <c r="R282" s="132"/>
      <c r="S282" s="132">
        <v>-102.898</v>
      </c>
      <c r="T282" s="131"/>
      <c r="U282" s="131"/>
      <c r="V282" s="131">
        <f>P282-Q282-U282</f>
        <v>102.898</v>
      </c>
      <c r="W282" s="131"/>
      <c r="X282" s="131"/>
      <c r="Y282" s="131"/>
      <c r="Z282" s="131"/>
      <c r="AA282" s="105"/>
      <c r="AB282" s="105"/>
    </row>
    <row r="283" spans="2:28" ht="25.5" x14ac:dyDescent="0.2">
      <c r="B283" s="129"/>
      <c r="C283" s="129"/>
      <c r="D283" s="129" t="s">
        <v>91</v>
      </c>
      <c r="E283" s="137" t="s">
        <v>92</v>
      </c>
      <c r="F283" s="131">
        <v>28375</v>
      </c>
      <c r="G283" s="131">
        <v>28375</v>
      </c>
      <c r="H283" s="131">
        <v>0</v>
      </c>
      <c r="I283" s="131">
        <v>0</v>
      </c>
      <c r="J283" s="131">
        <f>I283-G283</f>
        <v>-28375</v>
      </c>
      <c r="K283" s="131">
        <v>0</v>
      </c>
      <c r="L283" s="132">
        <v>100</v>
      </c>
      <c r="M283" s="132">
        <f t="shared" si="256"/>
        <v>28375</v>
      </c>
      <c r="N283" s="131">
        <f t="shared" si="266"/>
        <v>100</v>
      </c>
      <c r="O283" s="131">
        <v>0</v>
      </c>
      <c r="P283" s="131">
        <f>K283-H283</f>
        <v>0</v>
      </c>
      <c r="Q283" s="131">
        <f t="shared" si="264"/>
        <v>0</v>
      </c>
      <c r="R283" s="131"/>
      <c r="S283" s="131"/>
      <c r="T283" s="131"/>
      <c r="U283" s="131"/>
      <c r="V283" s="131">
        <v>0</v>
      </c>
      <c r="W283" s="131"/>
      <c r="X283" s="131"/>
      <c r="Y283" s="131"/>
      <c r="Z283" s="131"/>
      <c r="AA283" s="105"/>
      <c r="AB283" s="105" t="s">
        <v>220</v>
      </c>
    </row>
    <row r="284" spans="2:28" ht="51" x14ac:dyDescent="0.2">
      <c r="B284" s="129"/>
      <c r="C284" s="129"/>
      <c r="D284" s="129" t="s">
        <v>93</v>
      </c>
      <c r="E284" s="137" t="s">
        <v>94</v>
      </c>
      <c r="F284" s="131">
        <v>189</v>
      </c>
      <c r="G284" s="131">
        <v>94</v>
      </c>
      <c r="H284" s="131">
        <v>0</v>
      </c>
      <c r="I284" s="131">
        <v>0</v>
      </c>
      <c r="J284" s="131">
        <f t="shared" ref="J284" si="268">I284-G284</f>
        <v>-94</v>
      </c>
      <c r="K284" s="131">
        <v>0</v>
      </c>
      <c r="L284" s="132">
        <v>100</v>
      </c>
      <c r="M284" s="132">
        <f t="shared" si="256"/>
        <v>189</v>
      </c>
      <c r="N284" s="131">
        <f t="shared" si="266"/>
        <v>100</v>
      </c>
      <c r="O284" s="131">
        <f t="shared" ref="O284:O287" si="269">M284-F284</f>
        <v>0</v>
      </c>
      <c r="P284" s="131">
        <f t="shared" ref="P284:P285" si="270">K284-H284</f>
        <v>0</v>
      </c>
      <c r="Q284" s="131">
        <f t="shared" si="264"/>
        <v>0</v>
      </c>
      <c r="R284" s="132"/>
      <c r="S284" s="132"/>
      <c r="T284" s="131"/>
      <c r="U284" s="131"/>
      <c r="V284" s="131">
        <f>P284-Q284-U284</f>
        <v>0</v>
      </c>
      <c r="W284" s="131"/>
      <c r="X284" s="131"/>
      <c r="Y284" s="131"/>
      <c r="Z284" s="131"/>
      <c r="AA284" s="105"/>
      <c r="AB284" s="105" t="s">
        <v>211</v>
      </c>
    </row>
    <row r="285" spans="2:28" ht="38.25" x14ac:dyDescent="0.2">
      <c r="B285" s="129"/>
      <c r="C285" s="129"/>
      <c r="D285" s="129" t="s">
        <v>71</v>
      </c>
      <c r="E285" s="137" t="s">
        <v>104</v>
      </c>
      <c r="F285" s="131">
        <v>2976</v>
      </c>
      <c r="G285" s="131">
        <v>2976</v>
      </c>
      <c r="H285" s="131">
        <v>224</v>
      </c>
      <c r="I285" s="131">
        <v>750.52499999999998</v>
      </c>
      <c r="J285" s="131">
        <f>I285-G285</f>
        <v>-2225.4749999999999</v>
      </c>
      <c r="K285" s="131">
        <v>223.27500000000001</v>
      </c>
      <c r="L285" s="132">
        <v>100</v>
      </c>
      <c r="M285" s="132">
        <f t="shared" si="256"/>
        <v>2976</v>
      </c>
      <c r="N285" s="131">
        <f t="shared" si="266"/>
        <v>100</v>
      </c>
      <c r="O285" s="131">
        <f t="shared" si="269"/>
        <v>0</v>
      </c>
      <c r="P285" s="131">
        <f t="shared" si="270"/>
        <v>-0.72499999999999432</v>
      </c>
      <c r="Q285" s="131">
        <f t="shared" si="264"/>
        <v>0</v>
      </c>
      <c r="R285" s="132"/>
      <c r="S285" s="132"/>
      <c r="T285" s="131"/>
      <c r="U285" s="131"/>
      <c r="V285" s="131">
        <f>P285-Q285-U285</f>
        <v>-0.72499999999999432</v>
      </c>
      <c r="W285" s="131"/>
      <c r="X285" s="131"/>
      <c r="Y285" s="131"/>
      <c r="Z285" s="131"/>
      <c r="AA285" s="105"/>
      <c r="AB285" s="105" t="s">
        <v>211</v>
      </c>
    </row>
    <row r="286" spans="2:28" ht="51" x14ac:dyDescent="0.2">
      <c r="B286" s="135"/>
      <c r="C286" s="129"/>
      <c r="D286" s="140" t="s">
        <v>75</v>
      </c>
      <c r="E286" s="136" t="s">
        <v>76</v>
      </c>
      <c r="F286" s="131">
        <v>1443</v>
      </c>
      <c r="G286" s="131">
        <v>1443</v>
      </c>
      <c r="H286" s="131">
        <v>360</v>
      </c>
      <c r="I286" s="131">
        <v>1443</v>
      </c>
      <c r="J286" s="131">
        <f t="shared" ref="J286" si="271">I286-G286</f>
        <v>0</v>
      </c>
      <c r="K286" s="131">
        <v>360</v>
      </c>
      <c r="L286" s="132">
        <f t="shared" si="265"/>
        <v>100</v>
      </c>
      <c r="M286" s="132">
        <f>F286</f>
        <v>1443</v>
      </c>
      <c r="N286" s="131">
        <f>M286/F286*100</f>
        <v>100</v>
      </c>
      <c r="O286" s="131">
        <f t="shared" si="269"/>
        <v>0</v>
      </c>
      <c r="P286" s="131">
        <f>K286-H286</f>
        <v>0</v>
      </c>
      <c r="Q286" s="131">
        <v>0</v>
      </c>
      <c r="R286" s="132"/>
      <c r="S286" s="132"/>
      <c r="T286" s="132"/>
      <c r="U286" s="132"/>
      <c r="V286" s="131">
        <v>0</v>
      </c>
      <c r="W286" s="131"/>
      <c r="X286" s="131"/>
      <c r="Y286" s="131"/>
      <c r="Z286" s="131"/>
      <c r="AA286" s="105"/>
      <c r="AB286" s="105"/>
    </row>
    <row r="287" spans="2:28" ht="25.5" x14ac:dyDescent="0.2">
      <c r="B287" s="129"/>
      <c r="C287" s="129"/>
      <c r="D287" s="129" t="s">
        <v>77</v>
      </c>
      <c r="E287" s="137" t="s">
        <v>78</v>
      </c>
      <c r="F287" s="131">
        <v>70200</v>
      </c>
      <c r="G287" s="131">
        <v>70200</v>
      </c>
      <c r="H287" s="131">
        <v>11700</v>
      </c>
      <c r="I287" s="131">
        <v>70200</v>
      </c>
      <c r="J287" s="131">
        <f>I287-G287</f>
        <v>0</v>
      </c>
      <c r="K287" s="131">
        <v>11700</v>
      </c>
      <c r="L287" s="132">
        <f t="shared" si="265"/>
        <v>100</v>
      </c>
      <c r="M287" s="132">
        <f t="shared" ref="M287" si="272">F287</f>
        <v>70200</v>
      </c>
      <c r="N287" s="131">
        <f t="shared" ref="N287" si="273">M287/F287*100</f>
        <v>100</v>
      </c>
      <c r="O287" s="131">
        <f t="shared" si="269"/>
        <v>0</v>
      </c>
      <c r="P287" s="131">
        <f t="shared" ref="P287" si="274">K287-H287</f>
        <v>0</v>
      </c>
      <c r="Q287" s="131">
        <f>R287+S287+T287</f>
        <v>0</v>
      </c>
      <c r="R287" s="131"/>
      <c r="S287" s="132"/>
      <c r="T287" s="131"/>
      <c r="U287" s="131"/>
      <c r="V287" s="131">
        <f>P287-Q287-U287</f>
        <v>0</v>
      </c>
      <c r="W287" s="131"/>
      <c r="X287" s="131"/>
      <c r="Y287" s="131"/>
      <c r="Z287" s="131"/>
      <c r="AA287" s="105"/>
      <c r="AB287" s="105"/>
    </row>
    <row r="288" spans="2:28" ht="63.75" x14ac:dyDescent="0.2">
      <c r="B288" s="129" t="s">
        <v>158</v>
      </c>
      <c r="C288" s="129"/>
      <c r="D288" s="129"/>
      <c r="E288" s="175" t="s">
        <v>159</v>
      </c>
      <c r="F288" s="131">
        <f>F289</f>
        <v>1197482</v>
      </c>
      <c r="G288" s="131">
        <f t="shared" ref="G288:J288" si="275">G289</f>
        <v>430537</v>
      </c>
      <c r="H288" s="131">
        <f t="shared" si="275"/>
        <v>268788</v>
      </c>
      <c r="I288" s="131">
        <f t="shared" si="275"/>
        <v>314467.41837999993</v>
      </c>
      <c r="J288" s="131">
        <f t="shared" si="275"/>
        <v>-116069.58162000001</v>
      </c>
      <c r="K288" s="131">
        <f>K289</f>
        <v>268747.76196000003</v>
      </c>
      <c r="L288" s="132">
        <f>(K288/H288)*100</f>
        <v>99.985029822759955</v>
      </c>
      <c r="M288" s="131">
        <f>M289</f>
        <v>1197482</v>
      </c>
      <c r="N288" s="131">
        <f t="shared" si="246"/>
        <v>100</v>
      </c>
      <c r="O288" s="131">
        <f t="shared" ref="O288:T288" si="276">O289</f>
        <v>0</v>
      </c>
      <c r="P288" s="131">
        <f t="shared" si="276"/>
        <v>-40.238040000001376</v>
      </c>
      <c r="Q288" s="131">
        <f t="shared" si="276"/>
        <v>-10060</v>
      </c>
      <c r="R288" s="131">
        <f t="shared" si="276"/>
        <v>0</v>
      </c>
      <c r="S288" s="131">
        <f t="shared" si="276"/>
        <v>0</v>
      </c>
      <c r="T288" s="131">
        <f t="shared" si="276"/>
        <v>-10060</v>
      </c>
      <c r="U288" s="131">
        <v>0</v>
      </c>
      <c r="V288" s="131">
        <v>0</v>
      </c>
      <c r="W288" s="131"/>
      <c r="X288" s="131"/>
      <c r="Y288" s="131"/>
      <c r="Z288" s="131"/>
      <c r="AA288" s="147"/>
      <c r="AB288" s="105"/>
    </row>
    <row r="289" spans="2:28" ht="27" customHeight="1" x14ac:dyDescent="0.2">
      <c r="B289" s="129"/>
      <c r="C289" s="129" t="s">
        <v>46</v>
      </c>
      <c r="D289" s="129"/>
      <c r="E289" s="159" t="s">
        <v>47</v>
      </c>
      <c r="F289" s="131">
        <f t="shared" ref="F289:T289" si="277">SUM(F290:F305)</f>
        <v>1197482</v>
      </c>
      <c r="G289" s="131">
        <f t="shared" si="277"/>
        <v>430537</v>
      </c>
      <c r="H289" s="131">
        <f t="shared" si="277"/>
        <v>268788</v>
      </c>
      <c r="I289" s="131">
        <f t="shared" si="277"/>
        <v>314467.41837999993</v>
      </c>
      <c r="J289" s="131">
        <f t="shared" si="277"/>
        <v>-116069.58162000001</v>
      </c>
      <c r="K289" s="131">
        <f t="shared" si="277"/>
        <v>268747.76196000003</v>
      </c>
      <c r="L289" s="131">
        <f t="shared" si="277"/>
        <v>1600</v>
      </c>
      <c r="M289" s="131">
        <f t="shared" si="277"/>
        <v>1197482</v>
      </c>
      <c r="N289" s="131">
        <f t="shared" si="277"/>
        <v>1600</v>
      </c>
      <c r="O289" s="131">
        <f t="shared" si="277"/>
        <v>0</v>
      </c>
      <c r="P289" s="131">
        <f t="shared" si="277"/>
        <v>-40.238040000001376</v>
      </c>
      <c r="Q289" s="131">
        <f t="shared" si="277"/>
        <v>-10060</v>
      </c>
      <c r="R289" s="131">
        <f t="shared" si="277"/>
        <v>0</v>
      </c>
      <c r="S289" s="131">
        <f t="shared" si="277"/>
        <v>0</v>
      </c>
      <c r="T289" s="131">
        <f t="shared" si="277"/>
        <v>-10060</v>
      </c>
      <c r="U289" s="131">
        <f>SUM(U295:U305)</f>
        <v>0</v>
      </c>
      <c r="V289" s="131">
        <v>0</v>
      </c>
      <c r="W289" s="131"/>
      <c r="X289" s="131"/>
      <c r="Y289" s="131"/>
      <c r="Z289" s="131"/>
      <c r="AA289" s="105"/>
      <c r="AB289" s="163"/>
    </row>
    <row r="290" spans="2:28" x14ac:dyDescent="0.2">
      <c r="B290" s="129"/>
      <c r="C290" s="129"/>
      <c r="D290" s="129" t="s">
        <v>48</v>
      </c>
      <c r="E290" s="137" t="s">
        <v>49</v>
      </c>
      <c r="F290" s="131">
        <v>798062</v>
      </c>
      <c r="G290" s="131">
        <v>198000</v>
      </c>
      <c r="H290" s="131">
        <v>198000</v>
      </c>
      <c r="I290" s="131">
        <v>198000</v>
      </c>
      <c r="J290" s="131">
        <f t="shared" ref="J290:J294" si="278">I290-G290</f>
        <v>0</v>
      </c>
      <c r="K290" s="131">
        <v>198000</v>
      </c>
      <c r="L290" s="132">
        <f>(K290/H290)*100</f>
        <v>100</v>
      </c>
      <c r="M290" s="132">
        <f t="shared" ref="M290:M294" si="279">F290</f>
        <v>798062</v>
      </c>
      <c r="N290" s="131">
        <f t="shared" si="246"/>
        <v>100</v>
      </c>
      <c r="O290" s="131">
        <f t="shared" ref="O290:O294" si="280">M290-F290</f>
        <v>0</v>
      </c>
      <c r="P290" s="131">
        <f t="shared" ref="P290:P305" si="281">K290-H290</f>
        <v>0</v>
      </c>
      <c r="Q290" s="131">
        <f>R290+S290+T290</f>
        <v>0</v>
      </c>
      <c r="R290" s="132"/>
      <c r="S290" s="132"/>
      <c r="T290" s="131"/>
      <c r="U290" s="131"/>
      <c r="V290" s="131">
        <f>P290-Q290-U290</f>
        <v>0</v>
      </c>
      <c r="W290" s="131"/>
      <c r="X290" s="131"/>
      <c r="Y290" s="131"/>
      <c r="Z290" s="131"/>
      <c r="AA290" s="105"/>
      <c r="AB290" s="105"/>
    </row>
    <row r="291" spans="2:28" x14ac:dyDescent="0.2">
      <c r="B291" s="129"/>
      <c r="C291" s="129"/>
      <c r="D291" s="129" t="s">
        <v>101</v>
      </c>
      <c r="E291" s="137" t="s">
        <v>56</v>
      </c>
      <c r="F291" s="131">
        <v>26349</v>
      </c>
      <c r="G291" s="131">
        <v>3183</v>
      </c>
      <c r="H291" s="131">
        <v>3183</v>
      </c>
      <c r="I291" s="131">
        <v>3183</v>
      </c>
      <c r="J291" s="131">
        <f t="shared" si="278"/>
        <v>0</v>
      </c>
      <c r="K291" s="131">
        <v>3183</v>
      </c>
      <c r="L291" s="132">
        <v>100</v>
      </c>
      <c r="M291" s="132">
        <f t="shared" si="279"/>
        <v>26349</v>
      </c>
      <c r="N291" s="131">
        <f t="shared" si="246"/>
        <v>100</v>
      </c>
      <c r="O291" s="131">
        <f t="shared" si="280"/>
        <v>0</v>
      </c>
      <c r="P291" s="131">
        <f t="shared" si="281"/>
        <v>0</v>
      </c>
      <c r="Q291" s="131">
        <f t="shared" ref="Q291:Q305" si="282">R291+S291+T291</f>
        <v>0</v>
      </c>
      <c r="R291" s="131"/>
      <c r="S291" s="132"/>
      <c r="T291" s="131"/>
      <c r="U291" s="131"/>
      <c r="V291" s="131">
        <f>P291-Q291-U291</f>
        <v>0</v>
      </c>
      <c r="W291" s="131"/>
      <c r="X291" s="131"/>
      <c r="Y291" s="131"/>
      <c r="Z291" s="131"/>
      <c r="AA291" s="105"/>
      <c r="AB291" s="105"/>
    </row>
    <row r="292" spans="2:28" ht="39" customHeight="1" x14ac:dyDescent="0.2">
      <c r="B292" s="135"/>
      <c r="C292" s="129"/>
      <c r="D292" s="140" t="s">
        <v>57</v>
      </c>
      <c r="E292" s="141" t="s">
        <v>58</v>
      </c>
      <c r="F292" s="131">
        <v>18351</v>
      </c>
      <c r="G292" s="131">
        <v>3350</v>
      </c>
      <c r="H292" s="131">
        <v>3350</v>
      </c>
      <c r="I292" s="131">
        <v>3350</v>
      </c>
      <c r="J292" s="131">
        <f t="shared" si="278"/>
        <v>0</v>
      </c>
      <c r="K292" s="131">
        <v>3350</v>
      </c>
      <c r="L292" s="132">
        <v>100</v>
      </c>
      <c r="M292" s="132">
        <f t="shared" si="279"/>
        <v>18351</v>
      </c>
      <c r="N292" s="131">
        <f t="shared" si="246"/>
        <v>100</v>
      </c>
      <c r="O292" s="131">
        <f t="shared" si="280"/>
        <v>0</v>
      </c>
      <c r="P292" s="131">
        <f t="shared" si="281"/>
        <v>0</v>
      </c>
      <c r="Q292" s="131">
        <f>R292+S292+T292</f>
        <v>0</v>
      </c>
      <c r="R292" s="132"/>
      <c r="S292" s="132"/>
      <c r="T292" s="131"/>
      <c r="U292" s="131"/>
      <c r="V292" s="131">
        <v>0</v>
      </c>
      <c r="W292" s="131"/>
      <c r="X292" s="131"/>
      <c r="Y292" s="131"/>
      <c r="Z292" s="131"/>
      <c r="AA292" s="105" t="s">
        <v>212</v>
      </c>
      <c r="AB292" s="105" t="s">
        <v>212</v>
      </c>
    </row>
    <row r="293" spans="2:28" x14ac:dyDescent="0.2">
      <c r="B293" s="129"/>
      <c r="C293" s="129"/>
      <c r="D293" s="129" t="s">
        <v>59</v>
      </c>
      <c r="E293" s="137" t="s">
        <v>60</v>
      </c>
      <c r="F293" s="131">
        <v>42138</v>
      </c>
      <c r="G293" s="131">
        <v>11240</v>
      </c>
      <c r="H293" s="131">
        <v>11240</v>
      </c>
      <c r="I293" s="131">
        <v>11240</v>
      </c>
      <c r="J293" s="131">
        <f t="shared" si="278"/>
        <v>0</v>
      </c>
      <c r="K293" s="131">
        <v>11240</v>
      </c>
      <c r="L293" s="132">
        <f>(K293/H293)*100</f>
        <v>100</v>
      </c>
      <c r="M293" s="132">
        <f t="shared" si="279"/>
        <v>42138</v>
      </c>
      <c r="N293" s="131">
        <f t="shared" si="246"/>
        <v>100</v>
      </c>
      <c r="O293" s="131">
        <f t="shared" si="280"/>
        <v>0</v>
      </c>
      <c r="P293" s="131">
        <f t="shared" si="281"/>
        <v>0</v>
      </c>
      <c r="Q293" s="131">
        <f t="shared" si="282"/>
        <v>0</v>
      </c>
      <c r="R293" s="132"/>
      <c r="S293" s="132"/>
      <c r="T293" s="131"/>
      <c r="U293" s="131"/>
      <c r="V293" s="131">
        <f>P293-Q293-U293</f>
        <v>0</v>
      </c>
      <c r="W293" s="131"/>
      <c r="X293" s="131"/>
      <c r="Y293" s="131"/>
      <c r="Z293" s="131"/>
      <c r="AA293" s="105"/>
      <c r="AB293" s="105"/>
    </row>
    <row r="294" spans="2:28" ht="38.25" x14ac:dyDescent="0.2">
      <c r="B294" s="129"/>
      <c r="C294" s="129"/>
      <c r="D294" s="129" t="s">
        <v>61</v>
      </c>
      <c r="E294" s="137" t="s">
        <v>102</v>
      </c>
      <c r="F294" s="131">
        <v>35912</v>
      </c>
      <c r="G294" s="131">
        <v>8320</v>
      </c>
      <c r="H294" s="131">
        <v>8320</v>
      </c>
      <c r="I294" s="131">
        <v>8320</v>
      </c>
      <c r="J294" s="131">
        <f t="shared" si="278"/>
        <v>0</v>
      </c>
      <c r="K294" s="131">
        <v>8320</v>
      </c>
      <c r="L294" s="132">
        <f>(K294/H294)*100</f>
        <v>100</v>
      </c>
      <c r="M294" s="132">
        <f t="shared" si="279"/>
        <v>35912</v>
      </c>
      <c r="N294" s="131">
        <f t="shared" si="246"/>
        <v>100</v>
      </c>
      <c r="O294" s="131">
        <f t="shared" si="280"/>
        <v>0</v>
      </c>
      <c r="P294" s="131">
        <f t="shared" si="281"/>
        <v>0</v>
      </c>
      <c r="Q294" s="131">
        <f t="shared" si="282"/>
        <v>0</v>
      </c>
      <c r="R294" s="132"/>
      <c r="S294" s="132"/>
      <c r="T294" s="131"/>
      <c r="U294" s="131"/>
      <c r="V294" s="131">
        <f>P294-Q294-U294</f>
        <v>0</v>
      </c>
      <c r="W294" s="131"/>
      <c r="X294" s="131"/>
      <c r="Y294" s="131"/>
      <c r="Z294" s="131"/>
      <c r="AA294" s="105"/>
      <c r="AB294" s="105"/>
    </row>
    <row r="295" spans="2:28" ht="25.5" x14ac:dyDescent="0.2">
      <c r="B295" s="129"/>
      <c r="C295" s="129"/>
      <c r="D295" s="129" t="s">
        <v>89</v>
      </c>
      <c r="E295" s="137" t="s">
        <v>110</v>
      </c>
      <c r="F295" s="131">
        <v>50</v>
      </c>
      <c r="G295" s="131">
        <v>0</v>
      </c>
      <c r="H295" s="131">
        <v>0</v>
      </c>
      <c r="I295" s="131">
        <v>0</v>
      </c>
      <c r="J295" s="131">
        <f t="shared" si="229"/>
        <v>0</v>
      </c>
      <c r="K295" s="131">
        <v>0</v>
      </c>
      <c r="L295" s="132">
        <v>100</v>
      </c>
      <c r="M295" s="132">
        <f t="shared" si="218"/>
        <v>50</v>
      </c>
      <c r="N295" s="131">
        <f t="shared" si="246"/>
        <v>100</v>
      </c>
      <c r="O295" s="131">
        <f t="shared" si="230"/>
        <v>0</v>
      </c>
      <c r="P295" s="131">
        <f t="shared" si="281"/>
        <v>0</v>
      </c>
      <c r="Q295" s="131">
        <f t="shared" si="282"/>
        <v>0</v>
      </c>
      <c r="R295" s="132"/>
      <c r="S295" s="132"/>
      <c r="T295" s="131"/>
      <c r="U295" s="131"/>
      <c r="V295" s="131">
        <f>P295-Q295-U295</f>
        <v>0</v>
      </c>
      <c r="W295" s="131"/>
      <c r="X295" s="131"/>
      <c r="Y295" s="131"/>
      <c r="Z295" s="131"/>
      <c r="AA295" s="105"/>
      <c r="AB295" s="105"/>
    </row>
    <row r="296" spans="2:28" ht="51" x14ac:dyDescent="0.2">
      <c r="B296" s="129"/>
      <c r="C296" s="129"/>
      <c r="D296" s="129" t="s">
        <v>64</v>
      </c>
      <c r="E296" s="172" t="s">
        <v>65</v>
      </c>
      <c r="F296" s="131">
        <v>23943</v>
      </c>
      <c r="G296" s="131">
        <v>5095</v>
      </c>
      <c r="H296" s="131">
        <v>5095</v>
      </c>
      <c r="I296" s="131">
        <v>5095</v>
      </c>
      <c r="J296" s="131">
        <f t="shared" si="229"/>
        <v>0</v>
      </c>
      <c r="K296" s="131">
        <v>5095</v>
      </c>
      <c r="L296" s="132">
        <f>(K296/H296)*100</f>
        <v>100</v>
      </c>
      <c r="M296" s="132">
        <f t="shared" si="218"/>
        <v>23943</v>
      </c>
      <c r="N296" s="131">
        <f t="shared" si="246"/>
        <v>100</v>
      </c>
      <c r="O296" s="131">
        <f t="shared" si="230"/>
        <v>0</v>
      </c>
      <c r="P296" s="131">
        <f>K296-H296</f>
        <v>0</v>
      </c>
      <c r="Q296" s="131">
        <f t="shared" si="282"/>
        <v>0</v>
      </c>
      <c r="R296" s="132"/>
      <c r="S296" s="132"/>
      <c r="T296" s="131"/>
      <c r="U296" s="131"/>
      <c r="V296" s="131">
        <f>P296-Q296-U296</f>
        <v>0</v>
      </c>
      <c r="W296" s="131"/>
      <c r="X296" s="131"/>
      <c r="Y296" s="131"/>
      <c r="Z296" s="131"/>
      <c r="AA296" s="105"/>
      <c r="AB296" s="105"/>
    </row>
    <row r="297" spans="2:28" ht="25.5" x14ac:dyDescent="0.2">
      <c r="B297" s="129"/>
      <c r="C297" s="129"/>
      <c r="D297" s="140" t="s">
        <v>91</v>
      </c>
      <c r="E297" s="136" t="s">
        <v>92</v>
      </c>
      <c r="F297" s="131">
        <v>133399</v>
      </c>
      <c r="G297" s="131">
        <v>133399</v>
      </c>
      <c r="H297" s="131">
        <v>17338</v>
      </c>
      <c r="I297" s="131">
        <v>50164.695119999997</v>
      </c>
      <c r="J297" s="131">
        <f t="shared" si="229"/>
        <v>-83234.304880000011</v>
      </c>
      <c r="K297" s="131">
        <v>17337.1669</v>
      </c>
      <c r="L297" s="132">
        <v>100</v>
      </c>
      <c r="M297" s="132">
        <f t="shared" si="218"/>
        <v>133399</v>
      </c>
      <c r="N297" s="131">
        <f t="shared" si="246"/>
        <v>100</v>
      </c>
      <c r="O297" s="131">
        <f t="shared" si="230"/>
        <v>0</v>
      </c>
      <c r="P297" s="131">
        <f>K297-H297</f>
        <v>-0.8330999999998312</v>
      </c>
      <c r="Q297" s="131">
        <f>R297+S297+T297</f>
        <v>0</v>
      </c>
      <c r="R297" s="132"/>
      <c r="S297" s="132"/>
      <c r="T297" s="131"/>
      <c r="U297" s="131"/>
      <c r="V297" s="131">
        <f>P297-Q297-U297</f>
        <v>-0.8330999999998312</v>
      </c>
      <c r="W297" s="131"/>
      <c r="X297" s="131"/>
      <c r="Y297" s="131"/>
      <c r="Z297" s="131"/>
      <c r="AA297" s="105"/>
      <c r="AB297" s="105" t="s">
        <v>213</v>
      </c>
    </row>
    <row r="298" spans="2:28" ht="51" x14ac:dyDescent="0.2">
      <c r="B298" s="129"/>
      <c r="C298" s="129"/>
      <c r="D298" s="129" t="s">
        <v>93</v>
      </c>
      <c r="E298" s="137" t="s">
        <v>94</v>
      </c>
      <c r="F298" s="131">
        <v>18146</v>
      </c>
      <c r="G298" s="131">
        <v>18146</v>
      </c>
      <c r="H298" s="131">
        <v>703</v>
      </c>
      <c r="I298" s="131">
        <v>7291.2869000000001</v>
      </c>
      <c r="J298" s="131">
        <f t="shared" si="229"/>
        <v>-10854.713100000001</v>
      </c>
      <c r="K298" s="131">
        <v>702.23</v>
      </c>
      <c r="L298" s="132">
        <v>100</v>
      </c>
      <c r="M298" s="132">
        <f t="shared" si="218"/>
        <v>18146</v>
      </c>
      <c r="N298" s="131">
        <f t="shared" si="246"/>
        <v>100</v>
      </c>
      <c r="O298" s="131">
        <f t="shared" si="230"/>
        <v>0</v>
      </c>
      <c r="P298" s="131">
        <f t="shared" si="281"/>
        <v>-0.76999999999998181</v>
      </c>
      <c r="Q298" s="131">
        <f>R298+S298+T298</f>
        <v>0</v>
      </c>
      <c r="R298" s="132"/>
      <c r="S298" s="132"/>
      <c r="T298" s="131"/>
      <c r="U298" s="131"/>
      <c r="V298" s="131">
        <v>0</v>
      </c>
      <c r="W298" s="131"/>
      <c r="X298" s="131"/>
      <c r="Y298" s="131"/>
      <c r="Z298" s="131"/>
      <c r="AA298" s="105"/>
      <c r="AB298" s="105" t="s">
        <v>213</v>
      </c>
    </row>
    <row r="299" spans="2:28" ht="27.75" customHeight="1" x14ac:dyDescent="0.2">
      <c r="B299" s="129"/>
      <c r="C299" s="129"/>
      <c r="D299" s="129" t="s">
        <v>95</v>
      </c>
      <c r="E299" s="176" t="s">
        <v>96</v>
      </c>
      <c r="F299" s="131">
        <v>624</v>
      </c>
      <c r="G299" s="131">
        <v>624</v>
      </c>
      <c r="H299" s="131">
        <v>0</v>
      </c>
      <c r="I299" s="131">
        <v>616.39544999999998</v>
      </c>
      <c r="J299" s="131">
        <f>I299-G299</f>
        <v>-7.6045500000000175</v>
      </c>
      <c r="K299" s="131">
        <v>0</v>
      </c>
      <c r="L299" s="132">
        <v>100</v>
      </c>
      <c r="M299" s="132">
        <f t="shared" si="218"/>
        <v>624</v>
      </c>
      <c r="N299" s="131">
        <f t="shared" si="246"/>
        <v>100</v>
      </c>
      <c r="O299" s="131">
        <f t="shared" si="230"/>
        <v>0</v>
      </c>
      <c r="P299" s="131">
        <f>K299-H299</f>
        <v>0</v>
      </c>
      <c r="Q299" s="131">
        <f>R299+S299+T299</f>
        <v>0</v>
      </c>
      <c r="R299" s="132"/>
      <c r="S299" s="132"/>
      <c r="T299" s="131"/>
      <c r="U299" s="131"/>
      <c r="V299" s="131">
        <f>P299-Q299-U299</f>
        <v>0</v>
      </c>
      <c r="W299" s="131"/>
      <c r="X299" s="131"/>
      <c r="Y299" s="131"/>
      <c r="Z299" s="131"/>
      <c r="AA299" s="105"/>
      <c r="AB299" s="105" t="s">
        <v>66</v>
      </c>
    </row>
    <row r="300" spans="2:28" ht="63.75" x14ac:dyDescent="0.2">
      <c r="B300" s="129"/>
      <c r="C300" s="129"/>
      <c r="D300" s="129" t="s">
        <v>71</v>
      </c>
      <c r="E300" s="137" t="s">
        <v>104</v>
      </c>
      <c r="F300" s="131">
        <v>9791</v>
      </c>
      <c r="G300" s="131">
        <v>7871</v>
      </c>
      <c r="H300" s="131">
        <v>1626</v>
      </c>
      <c r="I300" s="131">
        <v>5737.0730000000003</v>
      </c>
      <c r="J300" s="131">
        <f t="shared" si="229"/>
        <v>-2133.9269999999997</v>
      </c>
      <c r="K300" s="131">
        <v>1588.461</v>
      </c>
      <c r="L300" s="132">
        <v>100</v>
      </c>
      <c r="M300" s="132">
        <f t="shared" si="218"/>
        <v>9791</v>
      </c>
      <c r="N300" s="131">
        <f t="shared" si="246"/>
        <v>100</v>
      </c>
      <c r="O300" s="131">
        <f t="shared" si="230"/>
        <v>0</v>
      </c>
      <c r="P300" s="131">
        <f t="shared" si="281"/>
        <v>-37.538999999999987</v>
      </c>
      <c r="Q300" s="131">
        <f>R300+S300+T300</f>
        <v>0</v>
      </c>
      <c r="R300" s="132"/>
      <c r="S300" s="131"/>
      <c r="T300" s="131"/>
      <c r="U300" s="131"/>
      <c r="V300" s="131">
        <f>P300-Q300-U300</f>
        <v>-37.538999999999987</v>
      </c>
      <c r="W300" s="131"/>
      <c r="X300" s="131"/>
      <c r="Y300" s="131"/>
      <c r="Z300" s="131"/>
      <c r="AA300" s="105" t="s">
        <v>66</v>
      </c>
      <c r="AB300" s="105" t="s">
        <v>66</v>
      </c>
    </row>
    <row r="301" spans="2:28" ht="34.5" customHeight="1" x14ac:dyDescent="0.2">
      <c r="B301" s="129"/>
      <c r="C301" s="129"/>
      <c r="D301" s="129" t="s">
        <v>97</v>
      </c>
      <c r="E301" s="137" t="s">
        <v>98</v>
      </c>
      <c r="F301" s="131">
        <v>60313</v>
      </c>
      <c r="G301" s="131">
        <v>18950</v>
      </c>
      <c r="H301" s="131">
        <v>18950</v>
      </c>
      <c r="I301" s="131">
        <v>18949.831859999998</v>
      </c>
      <c r="J301" s="131">
        <f t="shared" si="229"/>
        <v>-0.16814000000158558</v>
      </c>
      <c r="K301" s="131">
        <v>18949.831859999998</v>
      </c>
      <c r="L301" s="132">
        <v>100</v>
      </c>
      <c r="M301" s="132">
        <f t="shared" si="218"/>
        <v>60313</v>
      </c>
      <c r="N301" s="131">
        <f>M301/F301*100</f>
        <v>100</v>
      </c>
      <c r="O301" s="131">
        <f>M301-F301</f>
        <v>0</v>
      </c>
      <c r="P301" s="131">
        <f t="shared" si="281"/>
        <v>-0.16814000000158558</v>
      </c>
      <c r="Q301" s="131">
        <f t="shared" si="282"/>
        <v>-10000</v>
      </c>
      <c r="R301" s="132"/>
      <c r="S301" s="132"/>
      <c r="T301" s="131">
        <v>-10000</v>
      </c>
      <c r="U301" s="131"/>
      <c r="V301" s="131">
        <v>0</v>
      </c>
      <c r="W301" s="131"/>
      <c r="X301" s="131"/>
      <c r="Y301" s="131"/>
      <c r="Z301" s="131"/>
      <c r="AA301" s="105" t="s">
        <v>66</v>
      </c>
      <c r="AB301" s="105" t="s">
        <v>66</v>
      </c>
    </row>
    <row r="302" spans="2:28" ht="63.75" x14ac:dyDescent="0.2">
      <c r="B302" s="135"/>
      <c r="C302" s="129"/>
      <c r="D302" s="129" t="s">
        <v>73</v>
      </c>
      <c r="E302" s="137" t="s">
        <v>74</v>
      </c>
      <c r="F302" s="131">
        <v>1171</v>
      </c>
      <c r="G302" s="131">
        <v>1171</v>
      </c>
      <c r="H302" s="131">
        <v>146</v>
      </c>
      <c r="I302" s="131">
        <v>713.14604999999995</v>
      </c>
      <c r="J302" s="131">
        <f t="shared" si="229"/>
        <v>-457.85395000000005</v>
      </c>
      <c r="K302" s="131">
        <v>145.0822</v>
      </c>
      <c r="L302" s="131">
        <v>100</v>
      </c>
      <c r="M302" s="132">
        <f t="shared" si="218"/>
        <v>1171</v>
      </c>
      <c r="N302" s="131">
        <f>M302/F302*100</f>
        <v>100</v>
      </c>
      <c r="O302" s="131">
        <f>M302-F302</f>
        <v>0</v>
      </c>
      <c r="P302" s="131">
        <f t="shared" si="281"/>
        <v>-0.91779999999999973</v>
      </c>
      <c r="Q302" s="131">
        <f t="shared" si="282"/>
        <v>-60</v>
      </c>
      <c r="R302" s="132"/>
      <c r="S302" s="132"/>
      <c r="T302" s="131">
        <v>-60</v>
      </c>
      <c r="U302" s="131"/>
      <c r="V302" s="131">
        <v>0</v>
      </c>
      <c r="W302" s="131"/>
      <c r="X302" s="131"/>
      <c r="Y302" s="131"/>
      <c r="Z302" s="131"/>
      <c r="AA302" s="105" t="s">
        <v>66</v>
      </c>
      <c r="AB302" s="105" t="s">
        <v>66</v>
      </c>
    </row>
    <row r="303" spans="2:28" ht="51" x14ac:dyDescent="0.2">
      <c r="B303" s="135"/>
      <c r="C303" s="129"/>
      <c r="D303" s="140" t="s">
        <v>75</v>
      </c>
      <c r="E303" s="136" t="s">
        <v>76</v>
      </c>
      <c r="F303" s="131">
        <v>25592</v>
      </c>
      <c r="G303" s="131">
        <v>19052</v>
      </c>
      <c r="H303" s="131">
        <v>400</v>
      </c>
      <c r="I303" s="131">
        <v>800</v>
      </c>
      <c r="J303" s="131">
        <f t="shared" si="229"/>
        <v>-18252</v>
      </c>
      <c r="K303" s="131">
        <v>400</v>
      </c>
      <c r="L303" s="131">
        <v>100</v>
      </c>
      <c r="M303" s="132">
        <f>F303</f>
        <v>25592</v>
      </c>
      <c r="N303" s="131">
        <f>M303/F303*100</f>
        <v>100</v>
      </c>
      <c r="O303" s="131">
        <f t="shared" ref="O303" si="283">M303-F303</f>
        <v>0</v>
      </c>
      <c r="P303" s="131">
        <f>K303-H303</f>
        <v>0</v>
      </c>
      <c r="Q303" s="131">
        <f t="shared" si="282"/>
        <v>0</v>
      </c>
      <c r="R303" s="132"/>
      <c r="S303" s="132"/>
      <c r="T303" s="132"/>
      <c r="U303" s="132"/>
      <c r="V303" s="131">
        <v>0</v>
      </c>
      <c r="W303" s="131"/>
      <c r="X303" s="131"/>
      <c r="Y303" s="131"/>
      <c r="Z303" s="131"/>
      <c r="AA303" s="105"/>
      <c r="AB303" s="105" t="s">
        <v>213</v>
      </c>
    </row>
    <row r="304" spans="2:28" ht="63.75" x14ac:dyDescent="0.2">
      <c r="B304" s="129"/>
      <c r="C304" s="129"/>
      <c r="D304" s="129" t="s">
        <v>77</v>
      </c>
      <c r="E304" s="137" t="s">
        <v>78</v>
      </c>
      <c r="F304" s="131">
        <v>3630</v>
      </c>
      <c r="G304" s="131">
        <v>2136</v>
      </c>
      <c r="H304" s="131">
        <v>437</v>
      </c>
      <c r="I304" s="131">
        <v>1006.99</v>
      </c>
      <c r="J304" s="131">
        <f>I304-G304</f>
        <v>-1129.01</v>
      </c>
      <c r="K304" s="131">
        <v>436.99</v>
      </c>
      <c r="L304" s="132">
        <v>100</v>
      </c>
      <c r="M304" s="132">
        <f t="shared" si="218"/>
        <v>3630</v>
      </c>
      <c r="N304" s="131">
        <f t="shared" si="246"/>
        <v>100</v>
      </c>
      <c r="O304" s="131">
        <f t="shared" si="230"/>
        <v>0</v>
      </c>
      <c r="P304" s="131">
        <f>K304-H304</f>
        <v>-9.9999999999909051E-3</v>
      </c>
      <c r="Q304" s="131">
        <f>R304+S304+T304</f>
        <v>0</v>
      </c>
      <c r="R304" s="132"/>
      <c r="S304" s="132"/>
      <c r="T304" s="131"/>
      <c r="U304" s="131"/>
      <c r="V304" s="131">
        <f>P304-Q304-U304</f>
        <v>-9.9999999999909051E-3</v>
      </c>
      <c r="W304" s="131"/>
      <c r="X304" s="131"/>
      <c r="Y304" s="131"/>
      <c r="Z304" s="131"/>
      <c r="AA304" s="105"/>
      <c r="AB304" s="105" t="s">
        <v>66</v>
      </c>
    </row>
    <row r="305" spans="2:28" ht="15.75" customHeight="1" x14ac:dyDescent="0.2">
      <c r="B305" s="129"/>
      <c r="C305" s="129"/>
      <c r="D305" s="129" t="s">
        <v>83</v>
      </c>
      <c r="E305" s="137" t="s">
        <v>153</v>
      </c>
      <c r="F305" s="131">
        <v>11</v>
      </c>
      <c r="G305" s="131">
        <v>0</v>
      </c>
      <c r="H305" s="131">
        <v>0</v>
      </c>
      <c r="I305" s="131">
        <v>0</v>
      </c>
      <c r="J305" s="131">
        <f>I305-G305</f>
        <v>0</v>
      </c>
      <c r="K305" s="131">
        <v>0</v>
      </c>
      <c r="L305" s="132">
        <v>100</v>
      </c>
      <c r="M305" s="132">
        <f t="shared" si="218"/>
        <v>11</v>
      </c>
      <c r="N305" s="131">
        <f>M305/F305*100</f>
        <v>100</v>
      </c>
      <c r="O305" s="131">
        <f>M305-F305</f>
        <v>0</v>
      </c>
      <c r="P305" s="131">
        <f t="shared" si="281"/>
        <v>0</v>
      </c>
      <c r="Q305" s="131">
        <f t="shared" si="282"/>
        <v>0</v>
      </c>
      <c r="R305" s="132"/>
      <c r="S305" s="132"/>
      <c r="T305" s="131"/>
      <c r="U305" s="131"/>
      <c r="V305" s="131">
        <f>P305-Q305-U305</f>
        <v>0</v>
      </c>
      <c r="W305" s="131"/>
      <c r="X305" s="131"/>
      <c r="Y305" s="131"/>
      <c r="Z305" s="131"/>
      <c r="AA305" s="105"/>
      <c r="AB305" s="105"/>
    </row>
    <row r="306" spans="2:28" ht="38.25" x14ac:dyDescent="0.2">
      <c r="B306" s="129" t="s">
        <v>160</v>
      </c>
      <c r="C306" s="129"/>
      <c r="D306" s="129"/>
      <c r="E306" s="175" t="s">
        <v>161</v>
      </c>
      <c r="F306" s="131">
        <f>F307</f>
        <v>1298</v>
      </c>
      <c r="G306" s="131">
        <f>G307</f>
        <v>0</v>
      </c>
      <c r="H306" s="131">
        <f>+H307</f>
        <v>0</v>
      </c>
      <c r="I306" s="131">
        <f>+I307</f>
        <v>0</v>
      </c>
      <c r="J306" s="131">
        <f t="shared" ref="J306:O308" si="284">J307</f>
        <v>0</v>
      </c>
      <c r="K306" s="131">
        <f>+K307</f>
        <v>0</v>
      </c>
      <c r="L306" s="131">
        <v>100</v>
      </c>
      <c r="M306" s="131">
        <f>M307</f>
        <v>1298</v>
      </c>
      <c r="N306" s="131">
        <v>100</v>
      </c>
      <c r="O306" s="131">
        <f t="shared" si="284"/>
        <v>0</v>
      </c>
      <c r="P306" s="131">
        <f>P307</f>
        <v>0</v>
      </c>
      <c r="Q306" s="131">
        <f>+R306+S306+T306</f>
        <v>0</v>
      </c>
      <c r="R306" s="131">
        <f>R307</f>
        <v>0</v>
      </c>
      <c r="S306" s="131">
        <v>0</v>
      </c>
      <c r="T306" s="131">
        <v>0</v>
      </c>
      <c r="U306" s="131">
        <v>0</v>
      </c>
      <c r="V306" s="131">
        <v>0</v>
      </c>
      <c r="W306" s="131"/>
      <c r="X306" s="131"/>
      <c r="Y306" s="131"/>
      <c r="Z306" s="131"/>
      <c r="AA306" s="105"/>
      <c r="AB306" s="105"/>
    </row>
    <row r="307" spans="2:28" ht="25.5" x14ac:dyDescent="0.2">
      <c r="B307" s="135"/>
      <c r="C307" s="129" t="s">
        <v>46</v>
      </c>
      <c r="D307" s="129" t="s">
        <v>121</v>
      </c>
      <c r="E307" s="137" t="s">
        <v>47</v>
      </c>
      <c r="F307" s="131">
        <v>1298</v>
      </c>
      <c r="G307" s="131">
        <v>0</v>
      </c>
      <c r="H307" s="131">
        <v>0</v>
      </c>
      <c r="I307" s="131">
        <v>0</v>
      </c>
      <c r="J307" s="131">
        <f>I307-G307</f>
        <v>0</v>
      </c>
      <c r="K307" s="131">
        <v>0</v>
      </c>
      <c r="L307" s="132">
        <v>100</v>
      </c>
      <c r="M307" s="131">
        <f>F307</f>
        <v>1298</v>
      </c>
      <c r="N307" s="131">
        <v>100</v>
      </c>
      <c r="O307" s="131">
        <f>SUM(O311:O317)</f>
        <v>0</v>
      </c>
      <c r="P307" s="131">
        <f>K307-H307</f>
        <v>0</v>
      </c>
      <c r="Q307" s="131">
        <f>+R307+S307+T307</f>
        <v>0</v>
      </c>
      <c r="R307" s="131"/>
      <c r="S307" s="131"/>
      <c r="T307" s="131"/>
      <c r="U307" s="131"/>
      <c r="V307" s="131">
        <v>0</v>
      </c>
      <c r="W307" s="131"/>
      <c r="X307" s="131"/>
      <c r="Y307" s="131"/>
      <c r="Z307" s="131"/>
      <c r="AA307" s="105"/>
      <c r="AB307" s="105"/>
    </row>
    <row r="308" spans="2:28" ht="30.75" customHeight="1" x14ac:dyDescent="0.2">
      <c r="B308" s="129" t="s">
        <v>195</v>
      </c>
      <c r="C308" s="129"/>
      <c r="D308" s="129"/>
      <c r="E308" s="177" t="s">
        <v>196</v>
      </c>
      <c r="F308" s="131">
        <f>F309</f>
        <v>25200</v>
      </c>
      <c r="G308" s="131">
        <f>G309</f>
        <v>25200</v>
      </c>
      <c r="H308" s="131">
        <f>+H309</f>
        <v>0</v>
      </c>
      <c r="I308" s="131">
        <f>+I309</f>
        <v>0</v>
      </c>
      <c r="J308" s="131">
        <f t="shared" si="284"/>
        <v>-25200</v>
      </c>
      <c r="K308" s="131">
        <f>+K309</f>
        <v>0</v>
      </c>
      <c r="L308" s="131">
        <v>100</v>
      </c>
      <c r="M308" s="131">
        <f>M309</f>
        <v>25200</v>
      </c>
      <c r="N308" s="131">
        <v>100</v>
      </c>
      <c r="O308" s="131">
        <f t="shared" si="284"/>
        <v>0</v>
      </c>
      <c r="P308" s="131">
        <f>P309</f>
        <v>0</v>
      </c>
      <c r="Q308" s="131">
        <f>+R308+S308+T308</f>
        <v>0</v>
      </c>
      <c r="R308" s="131">
        <f>R309</f>
        <v>0</v>
      </c>
      <c r="S308" s="131">
        <v>0</v>
      </c>
      <c r="T308" s="131">
        <v>0</v>
      </c>
      <c r="U308" s="131">
        <v>0</v>
      </c>
      <c r="V308" s="131">
        <v>0</v>
      </c>
      <c r="W308" s="131"/>
      <c r="X308" s="131"/>
      <c r="Y308" s="131"/>
      <c r="Z308" s="131"/>
      <c r="AA308" s="105"/>
      <c r="AB308" s="105"/>
    </row>
    <row r="309" spans="2:28" ht="51" x14ac:dyDescent="0.2">
      <c r="B309" s="135"/>
      <c r="C309" s="129" t="s">
        <v>46</v>
      </c>
      <c r="D309" s="129" t="s">
        <v>85</v>
      </c>
      <c r="E309" s="136" t="s">
        <v>86</v>
      </c>
      <c r="F309" s="131">
        <v>25200</v>
      </c>
      <c r="G309" s="131">
        <v>25200</v>
      </c>
      <c r="H309" s="131">
        <v>0</v>
      </c>
      <c r="I309" s="131">
        <v>0</v>
      </c>
      <c r="J309" s="131">
        <f>I309-G309</f>
        <v>-25200</v>
      </c>
      <c r="K309" s="131">
        <v>0</v>
      </c>
      <c r="L309" s="132">
        <v>100</v>
      </c>
      <c r="M309" s="131">
        <f>F309</f>
        <v>25200</v>
      </c>
      <c r="N309" s="131">
        <v>100</v>
      </c>
      <c r="O309" s="131">
        <f>SUM(O313:O318)</f>
        <v>0</v>
      </c>
      <c r="P309" s="131">
        <f>K309-H309</f>
        <v>0</v>
      </c>
      <c r="Q309" s="131">
        <f>+R309+S309+T309</f>
        <v>0</v>
      </c>
      <c r="R309" s="131"/>
      <c r="S309" s="131"/>
      <c r="T309" s="131"/>
      <c r="U309" s="131"/>
      <c r="V309" s="131">
        <v>0</v>
      </c>
      <c r="W309" s="131"/>
      <c r="X309" s="131"/>
      <c r="Y309" s="131"/>
      <c r="Z309" s="131"/>
      <c r="AA309" s="105"/>
      <c r="AB309" s="105"/>
    </row>
    <row r="310" spans="2:28" ht="63.75" x14ac:dyDescent="0.2">
      <c r="B310" s="135" t="s">
        <v>162</v>
      </c>
      <c r="C310" s="129"/>
      <c r="D310" s="129"/>
      <c r="E310" s="142" t="s">
        <v>184</v>
      </c>
      <c r="F310" s="131">
        <f>F311</f>
        <v>166766</v>
      </c>
      <c r="G310" s="131">
        <f t="shared" ref="G310:I310" si="285">G311</f>
        <v>91474</v>
      </c>
      <c r="H310" s="131">
        <f t="shared" si="285"/>
        <v>39578</v>
      </c>
      <c r="I310" s="131">
        <f t="shared" si="285"/>
        <v>75232.44279999999</v>
      </c>
      <c r="J310" s="131">
        <f>J311</f>
        <v>-16241.557200000003</v>
      </c>
      <c r="K310" s="131">
        <f>K311</f>
        <v>39577.432000000001</v>
      </c>
      <c r="L310" s="132">
        <f>(K310/H310)*100</f>
        <v>99.998564859265244</v>
      </c>
      <c r="M310" s="131">
        <f>M311</f>
        <v>166766</v>
      </c>
      <c r="N310" s="131">
        <f t="shared" ref="N310:N320" si="286">M310/F310*100</f>
        <v>100</v>
      </c>
      <c r="O310" s="131">
        <f t="shared" ref="O310:U310" si="287">O311</f>
        <v>0</v>
      </c>
      <c r="P310" s="131">
        <f t="shared" si="287"/>
        <v>-0.56799999999930151</v>
      </c>
      <c r="Q310" s="131">
        <f t="shared" si="287"/>
        <v>0</v>
      </c>
      <c r="R310" s="131">
        <f t="shared" si="287"/>
        <v>0</v>
      </c>
      <c r="S310" s="131">
        <f t="shared" si="287"/>
        <v>0</v>
      </c>
      <c r="T310" s="131">
        <f t="shared" si="287"/>
        <v>0</v>
      </c>
      <c r="U310" s="131">
        <f t="shared" si="287"/>
        <v>0</v>
      </c>
      <c r="V310" s="131">
        <f>V311</f>
        <v>-6.7999999999301508E-2</v>
      </c>
      <c r="W310" s="131"/>
      <c r="X310" s="131"/>
      <c r="Y310" s="131"/>
      <c r="Z310" s="131"/>
      <c r="AA310" s="147"/>
      <c r="AB310" s="105"/>
    </row>
    <row r="311" spans="2:28" ht="29.25" customHeight="1" x14ac:dyDescent="0.2">
      <c r="B311" s="135"/>
      <c r="C311" s="129" t="s">
        <v>46</v>
      </c>
      <c r="D311" s="129"/>
      <c r="E311" s="137" t="s">
        <v>47</v>
      </c>
      <c r="F311" s="131">
        <f t="shared" ref="F311:K311" si="288">SUM(F312:F320)</f>
        <v>166766</v>
      </c>
      <c r="G311" s="131">
        <f t="shared" si="288"/>
        <v>91474</v>
      </c>
      <c r="H311" s="131">
        <f t="shared" si="288"/>
        <v>39578</v>
      </c>
      <c r="I311" s="131">
        <f t="shared" si="288"/>
        <v>75232.44279999999</v>
      </c>
      <c r="J311" s="131">
        <f t="shared" si="288"/>
        <v>-16241.557200000003</v>
      </c>
      <c r="K311" s="131">
        <f t="shared" si="288"/>
        <v>39577.432000000001</v>
      </c>
      <c r="L311" s="131">
        <v>100</v>
      </c>
      <c r="M311" s="131">
        <f t="shared" ref="M311:U311" si="289">SUM(M312:M320)</f>
        <v>166766</v>
      </c>
      <c r="N311" s="131">
        <f t="shared" si="289"/>
        <v>900</v>
      </c>
      <c r="O311" s="131">
        <f t="shared" si="289"/>
        <v>0</v>
      </c>
      <c r="P311" s="131">
        <f t="shared" si="289"/>
        <v>-0.56799999999930151</v>
      </c>
      <c r="Q311" s="131">
        <f t="shared" si="289"/>
        <v>0</v>
      </c>
      <c r="R311" s="131">
        <f t="shared" si="289"/>
        <v>0</v>
      </c>
      <c r="S311" s="132">
        <f t="shared" si="289"/>
        <v>0</v>
      </c>
      <c r="T311" s="132">
        <f t="shared" si="289"/>
        <v>0</v>
      </c>
      <c r="U311" s="132">
        <f t="shared" si="289"/>
        <v>0</v>
      </c>
      <c r="V311" s="131">
        <f>V318+V320</f>
        <v>-6.7999999999301508E-2</v>
      </c>
      <c r="W311" s="131"/>
      <c r="X311" s="131"/>
      <c r="Y311" s="131"/>
      <c r="Z311" s="131"/>
      <c r="AA311" s="105"/>
      <c r="AB311" s="105"/>
    </row>
    <row r="312" spans="2:28" x14ac:dyDescent="0.2">
      <c r="B312" s="135"/>
      <c r="C312" s="129"/>
      <c r="D312" s="129" t="s">
        <v>88</v>
      </c>
      <c r="E312" s="137" t="s">
        <v>49</v>
      </c>
      <c r="F312" s="131">
        <v>81804</v>
      </c>
      <c r="G312" s="131">
        <v>19500</v>
      </c>
      <c r="H312" s="131">
        <v>19500</v>
      </c>
      <c r="I312" s="131">
        <v>19500</v>
      </c>
      <c r="J312" s="131">
        <f>I312-G312</f>
        <v>0</v>
      </c>
      <c r="K312" s="131">
        <v>19500</v>
      </c>
      <c r="L312" s="132">
        <f>(K312/H312)*100</f>
        <v>100</v>
      </c>
      <c r="M312" s="132">
        <f t="shared" ref="M312:M314" si="290">F312</f>
        <v>81804</v>
      </c>
      <c r="N312" s="131">
        <f t="shared" ref="N312:N314" si="291">M312/F312*100</f>
        <v>100</v>
      </c>
      <c r="O312" s="131">
        <f>M312-F312</f>
        <v>0</v>
      </c>
      <c r="P312" s="131">
        <f>K312-H312</f>
        <v>0</v>
      </c>
      <c r="Q312" s="131">
        <f>R312+S312+T312</f>
        <v>0</v>
      </c>
      <c r="R312" s="132"/>
      <c r="S312" s="132"/>
      <c r="T312" s="131"/>
      <c r="U312" s="131"/>
      <c r="V312" s="131">
        <f>P312-Q312-U312</f>
        <v>0</v>
      </c>
      <c r="W312" s="131"/>
      <c r="X312" s="131"/>
      <c r="Y312" s="131"/>
      <c r="Z312" s="131"/>
      <c r="AA312" s="105"/>
      <c r="AB312" s="105"/>
    </row>
    <row r="313" spans="2:28" ht="25.5" x14ac:dyDescent="0.2">
      <c r="B313" s="129"/>
      <c r="C313" s="129"/>
      <c r="D313" s="129" t="s">
        <v>101</v>
      </c>
      <c r="E313" s="137" t="s">
        <v>56</v>
      </c>
      <c r="F313" s="131">
        <v>3869</v>
      </c>
      <c r="G313" s="131">
        <v>593</v>
      </c>
      <c r="H313" s="131">
        <v>593</v>
      </c>
      <c r="I313" s="131">
        <v>592.5</v>
      </c>
      <c r="J313" s="131">
        <f t="shared" ref="J313:J320" si="292">I313-G313</f>
        <v>-0.5</v>
      </c>
      <c r="K313" s="131">
        <v>592.5</v>
      </c>
      <c r="L313" s="131">
        <v>100</v>
      </c>
      <c r="M313" s="132">
        <f t="shared" si="290"/>
        <v>3869</v>
      </c>
      <c r="N313" s="131">
        <f t="shared" si="291"/>
        <v>100</v>
      </c>
      <c r="O313" s="131">
        <f t="shared" ref="O313:O320" si="293">M313-F313</f>
        <v>0</v>
      </c>
      <c r="P313" s="131">
        <f t="shared" ref="P313:P318" si="294">K313-H313</f>
        <v>-0.5</v>
      </c>
      <c r="Q313" s="131">
        <f>R313+S313+T313</f>
        <v>0</v>
      </c>
      <c r="R313" s="131"/>
      <c r="S313" s="132"/>
      <c r="T313" s="131"/>
      <c r="U313" s="131"/>
      <c r="V313" s="131">
        <f>P313-Q313-U313</f>
        <v>-0.5</v>
      </c>
      <c r="W313" s="131"/>
      <c r="X313" s="131"/>
      <c r="Y313" s="131"/>
      <c r="Z313" s="131"/>
      <c r="AA313" s="105" t="s">
        <v>212</v>
      </c>
      <c r="AB313" s="105" t="s">
        <v>212</v>
      </c>
    </row>
    <row r="314" spans="2:28" ht="38.25" x14ac:dyDescent="0.2">
      <c r="B314" s="135"/>
      <c r="C314" s="129"/>
      <c r="D314" s="140" t="s">
        <v>57</v>
      </c>
      <c r="E314" s="141" t="s">
        <v>58</v>
      </c>
      <c r="F314" s="131">
        <v>2303</v>
      </c>
      <c r="G314" s="131">
        <v>570</v>
      </c>
      <c r="H314" s="131">
        <v>570</v>
      </c>
      <c r="I314" s="131">
        <v>570</v>
      </c>
      <c r="J314" s="131">
        <f t="shared" si="292"/>
        <v>0</v>
      </c>
      <c r="K314" s="131">
        <v>570</v>
      </c>
      <c r="L314" s="132">
        <v>100</v>
      </c>
      <c r="M314" s="132">
        <f t="shared" si="290"/>
        <v>2303</v>
      </c>
      <c r="N314" s="131">
        <f t="shared" si="291"/>
        <v>100</v>
      </c>
      <c r="O314" s="131">
        <f t="shared" si="293"/>
        <v>0</v>
      </c>
      <c r="P314" s="131">
        <f>K314-H314</f>
        <v>0</v>
      </c>
      <c r="Q314" s="131">
        <f>R314+S314+T314</f>
        <v>0</v>
      </c>
      <c r="R314" s="132"/>
      <c r="S314" s="132"/>
      <c r="T314" s="131"/>
      <c r="U314" s="131"/>
      <c r="V314" s="131">
        <v>0</v>
      </c>
      <c r="W314" s="131"/>
      <c r="X314" s="131"/>
      <c r="Y314" s="131"/>
      <c r="Z314" s="131"/>
      <c r="AA314" s="105"/>
      <c r="AB314" s="105"/>
    </row>
    <row r="315" spans="2:28" x14ac:dyDescent="0.2">
      <c r="B315" s="129"/>
      <c r="C315" s="129"/>
      <c r="D315" s="129" t="s">
        <v>59</v>
      </c>
      <c r="E315" s="137" t="s">
        <v>60</v>
      </c>
      <c r="F315" s="131">
        <v>4319</v>
      </c>
      <c r="G315" s="131">
        <v>1019</v>
      </c>
      <c r="H315" s="131">
        <v>1019</v>
      </c>
      <c r="I315" s="131">
        <v>1019</v>
      </c>
      <c r="J315" s="131">
        <f t="shared" si="292"/>
        <v>0</v>
      </c>
      <c r="K315" s="131">
        <v>1019</v>
      </c>
      <c r="L315" s="132">
        <f t="shared" ref="L315:L320" si="295">(K315/H315)*100</f>
        <v>100</v>
      </c>
      <c r="M315" s="132">
        <f>F315</f>
        <v>4319</v>
      </c>
      <c r="N315" s="131">
        <v>100</v>
      </c>
      <c r="O315" s="131">
        <f t="shared" si="293"/>
        <v>0</v>
      </c>
      <c r="P315" s="131">
        <f t="shared" si="294"/>
        <v>0</v>
      </c>
      <c r="Q315" s="131">
        <f t="shared" ref="Q315:Q320" si="296">R315+S315+T315</f>
        <v>0</v>
      </c>
      <c r="R315" s="131"/>
      <c r="S315" s="131"/>
      <c r="T315" s="131"/>
      <c r="U315" s="131"/>
      <c r="V315" s="131">
        <v>0</v>
      </c>
      <c r="W315" s="131"/>
      <c r="X315" s="131"/>
      <c r="Y315" s="131"/>
      <c r="Z315" s="131"/>
      <c r="AA315" s="105"/>
      <c r="AB315" s="105"/>
    </row>
    <row r="316" spans="2:28" ht="42" customHeight="1" x14ac:dyDescent="0.2">
      <c r="B316" s="135"/>
      <c r="C316" s="129"/>
      <c r="D316" s="129" t="s">
        <v>61</v>
      </c>
      <c r="E316" s="137" t="s">
        <v>102</v>
      </c>
      <c r="F316" s="131">
        <v>3681</v>
      </c>
      <c r="G316" s="131">
        <v>906</v>
      </c>
      <c r="H316" s="131">
        <v>906</v>
      </c>
      <c r="I316" s="131">
        <v>906</v>
      </c>
      <c r="J316" s="131">
        <f t="shared" si="292"/>
        <v>0</v>
      </c>
      <c r="K316" s="131">
        <v>906</v>
      </c>
      <c r="L316" s="132">
        <v>100</v>
      </c>
      <c r="M316" s="132">
        <f t="shared" ref="M316:M320" si="297">F316</f>
        <v>3681</v>
      </c>
      <c r="N316" s="131">
        <f t="shared" ref="N316:N317" si="298">M316/F316*100</f>
        <v>100</v>
      </c>
      <c r="O316" s="131">
        <f t="shared" si="293"/>
        <v>0</v>
      </c>
      <c r="P316" s="131">
        <f t="shared" si="294"/>
        <v>0</v>
      </c>
      <c r="Q316" s="131">
        <f t="shared" si="296"/>
        <v>0</v>
      </c>
      <c r="R316" s="132"/>
      <c r="S316" s="132"/>
      <c r="T316" s="131"/>
      <c r="U316" s="131"/>
      <c r="V316" s="131">
        <f>P316-Q316-U316</f>
        <v>0</v>
      </c>
      <c r="W316" s="131"/>
      <c r="X316" s="131"/>
      <c r="Y316" s="131"/>
      <c r="Z316" s="131"/>
      <c r="AA316" s="105"/>
      <c r="AB316" s="105"/>
    </row>
    <row r="317" spans="2:28" ht="51" x14ac:dyDescent="0.2">
      <c r="B317" s="135"/>
      <c r="C317" s="129"/>
      <c r="D317" s="129" t="s">
        <v>64</v>
      </c>
      <c r="E317" s="172" t="s">
        <v>65</v>
      </c>
      <c r="F317" s="131">
        <v>2454</v>
      </c>
      <c r="G317" s="131">
        <v>550</v>
      </c>
      <c r="H317" s="131">
        <v>550</v>
      </c>
      <c r="I317" s="131">
        <v>550</v>
      </c>
      <c r="J317" s="131">
        <f t="shared" si="292"/>
        <v>0</v>
      </c>
      <c r="K317" s="131">
        <v>550</v>
      </c>
      <c r="L317" s="132">
        <f t="shared" si="295"/>
        <v>100</v>
      </c>
      <c r="M317" s="132">
        <f t="shared" si="297"/>
        <v>2454</v>
      </c>
      <c r="N317" s="131">
        <f t="shared" si="298"/>
        <v>100</v>
      </c>
      <c r="O317" s="131">
        <f t="shared" si="293"/>
        <v>0</v>
      </c>
      <c r="P317" s="131">
        <f t="shared" si="294"/>
        <v>0</v>
      </c>
      <c r="Q317" s="131">
        <f t="shared" si="296"/>
        <v>0</v>
      </c>
      <c r="R317" s="132"/>
      <c r="S317" s="132"/>
      <c r="T317" s="131"/>
      <c r="U317" s="131"/>
      <c r="V317" s="131">
        <v>0</v>
      </c>
      <c r="W317" s="131"/>
      <c r="X317" s="131"/>
      <c r="Y317" s="131"/>
      <c r="Z317" s="131"/>
      <c r="AA317" s="105"/>
      <c r="AB317" s="105"/>
    </row>
    <row r="318" spans="2:28" ht="63.75" x14ac:dyDescent="0.2">
      <c r="B318" s="135"/>
      <c r="C318" s="129"/>
      <c r="D318" s="129" t="s">
        <v>71</v>
      </c>
      <c r="E318" s="137" t="s">
        <v>104</v>
      </c>
      <c r="F318" s="131">
        <v>2923</v>
      </c>
      <c r="G318" s="131">
        <v>2923</v>
      </c>
      <c r="H318" s="131">
        <v>800</v>
      </c>
      <c r="I318" s="131">
        <v>800</v>
      </c>
      <c r="J318" s="131">
        <f>I318-G318</f>
        <v>-2123</v>
      </c>
      <c r="K318" s="131">
        <v>800</v>
      </c>
      <c r="L318" s="132">
        <v>100</v>
      </c>
      <c r="M318" s="132">
        <f t="shared" si="297"/>
        <v>2923</v>
      </c>
      <c r="N318" s="131">
        <f t="shared" si="286"/>
        <v>100</v>
      </c>
      <c r="O318" s="131">
        <f t="shared" si="293"/>
        <v>0</v>
      </c>
      <c r="P318" s="131">
        <f t="shared" si="294"/>
        <v>0</v>
      </c>
      <c r="Q318" s="131">
        <f t="shared" si="296"/>
        <v>0</v>
      </c>
      <c r="R318" s="132"/>
      <c r="S318" s="132"/>
      <c r="T318" s="131"/>
      <c r="U318" s="131"/>
      <c r="V318" s="131">
        <f>P318-Q318</f>
        <v>0</v>
      </c>
      <c r="W318" s="131"/>
      <c r="X318" s="131"/>
      <c r="Y318" s="131"/>
      <c r="Z318" s="131"/>
      <c r="AA318" s="105" t="s">
        <v>66</v>
      </c>
      <c r="AB318" s="105" t="s">
        <v>213</v>
      </c>
    </row>
    <row r="319" spans="2:28" ht="63.75" x14ac:dyDescent="0.2">
      <c r="B319" s="135"/>
      <c r="C319" s="129"/>
      <c r="D319" s="140" t="s">
        <v>75</v>
      </c>
      <c r="E319" s="136" t="s">
        <v>76</v>
      </c>
      <c r="F319" s="131">
        <v>1357</v>
      </c>
      <c r="G319" s="131">
        <v>1357</v>
      </c>
      <c r="H319" s="131">
        <v>234</v>
      </c>
      <c r="I319" s="131">
        <v>800</v>
      </c>
      <c r="J319" s="131">
        <f t="shared" ref="J319" si="299">I319-G319</f>
        <v>-557</v>
      </c>
      <c r="K319" s="131">
        <v>234</v>
      </c>
      <c r="L319" s="132">
        <v>100</v>
      </c>
      <c r="M319" s="132">
        <f>F319</f>
        <v>1357</v>
      </c>
      <c r="N319" s="131">
        <f>M319/F319*100</f>
        <v>100</v>
      </c>
      <c r="O319" s="131">
        <f t="shared" si="293"/>
        <v>0</v>
      </c>
      <c r="P319" s="131">
        <f>K319-H319</f>
        <v>0</v>
      </c>
      <c r="Q319" s="131">
        <f t="shared" si="296"/>
        <v>0</v>
      </c>
      <c r="R319" s="132"/>
      <c r="S319" s="132"/>
      <c r="T319" s="132"/>
      <c r="U319" s="132"/>
      <c r="V319" s="131">
        <v>0</v>
      </c>
      <c r="W319" s="131"/>
      <c r="X319" s="131"/>
      <c r="Y319" s="131"/>
      <c r="Z319" s="131"/>
      <c r="AA319" s="105"/>
      <c r="AB319" s="105" t="s">
        <v>66</v>
      </c>
    </row>
    <row r="320" spans="2:28" ht="25.5" x14ac:dyDescent="0.2">
      <c r="B320" s="135"/>
      <c r="C320" s="129"/>
      <c r="D320" s="129" t="s">
        <v>77</v>
      </c>
      <c r="E320" s="137" t="s">
        <v>129</v>
      </c>
      <c r="F320" s="131">
        <v>64056</v>
      </c>
      <c r="G320" s="131">
        <v>64056</v>
      </c>
      <c r="H320" s="131">
        <v>15406</v>
      </c>
      <c r="I320" s="131">
        <v>50494.942799999997</v>
      </c>
      <c r="J320" s="131">
        <f t="shared" si="292"/>
        <v>-13561.057200000003</v>
      </c>
      <c r="K320" s="131">
        <v>15405.932000000001</v>
      </c>
      <c r="L320" s="132">
        <f t="shared" si="295"/>
        <v>99.999558613527199</v>
      </c>
      <c r="M320" s="132">
        <f t="shared" si="297"/>
        <v>64056</v>
      </c>
      <c r="N320" s="131">
        <f t="shared" si="286"/>
        <v>100</v>
      </c>
      <c r="O320" s="131">
        <f t="shared" si="293"/>
        <v>0</v>
      </c>
      <c r="P320" s="131">
        <f>K320-H320</f>
        <v>-6.7999999999301508E-2</v>
      </c>
      <c r="Q320" s="131">
        <f t="shared" si="296"/>
        <v>0</v>
      </c>
      <c r="R320" s="132"/>
      <c r="S320" s="132"/>
      <c r="T320" s="131"/>
      <c r="U320" s="131"/>
      <c r="V320" s="131">
        <f>P320-Q320-U320</f>
        <v>-6.7999999999301508E-2</v>
      </c>
      <c r="W320" s="131"/>
      <c r="X320" s="131"/>
      <c r="Y320" s="131"/>
      <c r="Z320" s="131"/>
      <c r="AA320" s="105"/>
      <c r="AB320" s="105" t="s">
        <v>213</v>
      </c>
    </row>
    <row r="321" spans="2:29" ht="76.5" x14ac:dyDescent="0.2">
      <c r="B321" s="135" t="s">
        <v>163</v>
      </c>
      <c r="C321" s="129" t="s">
        <v>46</v>
      </c>
      <c r="D321" s="129"/>
      <c r="E321" s="137" t="s">
        <v>164</v>
      </c>
      <c r="F321" s="131">
        <f>F322</f>
        <v>1870</v>
      </c>
      <c r="G321" s="131">
        <f t="shared" ref="G321:V321" si="300">G322</f>
        <v>1870</v>
      </c>
      <c r="H321" s="131">
        <f t="shared" si="300"/>
        <v>1870</v>
      </c>
      <c r="I321" s="131">
        <f t="shared" si="300"/>
        <v>1869.9480000000001</v>
      </c>
      <c r="J321" s="131">
        <f t="shared" si="300"/>
        <v>-5.1999999999907232E-2</v>
      </c>
      <c r="K321" s="131">
        <f t="shared" si="300"/>
        <v>1869.9480000000001</v>
      </c>
      <c r="L321" s="131">
        <f t="shared" si="300"/>
        <v>100</v>
      </c>
      <c r="M321" s="131">
        <f t="shared" si="300"/>
        <v>1870</v>
      </c>
      <c r="N321" s="131">
        <f t="shared" si="300"/>
        <v>100</v>
      </c>
      <c r="O321" s="131">
        <f t="shared" si="300"/>
        <v>0</v>
      </c>
      <c r="P321" s="131">
        <f t="shared" si="300"/>
        <v>-5.1999999999907232E-2</v>
      </c>
      <c r="Q321" s="131">
        <f t="shared" si="300"/>
        <v>0</v>
      </c>
      <c r="R321" s="131">
        <f t="shared" si="300"/>
        <v>0</v>
      </c>
      <c r="S321" s="131">
        <f t="shared" si="300"/>
        <v>0</v>
      </c>
      <c r="T321" s="131">
        <f t="shared" si="300"/>
        <v>0</v>
      </c>
      <c r="U321" s="131">
        <f t="shared" si="300"/>
        <v>0</v>
      </c>
      <c r="V321" s="131">
        <f t="shared" si="300"/>
        <v>-5.1999999999907232E-2</v>
      </c>
      <c r="W321" s="131"/>
      <c r="X321" s="131"/>
      <c r="Y321" s="131"/>
      <c r="Z321" s="131"/>
      <c r="AA321" s="105"/>
      <c r="AB321" s="156"/>
    </row>
    <row r="322" spans="2:29" ht="51" x14ac:dyDescent="0.2">
      <c r="B322" s="129"/>
      <c r="C322" s="129"/>
      <c r="D322" s="140" t="s">
        <v>85</v>
      </c>
      <c r="E322" s="136" t="s">
        <v>86</v>
      </c>
      <c r="F322" s="131">
        <v>1870</v>
      </c>
      <c r="G322" s="131">
        <v>1870</v>
      </c>
      <c r="H322" s="131">
        <v>1870</v>
      </c>
      <c r="I322" s="131">
        <v>1869.9480000000001</v>
      </c>
      <c r="J322" s="131">
        <f>I322-G322</f>
        <v>-5.1999999999907232E-2</v>
      </c>
      <c r="K322" s="131">
        <v>1869.9480000000001</v>
      </c>
      <c r="L322" s="132">
        <v>100</v>
      </c>
      <c r="M322" s="132">
        <f>F322</f>
        <v>1870</v>
      </c>
      <c r="N322" s="131">
        <f t="shared" ref="N322" si="301">M322/F322*100</f>
        <v>100</v>
      </c>
      <c r="O322" s="131">
        <v>0</v>
      </c>
      <c r="P322" s="131">
        <f>K322-H322</f>
        <v>-5.1999999999907232E-2</v>
      </c>
      <c r="Q322" s="131">
        <f>R322+S322+T322</f>
        <v>0</v>
      </c>
      <c r="R322" s="132"/>
      <c r="S322" s="132"/>
      <c r="T322" s="131"/>
      <c r="U322" s="131"/>
      <c r="V322" s="131">
        <f>P322-Q322-U322</f>
        <v>-5.1999999999907232E-2</v>
      </c>
      <c r="W322" s="150"/>
      <c r="X322" s="150"/>
      <c r="Y322" s="150"/>
      <c r="Z322" s="131"/>
      <c r="AA322" s="105"/>
      <c r="AB322" s="105"/>
    </row>
    <row r="323" spans="2:29" ht="76.5" x14ac:dyDescent="0.2">
      <c r="B323" s="135" t="s">
        <v>198</v>
      </c>
      <c r="C323" s="129" t="s">
        <v>171</v>
      </c>
      <c r="D323" s="129"/>
      <c r="E323" s="137" t="s">
        <v>164</v>
      </c>
      <c r="F323" s="131">
        <f>F324</f>
        <v>1329330</v>
      </c>
      <c r="G323" s="131">
        <f t="shared" ref="G323:V323" si="302">G324</f>
        <v>153762</v>
      </c>
      <c r="H323" s="131">
        <f t="shared" si="302"/>
        <v>153762</v>
      </c>
      <c r="I323" s="131">
        <f t="shared" si="302"/>
        <v>153761.46127999999</v>
      </c>
      <c r="J323" s="131">
        <f t="shared" si="302"/>
        <v>-0.53872000001138076</v>
      </c>
      <c r="K323" s="131">
        <f t="shared" si="302"/>
        <v>153761.46127999999</v>
      </c>
      <c r="L323" s="131">
        <f t="shared" si="302"/>
        <v>100</v>
      </c>
      <c r="M323" s="131">
        <f t="shared" si="302"/>
        <v>1329330</v>
      </c>
      <c r="N323" s="131">
        <f t="shared" si="302"/>
        <v>100</v>
      </c>
      <c r="O323" s="131">
        <f t="shared" si="302"/>
        <v>0</v>
      </c>
      <c r="P323" s="131">
        <f t="shared" si="302"/>
        <v>-0.53872000001138076</v>
      </c>
      <c r="Q323" s="131">
        <f t="shared" si="302"/>
        <v>0</v>
      </c>
      <c r="R323" s="131">
        <f t="shared" si="302"/>
        <v>0</v>
      </c>
      <c r="S323" s="131">
        <f t="shared" si="302"/>
        <v>0</v>
      </c>
      <c r="T323" s="131">
        <f t="shared" si="302"/>
        <v>0</v>
      </c>
      <c r="U323" s="131">
        <f t="shared" si="302"/>
        <v>0</v>
      </c>
      <c r="V323" s="131">
        <f t="shared" si="302"/>
        <v>-0.53872000001138076</v>
      </c>
      <c r="W323" s="131"/>
      <c r="X323" s="131"/>
      <c r="Y323" s="131"/>
      <c r="Z323" s="131"/>
      <c r="AA323" s="105"/>
      <c r="AB323" s="156"/>
    </row>
    <row r="324" spans="2:29" ht="51" x14ac:dyDescent="0.2">
      <c r="B324" s="129"/>
      <c r="C324" s="129"/>
      <c r="D324" s="140" t="s">
        <v>197</v>
      </c>
      <c r="E324" s="136" t="s">
        <v>86</v>
      </c>
      <c r="F324" s="131">
        <v>1329330</v>
      </c>
      <c r="G324" s="131">
        <v>153762</v>
      </c>
      <c r="H324" s="131">
        <v>153762</v>
      </c>
      <c r="I324" s="131">
        <v>153761.46127999999</v>
      </c>
      <c r="J324" s="131">
        <f>I324-G324</f>
        <v>-0.53872000001138076</v>
      </c>
      <c r="K324" s="131">
        <v>153761.46127999999</v>
      </c>
      <c r="L324" s="132">
        <v>100</v>
      </c>
      <c r="M324" s="132">
        <f>F324</f>
        <v>1329330</v>
      </c>
      <c r="N324" s="131">
        <f t="shared" ref="N324" si="303">M324/F324*100</f>
        <v>100</v>
      </c>
      <c r="O324" s="131">
        <v>0</v>
      </c>
      <c r="P324" s="131">
        <f>K324-H324</f>
        <v>-0.53872000001138076</v>
      </c>
      <c r="Q324" s="131">
        <f>R324+S324+T324</f>
        <v>0</v>
      </c>
      <c r="R324" s="132"/>
      <c r="S324" s="132"/>
      <c r="T324" s="131"/>
      <c r="U324" s="131"/>
      <c r="V324" s="131">
        <f>P324-Q324-U324</f>
        <v>-0.53872000001138076</v>
      </c>
      <c r="W324" s="150"/>
      <c r="X324" s="150"/>
      <c r="Y324" s="150"/>
      <c r="Z324" s="131"/>
      <c r="AA324" s="105"/>
      <c r="AB324" s="105"/>
    </row>
    <row r="325" spans="2:29" ht="43.5" customHeight="1" x14ac:dyDescent="0.2">
      <c r="B325" s="178" t="s">
        <v>165</v>
      </c>
      <c r="C325" s="178"/>
      <c r="D325" s="178"/>
      <c r="E325" s="166" t="s">
        <v>166</v>
      </c>
      <c r="F325" s="179">
        <f>F326</f>
        <v>294840</v>
      </c>
      <c r="G325" s="179">
        <f>G326</f>
        <v>0</v>
      </c>
      <c r="H325" s="179">
        <f>+H326</f>
        <v>0</v>
      </c>
      <c r="I325" s="179">
        <f>I326</f>
        <v>0</v>
      </c>
      <c r="J325" s="179">
        <f t="shared" ref="J325:V325" si="304">J326</f>
        <v>0</v>
      </c>
      <c r="K325" s="179">
        <f>K326</f>
        <v>0</v>
      </c>
      <c r="L325" s="132">
        <v>100</v>
      </c>
      <c r="M325" s="179">
        <f>F325</f>
        <v>294840</v>
      </c>
      <c r="N325" s="179">
        <f t="shared" ref="N325:P325" si="305">N326</f>
        <v>0</v>
      </c>
      <c r="O325" s="179">
        <f t="shared" si="305"/>
        <v>0</v>
      </c>
      <c r="P325" s="179">
        <f t="shared" si="305"/>
        <v>0</v>
      </c>
      <c r="Q325" s="179">
        <f>+R325+S325+T325</f>
        <v>0</v>
      </c>
      <c r="R325" s="179">
        <f>R326+R327</f>
        <v>0</v>
      </c>
      <c r="S325" s="179">
        <f>S326</f>
        <v>0</v>
      </c>
      <c r="T325" s="179">
        <f>T326</f>
        <v>0</v>
      </c>
      <c r="U325" s="179">
        <f t="shared" si="304"/>
        <v>0</v>
      </c>
      <c r="V325" s="179">
        <f t="shared" si="304"/>
        <v>0</v>
      </c>
      <c r="W325" s="180"/>
      <c r="X325" s="180"/>
      <c r="Y325" s="180"/>
      <c r="Z325" s="180"/>
      <c r="AA325" s="144"/>
      <c r="AB325" s="105"/>
    </row>
    <row r="326" spans="2:29" ht="25.5" x14ac:dyDescent="0.2">
      <c r="B326" s="178"/>
      <c r="C326" s="178" t="s">
        <v>46</v>
      </c>
      <c r="D326" s="178"/>
      <c r="E326" s="142" t="s">
        <v>167</v>
      </c>
      <c r="F326" s="179">
        <f>F327+F328</f>
        <v>294840</v>
      </c>
      <c r="G326" s="131">
        <f>G327+G328</f>
        <v>0</v>
      </c>
      <c r="H326" s="131">
        <f t="shared" ref="H326:I326" si="306">H327+H328</f>
        <v>0</v>
      </c>
      <c r="I326" s="131">
        <f t="shared" si="306"/>
        <v>0</v>
      </c>
      <c r="J326" s="180">
        <f>J327+J328</f>
        <v>0</v>
      </c>
      <c r="K326" s="179">
        <f>K327+K328</f>
        <v>0</v>
      </c>
      <c r="L326" s="132">
        <v>100</v>
      </c>
      <c r="M326" s="179">
        <f>M327</f>
        <v>287280</v>
      </c>
      <c r="N326" s="180">
        <v>0</v>
      </c>
      <c r="O326" s="180">
        <v>0</v>
      </c>
      <c r="P326" s="180">
        <f>P327+P328</f>
        <v>0</v>
      </c>
      <c r="Q326" s="180">
        <f>Q327</f>
        <v>0</v>
      </c>
      <c r="R326" s="179">
        <v>0</v>
      </c>
      <c r="S326" s="179">
        <v>0</v>
      </c>
      <c r="T326" s="179">
        <f>T327</f>
        <v>0</v>
      </c>
      <c r="U326" s="179">
        <v>0</v>
      </c>
      <c r="V326" s="180">
        <v>0</v>
      </c>
      <c r="W326" s="180"/>
      <c r="X326" s="180"/>
      <c r="Y326" s="180"/>
      <c r="Z326" s="180"/>
      <c r="AA326" s="144"/>
      <c r="AB326" s="105"/>
    </row>
    <row r="327" spans="2:29" ht="25.5" x14ac:dyDescent="0.2">
      <c r="B327" s="178"/>
      <c r="C327" s="178"/>
      <c r="D327" s="181" t="s">
        <v>77</v>
      </c>
      <c r="E327" s="182" t="s">
        <v>129</v>
      </c>
      <c r="F327" s="179">
        <v>287280</v>
      </c>
      <c r="G327" s="180">
        <v>0</v>
      </c>
      <c r="H327" s="179">
        <v>0</v>
      </c>
      <c r="I327" s="179">
        <v>0</v>
      </c>
      <c r="J327" s="180">
        <f>I327-G327</f>
        <v>0</v>
      </c>
      <c r="K327" s="179">
        <v>0</v>
      </c>
      <c r="L327" s="132">
        <v>100</v>
      </c>
      <c r="M327" s="179">
        <f>F327</f>
        <v>287280</v>
      </c>
      <c r="N327" s="180">
        <v>0</v>
      </c>
      <c r="O327" s="180">
        <v>0</v>
      </c>
      <c r="P327" s="180">
        <f>K327-H327</f>
        <v>0</v>
      </c>
      <c r="Q327" s="180">
        <f>T327+R327+S327</f>
        <v>0</v>
      </c>
      <c r="R327" s="179"/>
      <c r="S327" s="179"/>
      <c r="T327" s="179"/>
      <c r="U327" s="179"/>
      <c r="V327" s="180">
        <v>0</v>
      </c>
      <c r="W327" s="180"/>
      <c r="X327" s="180"/>
      <c r="Y327" s="180"/>
      <c r="Z327" s="180"/>
      <c r="AA327" s="105"/>
      <c r="AB327" s="105"/>
      <c r="AC327" s="152"/>
    </row>
    <row r="328" spans="2:29" ht="25.5" x14ac:dyDescent="0.2">
      <c r="B328" s="178"/>
      <c r="C328" s="178"/>
      <c r="D328" s="178" t="s">
        <v>125</v>
      </c>
      <c r="E328" s="137" t="s">
        <v>126</v>
      </c>
      <c r="F328" s="180">
        <v>7560</v>
      </c>
      <c r="G328" s="180">
        <v>0</v>
      </c>
      <c r="H328" s="180">
        <v>0</v>
      </c>
      <c r="I328" s="180">
        <v>0</v>
      </c>
      <c r="J328" s="131">
        <f>I328-G328</f>
        <v>0</v>
      </c>
      <c r="K328" s="180">
        <v>0</v>
      </c>
      <c r="L328" s="132">
        <v>100</v>
      </c>
      <c r="M328" s="179">
        <f>+F328</f>
        <v>7560</v>
      </c>
      <c r="N328" s="180">
        <v>0</v>
      </c>
      <c r="O328" s="180">
        <v>0</v>
      </c>
      <c r="P328" s="180">
        <f>K328-H328</f>
        <v>0</v>
      </c>
      <c r="Q328" s="180">
        <f>+R328+S328+T328</f>
        <v>0</v>
      </c>
      <c r="R328" s="179"/>
      <c r="S328" s="179"/>
      <c r="T328" s="180"/>
      <c r="U328" s="180"/>
      <c r="V328" s="180">
        <v>0</v>
      </c>
      <c r="W328" s="183"/>
      <c r="X328" s="183"/>
      <c r="Y328" s="183"/>
      <c r="Z328" s="180"/>
      <c r="AA328" s="105"/>
      <c r="AB328" s="105"/>
    </row>
    <row r="329" spans="2:29" ht="38.25" x14ac:dyDescent="0.2">
      <c r="B329" s="135" t="s">
        <v>168</v>
      </c>
      <c r="C329" s="129"/>
      <c r="D329" s="129"/>
      <c r="E329" s="142" t="s">
        <v>169</v>
      </c>
      <c r="F329" s="131">
        <f>F330</f>
        <v>817297</v>
      </c>
      <c r="G329" s="131">
        <f t="shared" ref="G329:I329" si="307">G330</f>
        <v>298067</v>
      </c>
      <c r="H329" s="131">
        <f t="shared" si="307"/>
        <v>169698</v>
      </c>
      <c r="I329" s="131">
        <f t="shared" si="307"/>
        <v>285274.48217999999</v>
      </c>
      <c r="J329" s="131">
        <f>J330</f>
        <v>-12792.51782000001</v>
      </c>
      <c r="K329" s="131">
        <f>K330</f>
        <v>166430.11818000002</v>
      </c>
      <c r="L329" s="132">
        <f t="shared" ref="L329" si="308">(K329/H329)*100</f>
        <v>98.074295619276612</v>
      </c>
      <c r="M329" s="131">
        <f>M330</f>
        <v>817297</v>
      </c>
      <c r="N329" s="131">
        <f>M329/F329*100</f>
        <v>100</v>
      </c>
      <c r="O329" s="131">
        <f t="shared" ref="O329" si="309">O330</f>
        <v>0</v>
      </c>
      <c r="P329" s="131">
        <f>P330</f>
        <v>-3267.8818200000019</v>
      </c>
      <c r="Q329" s="131">
        <f>Q330</f>
        <v>-300</v>
      </c>
      <c r="R329" s="131">
        <f t="shared" ref="R329:V329" si="310">R330</f>
        <v>0</v>
      </c>
      <c r="S329" s="131">
        <f t="shared" si="310"/>
        <v>0</v>
      </c>
      <c r="T329" s="131">
        <f t="shared" si="310"/>
        <v>-300</v>
      </c>
      <c r="U329" s="131">
        <f t="shared" si="310"/>
        <v>0</v>
      </c>
      <c r="V329" s="131">
        <f t="shared" si="310"/>
        <v>-3266.9677200000015</v>
      </c>
      <c r="W329" s="131"/>
      <c r="X329" s="131"/>
      <c r="Y329" s="131"/>
      <c r="Z329" s="131"/>
      <c r="AA329" s="147"/>
      <c r="AB329" s="134"/>
    </row>
    <row r="330" spans="2:29" ht="25.5" x14ac:dyDescent="0.2">
      <c r="B330" s="135"/>
      <c r="C330" s="129" t="s">
        <v>46</v>
      </c>
      <c r="D330" s="129"/>
      <c r="E330" s="159" t="s">
        <v>47</v>
      </c>
      <c r="F330" s="131">
        <f>SUM(F331:F343)</f>
        <v>817297</v>
      </c>
      <c r="G330" s="131">
        <f t="shared" ref="G330:V330" si="311">SUM(G331:G343)</f>
        <v>298067</v>
      </c>
      <c r="H330" s="131">
        <f t="shared" si="311"/>
        <v>169698</v>
      </c>
      <c r="I330" s="131">
        <f t="shared" si="311"/>
        <v>285274.48217999999</v>
      </c>
      <c r="J330" s="131">
        <f t="shared" si="311"/>
        <v>-12792.51782000001</v>
      </c>
      <c r="K330" s="131">
        <f t="shared" si="311"/>
        <v>166430.11818000002</v>
      </c>
      <c r="L330" s="131">
        <f t="shared" si="311"/>
        <v>1200</v>
      </c>
      <c r="M330" s="131">
        <f t="shared" si="311"/>
        <v>817297</v>
      </c>
      <c r="N330" s="131">
        <f t="shared" si="311"/>
        <v>1300</v>
      </c>
      <c r="O330" s="131">
        <f t="shared" si="311"/>
        <v>0</v>
      </c>
      <c r="P330" s="131">
        <f t="shared" si="311"/>
        <v>-3267.8818200000019</v>
      </c>
      <c r="Q330" s="131">
        <f t="shared" si="311"/>
        <v>-300</v>
      </c>
      <c r="R330" s="131">
        <f t="shared" si="311"/>
        <v>0</v>
      </c>
      <c r="S330" s="131">
        <f t="shared" si="311"/>
        <v>0</v>
      </c>
      <c r="T330" s="131">
        <f t="shared" si="311"/>
        <v>-300</v>
      </c>
      <c r="U330" s="131">
        <f t="shared" si="311"/>
        <v>0</v>
      </c>
      <c r="V330" s="131">
        <f t="shared" si="311"/>
        <v>-3266.9677200000015</v>
      </c>
      <c r="W330" s="131"/>
      <c r="X330" s="131"/>
      <c r="Y330" s="131"/>
      <c r="Z330" s="131"/>
      <c r="AA330" s="134"/>
      <c r="AB330" s="134"/>
    </row>
    <row r="331" spans="2:29" x14ac:dyDescent="0.2">
      <c r="B331" s="129"/>
      <c r="C331" s="129"/>
      <c r="D331" s="129" t="s">
        <v>88</v>
      </c>
      <c r="E331" s="137" t="s">
        <v>49</v>
      </c>
      <c r="F331" s="131">
        <v>539739</v>
      </c>
      <c r="G331" s="131">
        <v>120885</v>
      </c>
      <c r="H331" s="131">
        <v>120885</v>
      </c>
      <c r="I331" s="131">
        <v>120885</v>
      </c>
      <c r="J331" s="131">
        <f t="shared" ref="J331:J342" si="312">I331-G331</f>
        <v>0</v>
      </c>
      <c r="K331" s="131">
        <v>120885</v>
      </c>
      <c r="L331" s="131">
        <v>100</v>
      </c>
      <c r="M331" s="132">
        <f t="shared" ref="M331:M343" si="313">F331</f>
        <v>539739</v>
      </c>
      <c r="N331" s="131">
        <v>100</v>
      </c>
      <c r="O331" s="131">
        <f>M331-F331</f>
        <v>0</v>
      </c>
      <c r="P331" s="131">
        <f t="shared" ref="P331:P332" si="314">K331-H331</f>
        <v>0</v>
      </c>
      <c r="Q331" s="131">
        <f>+R331+S331+T331</f>
        <v>0</v>
      </c>
      <c r="R331" s="131"/>
      <c r="S331" s="132"/>
      <c r="T331" s="132"/>
      <c r="U331" s="131"/>
      <c r="V331" s="131">
        <f>P331-Q331-U331</f>
        <v>0</v>
      </c>
      <c r="W331" s="131"/>
      <c r="X331" s="131"/>
      <c r="Y331" s="131"/>
      <c r="Z331" s="131"/>
      <c r="AA331" s="105"/>
      <c r="AB331" s="105"/>
    </row>
    <row r="332" spans="2:29" x14ac:dyDescent="0.2">
      <c r="B332" s="129"/>
      <c r="C332" s="129"/>
      <c r="D332" s="129" t="s">
        <v>101</v>
      </c>
      <c r="E332" s="137" t="s">
        <v>56</v>
      </c>
      <c r="F332" s="131">
        <v>27646</v>
      </c>
      <c r="G332" s="131">
        <v>2162</v>
      </c>
      <c r="H332" s="131">
        <v>2162</v>
      </c>
      <c r="I332" s="131">
        <v>2162</v>
      </c>
      <c r="J332" s="131">
        <f t="shared" si="312"/>
        <v>0</v>
      </c>
      <c r="K332" s="131">
        <v>2162</v>
      </c>
      <c r="L332" s="131">
        <v>100</v>
      </c>
      <c r="M332" s="132">
        <f t="shared" si="313"/>
        <v>27646</v>
      </c>
      <c r="N332" s="131">
        <v>100</v>
      </c>
      <c r="O332" s="131">
        <f>M332-F332</f>
        <v>0</v>
      </c>
      <c r="P332" s="131">
        <f t="shared" si="314"/>
        <v>0</v>
      </c>
      <c r="Q332" s="131">
        <f>R332+S332+T332</f>
        <v>0</v>
      </c>
      <c r="R332" s="131"/>
      <c r="S332" s="131"/>
      <c r="T332" s="131"/>
      <c r="U332" s="131"/>
      <c r="V332" s="131">
        <f>P332-Q332-U332</f>
        <v>0</v>
      </c>
      <c r="W332" s="131"/>
      <c r="X332" s="131"/>
      <c r="Y332" s="131"/>
      <c r="Z332" s="131"/>
      <c r="AA332" s="105"/>
      <c r="AB332" s="105"/>
    </row>
    <row r="333" spans="2:29" ht="38.25" x14ac:dyDescent="0.2">
      <c r="B333" s="135"/>
      <c r="C333" s="129"/>
      <c r="D333" s="140" t="s">
        <v>57</v>
      </c>
      <c r="E333" s="141" t="s">
        <v>58</v>
      </c>
      <c r="F333" s="131">
        <v>18896</v>
      </c>
      <c r="G333" s="131">
        <v>3200</v>
      </c>
      <c r="H333" s="131">
        <v>3200</v>
      </c>
      <c r="I333" s="131">
        <v>3200</v>
      </c>
      <c r="J333" s="131">
        <f>I333-G333</f>
        <v>0</v>
      </c>
      <c r="K333" s="131">
        <v>3200</v>
      </c>
      <c r="L333" s="132">
        <v>100</v>
      </c>
      <c r="M333" s="132">
        <f t="shared" si="313"/>
        <v>18896</v>
      </c>
      <c r="N333" s="131">
        <f t="shared" ref="N333" si="315">M333/F333*100</f>
        <v>100</v>
      </c>
      <c r="O333" s="131">
        <f t="shared" ref="O333" si="316">M333-F333</f>
        <v>0</v>
      </c>
      <c r="P333" s="131">
        <f>K333-H333</f>
        <v>0</v>
      </c>
      <c r="Q333" s="131">
        <f t="shared" ref="Q333:Q336" si="317">R333+S333+T333</f>
        <v>0</v>
      </c>
      <c r="R333" s="132"/>
      <c r="S333" s="132"/>
      <c r="T333" s="131"/>
      <c r="U333" s="131"/>
      <c r="V333" s="131">
        <v>0</v>
      </c>
      <c r="W333" s="131"/>
      <c r="X333" s="131"/>
      <c r="Y333" s="131"/>
      <c r="Z333" s="131"/>
      <c r="AA333" s="105"/>
      <c r="AB333" s="105"/>
    </row>
    <row r="334" spans="2:29" x14ac:dyDescent="0.2">
      <c r="B334" s="129"/>
      <c r="C334" s="129"/>
      <c r="D334" s="129" t="s">
        <v>59</v>
      </c>
      <c r="E334" s="137" t="s">
        <v>60</v>
      </c>
      <c r="F334" s="131">
        <v>28405</v>
      </c>
      <c r="G334" s="131">
        <v>5000</v>
      </c>
      <c r="H334" s="131">
        <v>5000</v>
      </c>
      <c r="I334" s="131">
        <v>5000</v>
      </c>
      <c r="J334" s="131">
        <f t="shared" si="312"/>
        <v>0</v>
      </c>
      <c r="K334" s="131">
        <v>5000</v>
      </c>
      <c r="L334" s="131">
        <v>100</v>
      </c>
      <c r="M334" s="132">
        <f t="shared" si="313"/>
        <v>28405</v>
      </c>
      <c r="N334" s="131">
        <v>100</v>
      </c>
      <c r="O334" s="131">
        <f>M334-F334</f>
        <v>0</v>
      </c>
      <c r="P334" s="131">
        <f>K334-H334</f>
        <v>0</v>
      </c>
      <c r="Q334" s="131">
        <f>R334+S334+T334</f>
        <v>0</v>
      </c>
      <c r="R334" s="131"/>
      <c r="S334" s="131"/>
      <c r="T334" s="131"/>
      <c r="U334" s="131"/>
      <c r="V334" s="131">
        <v>0</v>
      </c>
      <c r="W334" s="131"/>
      <c r="X334" s="131"/>
      <c r="Y334" s="131"/>
      <c r="Z334" s="131"/>
      <c r="AA334" s="105"/>
      <c r="AB334" s="105"/>
    </row>
    <row r="335" spans="2:29" ht="42" customHeight="1" x14ac:dyDescent="0.2">
      <c r="B335" s="129"/>
      <c r="C335" s="129"/>
      <c r="D335" s="129" t="s">
        <v>61</v>
      </c>
      <c r="E335" s="137" t="s">
        <v>102</v>
      </c>
      <c r="F335" s="131">
        <v>24294</v>
      </c>
      <c r="G335" s="131">
        <v>4600</v>
      </c>
      <c r="H335" s="131">
        <v>4600</v>
      </c>
      <c r="I335" s="131">
        <v>4600</v>
      </c>
      <c r="J335" s="131">
        <f t="shared" si="312"/>
        <v>0</v>
      </c>
      <c r="K335" s="131">
        <v>4600</v>
      </c>
      <c r="L335" s="131">
        <v>100</v>
      </c>
      <c r="M335" s="132">
        <f t="shared" si="313"/>
        <v>24294</v>
      </c>
      <c r="N335" s="131">
        <f>M335/F335*100</f>
        <v>100</v>
      </c>
      <c r="O335" s="131">
        <f>M335-F335</f>
        <v>0</v>
      </c>
      <c r="P335" s="131">
        <f t="shared" ref="P335:P340" si="318">K335-H335</f>
        <v>0</v>
      </c>
      <c r="Q335" s="131">
        <f t="shared" si="317"/>
        <v>0</v>
      </c>
      <c r="R335" s="131"/>
      <c r="S335" s="131"/>
      <c r="T335" s="131"/>
      <c r="U335" s="131"/>
      <c r="V335" s="131">
        <f>P335-Q335-U335</f>
        <v>0</v>
      </c>
      <c r="W335" s="131"/>
      <c r="X335" s="131"/>
      <c r="Y335" s="131"/>
      <c r="Z335" s="131"/>
      <c r="AA335" s="105"/>
      <c r="AB335" s="105"/>
    </row>
    <row r="336" spans="2:29" ht="51" x14ac:dyDescent="0.2">
      <c r="B336" s="129"/>
      <c r="C336" s="129"/>
      <c r="D336" s="129" t="s">
        <v>64</v>
      </c>
      <c r="E336" s="184" t="s">
        <v>65</v>
      </c>
      <c r="F336" s="131">
        <v>16195</v>
      </c>
      <c r="G336" s="131">
        <v>2800</v>
      </c>
      <c r="H336" s="131">
        <v>2800</v>
      </c>
      <c r="I336" s="131">
        <v>2800</v>
      </c>
      <c r="J336" s="131">
        <f t="shared" si="312"/>
        <v>0</v>
      </c>
      <c r="K336" s="131">
        <v>2800</v>
      </c>
      <c r="L336" s="131">
        <v>100</v>
      </c>
      <c r="M336" s="132">
        <f t="shared" si="313"/>
        <v>16195</v>
      </c>
      <c r="N336" s="131">
        <v>100</v>
      </c>
      <c r="O336" s="131">
        <v>0</v>
      </c>
      <c r="P336" s="131">
        <f t="shared" si="318"/>
        <v>0</v>
      </c>
      <c r="Q336" s="131">
        <f t="shared" si="317"/>
        <v>0</v>
      </c>
      <c r="R336" s="131"/>
      <c r="S336" s="131"/>
      <c r="T336" s="131"/>
      <c r="U336" s="131"/>
      <c r="V336" s="131">
        <f>P336-Q336-U336</f>
        <v>0</v>
      </c>
      <c r="W336" s="131"/>
      <c r="X336" s="131"/>
      <c r="Y336" s="131"/>
      <c r="Z336" s="131"/>
      <c r="AA336" s="105"/>
      <c r="AB336" s="105"/>
    </row>
    <row r="337" spans="2:29" s="193" customFormat="1" ht="63.75" x14ac:dyDescent="0.2">
      <c r="B337" s="185"/>
      <c r="C337" s="186"/>
      <c r="D337" s="187" t="s">
        <v>71</v>
      </c>
      <c r="E337" s="188" t="s">
        <v>104</v>
      </c>
      <c r="F337" s="189">
        <v>11285</v>
      </c>
      <c r="G337" s="189">
        <v>11285</v>
      </c>
      <c r="H337" s="189">
        <v>1857</v>
      </c>
      <c r="I337" s="189">
        <v>293.5</v>
      </c>
      <c r="J337" s="189">
        <f t="shared" si="312"/>
        <v>-10991.5</v>
      </c>
      <c r="K337" s="189">
        <v>293.5</v>
      </c>
      <c r="L337" s="190">
        <v>100</v>
      </c>
      <c r="M337" s="190">
        <f t="shared" si="313"/>
        <v>11285</v>
      </c>
      <c r="N337" s="189">
        <f t="shared" ref="N337:N342" si="319">M337/F337*100</f>
        <v>100</v>
      </c>
      <c r="O337" s="189">
        <f>M337-F337</f>
        <v>0</v>
      </c>
      <c r="P337" s="189">
        <f t="shared" si="318"/>
        <v>-1563.5</v>
      </c>
      <c r="Q337" s="189">
        <f>R337+S337+T337</f>
        <v>0</v>
      </c>
      <c r="R337" s="189"/>
      <c r="S337" s="190"/>
      <c r="T337" s="189"/>
      <c r="U337" s="191"/>
      <c r="V337" s="189">
        <f>P337-Q337-U337</f>
        <v>-1563.5</v>
      </c>
      <c r="W337" s="191"/>
      <c r="X337" s="191"/>
      <c r="Y337" s="191"/>
      <c r="Z337" s="191"/>
      <c r="AA337" s="105" t="s">
        <v>66</v>
      </c>
      <c r="AB337" s="192" t="s">
        <v>193</v>
      </c>
    </row>
    <row r="338" spans="2:29" s="193" customFormat="1" ht="25.5" x14ac:dyDescent="0.2">
      <c r="B338" s="186"/>
      <c r="C338" s="186"/>
      <c r="D338" s="186" t="s">
        <v>97</v>
      </c>
      <c r="E338" s="194" t="s">
        <v>98</v>
      </c>
      <c r="F338" s="189">
        <v>5608</v>
      </c>
      <c r="G338" s="189">
        <v>2906</v>
      </c>
      <c r="H338" s="189">
        <v>2906</v>
      </c>
      <c r="I338" s="189">
        <v>2905.9998999999998</v>
      </c>
      <c r="J338" s="189">
        <f>I338-G338</f>
        <v>-1.0000000020227162E-4</v>
      </c>
      <c r="K338" s="189">
        <v>2905.9998999999998</v>
      </c>
      <c r="L338" s="190">
        <v>100</v>
      </c>
      <c r="M338" s="190">
        <f t="shared" si="313"/>
        <v>5608</v>
      </c>
      <c r="N338" s="189">
        <f>M338/F338*100</f>
        <v>100</v>
      </c>
      <c r="O338" s="189">
        <f>M338-F338</f>
        <v>0</v>
      </c>
      <c r="P338" s="189">
        <f t="shared" si="318"/>
        <v>-1.0000000020227162E-4</v>
      </c>
      <c r="Q338" s="189">
        <f t="shared" ref="Q338" si="320">R338+S338+T338</f>
        <v>0</v>
      </c>
      <c r="R338" s="190"/>
      <c r="S338" s="190"/>
      <c r="T338" s="189"/>
      <c r="U338" s="189"/>
      <c r="V338" s="189">
        <v>0</v>
      </c>
      <c r="W338" s="189"/>
      <c r="X338" s="189"/>
      <c r="Y338" s="189"/>
      <c r="Z338" s="189"/>
      <c r="AA338" s="105"/>
      <c r="AB338" s="195"/>
    </row>
    <row r="339" spans="2:29" s="193" customFormat="1" ht="63.75" x14ac:dyDescent="0.2">
      <c r="B339" s="186"/>
      <c r="C339" s="186"/>
      <c r="D339" s="186" t="s">
        <v>73</v>
      </c>
      <c r="E339" s="194" t="s">
        <v>74</v>
      </c>
      <c r="F339" s="189">
        <v>17715</v>
      </c>
      <c r="G339" s="189">
        <v>17715</v>
      </c>
      <c r="H339" s="189">
        <v>5024</v>
      </c>
      <c r="I339" s="189">
        <v>17060.883279999998</v>
      </c>
      <c r="J339" s="189">
        <f t="shared" si="312"/>
        <v>-654.11672000000181</v>
      </c>
      <c r="K339" s="189">
        <v>3330.93228</v>
      </c>
      <c r="L339" s="190">
        <v>100</v>
      </c>
      <c r="M339" s="190">
        <f t="shared" si="313"/>
        <v>17715</v>
      </c>
      <c r="N339" s="189">
        <f t="shared" si="319"/>
        <v>100</v>
      </c>
      <c r="O339" s="189">
        <f t="shared" ref="O339:O340" si="321">M339-F339</f>
        <v>0</v>
      </c>
      <c r="P339" s="189">
        <f t="shared" si="318"/>
        <v>-1693.06772</v>
      </c>
      <c r="Q339" s="189">
        <f>R339+S339+T339</f>
        <v>0</v>
      </c>
      <c r="R339" s="190"/>
      <c r="S339" s="190"/>
      <c r="T339" s="190"/>
      <c r="U339" s="189"/>
      <c r="V339" s="189">
        <f>P339-Q339-U339</f>
        <v>-1693.06772</v>
      </c>
      <c r="W339" s="189"/>
      <c r="X339" s="189"/>
      <c r="Y339" s="189"/>
      <c r="Z339" s="189"/>
      <c r="AA339" s="105" t="s">
        <v>66</v>
      </c>
      <c r="AB339" s="105" t="s">
        <v>66</v>
      </c>
    </row>
    <row r="340" spans="2:29" s="193" customFormat="1" ht="56.25" customHeight="1" x14ac:dyDescent="0.2">
      <c r="B340" s="186"/>
      <c r="C340" s="186"/>
      <c r="D340" s="187" t="s">
        <v>75</v>
      </c>
      <c r="E340" s="188" t="s">
        <v>76</v>
      </c>
      <c r="F340" s="189">
        <v>962</v>
      </c>
      <c r="G340" s="189">
        <v>962</v>
      </c>
      <c r="H340" s="189">
        <v>132</v>
      </c>
      <c r="I340" s="189">
        <v>939.65499999999997</v>
      </c>
      <c r="J340" s="189">
        <f t="shared" si="312"/>
        <v>-22.345000000000027</v>
      </c>
      <c r="K340" s="189">
        <v>132</v>
      </c>
      <c r="L340" s="190">
        <v>100</v>
      </c>
      <c r="M340" s="190">
        <f t="shared" si="313"/>
        <v>962</v>
      </c>
      <c r="N340" s="189">
        <f t="shared" si="319"/>
        <v>100</v>
      </c>
      <c r="O340" s="189">
        <f t="shared" si="321"/>
        <v>0</v>
      </c>
      <c r="P340" s="189">
        <f t="shared" si="318"/>
        <v>0</v>
      </c>
      <c r="Q340" s="189">
        <f>R340+S340+T340</f>
        <v>0</v>
      </c>
      <c r="R340" s="190"/>
      <c r="S340" s="190"/>
      <c r="T340" s="190"/>
      <c r="U340" s="189"/>
      <c r="V340" s="189">
        <v>0</v>
      </c>
      <c r="W340" s="189"/>
      <c r="X340" s="189"/>
      <c r="Y340" s="189"/>
      <c r="Z340" s="189"/>
      <c r="AA340" s="192"/>
      <c r="AB340" s="105" t="s">
        <v>66</v>
      </c>
    </row>
    <row r="341" spans="2:29" s="193" customFormat="1" ht="63.75" x14ac:dyDescent="0.2">
      <c r="B341" s="185"/>
      <c r="C341" s="186"/>
      <c r="D341" s="186" t="s">
        <v>77</v>
      </c>
      <c r="E341" s="194" t="s">
        <v>78</v>
      </c>
      <c r="F341" s="189">
        <v>126437</v>
      </c>
      <c r="G341" s="189">
        <v>126437</v>
      </c>
      <c r="H341" s="189">
        <v>21017</v>
      </c>
      <c r="I341" s="189">
        <v>125323.35799999999</v>
      </c>
      <c r="J341" s="189">
        <f t="shared" si="312"/>
        <v>-1113.6420000000071</v>
      </c>
      <c r="K341" s="189">
        <v>21016.6</v>
      </c>
      <c r="L341" s="190">
        <v>100</v>
      </c>
      <c r="M341" s="190">
        <f t="shared" si="313"/>
        <v>126437</v>
      </c>
      <c r="N341" s="189">
        <f t="shared" si="319"/>
        <v>100</v>
      </c>
      <c r="O341" s="189">
        <f>M341-F341</f>
        <v>0</v>
      </c>
      <c r="P341" s="189">
        <f>K341-H341</f>
        <v>-0.40000000000145519</v>
      </c>
      <c r="Q341" s="189">
        <f>R341+S341+T341</f>
        <v>0</v>
      </c>
      <c r="R341" s="189"/>
      <c r="S341" s="190"/>
      <c r="T341" s="189"/>
      <c r="U341" s="191"/>
      <c r="V341" s="189">
        <f>P341-Q341-U341</f>
        <v>-0.40000000000145519</v>
      </c>
      <c r="W341" s="191"/>
      <c r="X341" s="191"/>
      <c r="Y341" s="191"/>
      <c r="Z341" s="191"/>
      <c r="AA341" s="105" t="s">
        <v>66</v>
      </c>
      <c r="AB341" s="105" t="s">
        <v>66</v>
      </c>
    </row>
    <row r="342" spans="2:29" ht="63.75" x14ac:dyDescent="0.2">
      <c r="B342" s="135"/>
      <c r="C342" s="129"/>
      <c r="D342" s="140" t="s">
        <v>79</v>
      </c>
      <c r="E342" s="136" t="s">
        <v>80</v>
      </c>
      <c r="F342" s="132">
        <v>105</v>
      </c>
      <c r="G342" s="132">
        <v>105</v>
      </c>
      <c r="H342" s="132">
        <v>105</v>
      </c>
      <c r="I342" s="132">
        <v>104.086</v>
      </c>
      <c r="J342" s="131">
        <f t="shared" si="312"/>
        <v>-0.91400000000000148</v>
      </c>
      <c r="K342" s="132">
        <v>104.086</v>
      </c>
      <c r="L342" s="132">
        <v>0</v>
      </c>
      <c r="M342" s="132">
        <f t="shared" si="313"/>
        <v>105</v>
      </c>
      <c r="N342" s="131">
        <f t="shared" si="319"/>
        <v>100</v>
      </c>
      <c r="O342" s="131">
        <f t="shared" ref="O342" si="322">M342-F342</f>
        <v>0</v>
      </c>
      <c r="P342" s="131">
        <f>K342-H342</f>
        <v>-0.91400000000000148</v>
      </c>
      <c r="Q342" s="131">
        <f>R342+S342+T342</f>
        <v>-300</v>
      </c>
      <c r="R342" s="132"/>
      <c r="S342" s="143"/>
      <c r="T342" s="143">
        <v>-300</v>
      </c>
      <c r="U342" s="132"/>
      <c r="V342" s="131">
        <v>0</v>
      </c>
      <c r="W342" s="131"/>
      <c r="X342" s="131"/>
      <c r="Y342" s="131"/>
      <c r="Z342" s="131"/>
      <c r="AA342" s="105" t="s">
        <v>66</v>
      </c>
      <c r="AB342" s="105" t="s">
        <v>66</v>
      </c>
    </row>
    <row r="343" spans="2:29" ht="15.75" customHeight="1" x14ac:dyDescent="0.2">
      <c r="B343" s="129"/>
      <c r="C343" s="129"/>
      <c r="D343" s="129" t="s">
        <v>83</v>
      </c>
      <c r="E343" s="137" t="s">
        <v>153</v>
      </c>
      <c r="F343" s="131">
        <v>10</v>
      </c>
      <c r="G343" s="131">
        <v>10</v>
      </c>
      <c r="H343" s="131">
        <v>10</v>
      </c>
      <c r="I343" s="131">
        <v>0</v>
      </c>
      <c r="J343" s="131">
        <f>I343-G343</f>
        <v>-10</v>
      </c>
      <c r="K343" s="131">
        <v>0</v>
      </c>
      <c r="L343" s="132">
        <v>100</v>
      </c>
      <c r="M343" s="132">
        <f t="shared" si="313"/>
        <v>10</v>
      </c>
      <c r="N343" s="131">
        <f>M343/F343*100</f>
        <v>100</v>
      </c>
      <c r="O343" s="131">
        <f>M343-F343</f>
        <v>0</v>
      </c>
      <c r="P343" s="131">
        <f t="shared" ref="P343" si="323">K343-H343</f>
        <v>-10</v>
      </c>
      <c r="Q343" s="131">
        <f t="shared" ref="Q343" si="324">R343+S343+T343</f>
        <v>0</v>
      </c>
      <c r="R343" s="132"/>
      <c r="S343" s="132"/>
      <c r="T343" s="131"/>
      <c r="U343" s="131"/>
      <c r="V343" s="131">
        <f>P343-Q343-U343</f>
        <v>-10</v>
      </c>
      <c r="W343" s="131"/>
      <c r="X343" s="131"/>
      <c r="Y343" s="131"/>
      <c r="Z343" s="131"/>
      <c r="AA343" s="105"/>
      <c r="AB343" s="105"/>
    </row>
    <row r="344" spans="2:29" s="196" customFormat="1" ht="40.5" customHeight="1" x14ac:dyDescent="0.2">
      <c r="B344" s="135" t="s">
        <v>170</v>
      </c>
      <c r="C344" s="129" t="s">
        <v>171</v>
      </c>
      <c r="D344" s="129" t="s">
        <v>77</v>
      </c>
      <c r="E344" s="137" t="s">
        <v>172</v>
      </c>
      <c r="F344" s="131">
        <v>17845</v>
      </c>
      <c r="G344" s="131">
        <v>17845</v>
      </c>
      <c r="H344" s="131">
        <v>2849</v>
      </c>
      <c r="I344" s="131">
        <v>17845</v>
      </c>
      <c r="J344" s="131">
        <f>I344-G344</f>
        <v>0</v>
      </c>
      <c r="K344" s="131">
        <v>2848.4609500000001</v>
      </c>
      <c r="L344" s="132">
        <v>100</v>
      </c>
      <c r="M344" s="132">
        <f>F344</f>
        <v>17845</v>
      </c>
      <c r="N344" s="131">
        <f>M344/F344*100</f>
        <v>100</v>
      </c>
      <c r="O344" s="131">
        <v>0</v>
      </c>
      <c r="P344" s="131">
        <f>K344-H344</f>
        <v>-0.53904999999986103</v>
      </c>
      <c r="Q344" s="131">
        <f>R344+S344+T344</f>
        <v>0</v>
      </c>
      <c r="R344" s="131"/>
      <c r="S344" s="132"/>
      <c r="T344" s="131"/>
      <c r="U344" s="131"/>
      <c r="V344" s="131">
        <v>0</v>
      </c>
      <c r="W344" s="131"/>
      <c r="X344" s="131"/>
      <c r="Y344" s="131"/>
      <c r="Z344" s="131"/>
      <c r="AA344" s="105"/>
      <c r="AB344" s="137"/>
    </row>
    <row r="345" spans="2:29" ht="25.5" x14ac:dyDescent="0.2">
      <c r="B345" s="178" t="s">
        <v>187</v>
      </c>
      <c r="C345" s="178"/>
      <c r="D345" s="178"/>
      <c r="E345" s="166" t="s">
        <v>188</v>
      </c>
      <c r="F345" s="179">
        <f>F346+F348</f>
        <v>461173</v>
      </c>
      <c r="G345" s="179">
        <f t="shared" ref="G345:Q345" si="325">G346+G348</f>
        <v>461173</v>
      </c>
      <c r="H345" s="179">
        <f t="shared" si="325"/>
        <v>28500</v>
      </c>
      <c r="I345" s="179">
        <f t="shared" si="325"/>
        <v>267106.05745000002</v>
      </c>
      <c r="J345" s="179">
        <f t="shared" si="325"/>
        <v>-194066.94254999998</v>
      </c>
      <c r="K345" s="179">
        <f t="shared" si="325"/>
        <v>27309.97494</v>
      </c>
      <c r="L345" s="132">
        <f t="shared" ref="L345:L352" si="326">(K345/H345)*100</f>
        <v>95.824473473684208</v>
      </c>
      <c r="M345" s="179">
        <f t="shared" si="325"/>
        <v>461173</v>
      </c>
      <c r="N345" s="179">
        <f t="shared" si="325"/>
        <v>0</v>
      </c>
      <c r="O345" s="179">
        <f t="shared" si="325"/>
        <v>0</v>
      </c>
      <c r="P345" s="179">
        <f t="shared" si="325"/>
        <v>-1190.0250599999999</v>
      </c>
      <c r="Q345" s="179">
        <f t="shared" si="325"/>
        <v>-2837.6959999999999</v>
      </c>
      <c r="R345" s="179">
        <f>R346+R347</f>
        <v>0</v>
      </c>
      <c r="S345" s="179">
        <f>S346</f>
        <v>0</v>
      </c>
      <c r="T345" s="179">
        <f>T346</f>
        <v>-2837.6959999999999</v>
      </c>
      <c r="U345" s="179">
        <f t="shared" ref="U345:V345" si="327">U346</f>
        <v>0</v>
      </c>
      <c r="V345" s="179">
        <f t="shared" si="327"/>
        <v>0</v>
      </c>
      <c r="W345" s="180"/>
      <c r="X345" s="180"/>
      <c r="Y345" s="180"/>
      <c r="Z345" s="180"/>
      <c r="AA345" s="144"/>
      <c r="AB345" s="105"/>
    </row>
    <row r="346" spans="2:29" ht="42.75" customHeight="1" x14ac:dyDescent="0.2">
      <c r="B346" s="178"/>
      <c r="C346" s="178" t="s">
        <v>88</v>
      </c>
      <c r="D346" s="178"/>
      <c r="E346" s="142" t="s">
        <v>189</v>
      </c>
      <c r="F346" s="179">
        <f>F347</f>
        <v>375018</v>
      </c>
      <c r="G346" s="179">
        <f t="shared" ref="G346:Q346" si="328">G347</f>
        <v>375018</v>
      </c>
      <c r="H346" s="179">
        <f t="shared" si="328"/>
        <v>12000</v>
      </c>
      <c r="I346" s="179">
        <f t="shared" si="328"/>
        <v>182678.97945000001</v>
      </c>
      <c r="J346" s="179">
        <f t="shared" si="328"/>
        <v>-192339.02054999999</v>
      </c>
      <c r="K346" s="179">
        <f t="shared" si="328"/>
        <v>10809.97494</v>
      </c>
      <c r="L346" s="132">
        <f t="shared" si="326"/>
        <v>90.083124499999997</v>
      </c>
      <c r="M346" s="179">
        <f t="shared" si="328"/>
        <v>375018</v>
      </c>
      <c r="N346" s="179">
        <f t="shared" si="328"/>
        <v>0</v>
      </c>
      <c r="O346" s="179">
        <f t="shared" si="328"/>
        <v>0</v>
      </c>
      <c r="P346" s="179">
        <f t="shared" si="328"/>
        <v>-1190.0250599999999</v>
      </c>
      <c r="Q346" s="179">
        <f t="shared" si="328"/>
        <v>-2837.6959999999999</v>
      </c>
      <c r="R346" s="179">
        <v>0</v>
      </c>
      <c r="S346" s="179">
        <v>0</v>
      </c>
      <c r="T346" s="179">
        <f>T347</f>
        <v>-2837.6959999999999</v>
      </c>
      <c r="U346" s="179">
        <v>0</v>
      </c>
      <c r="V346" s="180">
        <v>0</v>
      </c>
      <c r="W346" s="180"/>
      <c r="X346" s="180"/>
      <c r="Y346" s="180"/>
      <c r="Z346" s="180"/>
      <c r="AA346" s="144"/>
      <c r="AB346" s="105"/>
    </row>
    <row r="347" spans="2:29" ht="63.75" x14ac:dyDescent="0.2">
      <c r="B347" s="178"/>
      <c r="C347" s="178"/>
      <c r="D347" s="181" t="s">
        <v>77</v>
      </c>
      <c r="E347" s="182" t="s">
        <v>129</v>
      </c>
      <c r="F347" s="179">
        <v>375018</v>
      </c>
      <c r="G347" s="180">
        <v>375018</v>
      </c>
      <c r="H347" s="179">
        <v>12000</v>
      </c>
      <c r="I347" s="179">
        <v>182678.97945000001</v>
      </c>
      <c r="J347" s="180">
        <f>I347-G347</f>
        <v>-192339.02054999999</v>
      </c>
      <c r="K347" s="179">
        <v>10809.97494</v>
      </c>
      <c r="L347" s="132">
        <f t="shared" si="326"/>
        <v>90.083124499999997</v>
      </c>
      <c r="M347" s="179">
        <f>F347</f>
        <v>375018</v>
      </c>
      <c r="N347" s="180">
        <v>0</v>
      </c>
      <c r="O347" s="180">
        <v>0</v>
      </c>
      <c r="P347" s="180">
        <f>K347-H347</f>
        <v>-1190.0250599999999</v>
      </c>
      <c r="Q347" s="180">
        <f>T347+R347+S347</f>
        <v>-2837.6959999999999</v>
      </c>
      <c r="R347" s="179"/>
      <c r="S347" s="179"/>
      <c r="T347" s="179">
        <v>-2837.6959999999999</v>
      </c>
      <c r="U347" s="179"/>
      <c r="V347" s="180">
        <v>0</v>
      </c>
      <c r="W347" s="180"/>
      <c r="X347" s="180"/>
      <c r="Y347" s="180"/>
      <c r="Z347" s="180"/>
      <c r="AA347" s="105" t="s">
        <v>54</v>
      </c>
      <c r="AB347" s="105" t="s">
        <v>54</v>
      </c>
      <c r="AC347" s="152"/>
    </row>
    <row r="348" spans="2:29" ht="39.75" customHeight="1" x14ac:dyDescent="0.2">
      <c r="B348" s="178"/>
      <c r="C348" s="178" t="s">
        <v>51</v>
      </c>
      <c r="D348" s="178"/>
      <c r="E348" s="142" t="s">
        <v>189</v>
      </c>
      <c r="F348" s="179">
        <f>F349</f>
        <v>86155</v>
      </c>
      <c r="G348" s="179">
        <f t="shared" ref="G348:Q348" si="329">G349</f>
        <v>86155</v>
      </c>
      <c r="H348" s="179">
        <f t="shared" si="329"/>
        <v>16500</v>
      </c>
      <c r="I348" s="179">
        <f t="shared" si="329"/>
        <v>84427.077999999994</v>
      </c>
      <c r="J348" s="179">
        <f t="shared" si="329"/>
        <v>-1727.9220000000059</v>
      </c>
      <c r="K348" s="179">
        <f t="shared" si="329"/>
        <v>16500</v>
      </c>
      <c r="L348" s="132">
        <f t="shared" si="326"/>
        <v>100</v>
      </c>
      <c r="M348" s="179">
        <f t="shared" si="329"/>
        <v>86155</v>
      </c>
      <c r="N348" s="179">
        <f t="shared" si="329"/>
        <v>0</v>
      </c>
      <c r="O348" s="179">
        <f t="shared" si="329"/>
        <v>0</v>
      </c>
      <c r="P348" s="179">
        <f t="shared" si="329"/>
        <v>0</v>
      </c>
      <c r="Q348" s="179">
        <f t="shared" si="329"/>
        <v>0</v>
      </c>
      <c r="R348" s="179">
        <v>0</v>
      </c>
      <c r="S348" s="179">
        <v>0</v>
      </c>
      <c r="T348" s="179">
        <f>T349</f>
        <v>0</v>
      </c>
      <c r="U348" s="179">
        <v>0</v>
      </c>
      <c r="V348" s="180">
        <v>0</v>
      </c>
      <c r="W348" s="180"/>
      <c r="X348" s="180"/>
      <c r="Y348" s="180"/>
      <c r="Z348" s="180"/>
      <c r="AA348" s="144"/>
      <c r="AB348" s="105"/>
    </row>
    <row r="349" spans="2:29" ht="63.75" x14ac:dyDescent="0.2">
      <c r="B349" s="178"/>
      <c r="C349" s="178"/>
      <c r="D349" s="181" t="s">
        <v>77</v>
      </c>
      <c r="E349" s="182" t="s">
        <v>129</v>
      </c>
      <c r="F349" s="179">
        <v>86155</v>
      </c>
      <c r="G349" s="180">
        <v>86155</v>
      </c>
      <c r="H349" s="179">
        <v>16500</v>
      </c>
      <c r="I349" s="179">
        <v>84427.077999999994</v>
      </c>
      <c r="J349" s="180">
        <f>I349-G349</f>
        <v>-1727.9220000000059</v>
      </c>
      <c r="K349" s="179">
        <v>16500</v>
      </c>
      <c r="L349" s="132">
        <f t="shared" si="326"/>
        <v>100</v>
      </c>
      <c r="M349" s="179">
        <f>F349</f>
        <v>86155</v>
      </c>
      <c r="N349" s="180">
        <v>0</v>
      </c>
      <c r="O349" s="180">
        <v>0</v>
      </c>
      <c r="P349" s="180">
        <f>K349-H349</f>
        <v>0</v>
      </c>
      <c r="Q349" s="180">
        <f>T349+R349+S349</f>
        <v>0</v>
      </c>
      <c r="R349" s="179"/>
      <c r="S349" s="179"/>
      <c r="T349" s="179"/>
      <c r="U349" s="179"/>
      <c r="V349" s="180">
        <v>0</v>
      </c>
      <c r="W349" s="180"/>
      <c r="X349" s="180"/>
      <c r="Y349" s="180"/>
      <c r="Z349" s="180"/>
      <c r="AA349" s="105"/>
      <c r="AB349" s="105" t="s">
        <v>54</v>
      </c>
      <c r="AC349" s="152"/>
    </row>
    <row r="350" spans="2:29" ht="25.5" x14ac:dyDescent="0.2">
      <c r="B350" s="178" t="s">
        <v>190</v>
      </c>
      <c r="C350" s="178"/>
      <c r="D350" s="178"/>
      <c r="E350" s="166" t="s">
        <v>188</v>
      </c>
      <c r="F350" s="179">
        <f>F351</f>
        <v>118111</v>
      </c>
      <c r="G350" s="179">
        <f>G351</f>
        <v>118111</v>
      </c>
      <c r="H350" s="179">
        <f>+H351</f>
        <v>27000</v>
      </c>
      <c r="I350" s="179">
        <f>I351</f>
        <v>106354.764</v>
      </c>
      <c r="J350" s="179">
        <f t="shared" ref="J350:V350" si="330">J351</f>
        <v>-11756.236000000004</v>
      </c>
      <c r="K350" s="179">
        <f>K351</f>
        <v>21681.840700000001</v>
      </c>
      <c r="L350" s="132">
        <f t="shared" si="326"/>
        <v>80.303113703703715</v>
      </c>
      <c r="M350" s="179">
        <f>F350</f>
        <v>118111</v>
      </c>
      <c r="N350" s="179">
        <f t="shared" ref="N350:P350" si="331">N351</f>
        <v>0</v>
      </c>
      <c r="O350" s="179">
        <f t="shared" si="331"/>
        <v>0</v>
      </c>
      <c r="P350" s="179">
        <f t="shared" si="331"/>
        <v>-5318.1592999999993</v>
      </c>
      <c r="Q350" s="179">
        <f>+R350+S350+T350</f>
        <v>-255.708</v>
      </c>
      <c r="R350" s="179">
        <f>R351+R352</f>
        <v>0</v>
      </c>
      <c r="S350" s="179">
        <f>S351</f>
        <v>0</v>
      </c>
      <c r="T350" s="179">
        <f>T351</f>
        <v>-255.708</v>
      </c>
      <c r="U350" s="179">
        <f t="shared" si="330"/>
        <v>0</v>
      </c>
      <c r="V350" s="179">
        <f t="shared" si="330"/>
        <v>0</v>
      </c>
      <c r="W350" s="180"/>
      <c r="X350" s="180"/>
      <c r="Y350" s="180"/>
      <c r="Z350" s="180"/>
      <c r="AA350" s="144"/>
      <c r="AB350" s="105"/>
    </row>
    <row r="351" spans="2:29" ht="39.75" customHeight="1" x14ac:dyDescent="0.2">
      <c r="B351" s="178"/>
      <c r="C351" s="178" t="s">
        <v>171</v>
      </c>
      <c r="D351" s="178"/>
      <c r="E351" s="142" t="s">
        <v>189</v>
      </c>
      <c r="F351" s="179">
        <f>F352+F353</f>
        <v>118111</v>
      </c>
      <c r="G351" s="131">
        <f>G352+G353</f>
        <v>118111</v>
      </c>
      <c r="H351" s="131">
        <f t="shared" ref="H351:I351" si="332">H352+H353</f>
        <v>27000</v>
      </c>
      <c r="I351" s="131">
        <f t="shared" si="332"/>
        <v>106354.764</v>
      </c>
      <c r="J351" s="180">
        <f>J352+J353</f>
        <v>-11756.236000000004</v>
      </c>
      <c r="K351" s="179">
        <f>K352+K353</f>
        <v>21681.840700000001</v>
      </c>
      <c r="L351" s="132">
        <f t="shared" si="326"/>
        <v>80.303113703703715</v>
      </c>
      <c r="M351" s="179">
        <f>M352</f>
        <v>118111</v>
      </c>
      <c r="N351" s="180">
        <v>0</v>
      </c>
      <c r="O351" s="180">
        <v>0</v>
      </c>
      <c r="P351" s="180">
        <f>P352+P353</f>
        <v>-5318.1592999999993</v>
      </c>
      <c r="Q351" s="180">
        <f>Q352</f>
        <v>-255.708</v>
      </c>
      <c r="R351" s="179">
        <v>0</v>
      </c>
      <c r="S351" s="179">
        <v>0</v>
      </c>
      <c r="T351" s="179">
        <f>T352</f>
        <v>-255.708</v>
      </c>
      <c r="U351" s="179">
        <v>0</v>
      </c>
      <c r="V351" s="180">
        <v>0</v>
      </c>
      <c r="W351" s="180"/>
      <c r="X351" s="180"/>
      <c r="Y351" s="180"/>
      <c r="Z351" s="180"/>
      <c r="AA351" s="144"/>
      <c r="AB351" s="105"/>
    </row>
    <row r="352" spans="2:29" s="196" customFormat="1" ht="63.75" x14ac:dyDescent="0.2">
      <c r="B352" s="129"/>
      <c r="C352" s="129"/>
      <c r="D352" s="140" t="s">
        <v>77</v>
      </c>
      <c r="E352" s="136" t="s">
        <v>129</v>
      </c>
      <c r="F352" s="132">
        <v>118111</v>
      </c>
      <c r="G352" s="131">
        <v>118111</v>
      </c>
      <c r="H352" s="132">
        <v>27000</v>
      </c>
      <c r="I352" s="132">
        <v>106354.764</v>
      </c>
      <c r="J352" s="131">
        <f>I352-G352</f>
        <v>-11756.236000000004</v>
      </c>
      <c r="K352" s="132">
        <v>21681.840700000001</v>
      </c>
      <c r="L352" s="132">
        <f t="shared" si="326"/>
        <v>80.303113703703715</v>
      </c>
      <c r="M352" s="132">
        <f>F352</f>
        <v>118111</v>
      </c>
      <c r="N352" s="131">
        <v>0</v>
      </c>
      <c r="O352" s="131">
        <v>0</v>
      </c>
      <c r="P352" s="131">
        <f>K352-H352</f>
        <v>-5318.1592999999993</v>
      </c>
      <c r="Q352" s="131">
        <f>T352+R352+S352</f>
        <v>-255.708</v>
      </c>
      <c r="R352" s="132"/>
      <c r="S352" s="132"/>
      <c r="T352" s="132">
        <v>-255.708</v>
      </c>
      <c r="U352" s="132"/>
      <c r="V352" s="131">
        <v>0</v>
      </c>
      <c r="W352" s="131"/>
      <c r="X352" s="131"/>
      <c r="Y352" s="131"/>
      <c r="Z352" s="131"/>
      <c r="AA352" s="105" t="s">
        <v>54</v>
      </c>
      <c r="AB352" s="105" t="s">
        <v>54</v>
      </c>
    </row>
    <row r="353" spans="1:672" s="152" customFormat="1" ht="32.25" customHeight="1" x14ac:dyDescent="0.2">
      <c r="B353" s="197"/>
      <c r="C353" s="197"/>
      <c r="D353" s="197"/>
      <c r="E353" s="198"/>
      <c r="F353" s="199"/>
      <c r="G353" s="200"/>
      <c r="H353" s="199"/>
      <c r="I353" s="199"/>
      <c r="J353" s="200"/>
      <c r="K353" s="199"/>
      <c r="L353" s="199"/>
      <c r="M353" s="199"/>
      <c r="N353" s="200"/>
      <c r="O353" s="200"/>
      <c r="P353" s="200"/>
      <c r="Q353" s="200"/>
      <c r="R353" s="199"/>
      <c r="S353" s="199"/>
      <c r="T353" s="199"/>
      <c r="U353" s="199"/>
      <c r="V353" s="200"/>
      <c r="W353" s="200"/>
      <c r="X353" s="200"/>
      <c r="Y353" s="200"/>
      <c r="Z353" s="200"/>
      <c r="AB353" s="201"/>
      <c r="AC353" s="127"/>
      <c r="AD353" s="127"/>
      <c r="AE353" s="127"/>
      <c r="AF353" s="127"/>
      <c r="AG353" s="127"/>
      <c r="AH353" s="127"/>
      <c r="AI353" s="127"/>
      <c r="AJ353" s="127"/>
      <c r="AK353" s="127"/>
      <c r="AL353" s="127"/>
      <c r="AM353" s="127"/>
      <c r="AN353" s="127"/>
      <c r="AO353" s="127"/>
      <c r="AP353" s="127"/>
      <c r="AQ353" s="127"/>
      <c r="AR353" s="127"/>
      <c r="AS353" s="127"/>
      <c r="AT353" s="127"/>
      <c r="AU353" s="127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27"/>
      <c r="BF353" s="127"/>
      <c r="BG353" s="127"/>
      <c r="BH353" s="127"/>
      <c r="BI353" s="127"/>
      <c r="BJ353" s="127"/>
      <c r="BK353" s="127"/>
      <c r="BL353" s="127"/>
      <c r="BM353" s="127"/>
      <c r="BN353" s="127"/>
      <c r="BO353" s="127"/>
      <c r="BP353" s="127"/>
      <c r="BQ353" s="127"/>
      <c r="BR353" s="127"/>
      <c r="BS353" s="127"/>
      <c r="BT353" s="127"/>
      <c r="BU353" s="127"/>
      <c r="BV353" s="127"/>
      <c r="BW353" s="127"/>
      <c r="BX353" s="127"/>
      <c r="BY353" s="127"/>
      <c r="BZ353" s="127"/>
      <c r="CA353" s="127"/>
      <c r="CB353" s="127"/>
      <c r="CC353" s="127"/>
      <c r="CD353" s="127"/>
      <c r="CE353" s="127"/>
      <c r="CF353" s="127"/>
      <c r="CG353" s="127"/>
      <c r="CH353" s="127"/>
      <c r="CI353" s="127"/>
      <c r="CJ353" s="127"/>
      <c r="CK353" s="127"/>
      <c r="CL353" s="127"/>
      <c r="CM353" s="127"/>
      <c r="CN353" s="127"/>
      <c r="CO353" s="127"/>
      <c r="CP353" s="127"/>
      <c r="CQ353" s="127"/>
      <c r="CR353" s="127"/>
      <c r="CS353" s="127"/>
      <c r="CT353" s="127"/>
      <c r="CU353" s="127"/>
      <c r="CV353" s="127"/>
      <c r="CW353" s="127"/>
      <c r="CX353" s="127"/>
      <c r="CY353" s="127"/>
      <c r="CZ353" s="127"/>
      <c r="DA353" s="127"/>
      <c r="DB353" s="127"/>
      <c r="DC353" s="127"/>
      <c r="DD353" s="127"/>
      <c r="DE353" s="127"/>
      <c r="DF353" s="127"/>
      <c r="DG353" s="127"/>
      <c r="DH353" s="127"/>
      <c r="DI353" s="127"/>
      <c r="DJ353" s="127"/>
      <c r="DK353" s="127"/>
      <c r="DL353" s="127"/>
      <c r="DM353" s="127"/>
      <c r="DN353" s="127"/>
      <c r="DO353" s="127"/>
      <c r="DP353" s="127"/>
      <c r="DQ353" s="127"/>
      <c r="DR353" s="127"/>
      <c r="DS353" s="127"/>
      <c r="DT353" s="127"/>
      <c r="DU353" s="127"/>
      <c r="DV353" s="127"/>
      <c r="DW353" s="127"/>
      <c r="DX353" s="127"/>
      <c r="DY353" s="127"/>
      <c r="DZ353" s="127"/>
      <c r="EA353" s="127"/>
      <c r="EB353" s="127"/>
      <c r="EC353" s="127"/>
      <c r="ED353" s="127"/>
      <c r="EE353" s="127"/>
      <c r="EF353" s="127"/>
      <c r="EG353" s="127"/>
      <c r="EH353" s="127"/>
      <c r="EI353" s="127"/>
      <c r="EJ353" s="127"/>
      <c r="EK353" s="127"/>
      <c r="EL353" s="127"/>
      <c r="EM353" s="127"/>
      <c r="EN353" s="127"/>
      <c r="EO353" s="127"/>
      <c r="EP353" s="127"/>
      <c r="EQ353" s="127"/>
      <c r="ER353" s="127"/>
      <c r="ES353" s="127"/>
      <c r="ET353" s="127"/>
      <c r="EU353" s="127"/>
      <c r="EV353" s="127"/>
      <c r="EW353" s="127"/>
      <c r="EX353" s="127"/>
      <c r="EY353" s="127"/>
      <c r="EZ353" s="127"/>
      <c r="FA353" s="127"/>
      <c r="FB353" s="127"/>
      <c r="FC353" s="127"/>
      <c r="FD353" s="127"/>
      <c r="FE353" s="127"/>
      <c r="FF353" s="127"/>
      <c r="FG353" s="127"/>
      <c r="FH353" s="127"/>
      <c r="FI353" s="127"/>
      <c r="FJ353" s="127"/>
      <c r="FK353" s="127"/>
      <c r="FL353" s="127"/>
      <c r="FM353" s="127"/>
      <c r="FN353" s="127"/>
      <c r="FO353" s="127"/>
      <c r="FP353" s="127"/>
      <c r="FQ353" s="127"/>
      <c r="FR353" s="127"/>
      <c r="FS353" s="127"/>
      <c r="FT353" s="127"/>
      <c r="FU353" s="127"/>
      <c r="FV353" s="127"/>
      <c r="FW353" s="127"/>
      <c r="FX353" s="127"/>
      <c r="FY353" s="127"/>
      <c r="FZ353" s="127"/>
      <c r="GA353" s="127"/>
      <c r="GB353" s="127"/>
      <c r="GC353" s="127"/>
      <c r="GD353" s="127"/>
      <c r="GE353" s="127"/>
      <c r="GF353" s="127"/>
      <c r="GG353" s="127"/>
      <c r="GH353" s="127"/>
      <c r="GI353" s="127"/>
      <c r="GJ353" s="127"/>
      <c r="GK353" s="127"/>
      <c r="GL353" s="127"/>
      <c r="GM353" s="127"/>
      <c r="GN353" s="127"/>
      <c r="GO353" s="127"/>
      <c r="GP353" s="127"/>
      <c r="GQ353" s="127"/>
      <c r="GR353" s="127"/>
      <c r="GS353" s="127"/>
      <c r="GT353" s="127"/>
      <c r="GU353" s="127"/>
      <c r="GV353" s="127"/>
      <c r="GW353" s="127"/>
      <c r="GX353" s="127"/>
      <c r="GY353" s="127"/>
      <c r="GZ353" s="127"/>
      <c r="HA353" s="127"/>
      <c r="HB353" s="127"/>
      <c r="HC353" s="127"/>
      <c r="HD353" s="127"/>
      <c r="HE353" s="127"/>
      <c r="HF353" s="127"/>
      <c r="HG353" s="127"/>
      <c r="HH353" s="127"/>
      <c r="HI353" s="127"/>
      <c r="HJ353" s="127"/>
      <c r="HK353" s="127"/>
      <c r="HL353" s="127"/>
      <c r="HM353" s="127"/>
      <c r="HN353" s="127"/>
      <c r="HO353" s="127"/>
      <c r="HP353" s="127"/>
      <c r="HQ353" s="127"/>
      <c r="HR353" s="127"/>
      <c r="HS353" s="127"/>
      <c r="HT353" s="127"/>
      <c r="HU353" s="127"/>
      <c r="HV353" s="127"/>
      <c r="HW353" s="127"/>
      <c r="HX353" s="127"/>
      <c r="HY353" s="127"/>
      <c r="HZ353" s="127"/>
      <c r="IA353" s="127"/>
      <c r="IB353" s="127"/>
      <c r="IC353" s="127"/>
      <c r="ID353" s="127"/>
      <c r="IE353" s="127"/>
      <c r="IF353" s="127"/>
      <c r="IG353" s="127"/>
      <c r="IH353" s="127"/>
      <c r="II353" s="127"/>
      <c r="IJ353" s="127"/>
      <c r="IK353" s="127"/>
      <c r="IL353" s="127"/>
      <c r="IM353" s="127"/>
      <c r="IN353" s="127"/>
      <c r="IO353" s="127"/>
      <c r="IP353" s="127"/>
      <c r="IQ353" s="127"/>
      <c r="IR353" s="127"/>
      <c r="IS353" s="127"/>
      <c r="IT353" s="127"/>
      <c r="IU353" s="127"/>
      <c r="IV353" s="127"/>
      <c r="IW353" s="127"/>
      <c r="IX353" s="127"/>
      <c r="IY353" s="127"/>
      <c r="IZ353" s="127"/>
      <c r="JA353" s="127"/>
      <c r="JB353" s="127"/>
      <c r="JC353" s="127"/>
      <c r="JD353" s="127"/>
      <c r="JE353" s="127"/>
      <c r="JF353" s="127"/>
      <c r="JG353" s="127"/>
      <c r="JH353" s="127"/>
      <c r="JI353" s="127"/>
      <c r="JJ353" s="127"/>
      <c r="JK353" s="127"/>
      <c r="JL353" s="127"/>
      <c r="JM353" s="127"/>
      <c r="JN353" s="127"/>
      <c r="JO353" s="127"/>
      <c r="JP353" s="127"/>
      <c r="JQ353" s="127"/>
      <c r="JR353" s="127"/>
      <c r="JS353" s="127"/>
      <c r="JT353" s="127"/>
      <c r="JU353" s="127"/>
      <c r="JV353" s="127"/>
      <c r="JW353" s="127"/>
      <c r="JX353" s="127"/>
      <c r="JY353" s="127"/>
      <c r="JZ353" s="127"/>
      <c r="KA353" s="127"/>
      <c r="KB353" s="127"/>
      <c r="KC353" s="127"/>
      <c r="KD353" s="127"/>
      <c r="KE353" s="127"/>
      <c r="KF353" s="127"/>
      <c r="KG353" s="127"/>
      <c r="KH353" s="127"/>
      <c r="KI353" s="127"/>
      <c r="KJ353" s="127"/>
      <c r="KK353" s="127"/>
      <c r="KL353" s="127"/>
      <c r="KM353" s="127"/>
      <c r="KN353" s="127"/>
      <c r="KO353" s="127"/>
      <c r="KP353" s="127"/>
      <c r="KQ353" s="127"/>
      <c r="KR353" s="127"/>
      <c r="KS353" s="127"/>
      <c r="KT353" s="127"/>
      <c r="KU353" s="127"/>
      <c r="KV353" s="127"/>
      <c r="KW353" s="127"/>
      <c r="KX353" s="127"/>
      <c r="KY353" s="127"/>
      <c r="KZ353" s="127"/>
      <c r="LA353" s="127"/>
      <c r="LB353" s="127"/>
      <c r="LC353" s="127"/>
      <c r="LD353" s="127"/>
      <c r="LE353" s="127"/>
      <c r="LF353" s="127"/>
      <c r="LG353" s="127"/>
      <c r="LH353" s="127"/>
      <c r="LI353" s="127"/>
      <c r="LJ353" s="127"/>
      <c r="LK353" s="127"/>
      <c r="LL353" s="127"/>
      <c r="LM353" s="127"/>
      <c r="LN353" s="127"/>
      <c r="LO353" s="127"/>
      <c r="LP353" s="127"/>
      <c r="LQ353" s="127"/>
      <c r="LR353" s="127"/>
      <c r="LS353" s="127"/>
      <c r="LT353" s="127"/>
      <c r="LU353" s="127"/>
      <c r="LV353" s="127"/>
      <c r="LW353" s="127"/>
      <c r="LX353" s="127"/>
      <c r="LY353" s="127"/>
      <c r="LZ353" s="127"/>
      <c r="MA353" s="127"/>
      <c r="MB353" s="127"/>
      <c r="MC353" s="127"/>
      <c r="MD353" s="127"/>
      <c r="ME353" s="127"/>
      <c r="MF353" s="127"/>
      <c r="MG353" s="127"/>
      <c r="MH353" s="127"/>
      <c r="MI353" s="127"/>
      <c r="MJ353" s="127"/>
      <c r="MK353" s="127"/>
      <c r="ML353" s="127"/>
      <c r="MM353" s="127"/>
      <c r="MN353" s="127"/>
      <c r="MO353" s="127"/>
      <c r="MP353" s="127"/>
      <c r="MQ353" s="127"/>
      <c r="MR353" s="127"/>
      <c r="MS353" s="127"/>
      <c r="MT353" s="127"/>
      <c r="MU353" s="127"/>
      <c r="MV353" s="127"/>
      <c r="MW353" s="127"/>
      <c r="MX353" s="127"/>
      <c r="MY353" s="127"/>
      <c r="MZ353" s="127"/>
      <c r="NA353" s="127"/>
      <c r="NB353" s="127"/>
      <c r="NC353" s="127"/>
      <c r="ND353" s="127"/>
      <c r="NE353" s="127"/>
      <c r="NF353" s="127"/>
      <c r="NG353" s="127"/>
      <c r="NH353" s="127"/>
      <c r="NI353" s="127"/>
      <c r="NJ353" s="127"/>
      <c r="NK353" s="127"/>
      <c r="NL353" s="127"/>
      <c r="NM353" s="127"/>
      <c r="NN353" s="127"/>
      <c r="NO353" s="127"/>
      <c r="NP353" s="127"/>
      <c r="NQ353" s="127"/>
      <c r="NR353" s="127"/>
      <c r="NS353" s="127"/>
      <c r="NT353" s="127"/>
      <c r="NU353" s="127"/>
      <c r="NV353" s="127"/>
      <c r="NW353" s="127"/>
      <c r="NX353" s="127"/>
      <c r="NY353" s="127"/>
      <c r="NZ353" s="127"/>
      <c r="OA353" s="127"/>
      <c r="OB353" s="127"/>
      <c r="OC353" s="127"/>
      <c r="OD353" s="127"/>
      <c r="OE353" s="127"/>
      <c r="OF353" s="127"/>
      <c r="OG353" s="127"/>
      <c r="OH353" s="127"/>
      <c r="OI353" s="127"/>
      <c r="OJ353" s="127"/>
      <c r="OK353" s="127"/>
      <c r="OL353" s="127"/>
      <c r="OM353" s="127"/>
      <c r="ON353" s="127"/>
      <c r="OO353" s="127"/>
      <c r="OP353" s="127"/>
      <c r="OQ353" s="127"/>
      <c r="OR353" s="127"/>
      <c r="OS353" s="127"/>
      <c r="OT353" s="127"/>
      <c r="OU353" s="127"/>
      <c r="OV353" s="127"/>
      <c r="OW353" s="127"/>
      <c r="OX353" s="127"/>
      <c r="OY353" s="127"/>
      <c r="OZ353" s="127"/>
      <c r="PA353" s="127"/>
      <c r="PB353" s="127"/>
      <c r="PC353" s="127"/>
      <c r="PD353" s="127"/>
      <c r="PE353" s="127"/>
      <c r="PF353" s="127"/>
      <c r="PG353" s="127"/>
      <c r="PH353" s="127"/>
      <c r="PI353" s="127"/>
      <c r="PJ353" s="127"/>
      <c r="PK353" s="127"/>
      <c r="PL353" s="127"/>
      <c r="PM353" s="127"/>
      <c r="PN353" s="127"/>
      <c r="PO353" s="127"/>
      <c r="PP353" s="127"/>
      <c r="PQ353" s="127"/>
      <c r="PR353" s="127"/>
      <c r="PS353" s="127"/>
      <c r="PT353" s="127"/>
      <c r="PU353" s="127"/>
      <c r="PV353" s="127"/>
      <c r="PW353" s="127"/>
      <c r="PX353" s="127"/>
      <c r="PY353" s="127"/>
      <c r="PZ353" s="127"/>
      <c r="QA353" s="127"/>
      <c r="QB353" s="127"/>
      <c r="QC353" s="127"/>
      <c r="QD353" s="127"/>
      <c r="QE353" s="127"/>
      <c r="QF353" s="127"/>
      <c r="QG353" s="127"/>
      <c r="QH353" s="127"/>
      <c r="QI353" s="127"/>
      <c r="QJ353" s="127"/>
      <c r="QK353" s="127"/>
      <c r="QL353" s="127"/>
      <c r="QM353" s="127"/>
      <c r="QN353" s="127"/>
      <c r="QO353" s="127"/>
      <c r="QP353" s="127"/>
      <c r="QQ353" s="127"/>
      <c r="QR353" s="127"/>
      <c r="QS353" s="127"/>
      <c r="QT353" s="127"/>
      <c r="QU353" s="127"/>
      <c r="QV353" s="127"/>
      <c r="QW353" s="127"/>
      <c r="QX353" s="127"/>
      <c r="QY353" s="127"/>
      <c r="QZ353" s="127"/>
      <c r="RA353" s="127"/>
      <c r="RB353" s="127"/>
      <c r="RC353" s="127"/>
      <c r="RD353" s="127"/>
      <c r="RE353" s="127"/>
      <c r="RF353" s="127"/>
      <c r="RG353" s="127"/>
      <c r="RH353" s="127"/>
      <c r="RI353" s="127"/>
      <c r="RJ353" s="127"/>
      <c r="RK353" s="127"/>
      <c r="RL353" s="127"/>
      <c r="RM353" s="127"/>
      <c r="RN353" s="127"/>
      <c r="RO353" s="127"/>
      <c r="RP353" s="127"/>
      <c r="RQ353" s="127"/>
      <c r="RR353" s="127"/>
      <c r="RS353" s="127"/>
      <c r="RT353" s="127"/>
      <c r="RU353" s="127"/>
      <c r="RV353" s="127"/>
      <c r="RW353" s="127"/>
      <c r="RX353" s="127"/>
      <c r="RY353" s="127"/>
      <c r="RZ353" s="127"/>
      <c r="SA353" s="127"/>
      <c r="SB353" s="127"/>
      <c r="SC353" s="127"/>
      <c r="SD353" s="127"/>
      <c r="SE353" s="127"/>
      <c r="SF353" s="127"/>
      <c r="SG353" s="127"/>
      <c r="SH353" s="127"/>
      <c r="SI353" s="127"/>
      <c r="SJ353" s="127"/>
      <c r="SK353" s="127"/>
      <c r="SL353" s="127"/>
      <c r="SM353" s="127"/>
      <c r="SN353" s="127"/>
      <c r="SO353" s="127"/>
      <c r="SP353" s="127"/>
      <c r="SQ353" s="127"/>
      <c r="SR353" s="127"/>
      <c r="SS353" s="127"/>
      <c r="ST353" s="127"/>
      <c r="SU353" s="127"/>
      <c r="SV353" s="127"/>
      <c r="SW353" s="127"/>
      <c r="SX353" s="127"/>
      <c r="SY353" s="127"/>
      <c r="SZ353" s="127"/>
      <c r="TA353" s="127"/>
      <c r="TB353" s="127"/>
      <c r="TC353" s="127"/>
      <c r="TD353" s="127"/>
      <c r="TE353" s="127"/>
      <c r="TF353" s="127"/>
      <c r="TG353" s="127"/>
      <c r="TH353" s="127"/>
      <c r="TI353" s="127"/>
      <c r="TJ353" s="127"/>
      <c r="TK353" s="127"/>
      <c r="TL353" s="127"/>
      <c r="TM353" s="127"/>
      <c r="TN353" s="127"/>
      <c r="TO353" s="127"/>
      <c r="TP353" s="127"/>
      <c r="TQ353" s="127"/>
      <c r="TR353" s="127"/>
      <c r="TS353" s="127"/>
      <c r="TT353" s="127"/>
      <c r="TU353" s="127"/>
      <c r="TV353" s="127"/>
      <c r="TW353" s="127"/>
      <c r="TX353" s="127"/>
      <c r="TY353" s="127"/>
      <c r="TZ353" s="127"/>
      <c r="UA353" s="127"/>
      <c r="UB353" s="127"/>
      <c r="UC353" s="127"/>
      <c r="UD353" s="127"/>
      <c r="UE353" s="127"/>
      <c r="UF353" s="127"/>
      <c r="UG353" s="127"/>
      <c r="UH353" s="127"/>
      <c r="UI353" s="127"/>
      <c r="UJ353" s="127"/>
      <c r="UK353" s="127"/>
      <c r="UL353" s="127"/>
      <c r="UM353" s="127"/>
      <c r="UN353" s="127"/>
      <c r="UO353" s="127"/>
      <c r="UP353" s="127"/>
      <c r="UQ353" s="127"/>
      <c r="UR353" s="127"/>
      <c r="US353" s="127"/>
      <c r="UT353" s="127"/>
      <c r="UU353" s="127"/>
      <c r="UV353" s="127"/>
      <c r="UW353" s="127"/>
      <c r="UX353" s="127"/>
      <c r="UY353" s="127"/>
      <c r="UZ353" s="127"/>
      <c r="VA353" s="127"/>
      <c r="VB353" s="127"/>
      <c r="VC353" s="127"/>
      <c r="VD353" s="127"/>
      <c r="VE353" s="127"/>
      <c r="VF353" s="127"/>
      <c r="VG353" s="127"/>
      <c r="VH353" s="127"/>
      <c r="VI353" s="127"/>
      <c r="VJ353" s="127"/>
      <c r="VK353" s="127"/>
      <c r="VL353" s="127"/>
      <c r="VM353" s="127"/>
      <c r="VN353" s="127"/>
      <c r="VO353" s="127"/>
      <c r="VP353" s="127"/>
      <c r="VQ353" s="127"/>
      <c r="VR353" s="127"/>
      <c r="VS353" s="127"/>
      <c r="VT353" s="127"/>
      <c r="VU353" s="127"/>
      <c r="VV353" s="127"/>
      <c r="VW353" s="127"/>
      <c r="VX353" s="127"/>
      <c r="VY353" s="127"/>
      <c r="VZ353" s="127"/>
      <c r="WA353" s="127"/>
      <c r="WB353" s="127"/>
      <c r="WC353" s="127"/>
      <c r="WD353" s="127"/>
      <c r="WE353" s="127"/>
      <c r="WF353" s="127"/>
      <c r="WG353" s="127"/>
      <c r="WH353" s="127"/>
      <c r="WI353" s="127"/>
      <c r="WJ353" s="127"/>
      <c r="WK353" s="127"/>
      <c r="WL353" s="127"/>
      <c r="WM353" s="127"/>
      <c r="WN353" s="127"/>
      <c r="WO353" s="127"/>
      <c r="WP353" s="127"/>
      <c r="WQ353" s="127"/>
      <c r="WR353" s="127"/>
      <c r="WS353" s="127"/>
      <c r="WT353" s="127"/>
      <c r="WU353" s="127"/>
      <c r="WV353" s="127"/>
      <c r="WW353" s="127"/>
      <c r="WX353" s="127"/>
      <c r="WY353" s="127"/>
      <c r="WZ353" s="127"/>
      <c r="XA353" s="127"/>
      <c r="XB353" s="127"/>
      <c r="XC353" s="127"/>
      <c r="XD353" s="127"/>
      <c r="XE353" s="127"/>
      <c r="XF353" s="127"/>
      <c r="XG353" s="127"/>
      <c r="XH353" s="127"/>
      <c r="XI353" s="127"/>
      <c r="XJ353" s="127"/>
      <c r="XK353" s="127"/>
      <c r="XL353" s="127"/>
      <c r="XM353" s="127"/>
      <c r="XN353" s="127"/>
      <c r="XO353" s="127"/>
      <c r="XP353" s="127"/>
      <c r="XQ353" s="127"/>
      <c r="XR353" s="127"/>
      <c r="XS353" s="127"/>
      <c r="XT353" s="127"/>
      <c r="XU353" s="127"/>
      <c r="XV353" s="127"/>
      <c r="XW353" s="127"/>
      <c r="XX353" s="127"/>
      <c r="XY353" s="127"/>
      <c r="XZ353" s="127"/>
      <c r="YA353" s="127"/>
      <c r="YB353" s="127"/>
      <c r="YC353" s="127"/>
      <c r="YD353" s="127"/>
      <c r="YE353" s="127"/>
      <c r="YF353" s="127"/>
      <c r="YG353" s="127"/>
      <c r="YH353" s="127"/>
      <c r="YI353" s="127"/>
      <c r="YJ353" s="127"/>
      <c r="YK353" s="127"/>
      <c r="YL353" s="127"/>
      <c r="YM353" s="127"/>
      <c r="YN353" s="127"/>
      <c r="YO353" s="127"/>
      <c r="YP353" s="127"/>
      <c r="YQ353" s="127"/>
      <c r="YR353" s="127"/>
      <c r="YS353" s="127"/>
      <c r="YT353" s="127"/>
      <c r="YU353" s="127"/>
      <c r="YV353" s="127"/>
    </row>
    <row r="354" spans="1:672" s="152" customFormat="1" ht="5.25" customHeight="1" x14ac:dyDescent="0.2">
      <c r="A354" s="127"/>
      <c r="B354" s="197"/>
      <c r="C354" s="197"/>
      <c r="D354" s="197"/>
      <c r="E354" s="198"/>
      <c r="F354" s="199"/>
      <c r="G354" s="200"/>
      <c r="H354" s="200"/>
      <c r="I354" s="200"/>
      <c r="J354" s="200"/>
      <c r="K354" s="200"/>
      <c r="L354" s="199"/>
      <c r="M354" s="199"/>
      <c r="N354" s="200"/>
      <c r="O354" s="200"/>
      <c r="P354" s="200"/>
      <c r="Q354" s="200"/>
      <c r="R354" s="199"/>
      <c r="S354" s="199"/>
      <c r="T354" s="200"/>
      <c r="U354" s="202"/>
      <c r="V354" s="200"/>
      <c r="W354" s="202"/>
      <c r="X354" s="202"/>
      <c r="Y354" s="202"/>
      <c r="Z354" s="200"/>
      <c r="AA354" s="201"/>
      <c r="AB354" s="201"/>
      <c r="AC354" s="127"/>
      <c r="AD354" s="127"/>
      <c r="AE354" s="127"/>
      <c r="AF354" s="127"/>
      <c r="AG354" s="127"/>
      <c r="AH354" s="127"/>
      <c r="AI354" s="127"/>
      <c r="AJ354" s="127"/>
      <c r="AK354" s="127"/>
      <c r="AL354" s="127"/>
      <c r="AM354" s="127"/>
      <c r="AN354" s="127"/>
      <c r="AO354" s="127"/>
      <c r="AP354" s="127"/>
      <c r="AQ354" s="127"/>
      <c r="AR354" s="127"/>
      <c r="AS354" s="127"/>
      <c r="AT354" s="127"/>
      <c r="AU354" s="127"/>
      <c r="AV354" s="127"/>
      <c r="AW354" s="127"/>
      <c r="AX354" s="127"/>
      <c r="AY354" s="127"/>
      <c r="AZ354" s="127"/>
      <c r="BA354" s="127"/>
      <c r="BB354" s="127"/>
      <c r="BC354" s="127"/>
      <c r="BD354" s="127"/>
      <c r="BE354" s="127"/>
      <c r="BF354" s="127"/>
      <c r="BG354" s="127"/>
      <c r="BH354" s="127"/>
      <c r="BI354" s="127"/>
      <c r="BJ354" s="127"/>
      <c r="BK354" s="127"/>
      <c r="BL354" s="127"/>
      <c r="BM354" s="127"/>
      <c r="BN354" s="127"/>
      <c r="BO354" s="127"/>
      <c r="BP354" s="127"/>
      <c r="BQ354" s="127"/>
      <c r="BR354" s="127"/>
      <c r="BS354" s="127"/>
      <c r="BT354" s="127"/>
      <c r="BU354" s="127"/>
      <c r="BV354" s="127"/>
      <c r="BW354" s="127"/>
      <c r="BX354" s="127"/>
      <c r="BY354" s="127"/>
      <c r="BZ354" s="127"/>
      <c r="CA354" s="127"/>
      <c r="CB354" s="127"/>
      <c r="CC354" s="127"/>
      <c r="CD354" s="127"/>
      <c r="CE354" s="127"/>
      <c r="CF354" s="127"/>
      <c r="CG354" s="127"/>
      <c r="CH354" s="127"/>
      <c r="CI354" s="127"/>
      <c r="CJ354" s="127"/>
      <c r="CK354" s="127"/>
      <c r="CL354" s="127"/>
      <c r="CM354" s="127"/>
      <c r="CN354" s="127"/>
      <c r="CO354" s="127"/>
      <c r="CP354" s="127"/>
      <c r="CQ354" s="127"/>
      <c r="CR354" s="127"/>
      <c r="CS354" s="127"/>
      <c r="CT354" s="127"/>
      <c r="CU354" s="127"/>
      <c r="CV354" s="127"/>
      <c r="CW354" s="127"/>
      <c r="CX354" s="127"/>
      <c r="CY354" s="127"/>
      <c r="CZ354" s="127"/>
      <c r="DA354" s="127"/>
      <c r="DB354" s="127"/>
      <c r="DC354" s="127"/>
      <c r="DD354" s="127"/>
      <c r="DE354" s="127"/>
      <c r="DF354" s="127"/>
      <c r="DG354" s="127"/>
      <c r="DH354" s="127"/>
      <c r="DI354" s="127"/>
      <c r="DJ354" s="127"/>
      <c r="DK354" s="127"/>
      <c r="DL354" s="127"/>
      <c r="DM354" s="127"/>
      <c r="DN354" s="127"/>
      <c r="DO354" s="127"/>
      <c r="DP354" s="127"/>
      <c r="DQ354" s="127"/>
      <c r="DR354" s="127"/>
      <c r="DS354" s="127"/>
      <c r="DT354" s="127"/>
      <c r="DU354" s="127"/>
      <c r="DV354" s="127"/>
      <c r="DW354" s="127"/>
      <c r="DX354" s="127"/>
      <c r="DY354" s="127"/>
      <c r="DZ354" s="127"/>
      <c r="EA354" s="127"/>
      <c r="EB354" s="127"/>
      <c r="EC354" s="127"/>
      <c r="ED354" s="127"/>
      <c r="EE354" s="127"/>
      <c r="EF354" s="127"/>
      <c r="EG354" s="127"/>
      <c r="EH354" s="127"/>
      <c r="EI354" s="127"/>
      <c r="EJ354" s="127"/>
      <c r="EK354" s="127"/>
      <c r="EL354" s="127"/>
      <c r="EM354" s="127"/>
      <c r="EN354" s="127"/>
      <c r="EO354" s="127"/>
      <c r="EP354" s="127"/>
      <c r="EQ354" s="127"/>
      <c r="ER354" s="127"/>
      <c r="ES354" s="127"/>
      <c r="ET354" s="127"/>
      <c r="EU354" s="127"/>
      <c r="EV354" s="127"/>
      <c r="EW354" s="127"/>
      <c r="EX354" s="127"/>
      <c r="EY354" s="127"/>
      <c r="EZ354" s="127"/>
      <c r="FA354" s="127"/>
      <c r="FB354" s="127"/>
      <c r="FC354" s="127"/>
      <c r="FD354" s="127"/>
      <c r="FE354" s="127"/>
      <c r="FF354" s="127"/>
      <c r="FG354" s="127"/>
      <c r="FH354" s="127"/>
      <c r="FI354" s="127"/>
      <c r="FJ354" s="127"/>
      <c r="FK354" s="127"/>
      <c r="FL354" s="127"/>
      <c r="FM354" s="127"/>
      <c r="FN354" s="127"/>
      <c r="FO354" s="127"/>
      <c r="FP354" s="127"/>
      <c r="FQ354" s="127"/>
      <c r="FR354" s="127"/>
      <c r="FS354" s="127"/>
      <c r="FT354" s="127"/>
      <c r="FU354" s="127"/>
      <c r="FV354" s="127"/>
      <c r="FW354" s="127"/>
      <c r="FX354" s="127"/>
      <c r="FY354" s="127"/>
      <c r="FZ354" s="127"/>
      <c r="GA354" s="127"/>
      <c r="GB354" s="127"/>
      <c r="GC354" s="127"/>
      <c r="GD354" s="127"/>
      <c r="GE354" s="127"/>
      <c r="GF354" s="127"/>
      <c r="GG354" s="127"/>
      <c r="GH354" s="127"/>
      <c r="GI354" s="127"/>
      <c r="GJ354" s="127"/>
      <c r="GK354" s="127"/>
      <c r="GL354" s="127"/>
      <c r="GM354" s="127"/>
      <c r="GN354" s="127"/>
      <c r="GO354" s="127"/>
      <c r="GP354" s="127"/>
      <c r="GQ354" s="127"/>
      <c r="GR354" s="127"/>
      <c r="GS354" s="127"/>
      <c r="GT354" s="127"/>
      <c r="GU354" s="127"/>
      <c r="GV354" s="127"/>
      <c r="GW354" s="127"/>
      <c r="GX354" s="127"/>
      <c r="GY354" s="127"/>
      <c r="GZ354" s="127"/>
      <c r="HA354" s="127"/>
      <c r="HB354" s="127"/>
      <c r="HC354" s="127"/>
      <c r="HD354" s="127"/>
      <c r="HE354" s="127"/>
      <c r="HF354" s="127"/>
      <c r="HG354" s="127"/>
      <c r="HH354" s="127"/>
      <c r="HI354" s="127"/>
      <c r="HJ354" s="127"/>
      <c r="HK354" s="127"/>
      <c r="HL354" s="127"/>
      <c r="HM354" s="127"/>
      <c r="HN354" s="127"/>
      <c r="HO354" s="127"/>
      <c r="HP354" s="127"/>
      <c r="HQ354" s="127"/>
      <c r="HR354" s="127"/>
      <c r="HS354" s="127"/>
      <c r="HT354" s="127"/>
      <c r="HU354" s="127"/>
      <c r="HV354" s="127"/>
      <c r="HW354" s="127"/>
      <c r="HX354" s="127"/>
      <c r="HY354" s="127"/>
      <c r="HZ354" s="127"/>
      <c r="IA354" s="127"/>
      <c r="IB354" s="127"/>
      <c r="IC354" s="127"/>
      <c r="ID354" s="127"/>
      <c r="IE354" s="127"/>
      <c r="IF354" s="127"/>
      <c r="IG354" s="127"/>
      <c r="IH354" s="127"/>
      <c r="II354" s="127"/>
      <c r="IJ354" s="127"/>
      <c r="IK354" s="127"/>
      <c r="IL354" s="127"/>
      <c r="IM354" s="127"/>
      <c r="IN354" s="127"/>
      <c r="IO354" s="127"/>
      <c r="IP354" s="127"/>
      <c r="IQ354" s="127"/>
      <c r="IR354" s="127"/>
      <c r="IS354" s="127"/>
      <c r="IT354" s="127"/>
      <c r="IU354" s="127"/>
      <c r="IV354" s="127"/>
      <c r="IW354" s="127"/>
      <c r="IX354" s="127"/>
      <c r="IY354" s="127"/>
      <c r="IZ354" s="127"/>
      <c r="JA354" s="127"/>
      <c r="JB354" s="127"/>
      <c r="JC354" s="127"/>
      <c r="JD354" s="127"/>
      <c r="JE354" s="127"/>
      <c r="JF354" s="127"/>
      <c r="JG354" s="127"/>
      <c r="JH354" s="127"/>
      <c r="JI354" s="127"/>
      <c r="JJ354" s="127"/>
      <c r="JK354" s="127"/>
      <c r="JL354" s="127"/>
      <c r="JM354" s="127"/>
      <c r="JN354" s="127"/>
      <c r="JO354" s="127"/>
      <c r="JP354" s="127"/>
      <c r="JQ354" s="127"/>
      <c r="JR354" s="127"/>
      <c r="JS354" s="127"/>
      <c r="JT354" s="127"/>
      <c r="JU354" s="127"/>
      <c r="JV354" s="127"/>
      <c r="JW354" s="127"/>
      <c r="JX354" s="127"/>
      <c r="JY354" s="127"/>
      <c r="JZ354" s="127"/>
      <c r="KA354" s="127"/>
      <c r="KB354" s="127"/>
      <c r="KC354" s="127"/>
      <c r="KD354" s="127"/>
      <c r="KE354" s="127"/>
      <c r="KF354" s="127"/>
      <c r="KG354" s="127"/>
      <c r="KH354" s="127"/>
      <c r="KI354" s="127"/>
      <c r="KJ354" s="127"/>
      <c r="KK354" s="127"/>
      <c r="KL354" s="127"/>
      <c r="KM354" s="127"/>
      <c r="KN354" s="127"/>
      <c r="KO354" s="127"/>
      <c r="KP354" s="127"/>
      <c r="KQ354" s="127"/>
      <c r="KR354" s="127"/>
      <c r="KS354" s="127"/>
      <c r="KT354" s="127"/>
      <c r="KU354" s="127"/>
      <c r="KV354" s="127"/>
      <c r="KW354" s="127"/>
      <c r="KX354" s="127"/>
      <c r="KY354" s="127"/>
      <c r="KZ354" s="127"/>
      <c r="LA354" s="127"/>
      <c r="LB354" s="127"/>
      <c r="LC354" s="127"/>
      <c r="LD354" s="127"/>
      <c r="LE354" s="127"/>
      <c r="LF354" s="127"/>
      <c r="LG354" s="127"/>
      <c r="LH354" s="127"/>
      <c r="LI354" s="127"/>
      <c r="LJ354" s="127"/>
      <c r="LK354" s="127"/>
      <c r="LL354" s="127"/>
      <c r="LM354" s="127"/>
      <c r="LN354" s="127"/>
      <c r="LO354" s="127"/>
      <c r="LP354" s="127"/>
      <c r="LQ354" s="127"/>
      <c r="LR354" s="127"/>
      <c r="LS354" s="127"/>
      <c r="LT354" s="127"/>
      <c r="LU354" s="127"/>
      <c r="LV354" s="127"/>
      <c r="LW354" s="127"/>
      <c r="LX354" s="127"/>
      <c r="LY354" s="127"/>
      <c r="LZ354" s="127"/>
      <c r="MA354" s="127"/>
      <c r="MB354" s="127"/>
      <c r="MC354" s="127"/>
      <c r="MD354" s="127"/>
      <c r="ME354" s="127"/>
      <c r="MF354" s="127"/>
      <c r="MG354" s="127"/>
      <c r="MH354" s="127"/>
      <c r="MI354" s="127"/>
      <c r="MJ354" s="127"/>
      <c r="MK354" s="127"/>
      <c r="ML354" s="127"/>
      <c r="MM354" s="127"/>
      <c r="MN354" s="127"/>
      <c r="MO354" s="127"/>
      <c r="MP354" s="127"/>
      <c r="MQ354" s="127"/>
      <c r="MR354" s="127"/>
      <c r="MS354" s="127"/>
      <c r="MT354" s="127"/>
      <c r="MU354" s="127"/>
      <c r="MV354" s="127"/>
      <c r="MW354" s="127"/>
      <c r="MX354" s="127"/>
      <c r="MY354" s="127"/>
      <c r="MZ354" s="127"/>
      <c r="NA354" s="127"/>
      <c r="NB354" s="127"/>
      <c r="NC354" s="127"/>
      <c r="ND354" s="127"/>
      <c r="NE354" s="127"/>
      <c r="NF354" s="127"/>
      <c r="NG354" s="127"/>
      <c r="NH354" s="127"/>
      <c r="NI354" s="127"/>
      <c r="NJ354" s="127"/>
      <c r="NK354" s="127"/>
      <c r="NL354" s="127"/>
      <c r="NM354" s="127"/>
      <c r="NN354" s="127"/>
      <c r="NO354" s="127"/>
      <c r="NP354" s="127"/>
      <c r="NQ354" s="127"/>
      <c r="NR354" s="127"/>
      <c r="NS354" s="127"/>
      <c r="NT354" s="127"/>
      <c r="NU354" s="127"/>
      <c r="NV354" s="127"/>
      <c r="NW354" s="127"/>
      <c r="NX354" s="127"/>
      <c r="NY354" s="127"/>
      <c r="NZ354" s="127"/>
      <c r="OA354" s="127"/>
      <c r="OB354" s="127"/>
      <c r="OC354" s="127"/>
      <c r="OD354" s="127"/>
      <c r="OE354" s="127"/>
      <c r="OF354" s="127"/>
      <c r="OG354" s="127"/>
      <c r="OH354" s="127"/>
      <c r="OI354" s="127"/>
      <c r="OJ354" s="127"/>
      <c r="OK354" s="127"/>
      <c r="OL354" s="127"/>
      <c r="OM354" s="127"/>
      <c r="ON354" s="127"/>
      <c r="OO354" s="127"/>
      <c r="OP354" s="127"/>
      <c r="OQ354" s="127"/>
      <c r="OR354" s="127"/>
      <c r="OS354" s="127"/>
      <c r="OT354" s="127"/>
      <c r="OU354" s="127"/>
      <c r="OV354" s="127"/>
      <c r="OW354" s="127"/>
      <c r="OX354" s="127"/>
      <c r="OY354" s="127"/>
      <c r="OZ354" s="127"/>
      <c r="PA354" s="127"/>
      <c r="PB354" s="127"/>
      <c r="PC354" s="127"/>
      <c r="PD354" s="127"/>
      <c r="PE354" s="127"/>
      <c r="PF354" s="127"/>
      <c r="PG354" s="127"/>
      <c r="PH354" s="127"/>
      <c r="PI354" s="127"/>
      <c r="PJ354" s="127"/>
      <c r="PK354" s="127"/>
      <c r="PL354" s="127"/>
      <c r="PM354" s="127"/>
      <c r="PN354" s="127"/>
      <c r="PO354" s="127"/>
      <c r="PP354" s="127"/>
      <c r="PQ354" s="127"/>
      <c r="PR354" s="127"/>
      <c r="PS354" s="127"/>
      <c r="PT354" s="127"/>
      <c r="PU354" s="127"/>
      <c r="PV354" s="127"/>
      <c r="PW354" s="127"/>
      <c r="PX354" s="127"/>
      <c r="PY354" s="127"/>
      <c r="PZ354" s="127"/>
      <c r="QA354" s="127"/>
      <c r="QB354" s="127"/>
      <c r="QC354" s="127"/>
      <c r="QD354" s="127"/>
      <c r="QE354" s="127"/>
      <c r="QF354" s="127"/>
      <c r="QG354" s="127"/>
      <c r="QH354" s="127"/>
      <c r="QI354" s="127"/>
      <c r="QJ354" s="127"/>
      <c r="QK354" s="127"/>
      <c r="QL354" s="127"/>
      <c r="QM354" s="127"/>
      <c r="QN354" s="127"/>
      <c r="QO354" s="127"/>
      <c r="QP354" s="127"/>
      <c r="QQ354" s="127"/>
      <c r="QR354" s="127"/>
      <c r="QS354" s="127"/>
      <c r="QT354" s="127"/>
      <c r="QU354" s="127"/>
      <c r="QV354" s="127"/>
      <c r="QW354" s="127"/>
      <c r="QX354" s="127"/>
      <c r="QY354" s="127"/>
      <c r="QZ354" s="127"/>
      <c r="RA354" s="127"/>
      <c r="RB354" s="127"/>
      <c r="RC354" s="127"/>
      <c r="RD354" s="127"/>
      <c r="RE354" s="127"/>
      <c r="RF354" s="127"/>
      <c r="RG354" s="127"/>
      <c r="RH354" s="127"/>
      <c r="RI354" s="127"/>
      <c r="RJ354" s="127"/>
      <c r="RK354" s="127"/>
      <c r="RL354" s="127"/>
      <c r="RM354" s="127"/>
      <c r="RN354" s="127"/>
      <c r="RO354" s="127"/>
      <c r="RP354" s="127"/>
      <c r="RQ354" s="127"/>
      <c r="RR354" s="127"/>
      <c r="RS354" s="127"/>
      <c r="RT354" s="127"/>
      <c r="RU354" s="127"/>
      <c r="RV354" s="127"/>
      <c r="RW354" s="127"/>
      <c r="RX354" s="127"/>
      <c r="RY354" s="127"/>
      <c r="RZ354" s="127"/>
      <c r="SA354" s="127"/>
      <c r="SB354" s="127"/>
      <c r="SC354" s="127"/>
      <c r="SD354" s="127"/>
      <c r="SE354" s="127"/>
      <c r="SF354" s="127"/>
      <c r="SG354" s="127"/>
      <c r="SH354" s="127"/>
      <c r="SI354" s="127"/>
      <c r="SJ354" s="127"/>
      <c r="SK354" s="127"/>
      <c r="SL354" s="127"/>
      <c r="SM354" s="127"/>
      <c r="SN354" s="127"/>
      <c r="SO354" s="127"/>
      <c r="SP354" s="127"/>
      <c r="SQ354" s="127"/>
      <c r="SR354" s="127"/>
      <c r="SS354" s="127"/>
      <c r="ST354" s="127"/>
      <c r="SU354" s="127"/>
      <c r="SV354" s="127"/>
      <c r="SW354" s="127"/>
      <c r="SX354" s="127"/>
      <c r="SY354" s="127"/>
      <c r="SZ354" s="127"/>
      <c r="TA354" s="127"/>
      <c r="TB354" s="127"/>
      <c r="TC354" s="127"/>
      <c r="TD354" s="127"/>
      <c r="TE354" s="127"/>
      <c r="TF354" s="127"/>
      <c r="TG354" s="127"/>
      <c r="TH354" s="127"/>
      <c r="TI354" s="127"/>
      <c r="TJ354" s="127"/>
      <c r="TK354" s="127"/>
      <c r="TL354" s="127"/>
      <c r="TM354" s="127"/>
      <c r="TN354" s="127"/>
      <c r="TO354" s="127"/>
      <c r="TP354" s="127"/>
      <c r="TQ354" s="127"/>
      <c r="TR354" s="127"/>
      <c r="TS354" s="127"/>
      <c r="TT354" s="127"/>
      <c r="TU354" s="127"/>
      <c r="TV354" s="127"/>
      <c r="TW354" s="127"/>
      <c r="TX354" s="127"/>
      <c r="TY354" s="127"/>
      <c r="TZ354" s="127"/>
      <c r="UA354" s="127"/>
      <c r="UB354" s="127"/>
      <c r="UC354" s="127"/>
      <c r="UD354" s="127"/>
      <c r="UE354" s="127"/>
      <c r="UF354" s="127"/>
      <c r="UG354" s="127"/>
      <c r="UH354" s="127"/>
      <c r="UI354" s="127"/>
      <c r="UJ354" s="127"/>
      <c r="UK354" s="127"/>
      <c r="UL354" s="127"/>
      <c r="UM354" s="127"/>
      <c r="UN354" s="127"/>
      <c r="UO354" s="127"/>
      <c r="UP354" s="127"/>
      <c r="UQ354" s="127"/>
      <c r="UR354" s="127"/>
      <c r="US354" s="127"/>
      <c r="UT354" s="127"/>
      <c r="UU354" s="127"/>
      <c r="UV354" s="127"/>
      <c r="UW354" s="127"/>
      <c r="UX354" s="127"/>
      <c r="UY354" s="127"/>
      <c r="UZ354" s="127"/>
      <c r="VA354" s="127"/>
      <c r="VB354" s="127"/>
      <c r="VC354" s="127"/>
      <c r="VD354" s="127"/>
      <c r="VE354" s="127"/>
      <c r="VF354" s="127"/>
      <c r="VG354" s="127"/>
      <c r="VH354" s="127"/>
      <c r="VI354" s="127"/>
      <c r="VJ354" s="127"/>
      <c r="VK354" s="127"/>
      <c r="VL354" s="127"/>
      <c r="VM354" s="127"/>
      <c r="VN354" s="127"/>
      <c r="VO354" s="127"/>
      <c r="VP354" s="127"/>
      <c r="VQ354" s="127"/>
      <c r="VR354" s="127"/>
      <c r="VS354" s="127"/>
      <c r="VT354" s="127"/>
      <c r="VU354" s="127"/>
      <c r="VV354" s="127"/>
      <c r="VW354" s="127"/>
      <c r="VX354" s="127"/>
      <c r="VY354" s="127"/>
      <c r="VZ354" s="127"/>
      <c r="WA354" s="127"/>
      <c r="WB354" s="127"/>
      <c r="WC354" s="127"/>
      <c r="WD354" s="127"/>
      <c r="WE354" s="127"/>
      <c r="WF354" s="127"/>
      <c r="WG354" s="127"/>
      <c r="WH354" s="127"/>
      <c r="WI354" s="127"/>
      <c r="WJ354" s="127"/>
      <c r="WK354" s="127"/>
      <c r="WL354" s="127"/>
      <c r="WM354" s="127"/>
      <c r="WN354" s="127"/>
      <c r="WO354" s="127"/>
      <c r="WP354" s="127"/>
      <c r="WQ354" s="127"/>
      <c r="WR354" s="127"/>
      <c r="WS354" s="127"/>
      <c r="WT354" s="127"/>
      <c r="WU354" s="127"/>
      <c r="WV354" s="127"/>
      <c r="WW354" s="127"/>
      <c r="WX354" s="127"/>
      <c r="WY354" s="127"/>
      <c r="WZ354" s="127"/>
      <c r="XA354" s="127"/>
      <c r="XB354" s="127"/>
      <c r="XC354" s="127"/>
      <c r="XD354" s="127"/>
      <c r="XE354" s="127"/>
      <c r="XF354" s="127"/>
      <c r="XG354" s="127"/>
      <c r="XH354" s="127"/>
      <c r="XI354" s="127"/>
      <c r="XJ354" s="127"/>
      <c r="XK354" s="127"/>
      <c r="XL354" s="127"/>
      <c r="XM354" s="127"/>
      <c r="XN354" s="127"/>
      <c r="XO354" s="127"/>
      <c r="XP354" s="127"/>
      <c r="XQ354" s="127"/>
      <c r="XR354" s="127"/>
      <c r="XS354" s="127"/>
      <c r="XT354" s="127"/>
      <c r="XU354" s="127"/>
      <c r="XV354" s="127"/>
      <c r="XW354" s="127"/>
      <c r="XX354" s="127"/>
      <c r="XY354" s="127"/>
      <c r="XZ354" s="127"/>
      <c r="YA354" s="127"/>
      <c r="YB354" s="127"/>
      <c r="YC354" s="127"/>
      <c r="YD354" s="127"/>
      <c r="YE354" s="127"/>
      <c r="YF354" s="127"/>
      <c r="YG354" s="127"/>
      <c r="YH354" s="127"/>
      <c r="YI354" s="127"/>
      <c r="YJ354" s="127"/>
      <c r="YK354" s="127"/>
      <c r="YL354" s="127"/>
      <c r="YM354" s="127"/>
      <c r="YN354" s="127"/>
      <c r="YO354" s="127"/>
      <c r="YP354" s="127"/>
      <c r="YQ354" s="127"/>
      <c r="YR354" s="127"/>
      <c r="YS354" s="127"/>
      <c r="YT354" s="127"/>
      <c r="YU354" s="127"/>
      <c r="YV354" s="127"/>
    </row>
    <row r="355" spans="1:672" s="152" customFormat="1" x14ac:dyDescent="0.2">
      <c r="A355" s="127"/>
      <c r="B355" s="127"/>
      <c r="C355" s="127"/>
      <c r="D355" s="127"/>
      <c r="E355" s="127" t="s">
        <v>173</v>
      </c>
      <c r="F355" s="203"/>
      <c r="G355" s="203"/>
      <c r="H355" s="204"/>
      <c r="I355" s="204"/>
      <c r="J355" s="204"/>
      <c r="K355" s="203"/>
      <c r="L355" s="203"/>
      <c r="M355" s="203"/>
      <c r="N355" s="203"/>
      <c r="O355" s="203" t="s">
        <v>174</v>
      </c>
      <c r="P355" s="203"/>
      <c r="Q355" s="203"/>
      <c r="R355" s="203"/>
      <c r="S355" s="203"/>
      <c r="T355" s="203"/>
      <c r="U355" s="203"/>
      <c r="V355" s="203"/>
      <c r="W355" s="203"/>
      <c r="X355" s="203"/>
      <c r="Y355" s="203"/>
      <c r="Z355" s="203"/>
      <c r="AA355" s="127"/>
      <c r="AB355" s="127"/>
      <c r="AC355" s="127"/>
      <c r="AD355" s="127"/>
      <c r="AE355" s="127"/>
      <c r="AF355" s="127"/>
      <c r="AG355" s="127"/>
      <c r="AH355" s="127"/>
      <c r="AI355" s="127"/>
      <c r="AJ355" s="127"/>
      <c r="AK355" s="127"/>
      <c r="AL355" s="127"/>
      <c r="AM355" s="127"/>
      <c r="AN355" s="127"/>
      <c r="AO355" s="127"/>
      <c r="AP355" s="127"/>
      <c r="AQ355" s="127"/>
      <c r="AR355" s="127"/>
      <c r="AS355" s="127"/>
      <c r="AT355" s="127"/>
      <c r="AU355" s="127"/>
      <c r="AV355" s="127"/>
      <c r="AW355" s="127"/>
      <c r="AX355" s="127"/>
      <c r="AY355" s="127"/>
      <c r="AZ355" s="127"/>
      <c r="BA355" s="127"/>
      <c r="BB355" s="127"/>
      <c r="BC355" s="127"/>
      <c r="BD355" s="127"/>
      <c r="BE355" s="127"/>
      <c r="BF355" s="127"/>
      <c r="BG355" s="127"/>
      <c r="BH355" s="127"/>
      <c r="BI355" s="127"/>
      <c r="BJ355" s="127"/>
      <c r="BK355" s="127"/>
      <c r="BL355" s="127"/>
      <c r="BM355" s="127"/>
      <c r="BN355" s="127"/>
      <c r="BO355" s="127"/>
      <c r="BP355" s="127"/>
      <c r="BQ355" s="127"/>
      <c r="BR355" s="127"/>
      <c r="BS355" s="127"/>
      <c r="BT355" s="127"/>
      <c r="BU355" s="127"/>
      <c r="BV355" s="127"/>
      <c r="BW355" s="127"/>
      <c r="BX355" s="127"/>
      <c r="BY355" s="127"/>
      <c r="BZ355" s="127"/>
      <c r="CA355" s="127"/>
      <c r="CB355" s="127"/>
      <c r="CC355" s="127"/>
      <c r="CD355" s="127"/>
      <c r="CE355" s="127"/>
      <c r="CF355" s="127"/>
      <c r="CG355" s="127"/>
      <c r="CH355" s="127"/>
      <c r="CI355" s="127"/>
      <c r="CJ355" s="127"/>
      <c r="CK355" s="127"/>
      <c r="CL355" s="127"/>
      <c r="CM355" s="127"/>
      <c r="CN355" s="127"/>
      <c r="CO355" s="127"/>
      <c r="CP355" s="127"/>
      <c r="CQ355" s="127"/>
      <c r="CR355" s="127"/>
      <c r="CS355" s="127"/>
      <c r="CT355" s="127"/>
      <c r="CU355" s="127"/>
      <c r="CV355" s="127"/>
      <c r="CW355" s="127"/>
      <c r="CX355" s="127"/>
      <c r="CY355" s="127"/>
      <c r="CZ355" s="127"/>
      <c r="DA355" s="127"/>
      <c r="DB355" s="127"/>
      <c r="DC355" s="127"/>
      <c r="DD355" s="127"/>
      <c r="DE355" s="127"/>
      <c r="DF355" s="127"/>
      <c r="DG355" s="127"/>
      <c r="DH355" s="127"/>
      <c r="DI355" s="127"/>
      <c r="DJ355" s="127"/>
      <c r="DK355" s="127"/>
      <c r="DL355" s="127"/>
      <c r="DM355" s="127"/>
      <c r="DN355" s="127"/>
      <c r="DO355" s="127"/>
      <c r="DP355" s="127"/>
      <c r="DQ355" s="127"/>
      <c r="DR355" s="127"/>
      <c r="DS355" s="127"/>
      <c r="DT355" s="127"/>
      <c r="DU355" s="127"/>
      <c r="DV355" s="127"/>
      <c r="DW355" s="127"/>
      <c r="DX355" s="127"/>
      <c r="DY355" s="127"/>
      <c r="DZ355" s="127"/>
      <c r="EA355" s="127"/>
      <c r="EB355" s="127"/>
      <c r="EC355" s="127"/>
      <c r="ED355" s="127"/>
      <c r="EE355" s="127"/>
      <c r="EF355" s="127"/>
      <c r="EG355" s="127"/>
      <c r="EH355" s="127"/>
      <c r="EI355" s="127"/>
      <c r="EJ355" s="127"/>
      <c r="EK355" s="127"/>
      <c r="EL355" s="127"/>
      <c r="EM355" s="127"/>
      <c r="EN355" s="127"/>
      <c r="EO355" s="127"/>
      <c r="EP355" s="127"/>
      <c r="EQ355" s="127"/>
      <c r="ER355" s="127"/>
      <c r="ES355" s="127"/>
      <c r="ET355" s="127"/>
      <c r="EU355" s="127"/>
      <c r="EV355" s="127"/>
      <c r="EW355" s="127"/>
      <c r="EX355" s="127"/>
      <c r="EY355" s="127"/>
      <c r="EZ355" s="127"/>
      <c r="FA355" s="127"/>
      <c r="FB355" s="127"/>
      <c r="FC355" s="127"/>
      <c r="FD355" s="127"/>
      <c r="FE355" s="127"/>
      <c r="FF355" s="127"/>
      <c r="FG355" s="127"/>
      <c r="FH355" s="127"/>
      <c r="FI355" s="127"/>
      <c r="FJ355" s="127"/>
      <c r="FK355" s="127"/>
      <c r="FL355" s="127"/>
      <c r="FM355" s="127"/>
      <c r="FN355" s="127"/>
      <c r="FO355" s="127"/>
      <c r="FP355" s="127"/>
      <c r="FQ355" s="127"/>
      <c r="FR355" s="127"/>
      <c r="FS355" s="127"/>
      <c r="FT355" s="127"/>
      <c r="FU355" s="127"/>
      <c r="FV355" s="127"/>
      <c r="FW355" s="127"/>
      <c r="FX355" s="127"/>
      <c r="FY355" s="127"/>
      <c r="FZ355" s="127"/>
      <c r="GA355" s="127"/>
      <c r="GB355" s="127"/>
      <c r="GC355" s="127"/>
      <c r="GD355" s="127"/>
      <c r="GE355" s="127"/>
      <c r="GF355" s="127"/>
      <c r="GG355" s="127"/>
      <c r="GH355" s="127"/>
      <c r="GI355" s="127"/>
      <c r="GJ355" s="127"/>
      <c r="GK355" s="127"/>
      <c r="GL355" s="127"/>
      <c r="GM355" s="127"/>
      <c r="GN355" s="127"/>
      <c r="GO355" s="127"/>
      <c r="GP355" s="127"/>
      <c r="GQ355" s="127"/>
      <c r="GR355" s="127"/>
      <c r="GS355" s="127"/>
      <c r="GT355" s="127"/>
      <c r="GU355" s="127"/>
      <c r="GV355" s="127"/>
      <c r="GW355" s="127"/>
      <c r="GX355" s="127"/>
      <c r="GY355" s="127"/>
      <c r="GZ355" s="127"/>
      <c r="HA355" s="127"/>
      <c r="HB355" s="127"/>
      <c r="HC355" s="127"/>
      <c r="HD355" s="127"/>
      <c r="HE355" s="127"/>
      <c r="HF355" s="127"/>
      <c r="HG355" s="127"/>
      <c r="HH355" s="127"/>
      <c r="HI355" s="127"/>
      <c r="HJ355" s="127"/>
      <c r="HK355" s="127"/>
      <c r="HL355" s="127"/>
      <c r="HM355" s="127"/>
      <c r="HN355" s="127"/>
      <c r="HO355" s="127"/>
      <c r="HP355" s="127"/>
      <c r="HQ355" s="127"/>
      <c r="HR355" s="127"/>
      <c r="HS355" s="127"/>
      <c r="HT355" s="127"/>
      <c r="HU355" s="127"/>
      <c r="HV355" s="127"/>
      <c r="HW355" s="127"/>
      <c r="HX355" s="127"/>
      <c r="HY355" s="127"/>
      <c r="HZ355" s="127"/>
      <c r="IA355" s="127"/>
      <c r="IB355" s="127"/>
      <c r="IC355" s="127"/>
      <c r="ID355" s="127"/>
      <c r="IE355" s="127"/>
      <c r="IF355" s="127"/>
      <c r="IG355" s="127"/>
      <c r="IH355" s="127"/>
      <c r="II355" s="127"/>
      <c r="IJ355" s="127"/>
      <c r="IK355" s="127"/>
      <c r="IL355" s="127"/>
      <c r="IM355" s="127"/>
      <c r="IN355" s="127"/>
      <c r="IO355" s="127"/>
      <c r="IP355" s="127"/>
      <c r="IQ355" s="127"/>
      <c r="IR355" s="127"/>
      <c r="IS355" s="127"/>
      <c r="IT355" s="127"/>
      <c r="IU355" s="127"/>
      <c r="IV355" s="127"/>
      <c r="IW355" s="127"/>
      <c r="IX355" s="127"/>
      <c r="IY355" s="127"/>
      <c r="IZ355" s="127"/>
      <c r="JA355" s="127"/>
      <c r="JB355" s="127"/>
      <c r="JC355" s="127"/>
      <c r="JD355" s="127"/>
      <c r="JE355" s="127"/>
      <c r="JF355" s="127"/>
      <c r="JG355" s="127"/>
      <c r="JH355" s="127"/>
      <c r="JI355" s="127"/>
      <c r="JJ355" s="127"/>
      <c r="JK355" s="127"/>
      <c r="JL355" s="127"/>
      <c r="JM355" s="127"/>
      <c r="JN355" s="127"/>
      <c r="JO355" s="127"/>
      <c r="JP355" s="127"/>
      <c r="JQ355" s="127"/>
      <c r="JR355" s="127"/>
      <c r="JS355" s="127"/>
      <c r="JT355" s="127"/>
      <c r="JU355" s="127"/>
      <c r="JV355" s="127"/>
      <c r="JW355" s="127"/>
      <c r="JX355" s="127"/>
      <c r="JY355" s="127"/>
      <c r="JZ355" s="127"/>
      <c r="KA355" s="127"/>
      <c r="KB355" s="127"/>
      <c r="KC355" s="127"/>
      <c r="KD355" s="127"/>
      <c r="KE355" s="127"/>
      <c r="KF355" s="127"/>
      <c r="KG355" s="127"/>
      <c r="KH355" s="127"/>
      <c r="KI355" s="127"/>
      <c r="KJ355" s="127"/>
      <c r="KK355" s="127"/>
      <c r="KL355" s="127"/>
      <c r="KM355" s="127"/>
      <c r="KN355" s="127"/>
      <c r="KO355" s="127"/>
      <c r="KP355" s="127"/>
      <c r="KQ355" s="127"/>
      <c r="KR355" s="127"/>
      <c r="KS355" s="127"/>
      <c r="KT355" s="127"/>
      <c r="KU355" s="127"/>
      <c r="KV355" s="127"/>
      <c r="KW355" s="127"/>
      <c r="KX355" s="127"/>
      <c r="KY355" s="127"/>
      <c r="KZ355" s="127"/>
      <c r="LA355" s="127"/>
      <c r="LB355" s="127"/>
      <c r="LC355" s="127"/>
      <c r="LD355" s="127"/>
      <c r="LE355" s="127"/>
      <c r="LF355" s="127"/>
      <c r="LG355" s="127"/>
      <c r="LH355" s="127"/>
      <c r="LI355" s="127"/>
      <c r="LJ355" s="127"/>
      <c r="LK355" s="127"/>
      <c r="LL355" s="127"/>
      <c r="LM355" s="127"/>
      <c r="LN355" s="127"/>
      <c r="LO355" s="127"/>
      <c r="LP355" s="127"/>
      <c r="LQ355" s="127"/>
      <c r="LR355" s="127"/>
      <c r="LS355" s="127"/>
      <c r="LT355" s="127"/>
      <c r="LU355" s="127"/>
      <c r="LV355" s="127"/>
      <c r="LW355" s="127"/>
      <c r="LX355" s="127"/>
      <c r="LY355" s="127"/>
      <c r="LZ355" s="127"/>
      <c r="MA355" s="127"/>
      <c r="MB355" s="127"/>
      <c r="MC355" s="127"/>
      <c r="MD355" s="127"/>
      <c r="ME355" s="127"/>
      <c r="MF355" s="127"/>
      <c r="MG355" s="127"/>
      <c r="MH355" s="127"/>
      <c r="MI355" s="127"/>
      <c r="MJ355" s="127"/>
      <c r="MK355" s="127"/>
      <c r="ML355" s="127"/>
      <c r="MM355" s="127"/>
      <c r="MN355" s="127"/>
      <c r="MO355" s="127"/>
      <c r="MP355" s="127"/>
      <c r="MQ355" s="127"/>
      <c r="MR355" s="127"/>
      <c r="MS355" s="127"/>
      <c r="MT355" s="127"/>
      <c r="MU355" s="127"/>
      <c r="MV355" s="127"/>
      <c r="MW355" s="127"/>
      <c r="MX355" s="127"/>
      <c r="MY355" s="127"/>
      <c r="MZ355" s="127"/>
      <c r="NA355" s="127"/>
      <c r="NB355" s="127"/>
      <c r="NC355" s="127"/>
      <c r="ND355" s="127"/>
      <c r="NE355" s="127"/>
      <c r="NF355" s="127"/>
      <c r="NG355" s="127"/>
      <c r="NH355" s="127"/>
      <c r="NI355" s="127"/>
      <c r="NJ355" s="127"/>
      <c r="NK355" s="127"/>
      <c r="NL355" s="127"/>
      <c r="NM355" s="127"/>
      <c r="NN355" s="127"/>
      <c r="NO355" s="127"/>
      <c r="NP355" s="127"/>
      <c r="NQ355" s="127"/>
      <c r="NR355" s="127"/>
      <c r="NS355" s="127"/>
      <c r="NT355" s="127"/>
      <c r="NU355" s="127"/>
      <c r="NV355" s="127"/>
      <c r="NW355" s="127"/>
      <c r="NX355" s="127"/>
      <c r="NY355" s="127"/>
      <c r="NZ355" s="127"/>
      <c r="OA355" s="127"/>
      <c r="OB355" s="127"/>
      <c r="OC355" s="127"/>
      <c r="OD355" s="127"/>
      <c r="OE355" s="127"/>
      <c r="OF355" s="127"/>
      <c r="OG355" s="127"/>
      <c r="OH355" s="127"/>
      <c r="OI355" s="127"/>
      <c r="OJ355" s="127"/>
      <c r="OK355" s="127"/>
      <c r="OL355" s="127"/>
      <c r="OM355" s="127"/>
      <c r="ON355" s="127"/>
      <c r="OO355" s="127"/>
      <c r="OP355" s="127"/>
      <c r="OQ355" s="127"/>
      <c r="OR355" s="127"/>
      <c r="OS355" s="127"/>
      <c r="OT355" s="127"/>
      <c r="OU355" s="127"/>
      <c r="OV355" s="127"/>
      <c r="OW355" s="127"/>
      <c r="OX355" s="127"/>
      <c r="OY355" s="127"/>
      <c r="OZ355" s="127"/>
      <c r="PA355" s="127"/>
      <c r="PB355" s="127"/>
      <c r="PC355" s="127"/>
      <c r="PD355" s="127"/>
      <c r="PE355" s="127"/>
      <c r="PF355" s="127"/>
      <c r="PG355" s="127"/>
      <c r="PH355" s="127"/>
      <c r="PI355" s="127"/>
      <c r="PJ355" s="127"/>
      <c r="PK355" s="127"/>
      <c r="PL355" s="127"/>
      <c r="PM355" s="127"/>
      <c r="PN355" s="127"/>
      <c r="PO355" s="127"/>
      <c r="PP355" s="127"/>
      <c r="PQ355" s="127"/>
      <c r="PR355" s="127"/>
      <c r="PS355" s="127"/>
      <c r="PT355" s="127"/>
      <c r="PU355" s="127"/>
      <c r="PV355" s="127"/>
      <c r="PW355" s="127"/>
      <c r="PX355" s="127"/>
      <c r="PY355" s="127"/>
      <c r="PZ355" s="127"/>
      <c r="QA355" s="127"/>
      <c r="QB355" s="127"/>
      <c r="QC355" s="127"/>
      <c r="QD355" s="127"/>
      <c r="QE355" s="127"/>
      <c r="QF355" s="127"/>
      <c r="QG355" s="127"/>
      <c r="QH355" s="127"/>
      <c r="QI355" s="127"/>
      <c r="QJ355" s="127"/>
      <c r="QK355" s="127"/>
      <c r="QL355" s="127"/>
      <c r="QM355" s="127"/>
      <c r="QN355" s="127"/>
      <c r="QO355" s="127"/>
      <c r="QP355" s="127"/>
      <c r="QQ355" s="127"/>
      <c r="QR355" s="127"/>
      <c r="QS355" s="127"/>
      <c r="QT355" s="127"/>
      <c r="QU355" s="127"/>
      <c r="QV355" s="127"/>
      <c r="QW355" s="127"/>
      <c r="QX355" s="127"/>
      <c r="QY355" s="127"/>
      <c r="QZ355" s="127"/>
      <c r="RA355" s="127"/>
      <c r="RB355" s="127"/>
      <c r="RC355" s="127"/>
      <c r="RD355" s="127"/>
      <c r="RE355" s="127"/>
      <c r="RF355" s="127"/>
      <c r="RG355" s="127"/>
      <c r="RH355" s="127"/>
      <c r="RI355" s="127"/>
      <c r="RJ355" s="127"/>
      <c r="RK355" s="127"/>
      <c r="RL355" s="127"/>
      <c r="RM355" s="127"/>
      <c r="RN355" s="127"/>
      <c r="RO355" s="127"/>
      <c r="RP355" s="127"/>
      <c r="RQ355" s="127"/>
      <c r="RR355" s="127"/>
      <c r="RS355" s="127"/>
      <c r="RT355" s="127"/>
      <c r="RU355" s="127"/>
      <c r="RV355" s="127"/>
      <c r="RW355" s="127"/>
      <c r="RX355" s="127"/>
      <c r="RY355" s="127"/>
      <c r="RZ355" s="127"/>
      <c r="SA355" s="127"/>
      <c r="SB355" s="127"/>
      <c r="SC355" s="127"/>
      <c r="SD355" s="127"/>
      <c r="SE355" s="127"/>
      <c r="SF355" s="127"/>
      <c r="SG355" s="127"/>
      <c r="SH355" s="127"/>
      <c r="SI355" s="127"/>
      <c r="SJ355" s="127"/>
      <c r="SK355" s="127"/>
      <c r="SL355" s="127"/>
      <c r="SM355" s="127"/>
      <c r="SN355" s="127"/>
      <c r="SO355" s="127"/>
      <c r="SP355" s="127"/>
      <c r="SQ355" s="127"/>
      <c r="SR355" s="127"/>
      <c r="SS355" s="127"/>
      <c r="ST355" s="127"/>
      <c r="SU355" s="127"/>
      <c r="SV355" s="127"/>
      <c r="SW355" s="127"/>
      <c r="SX355" s="127"/>
      <c r="SY355" s="127"/>
      <c r="SZ355" s="127"/>
      <c r="TA355" s="127"/>
      <c r="TB355" s="127"/>
      <c r="TC355" s="127"/>
      <c r="TD355" s="127"/>
      <c r="TE355" s="127"/>
      <c r="TF355" s="127"/>
      <c r="TG355" s="127"/>
      <c r="TH355" s="127"/>
      <c r="TI355" s="127"/>
      <c r="TJ355" s="127"/>
      <c r="TK355" s="127"/>
      <c r="TL355" s="127"/>
      <c r="TM355" s="127"/>
      <c r="TN355" s="127"/>
      <c r="TO355" s="127"/>
      <c r="TP355" s="127"/>
      <c r="TQ355" s="127"/>
      <c r="TR355" s="127"/>
      <c r="TS355" s="127"/>
      <c r="TT355" s="127"/>
      <c r="TU355" s="127"/>
      <c r="TV355" s="127"/>
      <c r="TW355" s="127"/>
      <c r="TX355" s="127"/>
      <c r="TY355" s="127"/>
      <c r="TZ355" s="127"/>
      <c r="UA355" s="127"/>
      <c r="UB355" s="127"/>
      <c r="UC355" s="127"/>
      <c r="UD355" s="127"/>
      <c r="UE355" s="127"/>
      <c r="UF355" s="127"/>
      <c r="UG355" s="127"/>
      <c r="UH355" s="127"/>
      <c r="UI355" s="127"/>
      <c r="UJ355" s="127"/>
      <c r="UK355" s="127"/>
      <c r="UL355" s="127"/>
      <c r="UM355" s="127"/>
      <c r="UN355" s="127"/>
      <c r="UO355" s="127"/>
      <c r="UP355" s="127"/>
      <c r="UQ355" s="127"/>
      <c r="UR355" s="127"/>
      <c r="US355" s="127"/>
      <c r="UT355" s="127"/>
      <c r="UU355" s="127"/>
      <c r="UV355" s="127"/>
      <c r="UW355" s="127"/>
      <c r="UX355" s="127"/>
      <c r="UY355" s="127"/>
      <c r="UZ355" s="127"/>
      <c r="VA355" s="127"/>
      <c r="VB355" s="127"/>
      <c r="VC355" s="127"/>
      <c r="VD355" s="127"/>
      <c r="VE355" s="127"/>
      <c r="VF355" s="127"/>
      <c r="VG355" s="127"/>
      <c r="VH355" s="127"/>
      <c r="VI355" s="127"/>
      <c r="VJ355" s="127"/>
      <c r="VK355" s="127"/>
      <c r="VL355" s="127"/>
      <c r="VM355" s="127"/>
      <c r="VN355" s="127"/>
      <c r="VO355" s="127"/>
      <c r="VP355" s="127"/>
      <c r="VQ355" s="127"/>
      <c r="VR355" s="127"/>
      <c r="VS355" s="127"/>
      <c r="VT355" s="127"/>
      <c r="VU355" s="127"/>
      <c r="VV355" s="127"/>
      <c r="VW355" s="127"/>
      <c r="VX355" s="127"/>
      <c r="VY355" s="127"/>
      <c r="VZ355" s="127"/>
      <c r="WA355" s="127"/>
      <c r="WB355" s="127"/>
      <c r="WC355" s="127"/>
      <c r="WD355" s="127"/>
      <c r="WE355" s="127"/>
      <c r="WF355" s="127"/>
      <c r="WG355" s="127"/>
      <c r="WH355" s="127"/>
      <c r="WI355" s="127"/>
      <c r="WJ355" s="127"/>
      <c r="WK355" s="127"/>
      <c r="WL355" s="127"/>
      <c r="WM355" s="127"/>
      <c r="WN355" s="127"/>
      <c r="WO355" s="127"/>
      <c r="WP355" s="127"/>
      <c r="WQ355" s="127"/>
      <c r="WR355" s="127"/>
      <c r="WS355" s="127"/>
      <c r="WT355" s="127"/>
      <c r="WU355" s="127"/>
      <c r="WV355" s="127"/>
      <c r="WW355" s="127"/>
      <c r="WX355" s="127"/>
      <c r="WY355" s="127"/>
      <c r="WZ355" s="127"/>
      <c r="XA355" s="127"/>
      <c r="XB355" s="127"/>
      <c r="XC355" s="127"/>
      <c r="XD355" s="127"/>
      <c r="XE355" s="127"/>
      <c r="XF355" s="127"/>
      <c r="XG355" s="127"/>
      <c r="XH355" s="127"/>
      <c r="XI355" s="127"/>
      <c r="XJ355" s="127"/>
      <c r="XK355" s="127"/>
      <c r="XL355" s="127"/>
      <c r="XM355" s="127"/>
      <c r="XN355" s="127"/>
      <c r="XO355" s="127"/>
      <c r="XP355" s="127"/>
      <c r="XQ355" s="127"/>
      <c r="XR355" s="127"/>
      <c r="XS355" s="127"/>
      <c r="XT355" s="127"/>
      <c r="XU355" s="127"/>
      <c r="XV355" s="127"/>
      <c r="XW355" s="127"/>
      <c r="XX355" s="127"/>
      <c r="XY355" s="127"/>
      <c r="XZ355" s="127"/>
      <c r="YA355" s="127"/>
      <c r="YB355" s="127"/>
      <c r="YC355" s="127"/>
      <c r="YD355" s="127"/>
      <c r="YE355" s="127"/>
      <c r="YF355" s="127"/>
      <c r="YG355" s="127"/>
      <c r="YH355" s="127"/>
      <c r="YI355" s="127"/>
      <c r="YJ355" s="127"/>
      <c r="YK355" s="127"/>
      <c r="YL355" s="127"/>
      <c r="YM355" s="127"/>
      <c r="YN355" s="127"/>
      <c r="YO355" s="127"/>
      <c r="YP355" s="127"/>
      <c r="YQ355" s="127"/>
      <c r="YR355" s="127"/>
      <c r="YS355" s="127"/>
      <c r="YT355" s="127"/>
      <c r="YU355" s="127"/>
      <c r="YV355" s="127"/>
    </row>
    <row r="356" spans="1:672" s="152" customFormat="1" x14ac:dyDescent="0.2">
      <c r="A356" s="127"/>
      <c r="B356" s="127"/>
      <c r="C356" s="127"/>
      <c r="D356" s="127"/>
      <c r="E356" s="127"/>
      <c r="F356" s="203"/>
      <c r="G356" s="203"/>
      <c r="H356" s="205"/>
      <c r="I356" s="205"/>
      <c r="J356" s="205"/>
      <c r="K356" s="203"/>
      <c r="L356" s="203"/>
      <c r="M356" s="203"/>
      <c r="N356" s="203"/>
      <c r="O356" s="203"/>
      <c r="P356" s="203"/>
      <c r="Q356" s="203"/>
      <c r="R356" s="203"/>
      <c r="S356" s="203"/>
      <c r="T356" s="203"/>
      <c r="U356" s="203"/>
      <c r="V356" s="203"/>
      <c r="W356" s="203"/>
      <c r="X356" s="203"/>
      <c r="Y356" s="203"/>
      <c r="Z356" s="203"/>
      <c r="AA356" s="127"/>
      <c r="AB356" s="127"/>
      <c r="AC356" s="127"/>
      <c r="AD356" s="127"/>
      <c r="AE356" s="127"/>
      <c r="AF356" s="127"/>
      <c r="AG356" s="127"/>
      <c r="AH356" s="127"/>
      <c r="AI356" s="127"/>
      <c r="AJ356" s="127"/>
      <c r="AK356" s="127"/>
      <c r="AL356" s="127"/>
      <c r="AM356" s="127"/>
      <c r="AN356" s="127"/>
      <c r="AO356" s="127"/>
      <c r="AP356" s="127"/>
      <c r="AQ356" s="127"/>
      <c r="AR356" s="127"/>
      <c r="AS356" s="127"/>
      <c r="AT356" s="127"/>
      <c r="AU356" s="127"/>
      <c r="AV356" s="127"/>
      <c r="AW356" s="127"/>
      <c r="AX356" s="127"/>
      <c r="AY356" s="127"/>
      <c r="AZ356" s="127"/>
      <c r="BA356" s="127"/>
      <c r="BB356" s="127"/>
      <c r="BC356" s="127"/>
      <c r="BD356" s="127"/>
      <c r="BE356" s="127"/>
      <c r="BF356" s="127"/>
      <c r="BG356" s="127"/>
      <c r="BH356" s="127"/>
      <c r="BI356" s="127"/>
      <c r="BJ356" s="127"/>
      <c r="BK356" s="127"/>
      <c r="BL356" s="127"/>
      <c r="BM356" s="127"/>
      <c r="BN356" s="127"/>
      <c r="BO356" s="127"/>
      <c r="BP356" s="127"/>
      <c r="BQ356" s="127"/>
      <c r="BR356" s="127"/>
      <c r="BS356" s="127"/>
      <c r="BT356" s="127"/>
      <c r="BU356" s="127"/>
      <c r="BV356" s="127"/>
      <c r="BW356" s="127"/>
      <c r="BX356" s="127"/>
      <c r="BY356" s="127"/>
      <c r="BZ356" s="127"/>
      <c r="CA356" s="127"/>
      <c r="CB356" s="127"/>
      <c r="CC356" s="127"/>
      <c r="CD356" s="127"/>
      <c r="CE356" s="127"/>
      <c r="CF356" s="127"/>
      <c r="CG356" s="127"/>
      <c r="CH356" s="127"/>
      <c r="CI356" s="127"/>
      <c r="CJ356" s="127"/>
      <c r="CK356" s="127"/>
      <c r="CL356" s="127"/>
      <c r="CM356" s="127"/>
      <c r="CN356" s="127"/>
      <c r="CO356" s="127"/>
      <c r="CP356" s="127"/>
      <c r="CQ356" s="127"/>
      <c r="CR356" s="127"/>
      <c r="CS356" s="127"/>
      <c r="CT356" s="127"/>
      <c r="CU356" s="127"/>
      <c r="CV356" s="127"/>
      <c r="CW356" s="127"/>
      <c r="CX356" s="127"/>
      <c r="CY356" s="127"/>
      <c r="CZ356" s="127"/>
      <c r="DA356" s="127"/>
      <c r="DB356" s="127"/>
      <c r="DC356" s="127"/>
      <c r="DD356" s="127"/>
      <c r="DE356" s="127"/>
      <c r="DF356" s="127"/>
      <c r="DG356" s="127"/>
      <c r="DH356" s="127"/>
      <c r="DI356" s="127"/>
      <c r="DJ356" s="127"/>
      <c r="DK356" s="127"/>
      <c r="DL356" s="127"/>
      <c r="DM356" s="127"/>
      <c r="DN356" s="127"/>
      <c r="DO356" s="127"/>
      <c r="DP356" s="127"/>
      <c r="DQ356" s="127"/>
      <c r="DR356" s="127"/>
      <c r="DS356" s="127"/>
      <c r="DT356" s="127"/>
      <c r="DU356" s="127"/>
      <c r="DV356" s="127"/>
      <c r="DW356" s="127"/>
      <c r="DX356" s="127"/>
      <c r="DY356" s="127"/>
      <c r="DZ356" s="127"/>
      <c r="EA356" s="127"/>
      <c r="EB356" s="127"/>
      <c r="EC356" s="127"/>
      <c r="ED356" s="127"/>
      <c r="EE356" s="127"/>
      <c r="EF356" s="127"/>
      <c r="EG356" s="127"/>
      <c r="EH356" s="127"/>
      <c r="EI356" s="127"/>
      <c r="EJ356" s="127"/>
      <c r="EK356" s="127"/>
      <c r="EL356" s="127"/>
      <c r="EM356" s="127"/>
      <c r="EN356" s="127"/>
      <c r="EO356" s="127"/>
      <c r="EP356" s="127"/>
      <c r="EQ356" s="127"/>
      <c r="ER356" s="127"/>
      <c r="ES356" s="127"/>
      <c r="ET356" s="127"/>
      <c r="EU356" s="127"/>
      <c r="EV356" s="127"/>
      <c r="EW356" s="127"/>
      <c r="EX356" s="127"/>
      <c r="EY356" s="127"/>
      <c r="EZ356" s="127"/>
      <c r="FA356" s="127"/>
      <c r="FB356" s="127"/>
      <c r="FC356" s="127"/>
      <c r="FD356" s="127"/>
      <c r="FE356" s="127"/>
      <c r="FF356" s="127"/>
      <c r="FG356" s="127"/>
      <c r="FH356" s="127"/>
      <c r="FI356" s="127"/>
      <c r="FJ356" s="127"/>
      <c r="FK356" s="127"/>
      <c r="FL356" s="127"/>
      <c r="FM356" s="127"/>
      <c r="FN356" s="127"/>
      <c r="FO356" s="127"/>
      <c r="FP356" s="127"/>
      <c r="FQ356" s="127"/>
      <c r="FR356" s="127"/>
      <c r="FS356" s="127"/>
      <c r="FT356" s="127"/>
      <c r="FU356" s="127"/>
      <c r="FV356" s="127"/>
      <c r="FW356" s="127"/>
      <c r="FX356" s="127"/>
      <c r="FY356" s="127"/>
      <c r="FZ356" s="127"/>
      <c r="GA356" s="127"/>
      <c r="GB356" s="127"/>
      <c r="GC356" s="127"/>
      <c r="GD356" s="127"/>
      <c r="GE356" s="127"/>
      <c r="GF356" s="127"/>
      <c r="GG356" s="127"/>
      <c r="GH356" s="127"/>
      <c r="GI356" s="127"/>
      <c r="GJ356" s="127"/>
      <c r="GK356" s="127"/>
      <c r="GL356" s="127"/>
      <c r="GM356" s="127"/>
      <c r="GN356" s="127"/>
      <c r="GO356" s="127"/>
      <c r="GP356" s="127"/>
      <c r="GQ356" s="127"/>
      <c r="GR356" s="127"/>
      <c r="GS356" s="127"/>
      <c r="GT356" s="127"/>
      <c r="GU356" s="127"/>
      <c r="GV356" s="127"/>
      <c r="GW356" s="127"/>
      <c r="GX356" s="127"/>
      <c r="GY356" s="127"/>
      <c r="GZ356" s="127"/>
      <c r="HA356" s="127"/>
      <c r="HB356" s="127"/>
      <c r="HC356" s="127"/>
      <c r="HD356" s="127"/>
      <c r="HE356" s="127"/>
      <c r="HF356" s="127"/>
      <c r="HG356" s="127"/>
      <c r="HH356" s="127"/>
      <c r="HI356" s="127"/>
      <c r="HJ356" s="127"/>
      <c r="HK356" s="127"/>
      <c r="HL356" s="127"/>
      <c r="HM356" s="127"/>
      <c r="HN356" s="127"/>
      <c r="HO356" s="127"/>
      <c r="HP356" s="127"/>
      <c r="HQ356" s="127"/>
      <c r="HR356" s="127"/>
      <c r="HS356" s="127"/>
      <c r="HT356" s="127"/>
      <c r="HU356" s="127"/>
      <c r="HV356" s="127"/>
      <c r="HW356" s="127"/>
      <c r="HX356" s="127"/>
      <c r="HY356" s="127"/>
      <c r="HZ356" s="127"/>
      <c r="IA356" s="127"/>
      <c r="IB356" s="127"/>
      <c r="IC356" s="127"/>
      <c r="ID356" s="127"/>
      <c r="IE356" s="127"/>
      <c r="IF356" s="127"/>
      <c r="IG356" s="127"/>
      <c r="IH356" s="127"/>
      <c r="II356" s="127"/>
      <c r="IJ356" s="127"/>
      <c r="IK356" s="127"/>
      <c r="IL356" s="127"/>
      <c r="IM356" s="127"/>
      <c r="IN356" s="127"/>
      <c r="IO356" s="127"/>
      <c r="IP356" s="127"/>
      <c r="IQ356" s="127"/>
      <c r="IR356" s="127"/>
      <c r="IS356" s="127"/>
      <c r="IT356" s="127"/>
      <c r="IU356" s="127"/>
      <c r="IV356" s="127"/>
      <c r="IW356" s="127"/>
      <c r="IX356" s="127"/>
      <c r="IY356" s="127"/>
      <c r="IZ356" s="127"/>
      <c r="JA356" s="127"/>
      <c r="JB356" s="127"/>
      <c r="JC356" s="127"/>
      <c r="JD356" s="127"/>
      <c r="JE356" s="127"/>
      <c r="JF356" s="127"/>
      <c r="JG356" s="127"/>
      <c r="JH356" s="127"/>
      <c r="JI356" s="127"/>
      <c r="JJ356" s="127"/>
      <c r="JK356" s="127"/>
      <c r="JL356" s="127"/>
      <c r="JM356" s="127"/>
      <c r="JN356" s="127"/>
      <c r="JO356" s="127"/>
      <c r="JP356" s="127"/>
      <c r="JQ356" s="127"/>
      <c r="JR356" s="127"/>
      <c r="JS356" s="127"/>
      <c r="JT356" s="127"/>
      <c r="JU356" s="127"/>
      <c r="JV356" s="127"/>
      <c r="JW356" s="127"/>
      <c r="JX356" s="127"/>
      <c r="JY356" s="127"/>
      <c r="JZ356" s="127"/>
      <c r="KA356" s="127"/>
      <c r="KB356" s="127"/>
      <c r="KC356" s="127"/>
      <c r="KD356" s="127"/>
      <c r="KE356" s="127"/>
      <c r="KF356" s="127"/>
      <c r="KG356" s="127"/>
      <c r="KH356" s="127"/>
      <c r="KI356" s="127"/>
      <c r="KJ356" s="127"/>
      <c r="KK356" s="127"/>
      <c r="KL356" s="127"/>
      <c r="KM356" s="127"/>
      <c r="KN356" s="127"/>
      <c r="KO356" s="127"/>
      <c r="KP356" s="127"/>
      <c r="KQ356" s="127"/>
      <c r="KR356" s="127"/>
      <c r="KS356" s="127"/>
      <c r="KT356" s="127"/>
      <c r="KU356" s="127"/>
      <c r="KV356" s="127"/>
      <c r="KW356" s="127"/>
      <c r="KX356" s="127"/>
      <c r="KY356" s="127"/>
      <c r="KZ356" s="127"/>
      <c r="LA356" s="127"/>
      <c r="LB356" s="127"/>
      <c r="LC356" s="127"/>
      <c r="LD356" s="127"/>
      <c r="LE356" s="127"/>
      <c r="LF356" s="127"/>
      <c r="LG356" s="127"/>
      <c r="LH356" s="127"/>
      <c r="LI356" s="127"/>
      <c r="LJ356" s="127"/>
      <c r="LK356" s="127"/>
      <c r="LL356" s="127"/>
      <c r="LM356" s="127"/>
      <c r="LN356" s="127"/>
      <c r="LO356" s="127"/>
      <c r="LP356" s="127"/>
      <c r="LQ356" s="127"/>
      <c r="LR356" s="127"/>
      <c r="LS356" s="127"/>
      <c r="LT356" s="127"/>
      <c r="LU356" s="127"/>
      <c r="LV356" s="127"/>
      <c r="LW356" s="127"/>
      <c r="LX356" s="127"/>
      <c r="LY356" s="127"/>
      <c r="LZ356" s="127"/>
      <c r="MA356" s="127"/>
      <c r="MB356" s="127"/>
      <c r="MC356" s="127"/>
      <c r="MD356" s="127"/>
      <c r="ME356" s="127"/>
      <c r="MF356" s="127"/>
      <c r="MG356" s="127"/>
      <c r="MH356" s="127"/>
      <c r="MI356" s="127"/>
      <c r="MJ356" s="127"/>
      <c r="MK356" s="127"/>
      <c r="ML356" s="127"/>
      <c r="MM356" s="127"/>
      <c r="MN356" s="127"/>
      <c r="MO356" s="127"/>
      <c r="MP356" s="127"/>
      <c r="MQ356" s="127"/>
      <c r="MR356" s="127"/>
      <c r="MS356" s="127"/>
      <c r="MT356" s="127"/>
      <c r="MU356" s="127"/>
      <c r="MV356" s="127"/>
      <c r="MW356" s="127"/>
      <c r="MX356" s="127"/>
      <c r="MY356" s="127"/>
      <c r="MZ356" s="127"/>
      <c r="NA356" s="127"/>
      <c r="NB356" s="127"/>
      <c r="NC356" s="127"/>
      <c r="ND356" s="127"/>
      <c r="NE356" s="127"/>
      <c r="NF356" s="127"/>
      <c r="NG356" s="127"/>
      <c r="NH356" s="127"/>
      <c r="NI356" s="127"/>
      <c r="NJ356" s="127"/>
      <c r="NK356" s="127"/>
      <c r="NL356" s="127"/>
      <c r="NM356" s="127"/>
      <c r="NN356" s="127"/>
      <c r="NO356" s="127"/>
      <c r="NP356" s="127"/>
      <c r="NQ356" s="127"/>
      <c r="NR356" s="127"/>
      <c r="NS356" s="127"/>
      <c r="NT356" s="127"/>
      <c r="NU356" s="127"/>
      <c r="NV356" s="127"/>
      <c r="NW356" s="127"/>
      <c r="NX356" s="127"/>
      <c r="NY356" s="127"/>
      <c r="NZ356" s="127"/>
      <c r="OA356" s="127"/>
      <c r="OB356" s="127"/>
      <c r="OC356" s="127"/>
      <c r="OD356" s="127"/>
      <c r="OE356" s="127"/>
      <c r="OF356" s="127"/>
      <c r="OG356" s="127"/>
      <c r="OH356" s="127"/>
      <c r="OI356" s="127"/>
      <c r="OJ356" s="127"/>
      <c r="OK356" s="127"/>
      <c r="OL356" s="127"/>
      <c r="OM356" s="127"/>
      <c r="ON356" s="127"/>
      <c r="OO356" s="127"/>
      <c r="OP356" s="127"/>
      <c r="OQ356" s="127"/>
      <c r="OR356" s="127"/>
      <c r="OS356" s="127"/>
      <c r="OT356" s="127"/>
      <c r="OU356" s="127"/>
      <c r="OV356" s="127"/>
      <c r="OW356" s="127"/>
      <c r="OX356" s="127"/>
      <c r="OY356" s="127"/>
      <c r="OZ356" s="127"/>
      <c r="PA356" s="127"/>
      <c r="PB356" s="127"/>
      <c r="PC356" s="127"/>
      <c r="PD356" s="127"/>
      <c r="PE356" s="127"/>
      <c r="PF356" s="127"/>
      <c r="PG356" s="127"/>
      <c r="PH356" s="127"/>
      <c r="PI356" s="127"/>
      <c r="PJ356" s="127"/>
      <c r="PK356" s="127"/>
      <c r="PL356" s="127"/>
      <c r="PM356" s="127"/>
      <c r="PN356" s="127"/>
      <c r="PO356" s="127"/>
      <c r="PP356" s="127"/>
      <c r="PQ356" s="127"/>
      <c r="PR356" s="127"/>
      <c r="PS356" s="127"/>
      <c r="PT356" s="127"/>
      <c r="PU356" s="127"/>
      <c r="PV356" s="127"/>
      <c r="PW356" s="127"/>
      <c r="PX356" s="127"/>
      <c r="PY356" s="127"/>
      <c r="PZ356" s="127"/>
      <c r="QA356" s="127"/>
      <c r="QB356" s="127"/>
      <c r="QC356" s="127"/>
      <c r="QD356" s="127"/>
      <c r="QE356" s="127"/>
      <c r="QF356" s="127"/>
      <c r="QG356" s="127"/>
      <c r="QH356" s="127"/>
      <c r="QI356" s="127"/>
      <c r="QJ356" s="127"/>
      <c r="QK356" s="127"/>
      <c r="QL356" s="127"/>
      <c r="QM356" s="127"/>
      <c r="QN356" s="127"/>
      <c r="QO356" s="127"/>
      <c r="QP356" s="127"/>
      <c r="QQ356" s="127"/>
      <c r="QR356" s="127"/>
      <c r="QS356" s="127"/>
      <c r="QT356" s="127"/>
      <c r="QU356" s="127"/>
      <c r="QV356" s="127"/>
      <c r="QW356" s="127"/>
      <c r="QX356" s="127"/>
      <c r="QY356" s="127"/>
      <c r="QZ356" s="127"/>
      <c r="RA356" s="127"/>
      <c r="RB356" s="127"/>
      <c r="RC356" s="127"/>
      <c r="RD356" s="127"/>
      <c r="RE356" s="127"/>
      <c r="RF356" s="127"/>
      <c r="RG356" s="127"/>
      <c r="RH356" s="127"/>
      <c r="RI356" s="127"/>
      <c r="RJ356" s="127"/>
      <c r="RK356" s="127"/>
      <c r="RL356" s="127"/>
      <c r="RM356" s="127"/>
      <c r="RN356" s="127"/>
      <c r="RO356" s="127"/>
      <c r="RP356" s="127"/>
      <c r="RQ356" s="127"/>
      <c r="RR356" s="127"/>
      <c r="RS356" s="127"/>
      <c r="RT356" s="127"/>
      <c r="RU356" s="127"/>
      <c r="RV356" s="127"/>
      <c r="RW356" s="127"/>
      <c r="RX356" s="127"/>
      <c r="RY356" s="127"/>
      <c r="RZ356" s="127"/>
      <c r="SA356" s="127"/>
      <c r="SB356" s="127"/>
      <c r="SC356" s="127"/>
      <c r="SD356" s="127"/>
      <c r="SE356" s="127"/>
      <c r="SF356" s="127"/>
      <c r="SG356" s="127"/>
      <c r="SH356" s="127"/>
      <c r="SI356" s="127"/>
      <c r="SJ356" s="127"/>
      <c r="SK356" s="127"/>
      <c r="SL356" s="127"/>
      <c r="SM356" s="127"/>
      <c r="SN356" s="127"/>
      <c r="SO356" s="127"/>
      <c r="SP356" s="127"/>
      <c r="SQ356" s="127"/>
      <c r="SR356" s="127"/>
      <c r="SS356" s="127"/>
      <c r="ST356" s="127"/>
      <c r="SU356" s="127"/>
      <c r="SV356" s="127"/>
      <c r="SW356" s="127"/>
      <c r="SX356" s="127"/>
      <c r="SY356" s="127"/>
      <c r="SZ356" s="127"/>
      <c r="TA356" s="127"/>
      <c r="TB356" s="127"/>
      <c r="TC356" s="127"/>
      <c r="TD356" s="127"/>
      <c r="TE356" s="127"/>
      <c r="TF356" s="127"/>
      <c r="TG356" s="127"/>
      <c r="TH356" s="127"/>
      <c r="TI356" s="127"/>
      <c r="TJ356" s="127"/>
      <c r="TK356" s="127"/>
      <c r="TL356" s="127"/>
      <c r="TM356" s="127"/>
      <c r="TN356" s="127"/>
      <c r="TO356" s="127"/>
      <c r="TP356" s="127"/>
      <c r="TQ356" s="127"/>
      <c r="TR356" s="127"/>
      <c r="TS356" s="127"/>
      <c r="TT356" s="127"/>
      <c r="TU356" s="127"/>
      <c r="TV356" s="127"/>
      <c r="TW356" s="127"/>
      <c r="TX356" s="127"/>
      <c r="TY356" s="127"/>
      <c r="TZ356" s="127"/>
      <c r="UA356" s="127"/>
      <c r="UB356" s="127"/>
      <c r="UC356" s="127"/>
      <c r="UD356" s="127"/>
      <c r="UE356" s="127"/>
      <c r="UF356" s="127"/>
      <c r="UG356" s="127"/>
      <c r="UH356" s="127"/>
      <c r="UI356" s="127"/>
      <c r="UJ356" s="127"/>
      <c r="UK356" s="127"/>
      <c r="UL356" s="127"/>
      <c r="UM356" s="127"/>
      <c r="UN356" s="127"/>
      <c r="UO356" s="127"/>
      <c r="UP356" s="127"/>
      <c r="UQ356" s="127"/>
      <c r="UR356" s="127"/>
      <c r="US356" s="127"/>
      <c r="UT356" s="127"/>
      <c r="UU356" s="127"/>
      <c r="UV356" s="127"/>
      <c r="UW356" s="127"/>
      <c r="UX356" s="127"/>
      <c r="UY356" s="127"/>
      <c r="UZ356" s="127"/>
      <c r="VA356" s="127"/>
      <c r="VB356" s="127"/>
      <c r="VC356" s="127"/>
      <c r="VD356" s="127"/>
      <c r="VE356" s="127"/>
      <c r="VF356" s="127"/>
      <c r="VG356" s="127"/>
      <c r="VH356" s="127"/>
      <c r="VI356" s="127"/>
      <c r="VJ356" s="127"/>
      <c r="VK356" s="127"/>
      <c r="VL356" s="127"/>
      <c r="VM356" s="127"/>
      <c r="VN356" s="127"/>
      <c r="VO356" s="127"/>
      <c r="VP356" s="127"/>
      <c r="VQ356" s="127"/>
      <c r="VR356" s="127"/>
      <c r="VS356" s="127"/>
      <c r="VT356" s="127"/>
      <c r="VU356" s="127"/>
      <c r="VV356" s="127"/>
      <c r="VW356" s="127"/>
      <c r="VX356" s="127"/>
      <c r="VY356" s="127"/>
      <c r="VZ356" s="127"/>
      <c r="WA356" s="127"/>
      <c r="WB356" s="127"/>
      <c r="WC356" s="127"/>
      <c r="WD356" s="127"/>
      <c r="WE356" s="127"/>
      <c r="WF356" s="127"/>
      <c r="WG356" s="127"/>
      <c r="WH356" s="127"/>
      <c r="WI356" s="127"/>
      <c r="WJ356" s="127"/>
      <c r="WK356" s="127"/>
      <c r="WL356" s="127"/>
      <c r="WM356" s="127"/>
      <c r="WN356" s="127"/>
      <c r="WO356" s="127"/>
      <c r="WP356" s="127"/>
      <c r="WQ356" s="127"/>
      <c r="WR356" s="127"/>
      <c r="WS356" s="127"/>
      <c r="WT356" s="127"/>
      <c r="WU356" s="127"/>
      <c r="WV356" s="127"/>
      <c r="WW356" s="127"/>
      <c r="WX356" s="127"/>
      <c r="WY356" s="127"/>
      <c r="WZ356" s="127"/>
      <c r="XA356" s="127"/>
      <c r="XB356" s="127"/>
      <c r="XC356" s="127"/>
      <c r="XD356" s="127"/>
      <c r="XE356" s="127"/>
      <c r="XF356" s="127"/>
      <c r="XG356" s="127"/>
      <c r="XH356" s="127"/>
      <c r="XI356" s="127"/>
      <c r="XJ356" s="127"/>
      <c r="XK356" s="127"/>
      <c r="XL356" s="127"/>
      <c r="XM356" s="127"/>
      <c r="XN356" s="127"/>
      <c r="XO356" s="127"/>
      <c r="XP356" s="127"/>
      <c r="XQ356" s="127"/>
      <c r="XR356" s="127"/>
      <c r="XS356" s="127"/>
      <c r="XT356" s="127"/>
      <c r="XU356" s="127"/>
      <c r="XV356" s="127"/>
      <c r="XW356" s="127"/>
      <c r="XX356" s="127"/>
      <c r="XY356" s="127"/>
      <c r="XZ356" s="127"/>
      <c r="YA356" s="127"/>
      <c r="YB356" s="127"/>
      <c r="YC356" s="127"/>
      <c r="YD356" s="127"/>
      <c r="YE356" s="127"/>
      <c r="YF356" s="127"/>
      <c r="YG356" s="127"/>
      <c r="YH356" s="127"/>
      <c r="YI356" s="127"/>
      <c r="YJ356" s="127"/>
      <c r="YK356" s="127"/>
      <c r="YL356" s="127"/>
      <c r="YM356" s="127"/>
      <c r="YN356" s="127"/>
      <c r="YO356" s="127"/>
      <c r="YP356" s="127"/>
      <c r="YQ356" s="127"/>
      <c r="YR356" s="127"/>
      <c r="YS356" s="127"/>
      <c r="YT356" s="127"/>
      <c r="YU356" s="127"/>
      <c r="YV356" s="127"/>
    </row>
    <row r="357" spans="1:672" ht="20.25" customHeight="1" x14ac:dyDescent="0.2">
      <c r="D357" s="206"/>
      <c r="E357" s="207" t="s">
        <v>175</v>
      </c>
      <c r="F357" s="208"/>
      <c r="G357" s="208"/>
      <c r="H357" s="205" t="s">
        <v>176</v>
      </c>
      <c r="I357" s="205"/>
      <c r="J357" s="205"/>
      <c r="K357" s="205"/>
      <c r="L357" s="205"/>
      <c r="M357" s="205"/>
      <c r="O357" s="205" t="s">
        <v>177</v>
      </c>
      <c r="P357" s="205"/>
      <c r="Q357" s="205"/>
      <c r="R357" s="205"/>
      <c r="S357" s="205"/>
    </row>
    <row r="358" spans="1:672" x14ac:dyDescent="0.2">
      <c r="C358" s="206"/>
      <c r="D358" s="206"/>
      <c r="E358" s="206"/>
      <c r="F358" s="208"/>
      <c r="G358" s="208"/>
      <c r="H358" s="205"/>
      <c r="J358" s="205"/>
      <c r="K358" s="205"/>
      <c r="L358" s="205"/>
      <c r="M358" s="205"/>
      <c r="O358" s="205"/>
      <c r="P358" s="205"/>
      <c r="Q358" s="205"/>
      <c r="R358" s="205"/>
      <c r="S358" s="205"/>
    </row>
    <row r="359" spans="1:672" x14ac:dyDescent="0.2">
      <c r="C359" s="206"/>
      <c r="D359" s="206"/>
      <c r="E359" s="206"/>
      <c r="F359" s="208"/>
      <c r="G359" s="208"/>
      <c r="H359" s="205"/>
      <c r="J359" s="205"/>
      <c r="K359" s="205"/>
      <c r="L359" s="205"/>
      <c r="M359" s="205"/>
      <c r="O359" s="205"/>
      <c r="P359" s="205"/>
      <c r="Q359" s="205"/>
      <c r="R359" s="205"/>
      <c r="S359" s="205"/>
    </row>
    <row r="361" spans="1:672" x14ac:dyDescent="0.2">
      <c r="C361" s="127" t="s">
        <v>178</v>
      </c>
    </row>
    <row r="362" spans="1:672" x14ac:dyDescent="0.2">
      <c r="C362" s="127" t="s">
        <v>179</v>
      </c>
    </row>
    <row r="363" spans="1:672" x14ac:dyDescent="0.2">
      <c r="C363" s="127" t="s">
        <v>180</v>
      </c>
    </row>
  </sheetData>
  <mergeCells count="37">
    <mergeCell ref="G5:M5"/>
    <mergeCell ref="AB1:AB2"/>
    <mergeCell ref="G2:O2"/>
    <mergeCell ref="G3:M3"/>
    <mergeCell ref="B4:C4"/>
    <mergeCell ref="D4:E4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Y11:Y12"/>
    <mergeCell ref="Z11:Z12"/>
    <mergeCell ref="U10:U12"/>
    <mergeCell ref="V10:V12"/>
    <mergeCell ref="W10:Z10"/>
  </mergeCells>
  <pageMargins left="0.15468750000000001" right="0.1623263888888889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72"/>
  <sheetViews>
    <sheetView zoomScaleNormal="100" zoomScalePageLayoutView="70" workbookViewId="0">
      <selection sqref="A1:XFD1048576"/>
    </sheetView>
  </sheetViews>
  <sheetFormatPr defaultRowHeight="12.75" x14ac:dyDescent="0.2"/>
  <cols>
    <col min="1" max="1" width="1.140625" style="127" customWidth="1"/>
    <col min="2" max="2" width="6.140625" style="127" customWidth="1"/>
    <col min="3" max="3" width="5.7109375" style="127" customWidth="1"/>
    <col min="4" max="4" width="6" style="127" customWidth="1"/>
    <col min="5" max="5" width="21" style="127" customWidth="1"/>
    <col min="6" max="6" width="13" style="203" customWidth="1"/>
    <col min="7" max="7" width="11.7109375" style="203" customWidth="1"/>
    <col min="8" max="8" width="11.28515625" style="203" customWidth="1"/>
    <col min="9" max="9" width="12.5703125" style="203" customWidth="1"/>
    <col min="10" max="10" width="12.28515625" style="203" customWidth="1"/>
    <col min="11" max="11" width="11.28515625" style="203" customWidth="1"/>
    <col min="12" max="12" width="8.5703125" style="203" customWidth="1"/>
    <col min="13" max="13" width="12.28515625" style="203" customWidth="1"/>
    <col min="14" max="14" width="8.7109375" style="203" customWidth="1"/>
    <col min="15" max="15" width="9.7109375" style="203" customWidth="1"/>
    <col min="16" max="16" width="10.5703125" style="203" customWidth="1"/>
    <col min="17" max="17" width="9.5703125" style="203" customWidth="1"/>
    <col min="18" max="18" width="6.7109375" style="203" customWidth="1"/>
    <col min="19" max="19" width="9" style="203" customWidth="1"/>
    <col min="20" max="20" width="8.28515625" style="203" customWidth="1"/>
    <col min="21" max="21" width="6.140625" style="203" customWidth="1"/>
    <col min="22" max="22" width="8.7109375" style="203" customWidth="1"/>
    <col min="23" max="23" width="6.5703125" style="203" customWidth="1"/>
    <col min="24" max="24" width="5.42578125" style="203" customWidth="1"/>
    <col min="25" max="25" width="5.140625" style="203" customWidth="1"/>
    <col min="26" max="26" width="7.5703125" style="203" customWidth="1"/>
    <col min="27" max="27" width="11.5703125" style="127" customWidth="1"/>
    <col min="28" max="28" width="13.42578125" style="127" customWidth="1"/>
    <col min="29" max="29" width="17.5703125" style="127" customWidth="1"/>
    <col min="30" max="33" width="9.140625" style="127" customWidth="1"/>
    <col min="34" max="16384" width="9.140625" style="127"/>
  </cols>
  <sheetData>
    <row r="1" spans="1:28" s="108" customFormat="1" ht="15" x14ac:dyDescent="0.25">
      <c r="A1" s="106"/>
      <c r="B1" s="106"/>
      <c r="C1" s="106"/>
      <c r="D1" s="106"/>
      <c r="E1" s="106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6"/>
      <c r="AB1" s="476" t="s">
        <v>0</v>
      </c>
    </row>
    <row r="2" spans="1:28" s="108" customFormat="1" ht="29.25" customHeight="1" x14ac:dyDescent="0.25">
      <c r="A2" s="106"/>
      <c r="B2" s="106"/>
      <c r="C2" s="106"/>
      <c r="D2" s="106"/>
      <c r="E2" s="106"/>
      <c r="F2" s="107"/>
      <c r="G2" s="477" t="s">
        <v>1</v>
      </c>
      <c r="H2" s="477"/>
      <c r="I2" s="477"/>
      <c r="J2" s="477"/>
      <c r="K2" s="477"/>
      <c r="L2" s="477"/>
      <c r="M2" s="477"/>
      <c r="N2" s="477"/>
      <c r="O2" s="47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6"/>
      <c r="AB2" s="476"/>
    </row>
    <row r="3" spans="1:28" s="108" customFormat="1" ht="15" x14ac:dyDescent="0.25">
      <c r="A3" s="106"/>
      <c r="B3" s="106"/>
      <c r="C3" s="106"/>
      <c r="D3" s="106"/>
      <c r="E3" s="106"/>
      <c r="F3" s="107"/>
      <c r="G3" s="477" t="s">
        <v>185</v>
      </c>
      <c r="H3" s="477"/>
      <c r="I3" s="477"/>
      <c r="J3" s="477"/>
      <c r="K3" s="477"/>
      <c r="L3" s="477"/>
      <c r="M3" s="47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6"/>
      <c r="AB3" s="214"/>
    </row>
    <row r="4" spans="1:28" s="108" customFormat="1" ht="15" x14ac:dyDescent="0.25">
      <c r="A4" s="106"/>
      <c r="B4" s="478" t="s">
        <v>2</v>
      </c>
      <c r="C4" s="478"/>
      <c r="D4" s="478"/>
      <c r="E4" s="478"/>
      <c r="F4" s="107"/>
      <c r="G4" s="107" t="s">
        <v>3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6"/>
      <c r="AB4" s="214"/>
    </row>
    <row r="5" spans="1:28" s="108" customFormat="1" ht="15" x14ac:dyDescent="0.25">
      <c r="A5" s="110"/>
      <c r="B5" s="111" t="s">
        <v>4</v>
      </c>
      <c r="C5" s="112"/>
      <c r="D5" s="112"/>
      <c r="E5" s="112"/>
      <c r="F5" s="113"/>
      <c r="G5" s="475" t="s">
        <v>5</v>
      </c>
      <c r="H5" s="475"/>
      <c r="I5" s="475"/>
      <c r="J5" s="475"/>
      <c r="K5" s="475"/>
      <c r="L5" s="475"/>
      <c r="M5" s="475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5"/>
      <c r="AB5" s="115"/>
    </row>
    <row r="6" spans="1:28" s="108" customFormat="1" ht="15" x14ac:dyDescent="0.25">
      <c r="B6" s="108" t="s">
        <v>6</v>
      </c>
      <c r="C6" s="116"/>
      <c r="D6" s="116"/>
      <c r="E6" s="117"/>
      <c r="F6" s="118"/>
      <c r="G6" s="474" t="s">
        <v>7</v>
      </c>
      <c r="H6" s="474"/>
      <c r="I6" s="474"/>
      <c r="J6" s="474"/>
      <c r="K6" s="474"/>
      <c r="L6" s="47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5"/>
      <c r="AB6" s="115"/>
    </row>
    <row r="7" spans="1:28" s="108" customFormat="1" ht="15" x14ac:dyDescent="0.25">
      <c r="B7" s="108" t="s">
        <v>8</v>
      </c>
      <c r="C7" s="116"/>
      <c r="D7" s="116"/>
      <c r="E7" s="116"/>
      <c r="F7" s="118"/>
      <c r="G7" s="213" t="s">
        <v>221</v>
      </c>
      <c r="H7" s="114"/>
      <c r="I7" s="114"/>
      <c r="J7" s="114"/>
      <c r="K7" s="114"/>
      <c r="L7" s="114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</row>
    <row r="8" spans="1:28" s="108" customFormat="1" ht="15" x14ac:dyDescent="0.25">
      <c r="B8" s="108" t="s">
        <v>9</v>
      </c>
      <c r="C8" s="116"/>
      <c r="D8" s="116"/>
      <c r="E8" s="116"/>
      <c r="F8" s="118"/>
      <c r="G8" s="474" t="s">
        <v>10</v>
      </c>
      <c r="H8" s="474"/>
      <c r="I8" s="474"/>
      <c r="J8" s="474"/>
      <c r="K8" s="474"/>
      <c r="L8" s="114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</row>
    <row r="9" spans="1:28" s="108" customFormat="1" ht="15" x14ac:dyDescent="0.25">
      <c r="B9" s="108" t="s">
        <v>11</v>
      </c>
      <c r="F9" s="121"/>
      <c r="G9" s="121" t="s">
        <v>12</v>
      </c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5"/>
      <c r="AB9" s="122"/>
    </row>
    <row r="10" spans="1:28" s="108" customFormat="1" ht="15" x14ac:dyDescent="0.25">
      <c r="B10" s="469" t="s">
        <v>13</v>
      </c>
      <c r="C10" s="469"/>
      <c r="D10" s="469"/>
      <c r="E10" s="469" t="s">
        <v>14</v>
      </c>
      <c r="F10" s="465" t="s">
        <v>15</v>
      </c>
      <c r="G10" s="465" t="s">
        <v>16</v>
      </c>
      <c r="H10" s="465"/>
      <c r="I10" s="465" t="s">
        <v>17</v>
      </c>
      <c r="J10" s="465" t="s">
        <v>18</v>
      </c>
      <c r="K10" s="465" t="s">
        <v>19</v>
      </c>
      <c r="L10" s="465" t="s">
        <v>20</v>
      </c>
      <c r="M10" s="465" t="s">
        <v>21</v>
      </c>
      <c r="N10" s="465" t="s">
        <v>22</v>
      </c>
      <c r="O10" s="465" t="s">
        <v>23</v>
      </c>
      <c r="P10" s="471" t="s">
        <v>24</v>
      </c>
      <c r="Q10" s="471" t="s">
        <v>25</v>
      </c>
      <c r="R10" s="465" t="s">
        <v>26</v>
      </c>
      <c r="S10" s="465"/>
      <c r="T10" s="465"/>
      <c r="U10" s="465" t="s">
        <v>27</v>
      </c>
      <c r="V10" s="465" t="s">
        <v>28</v>
      </c>
      <c r="W10" s="466" t="s">
        <v>26</v>
      </c>
      <c r="X10" s="467"/>
      <c r="Y10" s="467"/>
      <c r="Z10" s="468"/>
      <c r="AA10" s="469" t="s">
        <v>29</v>
      </c>
      <c r="AB10" s="469" t="s">
        <v>30</v>
      </c>
    </row>
    <row r="11" spans="1:28" s="108" customFormat="1" ht="15" x14ac:dyDescent="0.25">
      <c r="B11" s="470" t="s">
        <v>31</v>
      </c>
      <c r="C11" s="470" t="s">
        <v>32</v>
      </c>
      <c r="D11" s="470" t="s">
        <v>33</v>
      </c>
      <c r="E11" s="469"/>
      <c r="F11" s="465"/>
      <c r="G11" s="465"/>
      <c r="H11" s="465"/>
      <c r="I11" s="465"/>
      <c r="J11" s="465"/>
      <c r="K11" s="465"/>
      <c r="L11" s="465"/>
      <c r="M11" s="465"/>
      <c r="N11" s="465"/>
      <c r="O11" s="465"/>
      <c r="P11" s="472"/>
      <c r="Q11" s="472"/>
      <c r="R11" s="465" t="s">
        <v>34</v>
      </c>
      <c r="S11" s="465" t="s">
        <v>35</v>
      </c>
      <c r="T11" s="465" t="s">
        <v>36</v>
      </c>
      <c r="U11" s="465"/>
      <c r="V11" s="465"/>
      <c r="W11" s="465" t="s">
        <v>37</v>
      </c>
      <c r="X11" s="465" t="s">
        <v>38</v>
      </c>
      <c r="Y11" s="465" t="s">
        <v>39</v>
      </c>
      <c r="Z11" s="465" t="s">
        <v>40</v>
      </c>
      <c r="AA11" s="469"/>
      <c r="AB11" s="469"/>
    </row>
    <row r="12" spans="1:28" s="108" customFormat="1" ht="45" x14ac:dyDescent="0.25">
      <c r="B12" s="470"/>
      <c r="C12" s="470"/>
      <c r="D12" s="470"/>
      <c r="E12" s="469"/>
      <c r="F12" s="465"/>
      <c r="G12" s="212" t="s">
        <v>41</v>
      </c>
      <c r="H12" s="212" t="s">
        <v>42</v>
      </c>
      <c r="I12" s="465"/>
      <c r="J12" s="465"/>
      <c r="K12" s="465"/>
      <c r="L12" s="465"/>
      <c r="M12" s="465"/>
      <c r="N12" s="465"/>
      <c r="O12" s="465"/>
      <c r="P12" s="473"/>
      <c r="Q12" s="473"/>
      <c r="R12" s="465"/>
      <c r="S12" s="465"/>
      <c r="T12" s="465"/>
      <c r="U12" s="465"/>
      <c r="V12" s="465"/>
      <c r="W12" s="465"/>
      <c r="X12" s="465"/>
      <c r="Y12" s="465"/>
      <c r="Z12" s="465"/>
      <c r="AA12" s="469"/>
      <c r="AB12" s="469"/>
    </row>
    <row r="13" spans="1:28" s="124" customFormat="1" ht="15.75" customHeight="1" x14ac:dyDescent="0.2">
      <c r="B13" s="125">
        <v>1</v>
      </c>
      <c r="C13" s="125">
        <v>2</v>
      </c>
      <c r="D13" s="125">
        <v>3</v>
      </c>
      <c r="E13" s="125">
        <v>4</v>
      </c>
      <c r="F13" s="125">
        <v>5</v>
      </c>
      <c r="G13" s="125">
        <v>6</v>
      </c>
      <c r="H13" s="125">
        <v>7</v>
      </c>
      <c r="I13" s="125">
        <v>8</v>
      </c>
      <c r="J13" s="126">
        <v>9</v>
      </c>
      <c r="K13" s="126">
        <v>10</v>
      </c>
      <c r="L13" s="125">
        <v>11</v>
      </c>
      <c r="M13" s="125">
        <v>12</v>
      </c>
      <c r="N13" s="125">
        <v>13</v>
      </c>
      <c r="O13" s="125">
        <v>14</v>
      </c>
      <c r="P13" s="126">
        <v>15</v>
      </c>
      <c r="Q13" s="125">
        <v>16</v>
      </c>
      <c r="R13" s="125">
        <v>17</v>
      </c>
      <c r="S13" s="125">
        <v>18</v>
      </c>
      <c r="T13" s="125">
        <v>19</v>
      </c>
      <c r="U13" s="125">
        <v>20</v>
      </c>
      <c r="V13" s="125">
        <v>21</v>
      </c>
      <c r="W13" s="125">
        <v>22</v>
      </c>
      <c r="X13" s="125">
        <v>23</v>
      </c>
      <c r="Y13" s="125">
        <v>24</v>
      </c>
      <c r="Z13" s="125">
        <v>25</v>
      </c>
      <c r="AA13" s="125">
        <v>26</v>
      </c>
      <c r="AB13" s="125">
        <v>27</v>
      </c>
    </row>
    <row r="14" spans="1:28" ht="27.75" customHeight="1" x14ac:dyDescent="0.2">
      <c r="B14" s="128">
        <v>333</v>
      </c>
      <c r="C14" s="129" t="s">
        <v>43</v>
      </c>
      <c r="D14" s="129"/>
      <c r="E14" s="105" t="s">
        <v>44</v>
      </c>
      <c r="F14" s="130">
        <f>F15+F32+F45+F64+F81+F95+F111+F128+F144+F161+F170+F172+F186+F187+F192+F204+F205+F209+F229+F246+F265+F280+F293+F311+F313+F315+F328+F330+F332+F336+F353+F354+F359</f>
        <v>41685978</v>
      </c>
      <c r="G14" s="130">
        <f t="shared" ref="G14:K14" si="0">G15+G32+G45+G64+G81+G95+G111+G128+G144+G161+G170+G172+G186+G187+G192+G204+G205+G209+G229+G246+G265+G280+G293+G311+G313+G315+G328+G330+G332+G336+G353+G354+G359</f>
        <v>13040929</v>
      </c>
      <c r="H14" s="130">
        <f t="shared" si="0"/>
        <v>9019671</v>
      </c>
      <c r="I14" s="131">
        <f t="shared" si="0"/>
        <v>10725242.336550003</v>
      </c>
      <c r="J14" s="130">
        <f t="shared" si="0"/>
        <v>-2315686.6634499999</v>
      </c>
      <c r="K14" s="130">
        <f t="shared" si="0"/>
        <v>9002106.9192099981</v>
      </c>
      <c r="L14" s="132">
        <f>(K14/H14)*100</f>
        <v>99.805269163476112</v>
      </c>
      <c r="M14" s="130">
        <f>M15+M32+M45+M64+M81+M95+M111+M128+M144+M161+M170+M172+M186+M187+M192+M204+M205+M209+M229+M246+M265+M280+M293+M311+M313+M315+M328+M330+M332+M336+M353+M354+M359</f>
        <v>41685978</v>
      </c>
      <c r="N14" s="131">
        <f>M14/F14*100</f>
        <v>100</v>
      </c>
      <c r="O14" s="130">
        <f t="shared" ref="O14:V14" si="1">O15+O32+O45+O64+O81+O95+O111+O128+O144+O161+O170+O172+O186+O187+O192+O204+O205+O209+O229+O246+O265+O280+O293+O311+O313+O315+O328+O330+O332+O336+O353+O354+O359</f>
        <v>0</v>
      </c>
      <c r="P14" s="130">
        <f t="shared" si="1"/>
        <v>-17564.080790000131</v>
      </c>
      <c r="Q14" s="130">
        <f t="shared" si="1"/>
        <v>-139846.37600000002</v>
      </c>
      <c r="R14" s="130">
        <f t="shared" si="1"/>
        <v>0</v>
      </c>
      <c r="S14" s="130">
        <f t="shared" si="1"/>
        <v>-86142.98</v>
      </c>
      <c r="T14" s="130">
        <f t="shared" si="1"/>
        <v>-53671.396000000008</v>
      </c>
      <c r="U14" s="130">
        <f t="shared" si="1"/>
        <v>0</v>
      </c>
      <c r="V14" s="130">
        <f t="shared" si="1"/>
        <v>1505.5258899999867</v>
      </c>
      <c r="W14" s="131"/>
      <c r="X14" s="131"/>
      <c r="Y14" s="131"/>
      <c r="Z14" s="131"/>
      <c r="AA14" s="133"/>
      <c r="AB14" s="134"/>
    </row>
    <row r="15" spans="1:28" ht="51" x14ac:dyDescent="0.2">
      <c r="B15" s="135" t="s">
        <v>45</v>
      </c>
      <c r="C15" s="129"/>
      <c r="D15" s="129"/>
      <c r="E15" s="136" t="s">
        <v>5</v>
      </c>
      <c r="F15" s="131">
        <f>F16</f>
        <v>604076</v>
      </c>
      <c r="G15" s="131">
        <f>G16</f>
        <v>255214</v>
      </c>
      <c r="H15" s="131">
        <f>H16</f>
        <v>188308</v>
      </c>
      <c r="I15" s="131">
        <f>I16</f>
        <v>238793.63699999999</v>
      </c>
      <c r="J15" s="131">
        <f t="shared" ref="J15" si="2">I15-G15</f>
        <v>-16420.363000000012</v>
      </c>
      <c r="K15" s="131">
        <f t="shared" ref="K15" si="3">K16</f>
        <v>188209.67584999997</v>
      </c>
      <c r="L15" s="132">
        <f>(K15/H15)*100</f>
        <v>99.947785463177325</v>
      </c>
      <c r="M15" s="131">
        <f>M16</f>
        <v>604076</v>
      </c>
      <c r="N15" s="131">
        <f>M15/F15*100</f>
        <v>100</v>
      </c>
      <c r="O15" s="131">
        <f t="shared" ref="O15" si="4">O16</f>
        <v>0</v>
      </c>
      <c r="P15" s="131">
        <f t="shared" ref="P15:P29" si="5">K15-H15</f>
        <v>-98.324150000029476</v>
      </c>
      <c r="Q15" s="131">
        <f>R15+S15+T15</f>
        <v>-51798.314999999995</v>
      </c>
      <c r="R15" s="131">
        <f>+R16</f>
        <v>0</v>
      </c>
      <c r="S15" s="131">
        <f>+S16</f>
        <v>-45703.314999999995</v>
      </c>
      <c r="T15" s="131">
        <f>T16</f>
        <v>-6095</v>
      </c>
      <c r="U15" s="131"/>
      <c r="V15" s="131">
        <f>+V16</f>
        <v>0</v>
      </c>
      <c r="W15" s="131"/>
      <c r="X15" s="131"/>
      <c r="Y15" s="131"/>
      <c r="Z15" s="131"/>
      <c r="AA15" s="133"/>
      <c r="AB15" s="105"/>
    </row>
    <row r="16" spans="1:28" ht="25.5" x14ac:dyDescent="0.2">
      <c r="A16" s="127">
        <v>1</v>
      </c>
      <c r="B16" s="135"/>
      <c r="C16" s="129" t="s">
        <v>46</v>
      </c>
      <c r="D16" s="129"/>
      <c r="E16" s="137" t="s">
        <v>47</v>
      </c>
      <c r="F16" s="131">
        <f>F17+F18+F19+F20+F21+F22+F23+F24+F25+F26+F27+F28+F29+F30+F31</f>
        <v>604076</v>
      </c>
      <c r="G16" s="131">
        <f t="shared" ref="G16:I16" si="6">G17+G18+G19+G20+G21+G22+G23+G24+G25+G26+G27+G28+G29+G30+G31</f>
        <v>255214</v>
      </c>
      <c r="H16" s="131">
        <f t="shared" si="6"/>
        <v>188308</v>
      </c>
      <c r="I16" s="131">
        <f t="shared" si="6"/>
        <v>238793.63699999999</v>
      </c>
      <c r="J16" s="131">
        <f>I16-G16</f>
        <v>-16420.363000000012</v>
      </c>
      <c r="K16" s="131">
        <f>K17+K18+K19+K20+K21+K22+K23+K24+K25+K26+K27+K28+K29+K30+K31</f>
        <v>188209.67584999997</v>
      </c>
      <c r="L16" s="132">
        <f t="shared" ref="L16:L27" si="7">(K16/H16)*100</f>
        <v>99.947785463177325</v>
      </c>
      <c r="M16" s="131">
        <f>M17+M18+M19+M20+M21+M22+M23+M24+M25+M26+M27+M28+M29+M30+M31</f>
        <v>604076</v>
      </c>
      <c r="N16" s="131">
        <f>M16/F16*100</f>
        <v>100</v>
      </c>
      <c r="O16" s="131">
        <f>O17+O18+O19+O21+O22+O23+O24+O25+O26+O27+O29+O30</f>
        <v>0</v>
      </c>
      <c r="P16" s="131">
        <f t="shared" si="5"/>
        <v>-98.324150000029476</v>
      </c>
      <c r="Q16" s="131">
        <f>R16+S16+T16</f>
        <v>-51798.314999999995</v>
      </c>
      <c r="R16" s="131">
        <f>SUM(R17:R30)+R31</f>
        <v>0</v>
      </c>
      <c r="S16" s="131">
        <f>SUM(S17:S30)+S31</f>
        <v>-45703.314999999995</v>
      </c>
      <c r="T16" s="131">
        <f>SUM(T17:T30)+T31</f>
        <v>-6095</v>
      </c>
      <c r="U16" s="131"/>
      <c r="V16" s="131">
        <v>0</v>
      </c>
      <c r="W16" s="131"/>
      <c r="X16" s="131"/>
      <c r="Y16" s="131"/>
      <c r="Z16" s="131"/>
      <c r="AA16" s="138"/>
      <c r="AB16" s="139"/>
    </row>
    <row r="17" spans="2:28" ht="63.75" x14ac:dyDescent="0.2">
      <c r="B17" s="135"/>
      <c r="C17" s="129"/>
      <c r="D17" s="140" t="s">
        <v>48</v>
      </c>
      <c r="E17" s="136" t="s">
        <v>49</v>
      </c>
      <c r="F17" s="131">
        <v>233770</v>
      </c>
      <c r="G17" s="131">
        <v>71165</v>
      </c>
      <c r="H17" s="131">
        <v>71165</v>
      </c>
      <c r="I17" s="131">
        <v>71164.317999999999</v>
      </c>
      <c r="J17" s="131">
        <f>I17-G17</f>
        <v>-0.68200000000069849</v>
      </c>
      <c r="K17" s="131">
        <v>71164.317999999999</v>
      </c>
      <c r="L17" s="132">
        <f t="shared" si="7"/>
        <v>99.999041663739192</v>
      </c>
      <c r="M17" s="132">
        <f>F17</f>
        <v>233770</v>
      </c>
      <c r="N17" s="131">
        <f t="shared" ref="N17:N82" si="8">M17/F17*100</f>
        <v>100</v>
      </c>
      <c r="O17" s="131">
        <f t="shared" ref="O17:O32" si="9">M17-F17</f>
        <v>0</v>
      </c>
      <c r="P17" s="131">
        <f t="shared" si="5"/>
        <v>-0.68200000000069849</v>
      </c>
      <c r="Q17" s="131">
        <f>R17+S17+T17</f>
        <v>-2367.8580000000002</v>
      </c>
      <c r="R17" s="132"/>
      <c r="S17" s="132">
        <v>-2367.8580000000002</v>
      </c>
      <c r="T17" s="131"/>
      <c r="U17" s="131"/>
      <c r="V17" s="131">
        <f>P17-Q17-U17</f>
        <v>2367.1759999999995</v>
      </c>
      <c r="W17" s="131"/>
      <c r="X17" s="131"/>
      <c r="Y17" s="131"/>
      <c r="Z17" s="131"/>
      <c r="AA17" s="105" t="s">
        <v>66</v>
      </c>
      <c r="AB17" s="105" t="s">
        <v>66</v>
      </c>
    </row>
    <row r="18" spans="2:28" ht="25.5" x14ac:dyDescent="0.2">
      <c r="B18" s="135"/>
      <c r="C18" s="129"/>
      <c r="D18" s="140" t="s">
        <v>51</v>
      </c>
      <c r="E18" s="136" t="s">
        <v>52</v>
      </c>
      <c r="F18" s="131">
        <v>45906</v>
      </c>
      <c r="G18" s="131">
        <v>45906</v>
      </c>
      <c r="H18" s="131">
        <v>45906</v>
      </c>
      <c r="I18" s="131">
        <v>45905.970999999998</v>
      </c>
      <c r="J18" s="131">
        <f>I18-G18</f>
        <v>-2.9000000002270099E-2</v>
      </c>
      <c r="K18" s="131">
        <v>45905.970999999998</v>
      </c>
      <c r="L18" s="132">
        <f t="shared" si="7"/>
        <v>99.999936827429963</v>
      </c>
      <c r="M18" s="132">
        <f>F18</f>
        <v>45906</v>
      </c>
      <c r="N18" s="131">
        <f>M18/F18*100</f>
        <v>100</v>
      </c>
      <c r="O18" s="131">
        <f t="shared" si="9"/>
        <v>0</v>
      </c>
      <c r="P18" s="131">
        <f t="shared" si="5"/>
        <v>-2.9000000002270099E-2</v>
      </c>
      <c r="Q18" s="131">
        <f>T18+S18</f>
        <v>-35061</v>
      </c>
      <c r="R18" s="132" t="s">
        <v>53</v>
      </c>
      <c r="S18" s="132">
        <v>-35061</v>
      </c>
      <c r="T18" s="131"/>
      <c r="U18" s="131"/>
      <c r="V18" s="131">
        <f>P18-Q18-U18</f>
        <v>35060.970999999998</v>
      </c>
      <c r="W18" s="131"/>
      <c r="X18" s="131"/>
      <c r="Y18" s="131"/>
      <c r="Z18" s="131"/>
      <c r="AA18" s="105"/>
      <c r="AB18" s="105"/>
    </row>
    <row r="19" spans="2:28" x14ac:dyDescent="0.2">
      <c r="B19" s="135"/>
      <c r="C19" s="129"/>
      <c r="D19" s="140" t="s">
        <v>55</v>
      </c>
      <c r="E19" s="136" t="s">
        <v>56</v>
      </c>
      <c r="F19" s="131">
        <v>40436</v>
      </c>
      <c r="G19" s="131">
        <v>3374</v>
      </c>
      <c r="H19" s="131">
        <v>3374</v>
      </c>
      <c r="I19" s="131">
        <v>3373.1320000000001</v>
      </c>
      <c r="J19" s="131">
        <f t="shared" ref="J19:J31" si="10">I19-G19</f>
        <v>-0.86799999999993815</v>
      </c>
      <c r="K19" s="131">
        <v>3373.1320000000001</v>
      </c>
      <c r="L19" s="132">
        <f t="shared" si="7"/>
        <v>99.974273858921165</v>
      </c>
      <c r="M19" s="132">
        <f t="shared" ref="M19:M63" si="11">F19</f>
        <v>40436</v>
      </c>
      <c r="N19" s="131">
        <f t="shared" si="8"/>
        <v>100</v>
      </c>
      <c r="O19" s="131">
        <f t="shared" si="9"/>
        <v>0</v>
      </c>
      <c r="P19" s="131">
        <f t="shared" si="5"/>
        <v>-0.86799999999993815</v>
      </c>
      <c r="Q19" s="131">
        <f>R19+S19+T19</f>
        <v>0</v>
      </c>
      <c r="R19" s="132"/>
      <c r="S19" s="132"/>
      <c r="T19" s="131"/>
      <c r="U19" s="131"/>
      <c r="V19" s="131">
        <v>0</v>
      </c>
      <c r="W19" s="131"/>
      <c r="X19" s="131"/>
      <c r="Y19" s="131"/>
      <c r="Z19" s="131"/>
      <c r="AA19" s="105"/>
      <c r="AB19" s="105"/>
    </row>
    <row r="20" spans="2:28" ht="63.75" x14ac:dyDescent="0.2">
      <c r="B20" s="135"/>
      <c r="C20" s="129"/>
      <c r="D20" s="140" t="s">
        <v>57</v>
      </c>
      <c r="E20" s="141" t="s">
        <v>58</v>
      </c>
      <c r="F20" s="131">
        <v>9719</v>
      </c>
      <c r="G20" s="131">
        <v>2981</v>
      </c>
      <c r="H20" s="131">
        <v>2981</v>
      </c>
      <c r="I20" s="131">
        <v>2968.0320000000002</v>
      </c>
      <c r="J20" s="131">
        <f>I20-G20</f>
        <v>-12.967999999999847</v>
      </c>
      <c r="K20" s="131">
        <v>2968.0320000000002</v>
      </c>
      <c r="L20" s="132">
        <f t="shared" si="7"/>
        <v>99.564978195236492</v>
      </c>
      <c r="M20" s="132">
        <f t="shared" si="11"/>
        <v>9719</v>
      </c>
      <c r="N20" s="131">
        <f t="shared" si="8"/>
        <v>100</v>
      </c>
      <c r="O20" s="131">
        <f t="shared" si="9"/>
        <v>0</v>
      </c>
      <c r="P20" s="131">
        <f t="shared" si="5"/>
        <v>-12.967999999999847</v>
      </c>
      <c r="Q20" s="131">
        <f>R20+S20+T20</f>
        <v>-1609.992</v>
      </c>
      <c r="R20" s="132"/>
      <c r="S20" s="132">
        <v>-1609.992</v>
      </c>
      <c r="T20" s="131"/>
      <c r="U20" s="131"/>
      <c r="V20" s="131">
        <v>0</v>
      </c>
      <c r="W20" s="131"/>
      <c r="X20" s="131"/>
      <c r="Y20" s="131"/>
      <c r="Z20" s="131"/>
      <c r="AA20" s="105" t="s">
        <v>66</v>
      </c>
      <c r="AB20" s="105" t="s">
        <v>66</v>
      </c>
    </row>
    <row r="21" spans="2:28" ht="42" customHeight="1" x14ac:dyDescent="0.2">
      <c r="B21" s="135"/>
      <c r="C21" s="129"/>
      <c r="D21" s="140" t="s">
        <v>59</v>
      </c>
      <c r="E21" s="136" t="s">
        <v>60</v>
      </c>
      <c r="F21" s="131">
        <v>14384</v>
      </c>
      <c r="G21" s="131">
        <v>6165</v>
      </c>
      <c r="H21" s="131">
        <v>6165</v>
      </c>
      <c r="I21" s="131">
        <v>6165</v>
      </c>
      <c r="J21" s="131">
        <f t="shared" si="10"/>
        <v>0</v>
      </c>
      <c r="K21" s="131">
        <v>6165</v>
      </c>
      <c r="L21" s="132">
        <f t="shared" si="7"/>
        <v>100</v>
      </c>
      <c r="M21" s="132">
        <f t="shared" si="11"/>
        <v>14384</v>
      </c>
      <c r="N21" s="131">
        <f t="shared" si="8"/>
        <v>100</v>
      </c>
      <c r="O21" s="131">
        <f t="shared" si="9"/>
        <v>0</v>
      </c>
      <c r="P21" s="131">
        <f t="shared" si="5"/>
        <v>0</v>
      </c>
      <c r="Q21" s="131">
        <f t="shared" ref="Q21:Q63" si="12">R21+S21+T21</f>
        <v>-2134.9119999999998</v>
      </c>
      <c r="R21" s="132"/>
      <c r="S21" s="131">
        <v>-2134.9119999999998</v>
      </c>
      <c r="T21" s="131"/>
      <c r="U21" s="131"/>
      <c r="V21" s="131">
        <v>0</v>
      </c>
      <c r="W21" s="131"/>
      <c r="X21" s="131"/>
      <c r="Y21" s="131"/>
      <c r="Z21" s="131"/>
      <c r="AA21" s="105"/>
      <c r="AB21" s="105"/>
    </row>
    <row r="22" spans="2:28" ht="38.25" x14ac:dyDescent="0.2">
      <c r="B22" s="135"/>
      <c r="C22" s="129"/>
      <c r="D22" s="140" t="s">
        <v>61</v>
      </c>
      <c r="E22" s="136" t="s">
        <v>62</v>
      </c>
      <c r="F22" s="131">
        <v>12495</v>
      </c>
      <c r="G22" s="131">
        <v>4505</v>
      </c>
      <c r="H22" s="131">
        <v>4505</v>
      </c>
      <c r="I22" s="131">
        <v>4505</v>
      </c>
      <c r="J22" s="131">
        <f>I22-G22</f>
        <v>0</v>
      </c>
      <c r="K22" s="131">
        <v>4505</v>
      </c>
      <c r="L22" s="132">
        <f t="shared" si="7"/>
        <v>100</v>
      </c>
      <c r="M22" s="132">
        <f t="shared" si="11"/>
        <v>12495</v>
      </c>
      <c r="N22" s="131">
        <f t="shared" si="8"/>
        <v>100</v>
      </c>
      <c r="O22" s="131">
        <f t="shared" si="9"/>
        <v>0</v>
      </c>
      <c r="P22" s="131">
        <f t="shared" si="5"/>
        <v>0</v>
      </c>
      <c r="Q22" s="131">
        <f>R22+S22+T22</f>
        <v>-1855.8579999999999</v>
      </c>
      <c r="R22" s="132"/>
      <c r="S22" s="131">
        <v>-1855.8579999999999</v>
      </c>
      <c r="T22" s="131"/>
      <c r="U22" s="131"/>
      <c r="V22" s="131">
        <v>0</v>
      </c>
      <c r="W22" s="131"/>
      <c r="X22" s="131"/>
      <c r="Y22" s="131"/>
      <c r="Z22" s="131"/>
      <c r="AA22" s="105"/>
      <c r="AB22" s="105"/>
    </row>
    <row r="23" spans="2:28" ht="54.75" customHeight="1" x14ac:dyDescent="0.2">
      <c r="B23" s="135"/>
      <c r="C23" s="129"/>
      <c r="D23" s="140" t="s">
        <v>64</v>
      </c>
      <c r="E23" s="141" t="s">
        <v>65</v>
      </c>
      <c r="F23" s="131">
        <v>8331</v>
      </c>
      <c r="G23" s="131">
        <v>3266</v>
      </c>
      <c r="H23" s="131">
        <v>3266</v>
      </c>
      <c r="I23" s="131">
        <v>3254.8910000000001</v>
      </c>
      <c r="J23" s="131">
        <f t="shared" si="10"/>
        <v>-11.108999999999924</v>
      </c>
      <c r="K23" s="131">
        <v>3254.8910000000001</v>
      </c>
      <c r="L23" s="132">
        <f t="shared" si="7"/>
        <v>99.659859154929578</v>
      </c>
      <c r="M23" s="132">
        <f t="shared" si="11"/>
        <v>8331</v>
      </c>
      <c r="N23" s="131">
        <f t="shared" si="8"/>
        <v>100</v>
      </c>
      <c r="O23" s="131">
        <f t="shared" si="9"/>
        <v>0</v>
      </c>
      <c r="P23" s="131">
        <f t="shared" si="5"/>
        <v>-11.108999999999924</v>
      </c>
      <c r="Q23" s="131">
        <f>R23+S23+T23</f>
        <v>-1266.183</v>
      </c>
      <c r="R23" s="132"/>
      <c r="S23" s="131">
        <v>-1266.183</v>
      </c>
      <c r="T23" s="131"/>
      <c r="U23" s="131"/>
      <c r="V23" s="131">
        <v>0</v>
      </c>
      <c r="W23" s="131"/>
      <c r="X23" s="131"/>
      <c r="Y23" s="131"/>
      <c r="Z23" s="131"/>
      <c r="AA23" s="105" t="s">
        <v>66</v>
      </c>
      <c r="AB23" s="105" t="s">
        <v>66</v>
      </c>
    </row>
    <row r="24" spans="2:28" ht="43.5" customHeight="1" x14ac:dyDescent="0.2">
      <c r="B24" s="135"/>
      <c r="C24" s="129"/>
      <c r="D24" s="140" t="s">
        <v>67</v>
      </c>
      <c r="E24" s="142" t="s">
        <v>68</v>
      </c>
      <c r="F24" s="131">
        <v>85626</v>
      </c>
      <c r="G24" s="131">
        <v>30800</v>
      </c>
      <c r="H24" s="131">
        <v>30800</v>
      </c>
      <c r="I24" s="131">
        <v>30800</v>
      </c>
      <c r="J24" s="131">
        <f t="shared" si="10"/>
        <v>0</v>
      </c>
      <c r="K24" s="131">
        <v>30800</v>
      </c>
      <c r="L24" s="132">
        <f t="shared" si="7"/>
        <v>100</v>
      </c>
      <c r="M24" s="132">
        <f t="shared" si="11"/>
        <v>85626</v>
      </c>
      <c r="N24" s="131">
        <f t="shared" si="8"/>
        <v>100</v>
      </c>
      <c r="O24" s="131">
        <f t="shared" si="9"/>
        <v>0</v>
      </c>
      <c r="P24" s="131">
        <f t="shared" si="5"/>
        <v>0</v>
      </c>
      <c r="Q24" s="131">
        <f>R24+S24+T24</f>
        <v>-1102.3720000000001</v>
      </c>
      <c r="R24" s="132"/>
      <c r="S24" s="132">
        <v>-1102.3720000000001</v>
      </c>
      <c r="T24" s="131"/>
      <c r="U24" s="131"/>
      <c r="V24" s="131">
        <v>0</v>
      </c>
      <c r="W24" s="131"/>
      <c r="X24" s="131"/>
      <c r="Y24" s="131"/>
      <c r="Z24" s="131"/>
      <c r="AA24" s="105"/>
      <c r="AB24" s="105"/>
    </row>
    <row r="25" spans="2:28" ht="63.75" x14ac:dyDescent="0.2">
      <c r="B25" s="135"/>
      <c r="C25" s="129"/>
      <c r="D25" s="140" t="s">
        <v>69</v>
      </c>
      <c r="E25" s="142" t="s">
        <v>70</v>
      </c>
      <c r="F25" s="131">
        <v>13531</v>
      </c>
      <c r="G25" s="131">
        <v>4600</v>
      </c>
      <c r="H25" s="131">
        <v>4600</v>
      </c>
      <c r="I25" s="131">
        <v>4599.2280000000001</v>
      </c>
      <c r="J25" s="131">
        <f t="shared" si="10"/>
        <v>-0.77199999999993452</v>
      </c>
      <c r="K25" s="131">
        <v>4599.2280000000001</v>
      </c>
      <c r="L25" s="132">
        <f t="shared" si="7"/>
        <v>99.98321739130435</v>
      </c>
      <c r="M25" s="132">
        <f t="shared" si="11"/>
        <v>13531</v>
      </c>
      <c r="N25" s="131">
        <f t="shared" si="8"/>
        <v>100</v>
      </c>
      <c r="O25" s="131">
        <f t="shared" si="9"/>
        <v>0</v>
      </c>
      <c r="P25" s="131">
        <f t="shared" si="5"/>
        <v>-0.77199999999993452</v>
      </c>
      <c r="Q25" s="131">
        <f t="shared" si="12"/>
        <v>-305.14</v>
      </c>
      <c r="R25" s="132"/>
      <c r="S25" s="132">
        <v>-305.14</v>
      </c>
      <c r="T25" s="131"/>
      <c r="U25" s="131"/>
      <c r="V25" s="131">
        <v>0</v>
      </c>
      <c r="W25" s="131"/>
      <c r="X25" s="131"/>
      <c r="Y25" s="131"/>
      <c r="Z25" s="131"/>
      <c r="AA25" s="105" t="s">
        <v>66</v>
      </c>
      <c r="AB25" s="105" t="s">
        <v>66</v>
      </c>
    </row>
    <row r="26" spans="2:28" ht="25.5" x14ac:dyDescent="0.2">
      <c r="B26" s="135"/>
      <c r="C26" s="129"/>
      <c r="D26" s="140" t="s">
        <v>71</v>
      </c>
      <c r="E26" s="142" t="s">
        <v>72</v>
      </c>
      <c r="F26" s="131">
        <v>3564</v>
      </c>
      <c r="G26" s="131">
        <v>3564</v>
      </c>
      <c r="H26" s="131">
        <v>0</v>
      </c>
      <c r="I26" s="131">
        <v>0</v>
      </c>
      <c r="J26" s="131">
        <f t="shared" si="10"/>
        <v>-3564</v>
      </c>
      <c r="K26" s="131">
        <v>0</v>
      </c>
      <c r="L26" s="132">
        <v>0</v>
      </c>
      <c r="M26" s="132">
        <f t="shared" si="11"/>
        <v>3564</v>
      </c>
      <c r="N26" s="131">
        <f t="shared" si="8"/>
        <v>100</v>
      </c>
      <c r="O26" s="131">
        <f t="shared" si="9"/>
        <v>0</v>
      </c>
      <c r="P26" s="131">
        <f t="shared" si="5"/>
        <v>0</v>
      </c>
      <c r="Q26" s="131">
        <f>R26+S26+T26</f>
        <v>0</v>
      </c>
      <c r="R26" s="132"/>
      <c r="S26" s="132"/>
      <c r="T26" s="132"/>
      <c r="U26" s="132"/>
      <c r="V26" s="131">
        <v>0</v>
      </c>
      <c r="W26" s="131"/>
      <c r="X26" s="131"/>
      <c r="Y26" s="131"/>
      <c r="Z26" s="131"/>
      <c r="AA26" s="105"/>
      <c r="AB26" s="105" t="s">
        <v>217</v>
      </c>
    </row>
    <row r="27" spans="2:28" ht="40.5" customHeight="1" x14ac:dyDescent="0.2">
      <c r="B27" s="135"/>
      <c r="C27" s="129"/>
      <c r="D27" s="140" t="s">
        <v>73</v>
      </c>
      <c r="E27" s="136" t="s">
        <v>74</v>
      </c>
      <c r="F27" s="131">
        <v>5303</v>
      </c>
      <c r="G27" s="131">
        <v>5303</v>
      </c>
      <c r="H27" s="131">
        <v>548</v>
      </c>
      <c r="I27" s="131">
        <v>4667.0820000000003</v>
      </c>
      <c r="J27" s="131">
        <f t="shared" si="10"/>
        <v>-635.91799999999967</v>
      </c>
      <c r="K27" s="131">
        <v>480.87984999999998</v>
      </c>
      <c r="L27" s="132">
        <f t="shared" si="7"/>
        <v>87.751797445255477</v>
      </c>
      <c r="M27" s="132">
        <f>F27</f>
        <v>5303</v>
      </c>
      <c r="N27" s="131">
        <f>M27/F27*100</f>
        <v>100</v>
      </c>
      <c r="O27" s="131">
        <f t="shared" si="9"/>
        <v>0</v>
      </c>
      <c r="P27" s="131">
        <f t="shared" si="5"/>
        <v>-67.120150000000024</v>
      </c>
      <c r="Q27" s="131">
        <f>R27+S27+T27</f>
        <v>-137</v>
      </c>
      <c r="R27" s="132"/>
      <c r="S27" s="132"/>
      <c r="T27" s="132">
        <v>-137</v>
      </c>
      <c r="U27" s="132"/>
      <c r="V27" s="131">
        <v>0</v>
      </c>
      <c r="W27" s="131"/>
      <c r="X27" s="131"/>
      <c r="Y27" s="131"/>
      <c r="Z27" s="131"/>
      <c r="AA27" s="105" t="s">
        <v>205</v>
      </c>
      <c r="AB27" s="105" t="s">
        <v>205</v>
      </c>
    </row>
    <row r="28" spans="2:28" ht="51" x14ac:dyDescent="0.2">
      <c r="B28" s="135"/>
      <c r="C28" s="129"/>
      <c r="D28" s="140" t="s">
        <v>75</v>
      </c>
      <c r="E28" s="136" t="s">
        <v>76</v>
      </c>
      <c r="F28" s="131">
        <v>800</v>
      </c>
      <c r="G28" s="131">
        <v>800</v>
      </c>
      <c r="H28" s="131">
        <v>264</v>
      </c>
      <c r="I28" s="131">
        <v>800</v>
      </c>
      <c r="J28" s="131">
        <f>I28-G28</f>
        <v>0</v>
      </c>
      <c r="K28" s="131">
        <v>264</v>
      </c>
      <c r="L28" s="132">
        <v>0</v>
      </c>
      <c r="M28" s="132">
        <f>F28</f>
        <v>800</v>
      </c>
      <c r="N28" s="131">
        <f>M28/F28*100</f>
        <v>100</v>
      </c>
      <c r="O28" s="131">
        <f t="shared" si="9"/>
        <v>0</v>
      </c>
      <c r="P28" s="131">
        <f t="shared" si="5"/>
        <v>0</v>
      </c>
      <c r="Q28" s="131">
        <f t="shared" si="12"/>
        <v>-66</v>
      </c>
      <c r="R28" s="132"/>
      <c r="S28" s="132"/>
      <c r="T28" s="132">
        <v>-66</v>
      </c>
      <c r="U28" s="132"/>
      <c r="V28" s="131">
        <v>0</v>
      </c>
      <c r="W28" s="131"/>
      <c r="X28" s="131"/>
      <c r="Y28" s="131"/>
      <c r="Z28" s="131"/>
      <c r="AA28" s="105"/>
      <c r="AB28" s="105"/>
    </row>
    <row r="29" spans="2:28" ht="25.5" x14ac:dyDescent="0.2">
      <c r="B29" s="135"/>
      <c r="C29" s="129"/>
      <c r="D29" s="140" t="s">
        <v>77</v>
      </c>
      <c r="E29" s="136" t="s">
        <v>78</v>
      </c>
      <c r="F29" s="132">
        <v>72715</v>
      </c>
      <c r="G29" s="132">
        <v>72715</v>
      </c>
      <c r="H29" s="132">
        <v>14664</v>
      </c>
      <c r="I29" s="132">
        <v>60520.983</v>
      </c>
      <c r="J29" s="131">
        <f t="shared" si="10"/>
        <v>-12194.017</v>
      </c>
      <c r="K29" s="132">
        <v>14659.224</v>
      </c>
      <c r="L29" s="132">
        <v>0</v>
      </c>
      <c r="M29" s="132">
        <f t="shared" si="11"/>
        <v>72715</v>
      </c>
      <c r="N29" s="131">
        <f t="shared" si="8"/>
        <v>100</v>
      </c>
      <c r="O29" s="131">
        <f t="shared" si="9"/>
        <v>0</v>
      </c>
      <c r="P29" s="131">
        <f t="shared" si="5"/>
        <v>-4.7759999999998399</v>
      </c>
      <c r="Q29" s="131">
        <f>R29+S29+T29</f>
        <v>-5592</v>
      </c>
      <c r="R29" s="132"/>
      <c r="S29" s="132"/>
      <c r="T29" s="132">
        <v>-5592</v>
      </c>
      <c r="U29" s="132"/>
      <c r="V29" s="131">
        <v>0</v>
      </c>
      <c r="W29" s="131"/>
      <c r="X29" s="131"/>
      <c r="Y29" s="131"/>
      <c r="Z29" s="131"/>
      <c r="AA29" s="105"/>
      <c r="AB29" s="105" t="s">
        <v>200</v>
      </c>
    </row>
    <row r="30" spans="2:28" ht="25.5" x14ac:dyDescent="0.2">
      <c r="B30" s="135"/>
      <c r="C30" s="129"/>
      <c r="D30" s="140" t="s">
        <v>79</v>
      </c>
      <c r="E30" s="136" t="s">
        <v>80</v>
      </c>
      <c r="F30" s="132">
        <v>24771</v>
      </c>
      <c r="G30" s="132">
        <v>70</v>
      </c>
      <c r="H30" s="132">
        <v>70</v>
      </c>
      <c r="I30" s="132">
        <v>70</v>
      </c>
      <c r="J30" s="131">
        <f t="shared" si="10"/>
        <v>0</v>
      </c>
      <c r="K30" s="132">
        <v>70</v>
      </c>
      <c r="L30" s="132">
        <v>0</v>
      </c>
      <c r="M30" s="132">
        <f t="shared" si="11"/>
        <v>24771</v>
      </c>
      <c r="N30" s="131">
        <f t="shared" si="8"/>
        <v>100</v>
      </c>
      <c r="O30" s="131">
        <f t="shared" si="9"/>
        <v>0</v>
      </c>
      <c r="P30" s="131">
        <f>K30-H30</f>
        <v>0</v>
      </c>
      <c r="Q30" s="131">
        <f>R30+S30+T30</f>
        <v>-300</v>
      </c>
      <c r="R30" s="132"/>
      <c r="S30" s="143"/>
      <c r="T30" s="143">
        <v>-300</v>
      </c>
      <c r="U30" s="132"/>
      <c r="V30" s="131">
        <v>0</v>
      </c>
      <c r="W30" s="131"/>
      <c r="X30" s="131"/>
      <c r="Y30" s="131"/>
      <c r="Z30" s="131"/>
      <c r="AA30" s="105"/>
      <c r="AB30" s="105"/>
    </row>
    <row r="31" spans="2:28" ht="38.25" x14ac:dyDescent="0.2">
      <c r="B31" s="135"/>
      <c r="C31" s="129"/>
      <c r="D31" s="140" t="s">
        <v>81</v>
      </c>
      <c r="E31" s="136" t="s">
        <v>82</v>
      </c>
      <c r="F31" s="132">
        <v>32725</v>
      </c>
      <c r="G31" s="132">
        <v>0</v>
      </c>
      <c r="H31" s="132">
        <v>0</v>
      </c>
      <c r="I31" s="132">
        <v>0</v>
      </c>
      <c r="J31" s="131">
        <f t="shared" si="10"/>
        <v>0</v>
      </c>
      <c r="K31" s="132">
        <v>0</v>
      </c>
      <c r="L31" s="132">
        <v>0</v>
      </c>
      <c r="M31" s="132">
        <f t="shared" si="11"/>
        <v>32725</v>
      </c>
      <c r="N31" s="131">
        <f t="shared" si="8"/>
        <v>100</v>
      </c>
      <c r="O31" s="131">
        <f t="shared" si="9"/>
        <v>0</v>
      </c>
      <c r="P31" s="131">
        <f>K31-H31</f>
        <v>0</v>
      </c>
      <c r="Q31" s="131">
        <f>R31+S31+T31</f>
        <v>0</v>
      </c>
      <c r="R31" s="132"/>
      <c r="S31" s="143"/>
      <c r="T31" s="143"/>
      <c r="U31" s="132"/>
      <c r="V31" s="131">
        <v>0</v>
      </c>
      <c r="W31" s="131"/>
      <c r="X31" s="131"/>
      <c r="Y31" s="131"/>
      <c r="Z31" s="131"/>
      <c r="AA31" s="105"/>
      <c r="AB31" s="105"/>
    </row>
    <row r="32" spans="2:28" ht="76.5" x14ac:dyDescent="0.2">
      <c r="B32" s="129" t="s">
        <v>87</v>
      </c>
      <c r="C32" s="144"/>
      <c r="D32" s="140"/>
      <c r="E32" s="145" t="s">
        <v>203</v>
      </c>
      <c r="F32" s="130">
        <f>F33</f>
        <v>459077</v>
      </c>
      <c r="G32" s="130">
        <f t="shared" ref="G32:J32" si="13">G33</f>
        <v>355127</v>
      </c>
      <c r="H32" s="130">
        <f t="shared" si="13"/>
        <v>158394</v>
      </c>
      <c r="I32" s="130">
        <f t="shared" si="13"/>
        <v>319444.34918999998</v>
      </c>
      <c r="J32" s="130">
        <f t="shared" si="13"/>
        <v>-35682.650810000006</v>
      </c>
      <c r="K32" s="130">
        <f>K33</f>
        <v>158393.22927999997</v>
      </c>
      <c r="L32" s="132">
        <f t="shared" ref="L32:L51" si="14">(K32/H32)*100</f>
        <v>99.999513415912205</v>
      </c>
      <c r="M32" s="130">
        <f>M33</f>
        <v>459077</v>
      </c>
      <c r="N32" s="131">
        <f t="shared" si="8"/>
        <v>100</v>
      </c>
      <c r="O32" s="131">
        <f t="shared" si="9"/>
        <v>0</v>
      </c>
      <c r="P32" s="130">
        <f t="shared" ref="P32:T32" si="15">P33</f>
        <v>-0.77072000000059404</v>
      </c>
      <c r="Q32" s="130">
        <f t="shared" si="15"/>
        <v>-7003.9340000000002</v>
      </c>
      <c r="R32" s="130">
        <f t="shared" si="15"/>
        <v>0</v>
      </c>
      <c r="S32" s="130">
        <f t="shared" si="15"/>
        <v>0</v>
      </c>
      <c r="T32" s="130">
        <f t="shared" si="15"/>
        <v>-7003.9340000000002</v>
      </c>
      <c r="U32" s="131">
        <v>0</v>
      </c>
      <c r="V32" s="131">
        <v>0</v>
      </c>
      <c r="W32" s="131"/>
      <c r="X32" s="131"/>
      <c r="Y32" s="131"/>
      <c r="Z32" s="131"/>
      <c r="AA32" s="105"/>
      <c r="AB32" s="137"/>
    </row>
    <row r="33" spans="2:28" ht="33.75" customHeight="1" x14ac:dyDescent="0.2">
      <c r="B33" s="135"/>
      <c r="C33" s="129" t="s">
        <v>46</v>
      </c>
      <c r="D33" s="140"/>
      <c r="E33" s="137" t="s">
        <v>47</v>
      </c>
      <c r="F33" s="131">
        <f>F34+F35+F36+F37+F38+F39+F42+F43+F44+F40+F41</f>
        <v>459077</v>
      </c>
      <c r="G33" s="131">
        <f t="shared" ref="G33:J33" si="16">G34+G35+G36+G37+G38+G39+G42+G43+G44+G40+G41</f>
        <v>355127</v>
      </c>
      <c r="H33" s="131">
        <f t="shared" si="16"/>
        <v>158394</v>
      </c>
      <c r="I33" s="131">
        <f t="shared" si="16"/>
        <v>319444.34918999998</v>
      </c>
      <c r="J33" s="131">
        <f t="shared" si="16"/>
        <v>-35682.650810000006</v>
      </c>
      <c r="K33" s="131">
        <f>K34+K35+K36+K37+K38+K39+K42+K43+K44+K40+K41</f>
        <v>158393.22927999997</v>
      </c>
      <c r="L33" s="132">
        <f t="shared" si="14"/>
        <v>99.999513415912205</v>
      </c>
      <c r="M33" s="131">
        <f>M34+M35+M36+M37+M38+M39+M42+M43+M44+M40+M41</f>
        <v>459077</v>
      </c>
      <c r="N33" s="131">
        <f t="shared" si="8"/>
        <v>100</v>
      </c>
      <c r="O33" s="131">
        <f>SUM(O34:O45)</f>
        <v>0</v>
      </c>
      <c r="P33" s="131">
        <f t="shared" ref="P33:T33" si="17">P34+P35+P36+P37+P38+P39+P42+P43+P44+P40+P41</f>
        <v>-0.77072000000059404</v>
      </c>
      <c r="Q33" s="131">
        <f t="shared" si="17"/>
        <v>-7003.9340000000002</v>
      </c>
      <c r="R33" s="131">
        <f t="shared" si="17"/>
        <v>0</v>
      </c>
      <c r="S33" s="131">
        <f t="shared" si="17"/>
        <v>0</v>
      </c>
      <c r="T33" s="131">
        <f t="shared" si="17"/>
        <v>-7003.9340000000002</v>
      </c>
      <c r="U33" s="131">
        <f>SUM(U34:U45)</f>
        <v>0</v>
      </c>
      <c r="V33" s="131">
        <f>SUM(V34:V45)</f>
        <v>-395.89188000000036</v>
      </c>
      <c r="W33" s="131"/>
      <c r="X33" s="131"/>
      <c r="Y33" s="131"/>
      <c r="Z33" s="131"/>
      <c r="AA33" s="105"/>
      <c r="AB33" s="105"/>
    </row>
    <row r="34" spans="2:28" x14ac:dyDescent="0.2">
      <c r="B34" s="135"/>
      <c r="C34" s="129"/>
      <c r="D34" s="129" t="s">
        <v>88</v>
      </c>
      <c r="E34" s="137" t="s">
        <v>49</v>
      </c>
      <c r="F34" s="131">
        <v>136891</v>
      </c>
      <c r="G34" s="131">
        <v>49349</v>
      </c>
      <c r="H34" s="131">
        <v>49226</v>
      </c>
      <c r="I34" s="131">
        <v>49226</v>
      </c>
      <c r="J34" s="131">
        <f>I34-G34</f>
        <v>-123</v>
      </c>
      <c r="K34" s="131">
        <v>49226</v>
      </c>
      <c r="L34" s="132">
        <f t="shared" si="14"/>
        <v>100</v>
      </c>
      <c r="M34" s="132">
        <f>F34</f>
        <v>136891</v>
      </c>
      <c r="N34" s="131">
        <f t="shared" si="8"/>
        <v>100</v>
      </c>
      <c r="O34" s="131">
        <f t="shared" ref="O34:O44" si="18">M34-F34</f>
        <v>0</v>
      </c>
      <c r="P34" s="131">
        <f t="shared" ref="P34" si="19">K34-H34</f>
        <v>0</v>
      </c>
      <c r="Q34" s="131">
        <f t="shared" ref="Q34" si="20">R34+S34+T34</f>
        <v>0</v>
      </c>
      <c r="R34" s="131"/>
      <c r="S34" s="132"/>
      <c r="T34" s="131"/>
      <c r="U34" s="131"/>
      <c r="V34" s="131">
        <f>P34-Q34-U34</f>
        <v>0</v>
      </c>
      <c r="W34" s="131"/>
      <c r="X34" s="131"/>
      <c r="Y34" s="131"/>
      <c r="Z34" s="131"/>
      <c r="AA34" s="105"/>
      <c r="AB34" s="105"/>
    </row>
    <row r="35" spans="2:28" x14ac:dyDescent="0.2">
      <c r="B35" s="135"/>
      <c r="C35" s="129"/>
      <c r="D35" s="140" t="s">
        <v>55</v>
      </c>
      <c r="E35" s="136" t="s">
        <v>56</v>
      </c>
      <c r="F35" s="131">
        <v>5015</v>
      </c>
      <c r="G35" s="131">
        <v>1639</v>
      </c>
      <c r="H35" s="131">
        <v>1639</v>
      </c>
      <c r="I35" s="131">
        <v>1639</v>
      </c>
      <c r="J35" s="131">
        <f>I35-G35</f>
        <v>0</v>
      </c>
      <c r="K35" s="131">
        <v>1639</v>
      </c>
      <c r="L35" s="132">
        <v>100</v>
      </c>
      <c r="M35" s="132">
        <f t="shared" ref="M35:M42" si="21">F35</f>
        <v>5015</v>
      </c>
      <c r="N35" s="131">
        <f t="shared" si="8"/>
        <v>100</v>
      </c>
      <c r="O35" s="131">
        <f t="shared" si="18"/>
        <v>0</v>
      </c>
      <c r="P35" s="131">
        <f>K35-H35</f>
        <v>0</v>
      </c>
      <c r="Q35" s="131">
        <f>R35+S35+T35</f>
        <v>0</v>
      </c>
      <c r="R35" s="132"/>
      <c r="S35" s="132"/>
      <c r="T35" s="131"/>
      <c r="U35" s="131"/>
      <c r="V35" s="131">
        <v>0</v>
      </c>
      <c r="W35" s="131"/>
      <c r="X35" s="131"/>
      <c r="Y35" s="131"/>
      <c r="Z35" s="131"/>
      <c r="AA35" s="105"/>
      <c r="AB35" s="105"/>
    </row>
    <row r="36" spans="2:28" ht="38.25" x14ac:dyDescent="0.2">
      <c r="B36" s="135"/>
      <c r="C36" s="129"/>
      <c r="D36" s="140" t="s">
        <v>57</v>
      </c>
      <c r="E36" s="141" t="s">
        <v>58</v>
      </c>
      <c r="F36" s="131">
        <v>4601</v>
      </c>
      <c r="G36" s="131">
        <v>1329</v>
      </c>
      <c r="H36" s="131">
        <v>1329</v>
      </c>
      <c r="I36" s="131">
        <v>1329</v>
      </c>
      <c r="J36" s="131">
        <f t="shared" ref="J36:J44" si="22">I36-G36</f>
        <v>0</v>
      </c>
      <c r="K36" s="131">
        <v>1329</v>
      </c>
      <c r="L36" s="132">
        <v>100</v>
      </c>
      <c r="M36" s="132">
        <f t="shared" si="21"/>
        <v>4601</v>
      </c>
      <c r="N36" s="131">
        <f t="shared" si="8"/>
        <v>100</v>
      </c>
      <c r="O36" s="131">
        <f t="shared" si="18"/>
        <v>0</v>
      </c>
      <c r="P36" s="131">
        <f>K36-H36</f>
        <v>0</v>
      </c>
      <c r="Q36" s="131">
        <f>R36+S36+T36</f>
        <v>0</v>
      </c>
      <c r="R36" s="132"/>
      <c r="S36" s="132"/>
      <c r="T36" s="131"/>
      <c r="U36" s="131"/>
      <c r="V36" s="131">
        <v>0</v>
      </c>
      <c r="W36" s="131"/>
      <c r="X36" s="131"/>
      <c r="Y36" s="131"/>
      <c r="Z36" s="131"/>
      <c r="AA36" s="105"/>
      <c r="AB36" s="105"/>
    </row>
    <row r="37" spans="2:28" x14ac:dyDescent="0.2">
      <c r="B37" s="135"/>
      <c r="C37" s="129"/>
      <c r="D37" s="140" t="s">
        <v>59</v>
      </c>
      <c r="E37" s="136" t="s">
        <v>60</v>
      </c>
      <c r="F37" s="131">
        <v>7076</v>
      </c>
      <c r="G37" s="131">
        <v>3851</v>
      </c>
      <c r="H37" s="131">
        <v>3851</v>
      </c>
      <c r="I37" s="131">
        <v>3851</v>
      </c>
      <c r="J37" s="131">
        <f t="shared" si="22"/>
        <v>0</v>
      </c>
      <c r="K37" s="131">
        <v>3851</v>
      </c>
      <c r="L37" s="132">
        <v>100</v>
      </c>
      <c r="M37" s="132">
        <f t="shared" si="21"/>
        <v>7076</v>
      </c>
      <c r="N37" s="131">
        <f t="shared" si="8"/>
        <v>100</v>
      </c>
      <c r="O37" s="131">
        <f t="shared" si="18"/>
        <v>0</v>
      </c>
      <c r="P37" s="131">
        <f>K37-H37</f>
        <v>0</v>
      </c>
      <c r="Q37" s="131">
        <f t="shared" ref="Q37:Q38" si="23">R37+S37+T37</f>
        <v>0</v>
      </c>
      <c r="R37" s="132"/>
      <c r="S37" s="131"/>
      <c r="T37" s="131"/>
      <c r="U37" s="131"/>
      <c r="V37" s="131">
        <v>0</v>
      </c>
      <c r="W37" s="131"/>
      <c r="X37" s="131"/>
      <c r="Y37" s="131"/>
      <c r="Z37" s="131"/>
      <c r="AA37" s="105"/>
      <c r="AB37" s="105"/>
    </row>
    <row r="38" spans="2:28" ht="38.25" x14ac:dyDescent="0.2">
      <c r="B38" s="135"/>
      <c r="C38" s="129"/>
      <c r="D38" s="140" t="s">
        <v>61</v>
      </c>
      <c r="E38" s="136" t="s">
        <v>62</v>
      </c>
      <c r="F38" s="131">
        <v>6201</v>
      </c>
      <c r="G38" s="131">
        <v>2450</v>
      </c>
      <c r="H38" s="131">
        <v>2450</v>
      </c>
      <c r="I38" s="131">
        <v>2450</v>
      </c>
      <c r="J38" s="131">
        <f t="shared" si="22"/>
        <v>0</v>
      </c>
      <c r="K38" s="131">
        <v>2450</v>
      </c>
      <c r="L38" s="132">
        <v>100</v>
      </c>
      <c r="M38" s="132">
        <f t="shared" si="21"/>
        <v>6201</v>
      </c>
      <c r="N38" s="131">
        <f t="shared" si="8"/>
        <v>100</v>
      </c>
      <c r="O38" s="131">
        <f t="shared" si="18"/>
        <v>0</v>
      </c>
      <c r="P38" s="131">
        <f t="shared" ref="P38:P44" si="24">K38-H38</f>
        <v>0</v>
      </c>
      <c r="Q38" s="131">
        <f t="shared" si="23"/>
        <v>0</v>
      </c>
      <c r="R38" s="132"/>
      <c r="S38" s="131"/>
      <c r="T38" s="131"/>
      <c r="U38" s="131"/>
      <c r="V38" s="131">
        <v>0</v>
      </c>
      <c r="W38" s="131"/>
      <c r="X38" s="131"/>
      <c r="Y38" s="131"/>
      <c r="Z38" s="131"/>
      <c r="AA38" s="105"/>
      <c r="AB38" s="105"/>
    </row>
    <row r="39" spans="2:28" ht="51" x14ac:dyDescent="0.2">
      <c r="B39" s="135"/>
      <c r="C39" s="129"/>
      <c r="D39" s="140" t="s">
        <v>64</v>
      </c>
      <c r="E39" s="141" t="s">
        <v>65</v>
      </c>
      <c r="F39" s="131">
        <v>4134</v>
      </c>
      <c r="G39" s="131">
        <v>1350</v>
      </c>
      <c r="H39" s="131">
        <v>1350</v>
      </c>
      <c r="I39" s="131">
        <v>1350</v>
      </c>
      <c r="J39" s="131">
        <f t="shared" si="22"/>
        <v>0</v>
      </c>
      <c r="K39" s="131">
        <v>1350</v>
      </c>
      <c r="L39" s="132">
        <v>100</v>
      </c>
      <c r="M39" s="132">
        <f t="shared" si="21"/>
        <v>4134</v>
      </c>
      <c r="N39" s="131">
        <f t="shared" si="8"/>
        <v>100</v>
      </c>
      <c r="O39" s="131">
        <f t="shared" si="18"/>
        <v>0</v>
      </c>
      <c r="P39" s="131">
        <f t="shared" si="24"/>
        <v>0</v>
      </c>
      <c r="Q39" s="131">
        <f>R39+S39+T39</f>
        <v>0</v>
      </c>
      <c r="R39" s="132"/>
      <c r="S39" s="131"/>
      <c r="T39" s="131"/>
      <c r="U39" s="131"/>
      <c r="V39" s="131">
        <v>0</v>
      </c>
      <c r="W39" s="131"/>
      <c r="X39" s="131"/>
      <c r="Y39" s="131"/>
      <c r="Z39" s="131"/>
      <c r="AA39" s="105"/>
      <c r="AB39" s="105"/>
    </row>
    <row r="40" spans="2:28" ht="25.5" x14ac:dyDescent="0.2">
      <c r="B40" s="135"/>
      <c r="C40" s="129"/>
      <c r="D40" s="140" t="s">
        <v>91</v>
      </c>
      <c r="E40" s="137" t="s">
        <v>92</v>
      </c>
      <c r="F40" s="131">
        <v>75785</v>
      </c>
      <c r="G40" s="131">
        <v>75785</v>
      </c>
      <c r="H40" s="131">
        <v>19380</v>
      </c>
      <c r="I40" s="131">
        <v>40226.985910000003</v>
      </c>
      <c r="J40" s="131">
        <f>I40-G40</f>
        <v>-35558.014089999997</v>
      </c>
      <c r="K40" s="131">
        <v>19380</v>
      </c>
      <c r="L40" s="132">
        <v>100</v>
      </c>
      <c r="M40" s="132">
        <f t="shared" si="21"/>
        <v>75785</v>
      </c>
      <c r="N40" s="131">
        <f t="shared" si="8"/>
        <v>100</v>
      </c>
      <c r="O40" s="131">
        <f t="shared" si="18"/>
        <v>0</v>
      </c>
      <c r="P40" s="131">
        <f>K40-H40</f>
        <v>0</v>
      </c>
      <c r="Q40" s="131">
        <f>R40+S40+T40</f>
        <v>-5227</v>
      </c>
      <c r="R40" s="131"/>
      <c r="S40" s="132"/>
      <c r="T40" s="131">
        <v>-5227</v>
      </c>
      <c r="U40" s="131"/>
      <c r="V40" s="131">
        <v>0</v>
      </c>
      <c r="W40" s="131"/>
      <c r="X40" s="131"/>
      <c r="Y40" s="131"/>
      <c r="Z40" s="131"/>
      <c r="AA40" s="105"/>
      <c r="AB40" s="105" t="s">
        <v>217</v>
      </c>
    </row>
    <row r="41" spans="2:28" ht="63.75" x14ac:dyDescent="0.2">
      <c r="B41" s="135"/>
      <c r="C41" s="129"/>
      <c r="D41" s="140" t="s">
        <v>93</v>
      </c>
      <c r="E41" s="137" t="s">
        <v>94</v>
      </c>
      <c r="F41" s="131">
        <v>100</v>
      </c>
      <c r="G41" s="131">
        <v>100</v>
      </c>
      <c r="H41" s="131">
        <v>100</v>
      </c>
      <c r="I41" s="131">
        <v>99.724000000000004</v>
      </c>
      <c r="J41" s="131">
        <f t="shared" ref="J41" si="25">I41-G41</f>
        <v>-0.27599999999999625</v>
      </c>
      <c r="K41" s="131">
        <v>99.724000000000004</v>
      </c>
      <c r="L41" s="132">
        <v>100</v>
      </c>
      <c r="M41" s="132">
        <f t="shared" si="21"/>
        <v>100</v>
      </c>
      <c r="N41" s="131">
        <f>M41/F41*100</f>
        <v>100</v>
      </c>
      <c r="O41" s="131">
        <f t="shared" si="18"/>
        <v>0</v>
      </c>
      <c r="P41" s="131">
        <f>K41-H41</f>
        <v>-0.27599999999999625</v>
      </c>
      <c r="Q41" s="131">
        <f>R41+S41+T41</f>
        <v>0</v>
      </c>
      <c r="R41" s="131"/>
      <c r="S41" s="132"/>
      <c r="T41" s="131"/>
      <c r="U41" s="131"/>
      <c r="V41" s="131">
        <v>0</v>
      </c>
      <c r="W41" s="131"/>
      <c r="X41" s="131"/>
      <c r="Y41" s="131"/>
      <c r="Z41" s="131"/>
      <c r="AA41" s="105" t="s">
        <v>54</v>
      </c>
      <c r="AB41" s="105" t="s">
        <v>54</v>
      </c>
    </row>
    <row r="42" spans="2:28" ht="63.75" x14ac:dyDescent="0.2">
      <c r="B42" s="135"/>
      <c r="C42" s="129"/>
      <c r="D42" s="140" t="s">
        <v>71</v>
      </c>
      <c r="E42" s="142" t="s">
        <v>72</v>
      </c>
      <c r="F42" s="131">
        <v>8822</v>
      </c>
      <c r="G42" s="131">
        <v>8822</v>
      </c>
      <c r="H42" s="131">
        <v>8822</v>
      </c>
      <c r="I42" s="131">
        <v>8821.5052799999994</v>
      </c>
      <c r="J42" s="131">
        <f t="shared" si="22"/>
        <v>-0.49472000000059779</v>
      </c>
      <c r="K42" s="131">
        <v>8821.5052799999994</v>
      </c>
      <c r="L42" s="132">
        <v>100</v>
      </c>
      <c r="M42" s="132">
        <f t="shared" si="21"/>
        <v>8822</v>
      </c>
      <c r="N42" s="131">
        <f t="shared" si="8"/>
        <v>100</v>
      </c>
      <c r="O42" s="131">
        <f t="shared" si="18"/>
        <v>0</v>
      </c>
      <c r="P42" s="131">
        <f t="shared" si="24"/>
        <v>-0.49472000000059779</v>
      </c>
      <c r="Q42" s="131">
        <f t="shared" ref="Q42" si="26">R42+S42+T42</f>
        <v>-1776.934</v>
      </c>
      <c r="R42" s="132"/>
      <c r="S42" s="132"/>
      <c r="T42" s="132">
        <v>-1776.934</v>
      </c>
      <c r="U42" s="132"/>
      <c r="V42" s="131">
        <v>0</v>
      </c>
      <c r="W42" s="131"/>
      <c r="X42" s="131"/>
      <c r="Y42" s="131"/>
      <c r="Z42" s="131"/>
      <c r="AA42" s="105" t="s">
        <v>54</v>
      </c>
      <c r="AB42" s="105" t="s">
        <v>54</v>
      </c>
    </row>
    <row r="43" spans="2:28" ht="51" x14ac:dyDescent="0.2">
      <c r="B43" s="135"/>
      <c r="C43" s="129"/>
      <c r="D43" s="140" t="s">
        <v>75</v>
      </c>
      <c r="E43" s="136" t="s">
        <v>76</v>
      </c>
      <c r="F43" s="131">
        <v>800</v>
      </c>
      <c r="G43" s="131">
        <v>800</v>
      </c>
      <c r="H43" s="131">
        <v>400</v>
      </c>
      <c r="I43" s="131">
        <v>800</v>
      </c>
      <c r="J43" s="131">
        <f t="shared" si="22"/>
        <v>0</v>
      </c>
      <c r="K43" s="131">
        <v>400</v>
      </c>
      <c r="L43" s="132">
        <v>100</v>
      </c>
      <c r="M43" s="132">
        <f>F43</f>
        <v>800</v>
      </c>
      <c r="N43" s="131">
        <f>M43/F43*100</f>
        <v>100</v>
      </c>
      <c r="O43" s="131">
        <f t="shared" si="18"/>
        <v>0</v>
      </c>
      <c r="P43" s="131">
        <f t="shared" si="24"/>
        <v>0</v>
      </c>
      <c r="Q43" s="131">
        <f>R43+S43+T43</f>
        <v>0</v>
      </c>
      <c r="R43" s="132"/>
      <c r="S43" s="132"/>
      <c r="T43" s="132"/>
      <c r="U43" s="132"/>
      <c r="V43" s="131">
        <v>0</v>
      </c>
      <c r="W43" s="131"/>
      <c r="X43" s="131"/>
      <c r="Y43" s="131"/>
      <c r="Z43" s="131"/>
      <c r="AA43" s="105"/>
      <c r="AB43" s="105"/>
    </row>
    <row r="44" spans="2:28" ht="63.75" x14ac:dyDescent="0.2">
      <c r="B44" s="135"/>
      <c r="C44" s="129"/>
      <c r="D44" s="140" t="s">
        <v>77</v>
      </c>
      <c r="E44" s="136" t="s">
        <v>78</v>
      </c>
      <c r="F44" s="132">
        <v>209652</v>
      </c>
      <c r="G44" s="132">
        <v>209652</v>
      </c>
      <c r="H44" s="132">
        <v>69847</v>
      </c>
      <c r="I44" s="132">
        <v>209651.13399999999</v>
      </c>
      <c r="J44" s="131">
        <f t="shared" si="22"/>
        <v>-0.8660000000090804</v>
      </c>
      <c r="K44" s="132">
        <v>69847</v>
      </c>
      <c r="L44" s="132">
        <f t="shared" ref="L44" si="27">(K44/H44)*100</f>
        <v>100</v>
      </c>
      <c r="M44" s="132">
        <f t="shared" ref="M44" si="28">F44</f>
        <v>209652</v>
      </c>
      <c r="N44" s="131">
        <f t="shared" ref="N44" si="29">M44/F44*100</f>
        <v>100</v>
      </c>
      <c r="O44" s="131">
        <f t="shared" si="18"/>
        <v>0</v>
      </c>
      <c r="P44" s="131">
        <f t="shared" si="24"/>
        <v>0</v>
      </c>
      <c r="Q44" s="131">
        <f>R44+S44+T44</f>
        <v>0</v>
      </c>
      <c r="R44" s="132"/>
      <c r="S44" s="132"/>
      <c r="T44" s="132"/>
      <c r="U44" s="132"/>
      <c r="V44" s="131">
        <v>0</v>
      </c>
      <c r="W44" s="131"/>
      <c r="X44" s="131"/>
      <c r="Y44" s="131"/>
      <c r="Z44" s="131"/>
      <c r="AA44" s="105"/>
      <c r="AB44" s="105" t="s">
        <v>54</v>
      </c>
    </row>
    <row r="45" spans="2:28" ht="76.5" x14ac:dyDescent="0.2">
      <c r="B45" s="135" t="s">
        <v>99</v>
      </c>
      <c r="C45" s="129"/>
      <c r="D45" s="129"/>
      <c r="E45" s="146" t="s">
        <v>100</v>
      </c>
      <c r="F45" s="131">
        <f>F46</f>
        <v>441065</v>
      </c>
      <c r="G45" s="131">
        <f t="shared" ref="G45:J45" si="30">G46</f>
        <v>171396</v>
      </c>
      <c r="H45" s="131">
        <f t="shared" si="30"/>
        <v>129909</v>
      </c>
      <c r="I45" s="131">
        <f t="shared" si="30"/>
        <v>138020.92915000001</v>
      </c>
      <c r="J45" s="131">
        <f t="shared" si="30"/>
        <v>-33375.070849999996</v>
      </c>
      <c r="K45" s="131">
        <f>K46</f>
        <v>126404.75219999999</v>
      </c>
      <c r="L45" s="132">
        <f t="shared" si="14"/>
        <v>97.302536544812128</v>
      </c>
      <c r="M45" s="131">
        <f>M46</f>
        <v>441065</v>
      </c>
      <c r="N45" s="131">
        <f t="shared" si="8"/>
        <v>100</v>
      </c>
      <c r="O45" s="131">
        <f t="shared" ref="O45:V45" si="31">O46</f>
        <v>0</v>
      </c>
      <c r="P45" s="131">
        <f t="shared" si="31"/>
        <v>-3504.2478000000001</v>
      </c>
      <c r="Q45" s="131">
        <f t="shared" si="31"/>
        <v>-271.61899999999997</v>
      </c>
      <c r="R45" s="131">
        <f t="shared" si="31"/>
        <v>0</v>
      </c>
      <c r="S45" s="131">
        <f t="shared" si="31"/>
        <v>-251.61899999999997</v>
      </c>
      <c r="T45" s="131">
        <f t="shared" si="31"/>
        <v>-20</v>
      </c>
      <c r="U45" s="131">
        <f t="shared" si="31"/>
        <v>0</v>
      </c>
      <c r="V45" s="131">
        <f t="shared" si="31"/>
        <v>-395.89188000000036</v>
      </c>
      <c r="W45" s="131"/>
      <c r="X45" s="131"/>
      <c r="Y45" s="131"/>
      <c r="Z45" s="131"/>
      <c r="AA45" s="147"/>
      <c r="AB45" s="105"/>
    </row>
    <row r="46" spans="2:28" ht="25.5" x14ac:dyDescent="0.2">
      <c r="B46" s="135"/>
      <c r="C46" s="129" t="s">
        <v>46</v>
      </c>
      <c r="D46" s="140"/>
      <c r="E46" s="137" t="s">
        <v>47</v>
      </c>
      <c r="F46" s="131">
        <f t="shared" ref="F46:V46" si="32">SUM(F47:F63)</f>
        <v>441065</v>
      </c>
      <c r="G46" s="131">
        <f t="shared" si="32"/>
        <v>171396</v>
      </c>
      <c r="H46" s="131">
        <f t="shared" si="32"/>
        <v>129909</v>
      </c>
      <c r="I46" s="131">
        <f>SUM(I47:I63)</f>
        <v>138020.92915000001</v>
      </c>
      <c r="J46" s="131">
        <f t="shared" si="32"/>
        <v>-33375.070849999996</v>
      </c>
      <c r="K46" s="131">
        <f t="shared" si="32"/>
        <v>126404.75219999999</v>
      </c>
      <c r="L46" s="131">
        <f t="shared" si="32"/>
        <v>2600</v>
      </c>
      <c r="M46" s="131">
        <f t="shared" si="32"/>
        <v>441065</v>
      </c>
      <c r="N46" s="131">
        <f t="shared" si="32"/>
        <v>1700</v>
      </c>
      <c r="O46" s="131">
        <f t="shared" si="32"/>
        <v>0</v>
      </c>
      <c r="P46" s="131">
        <f t="shared" si="32"/>
        <v>-3504.2478000000001</v>
      </c>
      <c r="Q46" s="131">
        <f t="shared" si="32"/>
        <v>-271.61899999999997</v>
      </c>
      <c r="R46" s="131">
        <f t="shared" si="32"/>
        <v>0</v>
      </c>
      <c r="S46" s="131">
        <f t="shared" si="32"/>
        <v>-251.61899999999997</v>
      </c>
      <c r="T46" s="131">
        <f t="shared" si="32"/>
        <v>-20</v>
      </c>
      <c r="U46" s="131">
        <f t="shared" si="32"/>
        <v>0</v>
      </c>
      <c r="V46" s="131">
        <f t="shared" si="32"/>
        <v>-395.89188000000036</v>
      </c>
      <c r="W46" s="131"/>
      <c r="X46" s="131"/>
      <c r="Y46" s="131"/>
      <c r="Z46" s="131"/>
      <c r="AA46" s="105"/>
      <c r="AB46" s="105"/>
    </row>
    <row r="47" spans="2:28" x14ac:dyDescent="0.2">
      <c r="B47" s="135"/>
      <c r="C47" s="129"/>
      <c r="D47" s="129" t="s">
        <v>88</v>
      </c>
      <c r="E47" s="137" t="s">
        <v>49</v>
      </c>
      <c r="F47" s="131">
        <v>312949</v>
      </c>
      <c r="G47" s="131">
        <v>100000</v>
      </c>
      <c r="H47" s="131">
        <v>100000</v>
      </c>
      <c r="I47" s="131">
        <v>100000</v>
      </c>
      <c r="J47" s="131">
        <f t="shared" ref="J47:J63" si="33">I47-G47</f>
        <v>0</v>
      </c>
      <c r="K47" s="131">
        <v>100000</v>
      </c>
      <c r="L47" s="132">
        <f t="shared" si="14"/>
        <v>100</v>
      </c>
      <c r="M47" s="132">
        <f>F47</f>
        <v>312949</v>
      </c>
      <c r="N47" s="131">
        <f t="shared" si="8"/>
        <v>100</v>
      </c>
      <c r="O47" s="131">
        <f t="shared" ref="O47:O63" si="34">M47-F47</f>
        <v>0</v>
      </c>
      <c r="P47" s="131">
        <f t="shared" ref="P47:P63" si="35">K47-H47</f>
        <v>0</v>
      </c>
      <c r="Q47" s="131">
        <f>R47+S47+T47</f>
        <v>0</v>
      </c>
      <c r="R47" s="131"/>
      <c r="S47" s="132"/>
      <c r="T47" s="131"/>
      <c r="U47" s="131"/>
      <c r="V47" s="131">
        <f>P47-Q47-U47</f>
        <v>0</v>
      </c>
      <c r="W47" s="131"/>
      <c r="X47" s="131"/>
      <c r="Y47" s="131"/>
      <c r="Z47" s="131"/>
      <c r="AA47" s="105"/>
      <c r="AB47" s="105"/>
    </row>
    <row r="48" spans="2:28" x14ac:dyDescent="0.2">
      <c r="B48" s="135"/>
      <c r="C48" s="129"/>
      <c r="D48" s="129" t="s">
        <v>101</v>
      </c>
      <c r="E48" s="137" t="s">
        <v>56</v>
      </c>
      <c r="F48" s="131">
        <v>14219</v>
      </c>
      <c r="G48" s="131">
        <v>3000</v>
      </c>
      <c r="H48" s="131">
        <v>3000</v>
      </c>
      <c r="I48" s="131">
        <v>2998.2109999999998</v>
      </c>
      <c r="J48" s="131">
        <f t="shared" si="33"/>
        <v>-1.7890000000002146</v>
      </c>
      <c r="K48" s="131">
        <v>2998.2109999999998</v>
      </c>
      <c r="L48" s="132">
        <v>1000</v>
      </c>
      <c r="M48" s="132">
        <f>F48</f>
        <v>14219</v>
      </c>
      <c r="N48" s="131">
        <f t="shared" si="8"/>
        <v>100</v>
      </c>
      <c r="O48" s="131">
        <f t="shared" si="34"/>
        <v>0</v>
      </c>
      <c r="P48" s="131">
        <f>K48-H48</f>
        <v>-1.7890000000002146</v>
      </c>
      <c r="Q48" s="131">
        <f>R48+S48+T48</f>
        <v>-43.475999999999999</v>
      </c>
      <c r="R48" s="131"/>
      <c r="S48" s="132">
        <v>-43.475999999999999</v>
      </c>
      <c r="T48" s="131"/>
      <c r="U48" s="131"/>
      <c r="V48" s="131">
        <f>P48-Q48-U48</f>
        <v>41.686999999999784</v>
      </c>
      <c r="W48" s="131"/>
      <c r="X48" s="131"/>
      <c r="Y48" s="131"/>
      <c r="Z48" s="131"/>
      <c r="AA48" s="105"/>
      <c r="AB48" s="105"/>
    </row>
    <row r="49" spans="2:28" ht="38.25" x14ac:dyDescent="0.2">
      <c r="B49" s="135"/>
      <c r="C49" s="129"/>
      <c r="D49" s="140" t="s">
        <v>103</v>
      </c>
      <c r="E49" s="141" t="s">
        <v>58</v>
      </c>
      <c r="F49" s="131">
        <v>8113</v>
      </c>
      <c r="G49" s="131">
        <v>1774</v>
      </c>
      <c r="H49" s="131">
        <v>1774</v>
      </c>
      <c r="I49" s="131">
        <v>1774</v>
      </c>
      <c r="J49" s="131">
        <f t="shared" si="33"/>
        <v>0</v>
      </c>
      <c r="K49" s="131">
        <v>1774</v>
      </c>
      <c r="L49" s="132">
        <v>100</v>
      </c>
      <c r="M49" s="132">
        <f t="shared" ref="M49" si="36">F49</f>
        <v>8113</v>
      </c>
      <c r="N49" s="131">
        <f t="shared" si="8"/>
        <v>100</v>
      </c>
      <c r="O49" s="131">
        <f t="shared" si="34"/>
        <v>0</v>
      </c>
      <c r="P49" s="131">
        <f>K49-H49</f>
        <v>0</v>
      </c>
      <c r="Q49" s="131">
        <f>R49+S49+T49</f>
        <v>0</v>
      </c>
      <c r="R49" s="132"/>
      <c r="S49" s="132"/>
      <c r="T49" s="131"/>
      <c r="U49" s="131"/>
      <c r="V49" s="131">
        <v>0</v>
      </c>
      <c r="W49" s="131"/>
      <c r="X49" s="131"/>
      <c r="Y49" s="131"/>
      <c r="Z49" s="131"/>
      <c r="AA49" s="105"/>
      <c r="AB49" s="105"/>
    </row>
    <row r="50" spans="2:28" x14ac:dyDescent="0.2">
      <c r="B50" s="135"/>
      <c r="C50" s="129"/>
      <c r="D50" s="129" t="s">
        <v>59</v>
      </c>
      <c r="E50" s="137" t="s">
        <v>60</v>
      </c>
      <c r="F50" s="131">
        <v>16524</v>
      </c>
      <c r="G50" s="131">
        <v>3700</v>
      </c>
      <c r="H50" s="131">
        <v>3700</v>
      </c>
      <c r="I50" s="131">
        <v>3700</v>
      </c>
      <c r="J50" s="131">
        <f t="shared" si="33"/>
        <v>0</v>
      </c>
      <c r="K50" s="131">
        <v>3700</v>
      </c>
      <c r="L50" s="132">
        <f>(K50/H50)*100</f>
        <v>100</v>
      </c>
      <c r="M50" s="132">
        <f>F50</f>
        <v>16524</v>
      </c>
      <c r="N50" s="131">
        <f t="shared" si="8"/>
        <v>100</v>
      </c>
      <c r="O50" s="131">
        <f t="shared" si="34"/>
        <v>0</v>
      </c>
      <c r="P50" s="131">
        <f t="shared" si="35"/>
        <v>0</v>
      </c>
      <c r="Q50" s="131">
        <f t="shared" si="12"/>
        <v>0</v>
      </c>
      <c r="R50" s="131"/>
      <c r="S50" s="132"/>
      <c r="T50" s="131"/>
      <c r="U50" s="131"/>
      <c r="V50" s="131">
        <f>P50-Q50-U50</f>
        <v>0</v>
      </c>
      <c r="W50" s="131"/>
      <c r="X50" s="131"/>
      <c r="Y50" s="131"/>
      <c r="Z50" s="131"/>
      <c r="AA50" s="105"/>
      <c r="AB50" s="105"/>
    </row>
    <row r="51" spans="2:28" ht="38.25" x14ac:dyDescent="0.2">
      <c r="B51" s="135"/>
      <c r="C51" s="129"/>
      <c r="D51" s="129" t="s">
        <v>61</v>
      </c>
      <c r="E51" s="137" t="s">
        <v>102</v>
      </c>
      <c r="F51" s="131">
        <v>14083</v>
      </c>
      <c r="G51" s="131">
        <v>4840</v>
      </c>
      <c r="H51" s="131">
        <v>4840</v>
      </c>
      <c r="I51" s="131">
        <v>4840</v>
      </c>
      <c r="J51" s="131">
        <f t="shared" si="33"/>
        <v>0</v>
      </c>
      <c r="K51" s="131">
        <v>4840</v>
      </c>
      <c r="L51" s="132">
        <f t="shared" si="14"/>
        <v>100</v>
      </c>
      <c r="M51" s="132">
        <f>F51</f>
        <v>14083</v>
      </c>
      <c r="N51" s="131">
        <f t="shared" si="8"/>
        <v>100</v>
      </c>
      <c r="O51" s="131">
        <f t="shared" si="34"/>
        <v>0</v>
      </c>
      <c r="P51" s="131">
        <f>K51-H51</f>
        <v>0</v>
      </c>
      <c r="Q51" s="131">
        <f t="shared" si="12"/>
        <v>-128.67699999999999</v>
      </c>
      <c r="R51" s="131"/>
      <c r="S51" s="132">
        <v>-128.67699999999999</v>
      </c>
      <c r="T51" s="131"/>
      <c r="U51" s="131"/>
      <c r="V51" s="131">
        <v>0</v>
      </c>
      <c r="W51" s="131"/>
      <c r="X51" s="131"/>
      <c r="Y51" s="131"/>
      <c r="Z51" s="131"/>
      <c r="AA51" s="105"/>
      <c r="AB51" s="105"/>
    </row>
    <row r="52" spans="2:28" x14ac:dyDescent="0.2">
      <c r="B52" s="135"/>
      <c r="C52" s="129"/>
      <c r="D52" s="140" t="s">
        <v>89</v>
      </c>
      <c r="E52" s="137" t="s">
        <v>90</v>
      </c>
      <c r="F52" s="131">
        <v>50</v>
      </c>
      <c r="G52" s="131">
        <v>0</v>
      </c>
      <c r="H52" s="131">
        <v>0</v>
      </c>
      <c r="I52" s="131">
        <v>0</v>
      </c>
      <c r="J52" s="131">
        <f t="shared" si="33"/>
        <v>0</v>
      </c>
      <c r="K52" s="131">
        <v>0</v>
      </c>
      <c r="L52" s="132">
        <v>100</v>
      </c>
      <c r="M52" s="132">
        <f t="shared" si="11"/>
        <v>50</v>
      </c>
      <c r="N52" s="131">
        <f t="shared" si="8"/>
        <v>100</v>
      </c>
      <c r="O52" s="131">
        <f t="shared" si="34"/>
        <v>0</v>
      </c>
      <c r="P52" s="131">
        <f>K52-H52</f>
        <v>0</v>
      </c>
      <c r="Q52" s="131">
        <f>R52+S52+T52</f>
        <v>0</v>
      </c>
      <c r="R52" s="131"/>
      <c r="S52" s="132"/>
      <c r="T52" s="131"/>
      <c r="U52" s="131"/>
      <c r="V52" s="131">
        <f>P52-Q52-U52</f>
        <v>0</v>
      </c>
      <c r="W52" s="131"/>
      <c r="X52" s="131"/>
      <c r="Y52" s="131"/>
      <c r="Z52" s="131"/>
      <c r="AA52" s="105"/>
      <c r="AB52" s="105"/>
    </row>
    <row r="53" spans="2:28" ht="51" x14ac:dyDescent="0.2">
      <c r="B53" s="135"/>
      <c r="C53" s="129"/>
      <c r="D53" s="129" t="s">
        <v>64</v>
      </c>
      <c r="E53" s="148" t="s">
        <v>65</v>
      </c>
      <c r="F53" s="131">
        <v>9388</v>
      </c>
      <c r="G53" s="131">
        <v>2800</v>
      </c>
      <c r="H53" s="131">
        <v>2800</v>
      </c>
      <c r="I53" s="131">
        <v>2800</v>
      </c>
      <c r="J53" s="131">
        <f t="shared" si="33"/>
        <v>0</v>
      </c>
      <c r="K53" s="131">
        <v>2800</v>
      </c>
      <c r="L53" s="132">
        <f>(K53/H53)*100</f>
        <v>100</v>
      </c>
      <c r="M53" s="132">
        <f t="shared" si="11"/>
        <v>9388</v>
      </c>
      <c r="N53" s="131">
        <f t="shared" si="8"/>
        <v>100</v>
      </c>
      <c r="O53" s="131">
        <f t="shared" si="34"/>
        <v>0</v>
      </c>
      <c r="P53" s="131">
        <f t="shared" si="35"/>
        <v>0</v>
      </c>
      <c r="Q53" s="132">
        <f>S53</f>
        <v>-79.465999999999994</v>
      </c>
      <c r="R53" s="131"/>
      <c r="S53" s="132">
        <v>-79.465999999999994</v>
      </c>
      <c r="T53" s="131"/>
      <c r="U53" s="131"/>
      <c r="V53" s="131">
        <f>P53-Q53-U53</f>
        <v>79.465999999999994</v>
      </c>
      <c r="W53" s="131"/>
      <c r="X53" s="131"/>
      <c r="Y53" s="131"/>
      <c r="Z53" s="131"/>
      <c r="AA53" s="105"/>
      <c r="AB53" s="105"/>
    </row>
    <row r="54" spans="2:28" ht="25.5" x14ac:dyDescent="0.2">
      <c r="B54" s="135"/>
      <c r="C54" s="129"/>
      <c r="D54" s="140" t="s">
        <v>91</v>
      </c>
      <c r="E54" s="137" t="s">
        <v>92</v>
      </c>
      <c r="F54" s="131">
        <v>44178</v>
      </c>
      <c r="G54" s="131">
        <v>44178</v>
      </c>
      <c r="H54" s="131">
        <v>7000</v>
      </c>
      <c r="I54" s="131">
        <v>14386.617029999999</v>
      </c>
      <c r="J54" s="131">
        <f>I54-G54</f>
        <v>-29791.382969999999</v>
      </c>
      <c r="K54" s="131">
        <v>4014.58608</v>
      </c>
      <c r="L54" s="132">
        <v>100</v>
      </c>
      <c r="M54" s="132">
        <f t="shared" si="11"/>
        <v>44178</v>
      </c>
      <c r="N54" s="131">
        <f t="shared" si="8"/>
        <v>100</v>
      </c>
      <c r="O54" s="131">
        <f t="shared" si="34"/>
        <v>0</v>
      </c>
      <c r="P54" s="131">
        <f>K54-H54</f>
        <v>-2985.41392</v>
      </c>
      <c r="Q54" s="131">
        <f>R54+S54+T54</f>
        <v>0</v>
      </c>
      <c r="R54" s="131"/>
      <c r="S54" s="132"/>
      <c r="T54" s="131"/>
      <c r="U54" s="131"/>
      <c r="V54" s="131">
        <v>0</v>
      </c>
      <c r="W54" s="131"/>
      <c r="X54" s="131"/>
      <c r="Y54" s="131"/>
      <c r="Z54" s="131"/>
      <c r="AA54" s="105"/>
      <c r="AB54" s="105" t="s">
        <v>216</v>
      </c>
    </row>
    <row r="55" spans="2:28" ht="51" x14ac:dyDescent="0.2">
      <c r="B55" s="135"/>
      <c r="C55" s="129"/>
      <c r="D55" s="140" t="s">
        <v>93</v>
      </c>
      <c r="E55" s="137" t="s">
        <v>94</v>
      </c>
      <c r="F55" s="131">
        <v>1176</v>
      </c>
      <c r="G55" s="131">
        <v>1000</v>
      </c>
      <c r="H55" s="131">
        <v>0</v>
      </c>
      <c r="I55" s="131">
        <v>424.50599999999997</v>
      </c>
      <c r="J55" s="131">
        <f t="shared" si="33"/>
        <v>-575.49400000000003</v>
      </c>
      <c r="K55" s="131">
        <v>0</v>
      </c>
      <c r="L55" s="132">
        <v>100</v>
      </c>
      <c r="M55" s="132">
        <f t="shared" si="11"/>
        <v>1176</v>
      </c>
      <c r="N55" s="131">
        <f>M55/F55*100</f>
        <v>100</v>
      </c>
      <c r="O55" s="131">
        <f t="shared" si="34"/>
        <v>0</v>
      </c>
      <c r="P55" s="131">
        <f>K55-H55</f>
        <v>0</v>
      </c>
      <c r="Q55" s="131">
        <f>R55+S55+T55</f>
        <v>0</v>
      </c>
      <c r="R55" s="131"/>
      <c r="S55" s="132"/>
      <c r="T55" s="131"/>
      <c r="U55" s="131"/>
      <c r="V55" s="131">
        <v>0</v>
      </c>
      <c r="W55" s="131"/>
      <c r="X55" s="131"/>
      <c r="Y55" s="131"/>
      <c r="Z55" s="131"/>
      <c r="AA55" s="105"/>
      <c r="AB55" s="105" t="s">
        <v>215</v>
      </c>
    </row>
    <row r="56" spans="2:28" ht="38.25" x14ac:dyDescent="0.2">
      <c r="B56" s="135"/>
      <c r="C56" s="129"/>
      <c r="D56" s="140" t="s">
        <v>95</v>
      </c>
      <c r="E56" s="149" t="s">
        <v>96</v>
      </c>
      <c r="F56" s="131">
        <v>433</v>
      </c>
      <c r="G56" s="131">
        <v>433</v>
      </c>
      <c r="H56" s="131">
        <v>127</v>
      </c>
      <c r="I56" s="131">
        <v>126.71599000000001</v>
      </c>
      <c r="J56" s="131">
        <f>I56-G56</f>
        <v>-306.28400999999997</v>
      </c>
      <c r="K56" s="131">
        <v>126.71599000000001</v>
      </c>
      <c r="L56" s="132">
        <v>100</v>
      </c>
      <c r="M56" s="132">
        <f t="shared" si="11"/>
        <v>433</v>
      </c>
      <c r="N56" s="131">
        <f>M56/F56*100</f>
        <v>100</v>
      </c>
      <c r="O56" s="131">
        <f t="shared" si="34"/>
        <v>0</v>
      </c>
      <c r="P56" s="131">
        <f t="shared" si="35"/>
        <v>-0.28400999999999499</v>
      </c>
      <c r="Q56" s="131">
        <f>R56+S56+T56</f>
        <v>0</v>
      </c>
      <c r="R56" s="132"/>
      <c r="S56" s="132"/>
      <c r="T56" s="131"/>
      <c r="U56" s="131"/>
      <c r="V56" s="131">
        <f>P56-Q56-U56</f>
        <v>-0.28400999999999499</v>
      </c>
      <c r="W56" s="131"/>
      <c r="X56" s="131"/>
      <c r="Y56" s="131"/>
      <c r="Z56" s="131"/>
      <c r="AA56" s="105"/>
      <c r="AB56" s="105" t="s">
        <v>216</v>
      </c>
    </row>
    <row r="57" spans="2:28" ht="25.5" x14ac:dyDescent="0.2">
      <c r="B57" s="135"/>
      <c r="C57" s="129"/>
      <c r="D57" s="140" t="s">
        <v>71</v>
      </c>
      <c r="E57" s="137" t="s">
        <v>104</v>
      </c>
      <c r="F57" s="131">
        <v>3483</v>
      </c>
      <c r="G57" s="131">
        <v>2000</v>
      </c>
      <c r="H57" s="131">
        <v>2000</v>
      </c>
      <c r="I57" s="131">
        <v>1501.6579999999999</v>
      </c>
      <c r="J57" s="131">
        <f>I57-G57</f>
        <v>-498.3420000000001</v>
      </c>
      <c r="K57" s="131">
        <v>1501.6579999999999</v>
      </c>
      <c r="L57" s="132">
        <v>100</v>
      </c>
      <c r="M57" s="132">
        <f t="shared" si="11"/>
        <v>3483</v>
      </c>
      <c r="N57" s="131">
        <f t="shared" si="8"/>
        <v>100</v>
      </c>
      <c r="O57" s="131">
        <f t="shared" si="34"/>
        <v>0</v>
      </c>
      <c r="P57" s="131">
        <f>K57-H57</f>
        <v>-498.3420000000001</v>
      </c>
      <c r="Q57" s="131">
        <f>R57+S57+T57</f>
        <v>0</v>
      </c>
      <c r="R57" s="132"/>
      <c r="S57" s="132"/>
      <c r="T57" s="131"/>
      <c r="U57" s="131"/>
      <c r="V57" s="131">
        <f>P57-Q57-U57</f>
        <v>-498.3420000000001</v>
      </c>
      <c r="W57" s="131"/>
      <c r="X57" s="131"/>
      <c r="Y57" s="131"/>
      <c r="Z57" s="131"/>
      <c r="AA57" s="105" t="s">
        <v>215</v>
      </c>
      <c r="AB57" s="105" t="s">
        <v>215</v>
      </c>
    </row>
    <row r="58" spans="2:28" ht="25.5" x14ac:dyDescent="0.2">
      <c r="B58" s="129"/>
      <c r="C58" s="129"/>
      <c r="D58" s="129" t="s">
        <v>97</v>
      </c>
      <c r="E58" s="137" t="s">
        <v>98</v>
      </c>
      <c r="F58" s="131">
        <v>10571</v>
      </c>
      <c r="G58" s="131">
        <v>3900</v>
      </c>
      <c r="H58" s="131">
        <v>3900</v>
      </c>
      <c r="I58" s="131">
        <v>3900</v>
      </c>
      <c r="J58" s="131">
        <f t="shared" si="33"/>
        <v>0</v>
      </c>
      <c r="K58" s="131">
        <v>3900</v>
      </c>
      <c r="L58" s="132">
        <v>100</v>
      </c>
      <c r="M58" s="132">
        <f t="shared" si="11"/>
        <v>10571</v>
      </c>
      <c r="N58" s="131">
        <f t="shared" si="8"/>
        <v>100</v>
      </c>
      <c r="O58" s="131">
        <v>0</v>
      </c>
      <c r="P58" s="131">
        <f t="shared" si="35"/>
        <v>0</v>
      </c>
      <c r="Q58" s="131">
        <f t="shared" ref="Q58" si="37">R58+S58+T58</f>
        <v>0</v>
      </c>
      <c r="R58" s="132"/>
      <c r="S58" s="132"/>
      <c r="T58" s="131"/>
      <c r="U58" s="131"/>
      <c r="V58" s="131">
        <f>P58-Q58-U58</f>
        <v>0</v>
      </c>
      <c r="W58" s="150"/>
      <c r="X58" s="150"/>
      <c r="Y58" s="150"/>
      <c r="Z58" s="131"/>
      <c r="AA58" s="105"/>
      <c r="AB58" s="105"/>
    </row>
    <row r="59" spans="2:28" ht="63.75" x14ac:dyDescent="0.2">
      <c r="B59" s="129"/>
      <c r="C59" s="129"/>
      <c r="D59" s="129" t="s">
        <v>73</v>
      </c>
      <c r="E59" s="137" t="s">
        <v>74</v>
      </c>
      <c r="F59" s="131">
        <v>326</v>
      </c>
      <c r="G59" s="131">
        <v>326</v>
      </c>
      <c r="H59" s="131">
        <v>95</v>
      </c>
      <c r="I59" s="131">
        <v>294.64</v>
      </c>
      <c r="J59" s="131">
        <f t="shared" si="33"/>
        <v>-31.360000000000014</v>
      </c>
      <c r="K59" s="131">
        <v>95</v>
      </c>
      <c r="L59" s="132">
        <v>100</v>
      </c>
      <c r="M59" s="132">
        <f t="shared" si="11"/>
        <v>326</v>
      </c>
      <c r="N59" s="131">
        <f t="shared" si="8"/>
        <v>100</v>
      </c>
      <c r="O59" s="131">
        <v>0</v>
      </c>
      <c r="P59" s="131">
        <f t="shared" si="35"/>
        <v>0</v>
      </c>
      <c r="Q59" s="131">
        <f>R59+S59+T59</f>
        <v>-20</v>
      </c>
      <c r="R59" s="132"/>
      <c r="S59" s="132"/>
      <c r="T59" s="131">
        <v>-20</v>
      </c>
      <c r="U59" s="131"/>
      <c r="V59" s="131">
        <v>0</v>
      </c>
      <c r="W59" s="150"/>
      <c r="X59" s="150"/>
      <c r="Y59" s="150"/>
      <c r="Z59" s="131"/>
      <c r="AA59" s="105"/>
      <c r="AB59" s="105" t="s">
        <v>54</v>
      </c>
    </row>
    <row r="60" spans="2:28" ht="50.25" customHeight="1" x14ac:dyDescent="0.2">
      <c r="B60" s="135"/>
      <c r="C60" s="129"/>
      <c r="D60" s="140" t="s">
        <v>75</v>
      </c>
      <c r="E60" s="136" t="s">
        <v>76</v>
      </c>
      <c r="F60" s="131">
        <v>3669</v>
      </c>
      <c r="G60" s="131">
        <v>3132</v>
      </c>
      <c r="H60" s="131">
        <v>360</v>
      </c>
      <c r="I60" s="131">
        <v>980</v>
      </c>
      <c r="J60" s="131">
        <f>I60-G60</f>
        <v>-2152</v>
      </c>
      <c r="K60" s="131">
        <v>360</v>
      </c>
      <c r="L60" s="132">
        <v>100</v>
      </c>
      <c r="M60" s="132">
        <f>F60</f>
        <v>3669</v>
      </c>
      <c r="N60" s="131">
        <f>M60/F60*100</f>
        <v>100</v>
      </c>
      <c r="O60" s="131">
        <f t="shared" ref="O60" si="38">M60-F60</f>
        <v>0</v>
      </c>
      <c r="P60" s="131">
        <f t="shared" si="35"/>
        <v>0</v>
      </c>
      <c r="Q60" s="131">
        <f>R60+S60+T60</f>
        <v>0</v>
      </c>
      <c r="R60" s="132"/>
      <c r="S60" s="132"/>
      <c r="T60" s="132"/>
      <c r="U60" s="132"/>
      <c r="V60" s="131">
        <v>0</v>
      </c>
      <c r="W60" s="131"/>
      <c r="X60" s="131"/>
      <c r="Y60" s="131"/>
      <c r="Z60" s="131"/>
      <c r="AA60" s="105"/>
      <c r="AB60" s="105" t="s">
        <v>216</v>
      </c>
    </row>
    <row r="61" spans="2:28" ht="25.5" x14ac:dyDescent="0.2">
      <c r="B61" s="135"/>
      <c r="C61" s="129"/>
      <c r="D61" s="140" t="s">
        <v>77</v>
      </c>
      <c r="E61" s="137" t="s">
        <v>78</v>
      </c>
      <c r="F61" s="131">
        <v>1880</v>
      </c>
      <c r="G61" s="131">
        <v>290</v>
      </c>
      <c r="H61" s="131">
        <v>290</v>
      </c>
      <c r="I61" s="131">
        <v>290</v>
      </c>
      <c r="J61" s="131">
        <f t="shared" si="33"/>
        <v>0</v>
      </c>
      <c r="K61" s="131">
        <v>290</v>
      </c>
      <c r="L61" s="132">
        <v>100</v>
      </c>
      <c r="M61" s="132">
        <f t="shared" si="11"/>
        <v>1880</v>
      </c>
      <c r="N61" s="131">
        <f t="shared" si="8"/>
        <v>100</v>
      </c>
      <c r="O61" s="131">
        <f t="shared" si="34"/>
        <v>0</v>
      </c>
      <c r="P61" s="131">
        <f>K61-H61</f>
        <v>0</v>
      </c>
      <c r="Q61" s="131">
        <f>R61+S61+T61</f>
        <v>0</v>
      </c>
      <c r="R61" s="131"/>
      <c r="S61" s="132"/>
      <c r="T61" s="131"/>
      <c r="U61" s="131"/>
      <c r="V61" s="131">
        <f>P61-Q61-U61</f>
        <v>0</v>
      </c>
      <c r="W61" s="131"/>
      <c r="X61" s="131"/>
      <c r="Y61" s="131"/>
      <c r="Z61" s="131"/>
      <c r="AA61" s="105"/>
      <c r="AB61" s="105"/>
    </row>
    <row r="62" spans="2:28" ht="63.75" x14ac:dyDescent="0.2">
      <c r="B62" s="135"/>
      <c r="C62" s="129"/>
      <c r="D62" s="140" t="s">
        <v>206</v>
      </c>
      <c r="E62" s="137" t="s">
        <v>207</v>
      </c>
      <c r="F62" s="131">
        <v>10</v>
      </c>
      <c r="G62" s="131">
        <v>10</v>
      </c>
      <c r="H62" s="131">
        <v>10</v>
      </c>
      <c r="I62" s="131">
        <v>4.5811299999999999</v>
      </c>
      <c r="J62" s="131">
        <f t="shared" si="33"/>
        <v>-5.4188700000000001</v>
      </c>
      <c r="K62" s="131">
        <v>4.5811299999999999</v>
      </c>
      <c r="L62" s="132">
        <v>100</v>
      </c>
      <c r="M62" s="132">
        <f t="shared" si="11"/>
        <v>10</v>
      </c>
      <c r="N62" s="131">
        <f t="shared" si="8"/>
        <v>100</v>
      </c>
      <c r="O62" s="131">
        <f t="shared" si="34"/>
        <v>0</v>
      </c>
      <c r="P62" s="131">
        <f t="shared" ref="P62" si="39">K62-H62</f>
        <v>-5.4188700000000001</v>
      </c>
      <c r="Q62" s="131">
        <f t="shared" ref="Q62" si="40">R62+S62+T62</f>
        <v>0</v>
      </c>
      <c r="R62" s="132"/>
      <c r="S62" s="132"/>
      <c r="T62" s="131"/>
      <c r="U62" s="131"/>
      <c r="V62" s="131">
        <f>P62-Q62-U62</f>
        <v>-5.4188700000000001</v>
      </c>
      <c r="W62" s="131"/>
      <c r="X62" s="131"/>
      <c r="Y62" s="131"/>
      <c r="Z62" s="131"/>
      <c r="AA62" s="105" t="s">
        <v>54</v>
      </c>
      <c r="AB62" s="105" t="s">
        <v>54</v>
      </c>
    </row>
    <row r="63" spans="2:28" ht="63.75" x14ac:dyDescent="0.2">
      <c r="B63" s="135"/>
      <c r="C63" s="129"/>
      <c r="D63" s="140" t="s">
        <v>83</v>
      </c>
      <c r="E63" s="137" t="s">
        <v>84</v>
      </c>
      <c r="F63" s="131">
        <v>13</v>
      </c>
      <c r="G63" s="131">
        <v>13</v>
      </c>
      <c r="H63" s="131">
        <v>13</v>
      </c>
      <c r="I63" s="131">
        <v>0</v>
      </c>
      <c r="J63" s="131">
        <f t="shared" si="33"/>
        <v>-13</v>
      </c>
      <c r="K63" s="131">
        <v>0</v>
      </c>
      <c r="L63" s="132">
        <v>100</v>
      </c>
      <c r="M63" s="132">
        <f t="shared" si="11"/>
        <v>13</v>
      </c>
      <c r="N63" s="131">
        <f t="shared" si="8"/>
        <v>100</v>
      </c>
      <c r="O63" s="131">
        <f t="shared" si="34"/>
        <v>0</v>
      </c>
      <c r="P63" s="131">
        <f t="shared" si="35"/>
        <v>-13</v>
      </c>
      <c r="Q63" s="131">
        <f t="shared" si="12"/>
        <v>0</v>
      </c>
      <c r="R63" s="132"/>
      <c r="S63" s="132"/>
      <c r="T63" s="131"/>
      <c r="U63" s="131"/>
      <c r="V63" s="131">
        <f>P63-Q63-U63</f>
        <v>-13</v>
      </c>
      <c r="W63" s="131"/>
      <c r="X63" s="131"/>
      <c r="Y63" s="131"/>
      <c r="Z63" s="131"/>
      <c r="AA63" s="105" t="s">
        <v>54</v>
      </c>
      <c r="AB63" s="105" t="s">
        <v>54</v>
      </c>
    </row>
    <row r="64" spans="2:28" ht="63.75" x14ac:dyDescent="0.2">
      <c r="B64" s="135" t="s">
        <v>99</v>
      </c>
      <c r="C64" s="129"/>
      <c r="D64" s="129"/>
      <c r="E64" s="142" t="s">
        <v>105</v>
      </c>
      <c r="F64" s="131">
        <f>F65</f>
        <v>373098</v>
      </c>
      <c r="G64" s="131">
        <f t="shared" ref="G64:J64" si="41">G65</f>
        <v>204631</v>
      </c>
      <c r="H64" s="131">
        <f t="shared" si="41"/>
        <v>119744</v>
      </c>
      <c r="I64" s="131">
        <f t="shared" si="41"/>
        <v>198419.56726000001</v>
      </c>
      <c r="J64" s="131">
        <f t="shared" si="41"/>
        <v>-6211.4327400000047</v>
      </c>
      <c r="K64" s="131">
        <f>K65</f>
        <v>118800.09526000002</v>
      </c>
      <c r="L64" s="132">
        <f t="shared" ref="L64:L71" si="42">(K64/H64)*100</f>
        <v>99.211731076296118</v>
      </c>
      <c r="M64" s="131">
        <f>M65</f>
        <v>373098</v>
      </c>
      <c r="N64" s="131">
        <f t="shared" si="8"/>
        <v>100</v>
      </c>
      <c r="O64" s="131">
        <f t="shared" ref="O64:T64" si="43">O65</f>
        <v>0</v>
      </c>
      <c r="P64" s="131">
        <f t="shared" si="43"/>
        <v>-943.90474000000427</v>
      </c>
      <c r="Q64" s="131">
        <f t="shared" si="43"/>
        <v>-2983.9340000000002</v>
      </c>
      <c r="R64" s="131">
        <f t="shared" si="43"/>
        <v>0</v>
      </c>
      <c r="S64" s="131">
        <f t="shared" si="43"/>
        <v>-545.67100000000005</v>
      </c>
      <c r="T64" s="131">
        <f t="shared" si="43"/>
        <v>-2438.2629999999999</v>
      </c>
      <c r="U64" s="131">
        <v>0</v>
      </c>
      <c r="V64" s="131">
        <v>0</v>
      </c>
      <c r="W64" s="131">
        <v>0</v>
      </c>
      <c r="X64" s="131">
        <v>0</v>
      </c>
      <c r="Y64" s="131">
        <v>0</v>
      </c>
      <c r="Z64" s="131">
        <v>0</v>
      </c>
      <c r="AA64" s="133"/>
      <c r="AB64" s="105"/>
    </row>
    <row r="65" spans="1:28" ht="33.75" customHeight="1" x14ac:dyDescent="0.2">
      <c r="A65" s="127" t="s">
        <v>106</v>
      </c>
      <c r="B65" s="151"/>
      <c r="C65" s="129" t="s">
        <v>46</v>
      </c>
      <c r="D65" s="129"/>
      <c r="E65" s="137" t="s">
        <v>47</v>
      </c>
      <c r="F65" s="131">
        <f>SUM(F66:F80)</f>
        <v>373098</v>
      </c>
      <c r="G65" s="131">
        <f t="shared" ref="G65:W65" si="44">SUM(G66:G80)</f>
        <v>204631</v>
      </c>
      <c r="H65" s="131">
        <f t="shared" si="44"/>
        <v>119744</v>
      </c>
      <c r="I65" s="131">
        <f t="shared" si="44"/>
        <v>198419.56726000001</v>
      </c>
      <c r="J65" s="131">
        <f t="shared" si="44"/>
        <v>-6211.4327400000047</v>
      </c>
      <c r="K65" s="131">
        <f t="shared" si="44"/>
        <v>118800.09526000002</v>
      </c>
      <c r="L65" s="131" t="e">
        <f t="shared" si="44"/>
        <v>#DIV/0!</v>
      </c>
      <c r="M65" s="131">
        <f t="shared" si="44"/>
        <v>373098</v>
      </c>
      <c r="N65" s="131">
        <f t="shared" si="44"/>
        <v>1500</v>
      </c>
      <c r="O65" s="131">
        <f t="shared" si="44"/>
        <v>0</v>
      </c>
      <c r="P65" s="131">
        <f t="shared" si="44"/>
        <v>-943.90474000000427</v>
      </c>
      <c r="Q65" s="131">
        <f t="shared" si="44"/>
        <v>-2983.9340000000002</v>
      </c>
      <c r="R65" s="131">
        <f t="shared" si="44"/>
        <v>0</v>
      </c>
      <c r="S65" s="131">
        <f t="shared" si="44"/>
        <v>-545.67100000000005</v>
      </c>
      <c r="T65" s="131">
        <f t="shared" si="44"/>
        <v>-2438.2629999999999</v>
      </c>
      <c r="U65" s="131">
        <f t="shared" si="44"/>
        <v>0</v>
      </c>
      <c r="V65" s="131">
        <f t="shared" si="44"/>
        <v>2024.7872599999955</v>
      </c>
      <c r="W65" s="131">
        <f t="shared" si="44"/>
        <v>0</v>
      </c>
      <c r="X65" s="131"/>
      <c r="Y65" s="131"/>
      <c r="Z65" s="131"/>
      <c r="AA65" s="105"/>
      <c r="AB65" s="105"/>
    </row>
    <row r="66" spans="1:28" ht="25.5" x14ac:dyDescent="0.2">
      <c r="B66" s="135"/>
      <c r="C66" s="129"/>
      <c r="D66" s="129" t="s">
        <v>88</v>
      </c>
      <c r="E66" s="137" t="s">
        <v>49</v>
      </c>
      <c r="F66" s="131">
        <v>192570</v>
      </c>
      <c r="G66" s="131">
        <v>63965</v>
      </c>
      <c r="H66" s="131">
        <v>63965</v>
      </c>
      <c r="I66" s="131">
        <v>63962.35</v>
      </c>
      <c r="J66" s="131">
        <f>I66-G66</f>
        <v>-2.6500000000014552</v>
      </c>
      <c r="K66" s="131">
        <v>63962.35</v>
      </c>
      <c r="L66" s="132">
        <f t="shared" si="42"/>
        <v>99.995857109356677</v>
      </c>
      <c r="M66" s="132">
        <f t="shared" ref="M66:M80" si="45">F66</f>
        <v>192570</v>
      </c>
      <c r="N66" s="131">
        <f t="shared" si="8"/>
        <v>100</v>
      </c>
      <c r="O66" s="131">
        <f>M66-F66</f>
        <v>0</v>
      </c>
      <c r="P66" s="131">
        <f t="shared" ref="P66:P72" si="46">K66-H66</f>
        <v>-2.6500000000014552</v>
      </c>
      <c r="Q66" s="131">
        <f t="shared" ref="Q66:Q80" si="47">R66+S66+T66</f>
        <v>-50.7</v>
      </c>
      <c r="R66" s="132"/>
      <c r="S66" s="132">
        <v>-50.7</v>
      </c>
      <c r="T66" s="131"/>
      <c r="U66" s="131"/>
      <c r="V66" s="131">
        <f>P66-Q66-U66</f>
        <v>48.049999999998548</v>
      </c>
      <c r="W66" s="131"/>
      <c r="X66" s="131"/>
      <c r="Y66" s="131"/>
      <c r="Z66" s="131"/>
      <c r="AA66" s="105" t="s">
        <v>50</v>
      </c>
      <c r="AB66" s="105" t="s">
        <v>50</v>
      </c>
    </row>
    <row r="67" spans="1:28" ht="25.5" x14ac:dyDescent="0.2">
      <c r="B67" s="135"/>
      <c r="C67" s="129"/>
      <c r="D67" s="129" t="s">
        <v>101</v>
      </c>
      <c r="E67" s="137" t="s">
        <v>56</v>
      </c>
      <c r="F67" s="131">
        <v>9254</v>
      </c>
      <c r="G67" s="131">
        <v>1297</v>
      </c>
      <c r="H67" s="131">
        <v>1297</v>
      </c>
      <c r="I67" s="131">
        <v>1296.5609999999999</v>
      </c>
      <c r="J67" s="131">
        <f>I67-G67</f>
        <v>-0.43900000000007822</v>
      </c>
      <c r="K67" s="131">
        <v>1296.5609999999999</v>
      </c>
      <c r="L67" s="132">
        <f t="shared" si="42"/>
        <v>99.966152659984573</v>
      </c>
      <c r="M67" s="132">
        <f t="shared" si="45"/>
        <v>9254</v>
      </c>
      <c r="N67" s="131">
        <f t="shared" si="8"/>
        <v>100</v>
      </c>
      <c r="O67" s="131">
        <f>M67-F67</f>
        <v>0</v>
      </c>
      <c r="P67" s="131">
        <f t="shared" si="46"/>
        <v>-0.43900000000007822</v>
      </c>
      <c r="Q67" s="131">
        <f>R67+S67+T67</f>
        <v>-110.31100000000001</v>
      </c>
      <c r="R67" s="131"/>
      <c r="S67" s="131">
        <v>-110.31100000000001</v>
      </c>
      <c r="T67" s="131"/>
      <c r="U67" s="131"/>
      <c r="V67" s="131">
        <f>P67-Q67-U67</f>
        <v>109.87199999999993</v>
      </c>
      <c r="W67" s="131"/>
      <c r="X67" s="131"/>
      <c r="Y67" s="131"/>
      <c r="Z67" s="131"/>
      <c r="AA67" s="105" t="s">
        <v>50</v>
      </c>
      <c r="AB67" s="105" t="s">
        <v>50</v>
      </c>
    </row>
    <row r="68" spans="1:28" ht="38.25" x14ac:dyDescent="0.2">
      <c r="B68" s="135"/>
      <c r="C68" s="129"/>
      <c r="D68" s="140" t="s">
        <v>57</v>
      </c>
      <c r="E68" s="141" t="s">
        <v>58</v>
      </c>
      <c r="F68" s="131">
        <v>3774</v>
      </c>
      <c r="G68" s="131">
        <v>1226</v>
      </c>
      <c r="H68" s="131">
        <v>1226</v>
      </c>
      <c r="I68" s="131">
        <v>1225.9390000000001</v>
      </c>
      <c r="J68" s="131">
        <f t="shared" ref="J68" si="48">I68-G68</f>
        <v>-6.0999999999921783E-2</v>
      </c>
      <c r="K68" s="131">
        <v>1225.9390000000001</v>
      </c>
      <c r="L68" s="132">
        <v>100</v>
      </c>
      <c r="M68" s="132">
        <f t="shared" si="45"/>
        <v>3774</v>
      </c>
      <c r="N68" s="131">
        <f t="shared" si="8"/>
        <v>100</v>
      </c>
      <c r="O68" s="131">
        <f t="shared" ref="O68" si="49">M68-F68</f>
        <v>0</v>
      </c>
      <c r="P68" s="131">
        <f>K68-H68</f>
        <v>-6.0999999999921783E-2</v>
      </c>
      <c r="Q68" s="131">
        <f>R68+S68+T68</f>
        <v>-16.734999999999999</v>
      </c>
      <c r="R68" s="132"/>
      <c r="S68" s="132">
        <v>-16.734999999999999</v>
      </c>
      <c r="T68" s="131"/>
      <c r="U68" s="131"/>
      <c r="V68" s="131">
        <v>0</v>
      </c>
      <c r="W68" s="131"/>
      <c r="X68" s="131"/>
      <c r="Y68" s="131"/>
      <c r="Z68" s="131"/>
      <c r="AA68" s="105"/>
      <c r="AB68" s="105"/>
    </row>
    <row r="69" spans="1:28" x14ac:dyDescent="0.2">
      <c r="B69" s="135"/>
      <c r="C69" s="129"/>
      <c r="D69" s="129" t="s">
        <v>59</v>
      </c>
      <c r="E69" s="137" t="s">
        <v>60</v>
      </c>
      <c r="F69" s="131">
        <v>10167</v>
      </c>
      <c r="G69" s="131">
        <v>3400</v>
      </c>
      <c r="H69" s="131">
        <v>3400</v>
      </c>
      <c r="I69" s="131">
        <v>3400</v>
      </c>
      <c r="J69" s="131">
        <f>I69-G69</f>
        <v>0</v>
      </c>
      <c r="K69" s="131">
        <v>3400</v>
      </c>
      <c r="L69" s="132">
        <f t="shared" si="42"/>
        <v>100</v>
      </c>
      <c r="M69" s="132">
        <f t="shared" si="45"/>
        <v>10167</v>
      </c>
      <c r="N69" s="131">
        <f t="shared" si="8"/>
        <v>100</v>
      </c>
      <c r="O69" s="131">
        <f>M69-F69</f>
        <v>0</v>
      </c>
      <c r="P69" s="131">
        <f t="shared" si="46"/>
        <v>0</v>
      </c>
      <c r="Q69" s="131">
        <f t="shared" si="47"/>
        <v>0</v>
      </c>
      <c r="R69" s="132"/>
      <c r="S69" s="132"/>
      <c r="T69" s="131"/>
      <c r="U69" s="131"/>
      <c r="V69" s="131">
        <f>P69-Q69-U69</f>
        <v>0</v>
      </c>
      <c r="W69" s="131"/>
      <c r="X69" s="131"/>
      <c r="Y69" s="131"/>
      <c r="Z69" s="131"/>
      <c r="AA69" s="105"/>
      <c r="AB69" s="105"/>
    </row>
    <row r="70" spans="1:28" ht="38.25" x14ac:dyDescent="0.2">
      <c r="B70" s="135"/>
      <c r="C70" s="129"/>
      <c r="D70" s="129" t="s">
        <v>61</v>
      </c>
      <c r="E70" s="137" t="s">
        <v>102</v>
      </c>
      <c r="F70" s="131">
        <v>8664</v>
      </c>
      <c r="G70" s="131">
        <v>2165</v>
      </c>
      <c r="H70" s="131">
        <v>2165</v>
      </c>
      <c r="I70" s="131">
        <v>2164.0459999999998</v>
      </c>
      <c r="J70" s="131">
        <f>I70-G70</f>
        <v>-0.95400000000017826</v>
      </c>
      <c r="K70" s="131">
        <v>2164.0459999999998</v>
      </c>
      <c r="L70" s="132">
        <f t="shared" si="42"/>
        <v>99.955935334872976</v>
      </c>
      <c r="M70" s="132">
        <f t="shared" si="45"/>
        <v>8664</v>
      </c>
      <c r="N70" s="131">
        <f t="shared" si="8"/>
        <v>100</v>
      </c>
      <c r="O70" s="131">
        <f>M70-F70</f>
        <v>0</v>
      </c>
      <c r="P70" s="131">
        <f t="shared" si="46"/>
        <v>-0.95400000000017826</v>
      </c>
      <c r="Q70" s="131">
        <f t="shared" si="47"/>
        <v>-196.636</v>
      </c>
      <c r="R70" s="132"/>
      <c r="S70" s="132">
        <v>-196.636</v>
      </c>
      <c r="T70" s="131"/>
      <c r="U70" s="131"/>
      <c r="V70" s="131">
        <f>P70-Q70-U70</f>
        <v>195.68199999999982</v>
      </c>
      <c r="W70" s="131"/>
      <c r="X70" s="131"/>
      <c r="Y70" s="131"/>
      <c r="Z70" s="131"/>
      <c r="AA70" s="105"/>
      <c r="AB70" s="105"/>
    </row>
    <row r="71" spans="1:28" x14ac:dyDescent="0.2">
      <c r="B71" s="135"/>
      <c r="C71" s="129"/>
      <c r="D71" s="140" t="s">
        <v>89</v>
      </c>
      <c r="E71" s="137" t="s">
        <v>90</v>
      </c>
      <c r="F71" s="131">
        <v>13</v>
      </c>
      <c r="G71" s="131">
        <v>0</v>
      </c>
      <c r="H71" s="131">
        <v>0</v>
      </c>
      <c r="I71" s="131">
        <v>0</v>
      </c>
      <c r="J71" s="131">
        <f t="shared" ref="J71" si="50">I71-G71</f>
        <v>0</v>
      </c>
      <c r="K71" s="131">
        <v>0</v>
      </c>
      <c r="L71" s="132" t="e">
        <f t="shared" si="42"/>
        <v>#DIV/0!</v>
      </c>
      <c r="M71" s="132">
        <f t="shared" si="45"/>
        <v>13</v>
      </c>
      <c r="N71" s="131">
        <f t="shared" si="8"/>
        <v>100</v>
      </c>
      <c r="O71" s="131">
        <f t="shared" ref="O71:O80" si="51">M71-F71</f>
        <v>0</v>
      </c>
      <c r="P71" s="131">
        <f>K71-H71</f>
        <v>0</v>
      </c>
      <c r="Q71" s="131">
        <f>R71+S71+T71</f>
        <v>-13</v>
      </c>
      <c r="R71" s="131"/>
      <c r="S71" s="132"/>
      <c r="T71" s="131">
        <v>-13</v>
      </c>
      <c r="U71" s="131"/>
      <c r="V71" s="131">
        <f>P71-Q71-U71</f>
        <v>13</v>
      </c>
      <c r="W71" s="131"/>
      <c r="X71" s="131"/>
      <c r="Y71" s="131"/>
      <c r="Z71" s="131"/>
      <c r="AA71" s="105"/>
      <c r="AB71" s="105"/>
    </row>
    <row r="72" spans="1:28" ht="51" x14ac:dyDescent="0.2">
      <c r="B72" s="135"/>
      <c r="C72" s="129"/>
      <c r="D72" s="129" t="s">
        <v>64</v>
      </c>
      <c r="E72" s="148" t="s">
        <v>65</v>
      </c>
      <c r="F72" s="131">
        <v>5778</v>
      </c>
      <c r="G72" s="131">
        <v>1304</v>
      </c>
      <c r="H72" s="131">
        <v>1304</v>
      </c>
      <c r="I72" s="131">
        <v>1303.6489999999999</v>
      </c>
      <c r="J72" s="131">
        <f>I72-G72</f>
        <v>-0.35100000000011278</v>
      </c>
      <c r="K72" s="131">
        <v>1303.6489999999999</v>
      </c>
      <c r="L72" s="132">
        <f>(K72/H72)*100</f>
        <v>99.973082822085885</v>
      </c>
      <c r="M72" s="132">
        <f t="shared" si="45"/>
        <v>5778</v>
      </c>
      <c r="N72" s="131">
        <f t="shared" si="8"/>
        <v>100</v>
      </c>
      <c r="O72" s="131">
        <f t="shared" si="51"/>
        <v>0</v>
      </c>
      <c r="P72" s="131">
        <f t="shared" si="46"/>
        <v>-0.35100000000011278</v>
      </c>
      <c r="Q72" s="131">
        <f t="shared" si="47"/>
        <v>-171.28899999999999</v>
      </c>
      <c r="R72" s="131"/>
      <c r="S72" s="132">
        <v>-171.28899999999999</v>
      </c>
      <c r="T72" s="131"/>
      <c r="U72" s="131"/>
      <c r="V72" s="131">
        <f>P72-Q72-U72</f>
        <v>170.93799999999987</v>
      </c>
      <c r="W72" s="131"/>
      <c r="X72" s="131"/>
      <c r="Y72" s="131"/>
      <c r="Z72" s="131"/>
      <c r="AA72" s="105"/>
      <c r="AB72" s="105"/>
    </row>
    <row r="73" spans="1:28" ht="63.75" x14ac:dyDescent="0.2">
      <c r="B73" s="135"/>
      <c r="C73" s="129"/>
      <c r="D73" s="140" t="s">
        <v>93</v>
      </c>
      <c r="E73" s="137" t="s">
        <v>94</v>
      </c>
      <c r="F73" s="131">
        <v>552</v>
      </c>
      <c r="G73" s="131">
        <v>552</v>
      </c>
      <c r="H73" s="131">
        <v>552</v>
      </c>
      <c r="I73" s="131">
        <v>489.9</v>
      </c>
      <c r="J73" s="131">
        <f t="shared" ref="J73:J78" si="52">I73-G73</f>
        <v>-62.100000000000023</v>
      </c>
      <c r="K73" s="131">
        <v>489.9</v>
      </c>
      <c r="L73" s="132">
        <v>100</v>
      </c>
      <c r="M73" s="132">
        <f t="shared" si="45"/>
        <v>552</v>
      </c>
      <c r="N73" s="131">
        <f>M73/F73*100</f>
        <v>100</v>
      </c>
      <c r="O73" s="131">
        <f t="shared" si="51"/>
        <v>0</v>
      </c>
      <c r="P73" s="131">
        <f>K73-H73</f>
        <v>-62.100000000000023</v>
      </c>
      <c r="Q73" s="131">
        <f t="shared" si="47"/>
        <v>0</v>
      </c>
      <c r="R73" s="132"/>
      <c r="S73" s="132"/>
      <c r="T73" s="131"/>
      <c r="U73" s="131"/>
      <c r="V73" s="131">
        <v>0</v>
      </c>
      <c r="W73" s="131"/>
      <c r="X73" s="131"/>
      <c r="Y73" s="131"/>
      <c r="Z73" s="131"/>
      <c r="AA73" s="105" t="s">
        <v>66</v>
      </c>
      <c r="AB73" s="105" t="s">
        <v>66</v>
      </c>
    </row>
    <row r="74" spans="1:28" ht="38.25" x14ac:dyDescent="0.2">
      <c r="B74" s="135"/>
      <c r="C74" s="129"/>
      <c r="D74" s="140" t="s">
        <v>95</v>
      </c>
      <c r="E74" s="149" t="s">
        <v>96</v>
      </c>
      <c r="F74" s="131">
        <v>338</v>
      </c>
      <c r="G74" s="131">
        <v>338</v>
      </c>
      <c r="H74" s="131">
        <v>338</v>
      </c>
      <c r="I74" s="131">
        <v>0</v>
      </c>
      <c r="J74" s="131">
        <f t="shared" si="52"/>
        <v>-338</v>
      </c>
      <c r="K74" s="131">
        <v>0</v>
      </c>
      <c r="L74" s="132">
        <v>100</v>
      </c>
      <c r="M74" s="132">
        <f t="shared" si="45"/>
        <v>338</v>
      </c>
      <c r="N74" s="131">
        <f>M74/F74*100</f>
        <v>100</v>
      </c>
      <c r="O74" s="131">
        <f t="shared" si="51"/>
        <v>0</v>
      </c>
      <c r="P74" s="131">
        <f t="shared" ref="P74:P80" si="53">K74-H74</f>
        <v>-338</v>
      </c>
      <c r="Q74" s="131">
        <f t="shared" si="47"/>
        <v>0</v>
      </c>
      <c r="R74" s="132"/>
      <c r="S74" s="132"/>
      <c r="T74" s="131"/>
      <c r="U74" s="131"/>
      <c r="V74" s="131">
        <f>P74-Q74-U74</f>
        <v>-338</v>
      </c>
      <c r="W74" s="131"/>
      <c r="X74" s="131"/>
      <c r="Y74" s="131"/>
      <c r="Z74" s="131"/>
      <c r="AA74" s="215" t="s">
        <v>217</v>
      </c>
      <c r="AB74" s="105" t="s">
        <v>217</v>
      </c>
    </row>
    <row r="75" spans="1:28" ht="63.75" x14ac:dyDescent="0.2">
      <c r="B75" s="135"/>
      <c r="C75" s="129"/>
      <c r="D75" s="140" t="s">
        <v>71</v>
      </c>
      <c r="E75" s="137" t="s">
        <v>104</v>
      </c>
      <c r="F75" s="131">
        <v>959</v>
      </c>
      <c r="G75" s="131">
        <v>959</v>
      </c>
      <c r="H75" s="131">
        <v>959</v>
      </c>
      <c r="I75" s="131">
        <v>828.62300000000005</v>
      </c>
      <c r="J75" s="131">
        <f>I75-G75</f>
        <v>-130.37699999999995</v>
      </c>
      <c r="K75" s="131">
        <v>828.62300000000005</v>
      </c>
      <c r="L75" s="132">
        <f t="shared" ref="L75" si="54">(K75/H75)*100</f>
        <v>86.404900938477596</v>
      </c>
      <c r="M75" s="132">
        <f t="shared" si="45"/>
        <v>959</v>
      </c>
      <c r="N75" s="131">
        <f t="shared" ref="N75:N80" si="55">M75/F75*100</f>
        <v>100</v>
      </c>
      <c r="O75" s="131">
        <f t="shared" si="51"/>
        <v>0</v>
      </c>
      <c r="P75" s="131">
        <f t="shared" si="53"/>
        <v>-130.37699999999995</v>
      </c>
      <c r="Q75" s="131">
        <f t="shared" si="47"/>
        <v>-500</v>
      </c>
      <c r="R75" s="132"/>
      <c r="S75" s="132"/>
      <c r="T75" s="131">
        <v>-500</v>
      </c>
      <c r="U75" s="131"/>
      <c r="V75" s="131">
        <f>P75-Q75-U75</f>
        <v>369.62300000000005</v>
      </c>
      <c r="W75" s="131"/>
      <c r="X75" s="131"/>
      <c r="Y75" s="131"/>
      <c r="Z75" s="131"/>
      <c r="AA75" s="105" t="s">
        <v>66</v>
      </c>
      <c r="AB75" s="105" t="s">
        <v>66</v>
      </c>
    </row>
    <row r="76" spans="1:28" ht="63.75" x14ac:dyDescent="0.2">
      <c r="B76" s="129"/>
      <c r="C76" s="129"/>
      <c r="D76" s="129" t="s">
        <v>97</v>
      </c>
      <c r="E76" s="137" t="s">
        <v>98</v>
      </c>
      <c r="F76" s="131">
        <v>10773</v>
      </c>
      <c r="G76" s="131">
        <v>4469</v>
      </c>
      <c r="H76" s="131">
        <v>4469</v>
      </c>
      <c r="I76" s="131">
        <v>4319.2992599999998</v>
      </c>
      <c r="J76" s="131">
        <f>I76-G76</f>
        <v>-149.70074000000022</v>
      </c>
      <c r="K76" s="131">
        <v>4319.2992599999998</v>
      </c>
      <c r="L76" s="132">
        <v>100</v>
      </c>
      <c r="M76" s="132">
        <f t="shared" si="45"/>
        <v>10773</v>
      </c>
      <c r="N76" s="131">
        <f t="shared" si="55"/>
        <v>100</v>
      </c>
      <c r="O76" s="131">
        <v>0</v>
      </c>
      <c r="P76" s="131">
        <f t="shared" si="53"/>
        <v>-149.70074000000022</v>
      </c>
      <c r="Q76" s="131">
        <f t="shared" si="47"/>
        <v>-335.02800000000002</v>
      </c>
      <c r="R76" s="131"/>
      <c r="S76" s="132"/>
      <c r="T76" s="131">
        <v>-335.02800000000002</v>
      </c>
      <c r="U76" s="131"/>
      <c r="V76" s="131">
        <f>P76-Q76-U76</f>
        <v>185.3272599999998</v>
      </c>
      <c r="W76" s="150"/>
      <c r="X76" s="150"/>
      <c r="Y76" s="150"/>
      <c r="Z76" s="131"/>
      <c r="AA76" s="105" t="s">
        <v>66</v>
      </c>
      <c r="AB76" s="105" t="s">
        <v>66</v>
      </c>
    </row>
    <row r="77" spans="1:28" ht="25.5" x14ac:dyDescent="0.2">
      <c r="B77" s="129"/>
      <c r="C77" s="129"/>
      <c r="D77" s="129" t="s">
        <v>73</v>
      </c>
      <c r="E77" s="137" t="s">
        <v>74</v>
      </c>
      <c r="F77" s="131">
        <v>777</v>
      </c>
      <c r="G77" s="131">
        <v>777</v>
      </c>
      <c r="H77" s="131">
        <v>69</v>
      </c>
      <c r="I77" s="131">
        <v>0</v>
      </c>
      <c r="J77" s="131">
        <f t="shared" si="52"/>
        <v>-777</v>
      </c>
      <c r="K77" s="131">
        <v>0</v>
      </c>
      <c r="L77" s="132">
        <v>100</v>
      </c>
      <c r="M77" s="132">
        <f t="shared" si="45"/>
        <v>777</v>
      </c>
      <c r="N77" s="131">
        <f t="shared" si="55"/>
        <v>100</v>
      </c>
      <c r="O77" s="131">
        <v>0</v>
      </c>
      <c r="P77" s="131">
        <f t="shared" si="53"/>
        <v>-69</v>
      </c>
      <c r="Q77" s="131">
        <f t="shared" si="47"/>
        <v>-64</v>
      </c>
      <c r="R77" s="132"/>
      <c r="S77" s="132"/>
      <c r="T77" s="131">
        <v>-64</v>
      </c>
      <c r="U77" s="131"/>
      <c r="V77" s="131">
        <v>0</v>
      </c>
      <c r="W77" s="150"/>
      <c r="X77" s="150"/>
      <c r="Y77" s="150"/>
      <c r="Z77" s="131"/>
      <c r="AA77" s="105" t="s">
        <v>202</v>
      </c>
      <c r="AB77" s="105" t="s">
        <v>202</v>
      </c>
    </row>
    <row r="78" spans="1:28" ht="55.5" customHeight="1" x14ac:dyDescent="0.2">
      <c r="B78" s="135"/>
      <c r="C78" s="129"/>
      <c r="D78" s="140" t="s">
        <v>75</v>
      </c>
      <c r="E78" s="136" t="s">
        <v>76</v>
      </c>
      <c r="F78" s="131">
        <v>800</v>
      </c>
      <c r="G78" s="131">
        <v>800</v>
      </c>
      <c r="H78" s="131">
        <v>268</v>
      </c>
      <c r="I78" s="131">
        <v>800</v>
      </c>
      <c r="J78" s="131">
        <f t="shared" si="52"/>
        <v>0</v>
      </c>
      <c r="K78" s="131">
        <v>266.66800000000001</v>
      </c>
      <c r="L78" s="132">
        <v>100</v>
      </c>
      <c r="M78" s="132">
        <f>F78</f>
        <v>800</v>
      </c>
      <c r="N78" s="131">
        <f>M78/F78*100</f>
        <v>100</v>
      </c>
      <c r="O78" s="131">
        <f t="shared" ref="O78" si="56">M78-F78</f>
        <v>0</v>
      </c>
      <c r="P78" s="131">
        <f t="shared" si="53"/>
        <v>-1.3319999999999936</v>
      </c>
      <c r="Q78" s="131">
        <f t="shared" si="47"/>
        <v>-67</v>
      </c>
      <c r="R78" s="132"/>
      <c r="S78" s="132"/>
      <c r="T78" s="132">
        <v>-67</v>
      </c>
      <c r="U78" s="132"/>
      <c r="V78" s="131">
        <v>0</v>
      </c>
      <c r="W78" s="131"/>
      <c r="X78" s="131"/>
      <c r="Y78" s="131"/>
      <c r="Z78" s="131"/>
      <c r="AA78" s="105"/>
      <c r="AB78" s="105"/>
    </row>
    <row r="79" spans="1:28" ht="63.75" x14ac:dyDescent="0.2">
      <c r="B79" s="135"/>
      <c r="C79" s="129"/>
      <c r="D79" s="140" t="s">
        <v>77</v>
      </c>
      <c r="E79" s="137" t="s">
        <v>78</v>
      </c>
      <c r="F79" s="131">
        <v>128677</v>
      </c>
      <c r="G79" s="131">
        <v>123377</v>
      </c>
      <c r="H79" s="131">
        <v>39730</v>
      </c>
      <c r="I79" s="131">
        <v>118629.2</v>
      </c>
      <c r="J79" s="131">
        <f>I79-G79</f>
        <v>-4747.8000000000029</v>
      </c>
      <c r="K79" s="131">
        <v>39543.06</v>
      </c>
      <c r="L79" s="132">
        <f t="shared" ref="L79:L101" si="57">(K79/H79)*100</f>
        <v>99.529473949156795</v>
      </c>
      <c r="M79" s="132">
        <f t="shared" si="45"/>
        <v>128677</v>
      </c>
      <c r="N79" s="131">
        <f t="shared" si="55"/>
        <v>100</v>
      </c>
      <c r="O79" s="131">
        <f t="shared" si="51"/>
        <v>0</v>
      </c>
      <c r="P79" s="131">
        <f t="shared" si="53"/>
        <v>-186.94000000000233</v>
      </c>
      <c r="Q79" s="131">
        <f t="shared" si="47"/>
        <v>-1459.2349999999999</v>
      </c>
      <c r="R79" s="131"/>
      <c r="S79" s="132"/>
      <c r="T79" s="131">
        <v>-1459.2349999999999</v>
      </c>
      <c r="U79" s="131"/>
      <c r="V79" s="131">
        <f>P79-Q79-U79</f>
        <v>1272.2949999999976</v>
      </c>
      <c r="W79" s="131"/>
      <c r="X79" s="131"/>
      <c r="Y79" s="131"/>
      <c r="Z79" s="131"/>
      <c r="AA79" s="105" t="s">
        <v>66</v>
      </c>
      <c r="AB79" s="105" t="s">
        <v>66</v>
      </c>
    </row>
    <row r="80" spans="1:28" ht="63.75" x14ac:dyDescent="0.2">
      <c r="B80" s="135"/>
      <c r="C80" s="129"/>
      <c r="D80" s="140" t="s">
        <v>206</v>
      </c>
      <c r="E80" s="137" t="s">
        <v>207</v>
      </c>
      <c r="F80" s="131">
        <v>2</v>
      </c>
      <c r="G80" s="131">
        <v>2</v>
      </c>
      <c r="H80" s="131">
        <v>2</v>
      </c>
      <c r="I80" s="131">
        <v>0</v>
      </c>
      <c r="J80" s="131">
        <f t="shared" ref="J80" si="58">I80-G80</f>
        <v>-2</v>
      </c>
      <c r="K80" s="131">
        <v>0</v>
      </c>
      <c r="L80" s="132">
        <v>100</v>
      </c>
      <c r="M80" s="132">
        <f t="shared" si="45"/>
        <v>2</v>
      </c>
      <c r="N80" s="131">
        <f t="shared" si="55"/>
        <v>100</v>
      </c>
      <c r="O80" s="131">
        <f t="shared" si="51"/>
        <v>0</v>
      </c>
      <c r="P80" s="131">
        <f t="shared" si="53"/>
        <v>-2</v>
      </c>
      <c r="Q80" s="131">
        <f t="shared" si="47"/>
        <v>0</v>
      </c>
      <c r="R80" s="132"/>
      <c r="S80" s="132"/>
      <c r="T80" s="131"/>
      <c r="U80" s="131"/>
      <c r="V80" s="131">
        <f>P80-Q80-U80</f>
        <v>-2</v>
      </c>
      <c r="W80" s="131"/>
      <c r="X80" s="131"/>
      <c r="Y80" s="131"/>
      <c r="Z80" s="131"/>
      <c r="AA80" s="105" t="s">
        <v>54</v>
      </c>
      <c r="AB80" s="105" t="s">
        <v>54</v>
      </c>
    </row>
    <row r="81" spans="1:670" ht="76.5" x14ac:dyDescent="0.2">
      <c r="B81" s="135" t="s">
        <v>99</v>
      </c>
      <c r="C81" s="129"/>
      <c r="D81" s="129"/>
      <c r="E81" s="142" t="s">
        <v>107</v>
      </c>
      <c r="F81" s="131">
        <f>F82</f>
        <v>203972</v>
      </c>
      <c r="G81" s="131">
        <f t="shared" ref="G81:K81" si="59">G82</f>
        <v>89034</v>
      </c>
      <c r="H81" s="131">
        <f t="shared" si="59"/>
        <v>73063</v>
      </c>
      <c r="I81" s="131">
        <f t="shared" si="59"/>
        <v>80226.607900000003</v>
      </c>
      <c r="J81" s="131">
        <f t="shared" si="59"/>
        <v>-8807.3921000000009</v>
      </c>
      <c r="K81" s="131">
        <f t="shared" si="59"/>
        <v>72929.44932</v>
      </c>
      <c r="L81" s="132">
        <f t="shared" si="57"/>
        <v>99.817211611896582</v>
      </c>
      <c r="M81" s="131">
        <f>M82</f>
        <v>203972</v>
      </c>
      <c r="N81" s="131">
        <f t="shared" si="8"/>
        <v>100</v>
      </c>
      <c r="O81" s="131">
        <f t="shared" ref="O81:V81" si="60">O82</f>
        <v>0</v>
      </c>
      <c r="P81" s="131">
        <f t="shared" si="60"/>
        <v>-133.55067999999989</v>
      </c>
      <c r="Q81" s="131">
        <f t="shared" si="60"/>
        <v>-606.42599999999993</v>
      </c>
      <c r="R81" s="131">
        <f t="shared" si="60"/>
        <v>0</v>
      </c>
      <c r="S81" s="131">
        <f t="shared" si="60"/>
        <v>0</v>
      </c>
      <c r="T81" s="131">
        <f t="shared" si="60"/>
        <v>-606.42599999999993</v>
      </c>
      <c r="U81" s="131">
        <f t="shared" si="60"/>
        <v>0</v>
      </c>
      <c r="V81" s="131">
        <f t="shared" si="60"/>
        <v>-0.61649999999997362</v>
      </c>
      <c r="W81" s="131"/>
      <c r="X81" s="131"/>
      <c r="Y81" s="131"/>
      <c r="Z81" s="131"/>
      <c r="AA81" s="147"/>
      <c r="AB81" s="105"/>
    </row>
    <row r="82" spans="1:670" ht="25.5" x14ac:dyDescent="0.2">
      <c r="B82" s="135"/>
      <c r="C82" s="129" t="s">
        <v>46</v>
      </c>
      <c r="D82" s="129"/>
      <c r="E82" s="137" t="s">
        <v>47</v>
      </c>
      <c r="F82" s="131">
        <f>F83+F84+F85+F87+F88+F89+F90+F91+F92+F93+F94+F86</f>
        <v>203972</v>
      </c>
      <c r="G82" s="131">
        <f t="shared" ref="G82:K82" si="61">G83+G84+G85+G87+G88+G89+G90+G91+G92+G93+G94+G86</f>
        <v>89034</v>
      </c>
      <c r="H82" s="131">
        <f t="shared" si="61"/>
        <v>73063</v>
      </c>
      <c r="I82" s="131">
        <f t="shared" si="61"/>
        <v>80226.607900000003</v>
      </c>
      <c r="J82" s="131">
        <f t="shared" si="61"/>
        <v>-8807.3921000000009</v>
      </c>
      <c r="K82" s="131">
        <f t="shared" si="61"/>
        <v>72929.44932</v>
      </c>
      <c r="L82" s="132">
        <f t="shared" si="57"/>
        <v>99.817211611896582</v>
      </c>
      <c r="M82" s="131">
        <f>M83+M84+M85+M87+M88+M89+M90+M91+M92+M93+M94+M86</f>
        <v>203972</v>
      </c>
      <c r="N82" s="131">
        <f t="shared" si="8"/>
        <v>100</v>
      </c>
      <c r="O82" s="131">
        <f t="shared" ref="O82:V82" si="62">O83+O84+O85+O87+O88+O89+O90+O91+O92+O93+O94+O86</f>
        <v>0</v>
      </c>
      <c r="P82" s="131">
        <f t="shared" si="62"/>
        <v>-133.55067999999989</v>
      </c>
      <c r="Q82" s="131">
        <f t="shared" si="62"/>
        <v>-606.42599999999993</v>
      </c>
      <c r="R82" s="131">
        <f t="shared" si="62"/>
        <v>0</v>
      </c>
      <c r="S82" s="131">
        <f t="shared" si="62"/>
        <v>0</v>
      </c>
      <c r="T82" s="131">
        <f t="shared" si="62"/>
        <v>-606.42599999999993</v>
      </c>
      <c r="U82" s="131">
        <f t="shared" si="62"/>
        <v>0</v>
      </c>
      <c r="V82" s="131">
        <f t="shared" si="62"/>
        <v>-0.61649999999997362</v>
      </c>
      <c r="W82" s="131"/>
      <c r="X82" s="131"/>
      <c r="Y82" s="131"/>
      <c r="Z82" s="131"/>
      <c r="AA82" s="105"/>
      <c r="AB82" s="105"/>
    </row>
    <row r="83" spans="1:670" x14ac:dyDescent="0.2">
      <c r="B83" s="129"/>
      <c r="C83" s="129"/>
      <c r="D83" s="129" t="s">
        <v>88</v>
      </c>
      <c r="E83" s="137" t="s">
        <v>49</v>
      </c>
      <c r="F83" s="131">
        <v>133516</v>
      </c>
      <c r="G83" s="131">
        <v>47733</v>
      </c>
      <c r="H83" s="131">
        <v>47733</v>
      </c>
      <c r="I83" s="131">
        <v>47733</v>
      </c>
      <c r="J83" s="131">
        <f>I83-G83</f>
        <v>0</v>
      </c>
      <c r="K83" s="131">
        <v>47733</v>
      </c>
      <c r="L83" s="132">
        <f>(K83/H83)*100</f>
        <v>100</v>
      </c>
      <c r="M83" s="132">
        <f t="shared" ref="M83:M194" si="63">F83</f>
        <v>133516</v>
      </c>
      <c r="N83" s="131">
        <v>100</v>
      </c>
      <c r="O83" s="131">
        <f>M83-F83</f>
        <v>0</v>
      </c>
      <c r="P83" s="131">
        <f t="shared" ref="P83:P94" si="64">K83-H83</f>
        <v>0</v>
      </c>
      <c r="Q83" s="131">
        <f t="shared" ref="Q83:Q84" si="65">R83+S83+T83</f>
        <v>0</v>
      </c>
      <c r="R83" s="131"/>
      <c r="S83" s="132"/>
      <c r="T83" s="132"/>
      <c r="U83" s="131"/>
      <c r="V83" s="131">
        <f>P83-Q83-U83</f>
        <v>0</v>
      </c>
      <c r="W83" s="131"/>
      <c r="X83" s="131"/>
      <c r="Y83" s="131"/>
      <c r="Z83" s="131"/>
      <c r="AA83" s="105"/>
      <c r="AB83" s="105"/>
    </row>
    <row r="84" spans="1:670" x14ac:dyDescent="0.2">
      <c r="B84" s="135"/>
      <c r="C84" s="129"/>
      <c r="D84" s="129" t="s">
        <v>101</v>
      </c>
      <c r="E84" s="137" t="s">
        <v>56</v>
      </c>
      <c r="F84" s="131">
        <v>5688</v>
      </c>
      <c r="G84" s="131">
        <v>2370</v>
      </c>
      <c r="H84" s="131">
        <v>2370</v>
      </c>
      <c r="I84" s="131">
        <v>2370</v>
      </c>
      <c r="J84" s="131">
        <f>I84-G84</f>
        <v>0</v>
      </c>
      <c r="K84" s="131">
        <v>2370</v>
      </c>
      <c r="L84" s="132">
        <v>0</v>
      </c>
      <c r="M84" s="132">
        <f t="shared" si="63"/>
        <v>5688</v>
      </c>
      <c r="N84" s="131">
        <f t="shared" ref="N84:N85" si="66">M84/F84*100</f>
        <v>100</v>
      </c>
      <c r="O84" s="131">
        <f>M84-F84</f>
        <v>0</v>
      </c>
      <c r="P84" s="131">
        <f t="shared" si="64"/>
        <v>0</v>
      </c>
      <c r="Q84" s="131">
        <f t="shared" si="65"/>
        <v>0</v>
      </c>
      <c r="R84" s="131"/>
      <c r="S84" s="131"/>
      <c r="T84" s="131"/>
      <c r="U84" s="131"/>
      <c r="V84" s="131">
        <f>P84-Q84-U84</f>
        <v>0</v>
      </c>
      <c r="W84" s="131"/>
      <c r="X84" s="131"/>
      <c r="Y84" s="131"/>
      <c r="Z84" s="131"/>
      <c r="AA84" s="105"/>
      <c r="AB84" s="105"/>
    </row>
    <row r="85" spans="1:670" ht="38.25" x14ac:dyDescent="0.2">
      <c r="B85" s="135"/>
      <c r="C85" s="129"/>
      <c r="D85" s="140" t="s">
        <v>57</v>
      </c>
      <c r="E85" s="141" t="s">
        <v>58</v>
      </c>
      <c r="F85" s="131">
        <v>3469</v>
      </c>
      <c r="G85" s="131">
        <v>1056</v>
      </c>
      <c r="H85" s="131">
        <v>1056</v>
      </c>
      <c r="I85" s="131">
        <v>1056</v>
      </c>
      <c r="J85" s="131">
        <f t="shared" ref="J85:J87" si="67">I85-G85</f>
        <v>0</v>
      </c>
      <c r="K85" s="131">
        <v>1056</v>
      </c>
      <c r="L85" s="132">
        <v>100</v>
      </c>
      <c r="M85" s="132">
        <f t="shared" si="63"/>
        <v>3469</v>
      </c>
      <c r="N85" s="131">
        <f t="shared" si="66"/>
        <v>100</v>
      </c>
      <c r="O85" s="131">
        <f t="shared" ref="O85:O86" si="68">M85-F85</f>
        <v>0</v>
      </c>
      <c r="P85" s="131">
        <f>K85-H85</f>
        <v>0</v>
      </c>
      <c r="Q85" s="131">
        <f>R85+S85+T85</f>
        <v>0</v>
      </c>
      <c r="R85" s="132"/>
      <c r="S85" s="132"/>
      <c r="T85" s="131"/>
      <c r="U85" s="131"/>
      <c r="V85" s="131">
        <v>0</v>
      </c>
      <c r="W85" s="131"/>
      <c r="X85" s="131"/>
      <c r="Y85" s="131"/>
      <c r="Z85" s="131"/>
      <c r="AA85" s="105"/>
      <c r="AB85" s="105"/>
    </row>
    <row r="86" spans="1:670" x14ac:dyDescent="0.2">
      <c r="B86" s="129"/>
      <c r="C86" s="129"/>
      <c r="D86" s="129" t="s">
        <v>59</v>
      </c>
      <c r="E86" s="137" t="s">
        <v>60</v>
      </c>
      <c r="F86" s="131">
        <v>7050</v>
      </c>
      <c r="G86" s="131">
        <v>2348</v>
      </c>
      <c r="H86" s="131">
        <v>2348</v>
      </c>
      <c r="I86" s="131">
        <v>2348</v>
      </c>
      <c r="J86" s="131">
        <f t="shared" si="67"/>
        <v>0</v>
      </c>
      <c r="K86" s="131">
        <v>2348</v>
      </c>
      <c r="L86" s="132">
        <v>100</v>
      </c>
      <c r="M86" s="132">
        <f>F86</f>
        <v>7050</v>
      </c>
      <c r="N86" s="131">
        <v>100</v>
      </c>
      <c r="O86" s="131">
        <f t="shared" si="68"/>
        <v>0</v>
      </c>
      <c r="P86" s="131">
        <f t="shared" ref="P86" si="69">K86-H86</f>
        <v>0</v>
      </c>
      <c r="Q86" s="131">
        <f t="shared" ref="Q86:Q92" si="70">R86+S86+T86</f>
        <v>0</v>
      </c>
      <c r="R86" s="131"/>
      <c r="S86" s="131"/>
      <c r="T86" s="131"/>
      <c r="U86" s="131"/>
      <c r="V86" s="131">
        <v>0</v>
      </c>
      <c r="W86" s="131"/>
      <c r="X86" s="131"/>
      <c r="Y86" s="131"/>
      <c r="Z86" s="131"/>
      <c r="AA86" s="105"/>
      <c r="AB86" s="105"/>
    </row>
    <row r="87" spans="1:670" ht="38.25" x14ac:dyDescent="0.2">
      <c r="B87" s="129"/>
      <c r="C87" s="129"/>
      <c r="D87" s="129" t="s">
        <v>61</v>
      </c>
      <c r="E87" s="137" t="s">
        <v>102</v>
      </c>
      <c r="F87" s="131">
        <v>6008</v>
      </c>
      <c r="G87" s="131">
        <v>1850</v>
      </c>
      <c r="H87" s="131">
        <v>1850</v>
      </c>
      <c r="I87" s="131">
        <v>1850</v>
      </c>
      <c r="J87" s="131">
        <f t="shared" si="67"/>
        <v>0</v>
      </c>
      <c r="K87" s="131">
        <v>1850</v>
      </c>
      <c r="L87" s="132">
        <f t="shared" ref="L87:L88" si="71">(K87/H87)*100</f>
        <v>100</v>
      </c>
      <c r="M87" s="132">
        <f t="shared" si="63"/>
        <v>6008</v>
      </c>
      <c r="N87" s="131">
        <f>M87/F87*100</f>
        <v>100</v>
      </c>
      <c r="O87" s="131">
        <f>M87-F87</f>
        <v>0</v>
      </c>
      <c r="P87" s="131">
        <f t="shared" si="64"/>
        <v>0</v>
      </c>
      <c r="Q87" s="131">
        <f t="shared" si="70"/>
        <v>0</v>
      </c>
      <c r="R87" s="131"/>
      <c r="S87" s="131"/>
      <c r="T87" s="131"/>
      <c r="U87" s="131"/>
      <c r="V87" s="131">
        <f>P87-Q87-U87</f>
        <v>0</v>
      </c>
      <c r="W87" s="131"/>
      <c r="X87" s="131"/>
      <c r="Y87" s="131"/>
      <c r="Z87" s="131"/>
      <c r="AA87" s="105"/>
      <c r="AB87" s="105"/>
    </row>
    <row r="88" spans="1:670" ht="51" x14ac:dyDescent="0.2">
      <c r="B88" s="129"/>
      <c r="C88" s="129"/>
      <c r="D88" s="129" t="s">
        <v>64</v>
      </c>
      <c r="E88" s="148" t="s">
        <v>65</v>
      </c>
      <c r="F88" s="131">
        <v>4005</v>
      </c>
      <c r="G88" s="131">
        <v>1182</v>
      </c>
      <c r="H88" s="131">
        <v>1182</v>
      </c>
      <c r="I88" s="131">
        <v>1182</v>
      </c>
      <c r="J88" s="131">
        <f>I88-G88</f>
        <v>0</v>
      </c>
      <c r="K88" s="131">
        <v>1182</v>
      </c>
      <c r="L88" s="132">
        <f t="shared" si="71"/>
        <v>100</v>
      </c>
      <c r="M88" s="132">
        <f t="shared" si="63"/>
        <v>4005</v>
      </c>
      <c r="N88" s="131">
        <v>100</v>
      </c>
      <c r="O88" s="131">
        <v>0</v>
      </c>
      <c r="P88" s="131">
        <f t="shared" si="64"/>
        <v>0</v>
      </c>
      <c r="Q88" s="131">
        <f>R88+S88+T88</f>
        <v>0</v>
      </c>
      <c r="R88" s="131"/>
      <c r="S88" s="131"/>
      <c r="T88" s="131"/>
      <c r="U88" s="131"/>
      <c r="V88" s="131">
        <f>P88-Q88-U88</f>
        <v>0</v>
      </c>
      <c r="W88" s="131"/>
      <c r="X88" s="131"/>
      <c r="Y88" s="131"/>
      <c r="Z88" s="131"/>
      <c r="AA88" s="105"/>
      <c r="AB88" s="105"/>
    </row>
    <row r="89" spans="1:670" ht="51" x14ac:dyDescent="0.2">
      <c r="B89" s="135"/>
      <c r="C89" s="129"/>
      <c r="D89" s="129" t="s">
        <v>93</v>
      </c>
      <c r="E89" s="137" t="s">
        <v>94</v>
      </c>
      <c r="F89" s="131">
        <v>3585</v>
      </c>
      <c r="G89" s="131">
        <v>3585</v>
      </c>
      <c r="H89" s="131">
        <v>304</v>
      </c>
      <c r="I89" s="131">
        <v>303.38350000000003</v>
      </c>
      <c r="J89" s="131">
        <f>I89-G89</f>
        <v>-3281.6165000000001</v>
      </c>
      <c r="K89" s="131">
        <v>303.38350000000003</v>
      </c>
      <c r="L89" s="132">
        <v>100</v>
      </c>
      <c r="M89" s="132">
        <f t="shared" si="63"/>
        <v>3585</v>
      </c>
      <c r="N89" s="131">
        <f>M89/F89*100</f>
        <v>100</v>
      </c>
      <c r="O89" s="131">
        <f>M89-F89</f>
        <v>0</v>
      </c>
      <c r="P89" s="131">
        <f t="shared" si="64"/>
        <v>-0.61649999999997362</v>
      </c>
      <c r="Q89" s="131">
        <f>R89+S89+T89</f>
        <v>0</v>
      </c>
      <c r="R89" s="132"/>
      <c r="S89" s="132"/>
      <c r="T89" s="131"/>
      <c r="U89" s="131"/>
      <c r="V89" s="131">
        <f>P89-Q89-U89</f>
        <v>-0.61649999999997362</v>
      </c>
      <c r="W89" s="131"/>
      <c r="X89" s="131"/>
      <c r="Y89" s="131"/>
      <c r="Z89" s="131"/>
      <c r="AA89" s="105" t="s">
        <v>205</v>
      </c>
      <c r="AB89" s="105" t="s">
        <v>205</v>
      </c>
    </row>
    <row r="90" spans="1:670" ht="25.5" x14ac:dyDescent="0.2">
      <c r="B90" s="135"/>
      <c r="C90" s="129"/>
      <c r="D90" s="129" t="s">
        <v>71</v>
      </c>
      <c r="E90" s="137" t="s">
        <v>104</v>
      </c>
      <c r="F90" s="131">
        <v>4874</v>
      </c>
      <c r="G90" s="131">
        <v>4874</v>
      </c>
      <c r="H90" s="131">
        <v>1674</v>
      </c>
      <c r="I90" s="131">
        <v>2832.3939799999998</v>
      </c>
      <c r="J90" s="131">
        <f>I90-G90</f>
        <v>-2041.6060200000002</v>
      </c>
      <c r="K90" s="131">
        <v>1674</v>
      </c>
      <c r="L90" s="132">
        <v>100</v>
      </c>
      <c r="M90" s="132">
        <f t="shared" si="63"/>
        <v>4874</v>
      </c>
      <c r="N90" s="131">
        <f>M90/F90*100</f>
        <v>100</v>
      </c>
      <c r="O90" s="131">
        <f>M90-F90</f>
        <v>0</v>
      </c>
      <c r="P90" s="131">
        <f t="shared" si="64"/>
        <v>0</v>
      </c>
      <c r="Q90" s="131">
        <f>R90+S90+T90</f>
        <v>0</v>
      </c>
      <c r="R90" s="132"/>
      <c r="S90" s="132"/>
      <c r="T90" s="131"/>
      <c r="U90" s="131"/>
      <c r="V90" s="131">
        <f>P90-Q90-U90</f>
        <v>0</v>
      </c>
      <c r="W90" s="131"/>
      <c r="X90" s="131"/>
      <c r="Y90" s="131"/>
      <c r="Z90" s="131"/>
      <c r="AA90" s="105"/>
      <c r="AB90" s="105" t="s">
        <v>205</v>
      </c>
    </row>
    <row r="91" spans="1:670" ht="25.5" x14ac:dyDescent="0.2">
      <c r="B91" s="129"/>
      <c r="C91" s="129"/>
      <c r="D91" s="129" t="s">
        <v>97</v>
      </c>
      <c r="E91" s="137" t="s">
        <v>98</v>
      </c>
      <c r="F91" s="131">
        <v>21546</v>
      </c>
      <c r="G91" s="131">
        <v>9805</v>
      </c>
      <c r="H91" s="131">
        <v>9805</v>
      </c>
      <c r="I91" s="131">
        <v>9805</v>
      </c>
      <c r="J91" s="131">
        <f t="shared" ref="J91" si="72">I91-G91</f>
        <v>0</v>
      </c>
      <c r="K91" s="131">
        <v>9805</v>
      </c>
      <c r="L91" s="132">
        <v>100</v>
      </c>
      <c r="M91" s="132">
        <f t="shared" si="63"/>
        <v>21546</v>
      </c>
      <c r="N91" s="131">
        <f t="shared" ref="N91:N92" si="73">M91/F91*100</f>
        <v>100</v>
      </c>
      <c r="O91" s="131">
        <v>0</v>
      </c>
      <c r="P91" s="131">
        <f>K91-H91</f>
        <v>0</v>
      </c>
      <c r="Q91" s="131">
        <f t="shared" si="70"/>
        <v>0</v>
      </c>
      <c r="R91" s="132"/>
      <c r="S91" s="132"/>
      <c r="T91" s="131"/>
      <c r="U91" s="131"/>
      <c r="V91" s="131">
        <f>P91-Q91-U91</f>
        <v>0</v>
      </c>
      <c r="W91" s="150"/>
      <c r="X91" s="150"/>
      <c r="Y91" s="150"/>
      <c r="Z91" s="131"/>
      <c r="AA91" s="105"/>
      <c r="AB91" s="105"/>
    </row>
    <row r="92" spans="1:670" ht="25.5" x14ac:dyDescent="0.2">
      <c r="B92" s="129"/>
      <c r="C92" s="129"/>
      <c r="D92" s="129" t="s">
        <v>73</v>
      </c>
      <c r="E92" s="137" t="s">
        <v>74</v>
      </c>
      <c r="F92" s="131">
        <v>535</v>
      </c>
      <c r="G92" s="131">
        <v>535</v>
      </c>
      <c r="H92" s="131">
        <v>276</v>
      </c>
      <c r="I92" s="131">
        <v>464</v>
      </c>
      <c r="J92" s="131">
        <f>I92-G92</f>
        <v>-71</v>
      </c>
      <c r="K92" s="131">
        <v>143.06585999999999</v>
      </c>
      <c r="L92" s="132">
        <v>100</v>
      </c>
      <c r="M92" s="132">
        <f t="shared" si="63"/>
        <v>535</v>
      </c>
      <c r="N92" s="131">
        <f t="shared" si="73"/>
        <v>100</v>
      </c>
      <c r="O92" s="131">
        <v>0</v>
      </c>
      <c r="P92" s="131">
        <f>K92-H92</f>
        <v>-132.93414000000001</v>
      </c>
      <c r="Q92" s="131">
        <f t="shared" si="70"/>
        <v>-32</v>
      </c>
      <c r="R92" s="132"/>
      <c r="S92" s="132"/>
      <c r="T92" s="131">
        <v>-32</v>
      </c>
      <c r="U92" s="131"/>
      <c r="V92" s="131">
        <v>0</v>
      </c>
      <c r="W92" s="150"/>
      <c r="X92" s="150"/>
      <c r="Y92" s="150"/>
      <c r="Z92" s="131"/>
      <c r="AA92" s="105" t="s">
        <v>205</v>
      </c>
      <c r="AB92" s="105" t="s">
        <v>205</v>
      </c>
    </row>
    <row r="93" spans="1:670" ht="51" x14ac:dyDescent="0.2">
      <c r="B93" s="135"/>
      <c r="C93" s="129"/>
      <c r="D93" s="140" t="s">
        <v>75</v>
      </c>
      <c r="E93" s="136" t="s">
        <v>76</v>
      </c>
      <c r="F93" s="131">
        <v>1582</v>
      </c>
      <c r="G93" s="131">
        <v>1582</v>
      </c>
      <c r="H93" s="131">
        <v>386</v>
      </c>
      <c r="I93" s="131">
        <v>888</v>
      </c>
      <c r="J93" s="131">
        <f>I93-G93</f>
        <v>-694</v>
      </c>
      <c r="K93" s="131">
        <v>386</v>
      </c>
      <c r="L93" s="132">
        <v>100</v>
      </c>
      <c r="M93" s="132">
        <f>F93</f>
        <v>1582</v>
      </c>
      <c r="N93" s="131">
        <f>M93/F93*100</f>
        <v>100</v>
      </c>
      <c r="O93" s="131">
        <f t="shared" ref="O93" si="74">M93-F93</f>
        <v>0</v>
      </c>
      <c r="P93" s="131">
        <f>K93-H93</f>
        <v>0</v>
      </c>
      <c r="Q93" s="131">
        <f>R93+S93+T93</f>
        <v>-149</v>
      </c>
      <c r="R93" s="132"/>
      <c r="S93" s="132"/>
      <c r="T93" s="132">
        <v>-149</v>
      </c>
      <c r="U93" s="132"/>
      <c r="V93" s="131">
        <v>0</v>
      </c>
      <c r="W93" s="131"/>
      <c r="X93" s="131"/>
      <c r="Y93" s="131"/>
      <c r="Z93" s="131"/>
      <c r="AA93" s="105"/>
      <c r="AB93" s="105" t="s">
        <v>202</v>
      </c>
    </row>
    <row r="94" spans="1:670" ht="25.5" x14ac:dyDescent="0.2">
      <c r="B94" s="135"/>
      <c r="C94" s="129"/>
      <c r="D94" s="129" t="s">
        <v>77</v>
      </c>
      <c r="E94" s="137" t="s">
        <v>78</v>
      </c>
      <c r="F94" s="131">
        <v>12114</v>
      </c>
      <c r="G94" s="131">
        <v>12114</v>
      </c>
      <c r="H94" s="131">
        <v>4079</v>
      </c>
      <c r="I94" s="131">
        <v>9394.8304200000002</v>
      </c>
      <c r="J94" s="131">
        <f>I94-G94</f>
        <v>-2719.1695799999998</v>
      </c>
      <c r="K94" s="131">
        <v>4078.9999600000001</v>
      </c>
      <c r="L94" s="132">
        <f t="shared" si="57"/>
        <v>99.999999019367493</v>
      </c>
      <c r="M94" s="132">
        <f t="shared" si="63"/>
        <v>12114</v>
      </c>
      <c r="N94" s="131">
        <f>M94/F94*100</f>
        <v>100</v>
      </c>
      <c r="O94" s="131">
        <f>M94-F94</f>
        <v>0</v>
      </c>
      <c r="P94" s="131">
        <f t="shared" si="64"/>
        <v>-3.9999999899009708E-5</v>
      </c>
      <c r="Q94" s="131">
        <f>R94+S94+T94</f>
        <v>-425.42599999999999</v>
      </c>
      <c r="R94" s="132"/>
      <c r="S94" s="132"/>
      <c r="T94" s="131">
        <v>-425.42599999999999</v>
      </c>
      <c r="U94" s="131"/>
      <c r="V94" s="131">
        <v>0</v>
      </c>
      <c r="W94" s="131"/>
      <c r="X94" s="131"/>
      <c r="Y94" s="131"/>
      <c r="Z94" s="131"/>
      <c r="AA94" s="105"/>
      <c r="AB94" s="105" t="s">
        <v>205</v>
      </c>
    </row>
    <row r="95" spans="1:670" s="144" customFormat="1" ht="64.5" customHeight="1" x14ac:dyDescent="0.2">
      <c r="A95" s="152"/>
      <c r="B95" s="129" t="s">
        <v>87</v>
      </c>
      <c r="C95" s="129"/>
      <c r="D95" s="129"/>
      <c r="E95" s="137" t="s">
        <v>108</v>
      </c>
      <c r="F95" s="131">
        <f>F96</f>
        <v>93096</v>
      </c>
      <c r="G95" s="131">
        <f t="shared" ref="G95:K95" si="75">G96</f>
        <v>31742</v>
      </c>
      <c r="H95" s="131">
        <f t="shared" si="75"/>
        <v>29490</v>
      </c>
      <c r="I95" s="131">
        <f t="shared" si="75"/>
        <v>30440.743980000003</v>
      </c>
      <c r="J95" s="131">
        <f t="shared" si="75"/>
        <v>-1301.2560199999998</v>
      </c>
      <c r="K95" s="131">
        <f t="shared" si="75"/>
        <v>29476.752980000001</v>
      </c>
      <c r="L95" s="132">
        <f t="shared" si="57"/>
        <v>99.955079620210242</v>
      </c>
      <c r="M95" s="131">
        <f>M96</f>
        <v>93096</v>
      </c>
      <c r="N95" s="131">
        <f t="shared" ref="N95:N99" si="76">M95/F95*100</f>
        <v>100</v>
      </c>
      <c r="O95" s="131">
        <f t="shared" ref="O95:V95" si="77">O96</f>
        <v>0</v>
      </c>
      <c r="P95" s="131">
        <f t="shared" si="77"/>
        <v>-13.247019999999729</v>
      </c>
      <c r="Q95" s="131">
        <f t="shared" si="77"/>
        <v>-180.31299999999999</v>
      </c>
      <c r="R95" s="131">
        <f t="shared" si="77"/>
        <v>0</v>
      </c>
      <c r="S95" s="131">
        <f t="shared" si="77"/>
        <v>0</v>
      </c>
      <c r="T95" s="131">
        <f t="shared" si="77"/>
        <v>-148.31299999999999</v>
      </c>
      <c r="U95" s="131">
        <f t="shared" si="77"/>
        <v>0</v>
      </c>
      <c r="V95" s="131">
        <f t="shared" si="77"/>
        <v>135.06600000000026</v>
      </c>
      <c r="W95" s="153"/>
      <c r="X95" s="153"/>
      <c r="Y95" s="153"/>
      <c r="Z95" s="153"/>
      <c r="AA95" s="154"/>
      <c r="AC95" s="127"/>
      <c r="AD95" s="152"/>
      <c r="AE95" s="152"/>
      <c r="AF95" s="152"/>
      <c r="AG95" s="152"/>
      <c r="AH95" s="152"/>
      <c r="AI95" s="152"/>
      <c r="AJ95" s="152"/>
      <c r="AK95" s="152"/>
      <c r="AL95" s="152"/>
      <c r="AM95" s="152"/>
      <c r="AN95" s="152"/>
      <c r="AO95" s="152"/>
      <c r="AP95" s="152"/>
      <c r="AQ95" s="152"/>
      <c r="AR95" s="152"/>
      <c r="AS95" s="152"/>
      <c r="AT95" s="152"/>
      <c r="AU95" s="152"/>
      <c r="AV95" s="152"/>
      <c r="AW95" s="152"/>
      <c r="AX95" s="152"/>
      <c r="AY95" s="152"/>
      <c r="AZ95" s="152"/>
      <c r="BA95" s="152"/>
      <c r="BB95" s="152"/>
      <c r="BC95" s="152"/>
      <c r="BD95" s="152"/>
      <c r="BE95" s="152"/>
      <c r="BF95" s="152"/>
      <c r="BG95" s="152"/>
      <c r="BH95" s="152"/>
      <c r="BI95" s="152"/>
      <c r="BJ95" s="152"/>
      <c r="BK95" s="152"/>
      <c r="BL95" s="152"/>
      <c r="BM95" s="152"/>
      <c r="BN95" s="152"/>
      <c r="BO95" s="152"/>
      <c r="BP95" s="152"/>
      <c r="BQ95" s="152"/>
      <c r="BR95" s="152"/>
      <c r="BS95" s="152"/>
      <c r="BT95" s="152"/>
      <c r="BU95" s="152"/>
      <c r="BV95" s="152"/>
      <c r="BW95" s="152"/>
      <c r="BX95" s="152"/>
      <c r="BY95" s="152"/>
      <c r="BZ95" s="152"/>
      <c r="CA95" s="152"/>
      <c r="CB95" s="152"/>
      <c r="CC95" s="152"/>
      <c r="CD95" s="152"/>
      <c r="CE95" s="152"/>
      <c r="CF95" s="152"/>
      <c r="CG95" s="152"/>
      <c r="CH95" s="152"/>
      <c r="CI95" s="152"/>
      <c r="CJ95" s="152"/>
      <c r="CK95" s="152"/>
      <c r="CL95" s="152"/>
      <c r="CM95" s="152"/>
      <c r="CN95" s="152"/>
      <c r="CO95" s="152"/>
      <c r="CP95" s="152"/>
      <c r="CQ95" s="152"/>
      <c r="CR95" s="152"/>
      <c r="CS95" s="152"/>
      <c r="CT95" s="152"/>
      <c r="CU95" s="152"/>
      <c r="CV95" s="152"/>
      <c r="CW95" s="152"/>
      <c r="CX95" s="152"/>
      <c r="CY95" s="152"/>
      <c r="CZ95" s="152"/>
      <c r="DA95" s="152"/>
      <c r="DB95" s="152"/>
      <c r="DC95" s="152"/>
      <c r="DD95" s="152"/>
      <c r="DE95" s="152"/>
      <c r="DF95" s="152"/>
      <c r="DG95" s="152"/>
      <c r="DH95" s="152"/>
      <c r="DI95" s="152"/>
      <c r="DJ95" s="152"/>
      <c r="DK95" s="152"/>
      <c r="DL95" s="152"/>
      <c r="DM95" s="152"/>
      <c r="DN95" s="152"/>
      <c r="DO95" s="152"/>
      <c r="DP95" s="152"/>
      <c r="DQ95" s="152"/>
      <c r="DR95" s="152"/>
      <c r="DS95" s="152"/>
      <c r="DT95" s="152"/>
      <c r="DU95" s="152"/>
      <c r="DV95" s="152"/>
      <c r="DW95" s="152"/>
      <c r="DX95" s="152"/>
      <c r="DY95" s="152"/>
      <c r="DZ95" s="152"/>
      <c r="EA95" s="152"/>
      <c r="EB95" s="152"/>
      <c r="EC95" s="152"/>
      <c r="ED95" s="152"/>
      <c r="EE95" s="152"/>
      <c r="EF95" s="152"/>
      <c r="EG95" s="152"/>
      <c r="EH95" s="152"/>
      <c r="EI95" s="152"/>
      <c r="EJ95" s="152"/>
      <c r="EK95" s="152"/>
      <c r="EL95" s="152"/>
      <c r="EM95" s="152"/>
      <c r="EN95" s="152"/>
      <c r="EO95" s="152"/>
      <c r="EP95" s="152"/>
      <c r="EQ95" s="152"/>
      <c r="ER95" s="152"/>
      <c r="ES95" s="152"/>
      <c r="ET95" s="152"/>
      <c r="EU95" s="152"/>
      <c r="EV95" s="152"/>
      <c r="EW95" s="152"/>
      <c r="EX95" s="152"/>
      <c r="EY95" s="152"/>
      <c r="EZ95" s="152"/>
      <c r="FA95" s="152"/>
      <c r="FB95" s="152"/>
      <c r="FC95" s="152"/>
      <c r="FD95" s="152"/>
      <c r="FE95" s="152"/>
      <c r="FF95" s="152"/>
      <c r="FG95" s="152"/>
      <c r="FH95" s="152"/>
      <c r="FI95" s="152"/>
      <c r="FJ95" s="152"/>
      <c r="FK95" s="152"/>
      <c r="FL95" s="152"/>
      <c r="FM95" s="152"/>
      <c r="FN95" s="152"/>
      <c r="FO95" s="152"/>
      <c r="FP95" s="152"/>
      <c r="FQ95" s="152"/>
      <c r="FR95" s="152"/>
      <c r="FS95" s="152"/>
      <c r="FT95" s="152"/>
      <c r="FU95" s="152"/>
      <c r="FV95" s="152"/>
      <c r="FW95" s="152"/>
      <c r="FX95" s="152"/>
      <c r="FY95" s="152"/>
      <c r="FZ95" s="152"/>
      <c r="GA95" s="152"/>
      <c r="GB95" s="152"/>
      <c r="GC95" s="152"/>
      <c r="GD95" s="152"/>
      <c r="GE95" s="152"/>
      <c r="GF95" s="152"/>
      <c r="GG95" s="152"/>
      <c r="GH95" s="152"/>
      <c r="GI95" s="152"/>
      <c r="GJ95" s="152"/>
      <c r="GK95" s="152"/>
      <c r="GL95" s="152"/>
      <c r="GM95" s="152"/>
      <c r="GN95" s="152"/>
      <c r="GO95" s="152"/>
      <c r="GP95" s="152"/>
      <c r="GQ95" s="152"/>
      <c r="GR95" s="152"/>
      <c r="GS95" s="152"/>
      <c r="GT95" s="152"/>
      <c r="GU95" s="152"/>
      <c r="GV95" s="152"/>
      <c r="GW95" s="152"/>
      <c r="GX95" s="152"/>
      <c r="GY95" s="152"/>
      <c r="GZ95" s="152"/>
      <c r="HA95" s="152"/>
      <c r="HB95" s="152"/>
      <c r="HC95" s="152"/>
      <c r="HD95" s="152"/>
      <c r="HE95" s="152"/>
      <c r="HF95" s="152"/>
      <c r="HG95" s="152"/>
      <c r="HH95" s="152"/>
      <c r="HI95" s="152"/>
      <c r="HJ95" s="152"/>
      <c r="HK95" s="152"/>
      <c r="HL95" s="152"/>
      <c r="HM95" s="152"/>
      <c r="HN95" s="152"/>
      <c r="HO95" s="152"/>
      <c r="HP95" s="152"/>
      <c r="HQ95" s="152"/>
      <c r="HR95" s="152"/>
      <c r="HS95" s="152"/>
      <c r="HT95" s="152"/>
      <c r="HU95" s="152"/>
      <c r="HV95" s="152"/>
      <c r="HW95" s="152"/>
      <c r="HX95" s="152"/>
      <c r="HY95" s="152"/>
      <c r="HZ95" s="152"/>
      <c r="IA95" s="152"/>
      <c r="IB95" s="152"/>
      <c r="IC95" s="152"/>
      <c r="ID95" s="152"/>
      <c r="IE95" s="152"/>
      <c r="IF95" s="152"/>
      <c r="IG95" s="152"/>
      <c r="IH95" s="152"/>
      <c r="II95" s="152"/>
      <c r="IJ95" s="152"/>
      <c r="IK95" s="152"/>
      <c r="IL95" s="152"/>
      <c r="IM95" s="152"/>
      <c r="IN95" s="152"/>
      <c r="IO95" s="152"/>
      <c r="IP95" s="152"/>
      <c r="IQ95" s="152"/>
      <c r="IR95" s="152"/>
      <c r="IS95" s="152"/>
      <c r="IT95" s="152"/>
      <c r="IU95" s="152"/>
      <c r="IV95" s="152"/>
      <c r="IW95" s="152"/>
      <c r="IX95" s="152"/>
      <c r="IY95" s="152"/>
      <c r="IZ95" s="152"/>
      <c r="JA95" s="152"/>
      <c r="JB95" s="152"/>
      <c r="JC95" s="152"/>
      <c r="JD95" s="152"/>
      <c r="JE95" s="152"/>
      <c r="JF95" s="152"/>
      <c r="JG95" s="152"/>
      <c r="JH95" s="152"/>
      <c r="JI95" s="152"/>
      <c r="JJ95" s="152"/>
      <c r="JK95" s="152"/>
      <c r="JL95" s="152"/>
      <c r="JM95" s="152"/>
      <c r="JN95" s="152"/>
      <c r="JO95" s="152"/>
      <c r="JP95" s="152"/>
      <c r="JQ95" s="152"/>
      <c r="JR95" s="152"/>
      <c r="JS95" s="152"/>
      <c r="JT95" s="152"/>
      <c r="JU95" s="152"/>
      <c r="JV95" s="152"/>
      <c r="JW95" s="152"/>
      <c r="JX95" s="152"/>
      <c r="JY95" s="152"/>
      <c r="JZ95" s="152"/>
      <c r="KA95" s="152"/>
      <c r="KB95" s="152"/>
      <c r="KC95" s="152"/>
      <c r="KD95" s="152"/>
      <c r="KE95" s="152"/>
      <c r="KF95" s="152"/>
      <c r="KG95" s="152"/>
      <c r="KH95" s="152"/>
      <c r="KI95" s="152"/>
      <c r="KJ95" s="152"/>
      <c r="KK95" s="152"/>
      <c r="KL95" s="152"/>
      <c r="KM95" s="152"/>
      <c r="KN95" s="152"/>
      <c r="KO95" s="152"/>
      <c r="KP95" s="152"/>
      <c r="KQ95" s="152"/>
      <c r="KR95" s="152"/>
      <c r="KS95" s="152"/>
      <c r="KT95" s="152"/>
      <c r="KU95" s="152"/>
      <c r="KV95" s="152"/>
      <c r="KW95" s="152"/>
      <c r="KX95" s="152"/>
      <c r="KY95" s="152"/>
      <c r="KZ95" s="152"/>
      <c r="LA95" s="152"/>
      <c r="LB95" s="152"/>
      <c r="LC95" s="152"/>
      <c r="LD95" s="152"/>
      <c r="LE95" s="152"/>
      <c r="LF95" s="152"/>
      <c r="LG95" s="152"/>
      <c r="LH95" s="152"/>
      <c r="LI95" s="152"/>
      <c r="LJ95" s="152"/>
      <c r="LK95" s="152"/>
      <c r="LL95" s="152"/>
      <c r="LM95" s="152"/>
      <c r="LN95" s="152"/>
      <c r="LO95" s="152"/>
      <c r="LP95" s="152"/>
      <c r="LQ95" s="152"/>
      <c r="LR95" s="152"/>
      <c r="LS95" s="152"/>
      <c r="LT95" s="152"/>
      <c r="LU95" s="152"/>
      <c r="LV95" s="152"/>
      <c r="LW95" s="152"/>
      <c r="LX95" s="152"/>
      <c r="LY95" s="152"/>
      <c r="LZ95" s="152"/>
      <c r="MA95" s="152"/>
      <c r="MB95" s="152"/>
      <c r="MC95" s="152"/>
      <c r="MD95" s="152"/>
      <c r="ME95" s="152"/>
      <c r="MF95" s="152"/>
      <c r="MG95" s="152"/>
      <c r="MH95" s="152"/>
      <c r="MI95" s="152"/>
      <c r="MJ95" s="152"/>
      <c r="MK95" s="152"/>
      <c r="ML95" s="152"/>
      <c r="MM95" s="152"/>
      <c r="MN95" s="152"/>
      <c r="MO95" s="152"/>
      <c r="MP95" s="152"/>
      <c r="MQ95" s="152"/>
      <c r="MR95" s="152"/>
      <c r="MS95" s="152"/>
      <c r="MT95" s="152"/>
      <c r="MU95" s="152"/>
      <c r="MV95" s="152"/>
      <c r="MW95" s="152"/>
      <c r="MX95" s="152"/>
      <c r="MY95" s="152"/>
      <c r="MZ95" s="152"/>
      <c r="NA95" s="152"/>
      <c r="NB95" s="152"/>
      <c r="NC95" s="152"/>
      <c r="ND95" s="152"/>
      <c r="NE95" s="152"/>
      <c r="NF95" s="152"/>
      <c r="NG95" s="152"/>
      <c r="NH95" s="152"/>
      <c r="NI95" s="152"/>
      <c r="NJ95" s="152"/>
      <c r="NK95" s="152"/>
      <c r="NL95" s="152"/>
      <c r="NM95" s="152"/>
      <c r="NN95" s="152"/>
      <c r="NO95" s="152"/>
      <c r="NP95" s="152"/>
      <c r="NQ95" s="152"/>
      <c r="NR95" s="152"/>
      <c r="NS95" s="152"/>
      <c r="NT95" s="152"/>
      <c r="NU95" s="152"/>
      <c r="NV95" s="152"/>
      <c r="NW95" s="152"/>
      <c r="NX95" s="152"/>
      <c r="NY95" s="152"/>
      <c r="NZ95" s="152"/>
      <c r="OA95" s="152"/>
      <c r="OB95" s="152"/>
      <c r="OC95" s="152"/>
      <c r="OD95" s="152"/>
      <c r="OE95" s="152"/>
      <c r="OF95" s="152"/>
      <c r="OG95" s="152"/>
      <c r="OH95" s="152"/>
      <c r="OI95" s="152"/>
      <c r="OJ95" s="152"/>
      <c r="OK95" s="152"/>
      <c r="OL95" s="152"/>
      <c r="OM95" s="152"/>
      <c r="ON95" s="152"/>
      <c r="OO95" s="152"/>
      <c r="OP95" s="152"/>
      <c r="OQ95" s="152"/>
      <c r="OR95" s="152"/>
      <c r="OS95" s="152"/>
      <c r="OT95" s="152"/>
      <c r="OU95" s="152"/>
      <c r="OV95" s="152"/>
      <c r="OW95" s="152"/>
      <c r="OX95" s="152"/>
      <c r="OY95" s="152"/>
      <c r="OZ95" s="152"/>
      <c r="PA95" s="152"/>
      <c r="PB95" s="152"/>
      <c r="PC95" s="152"/>
      <c r="PD95" s="152"/>
      <c r="PE95" s="152"/>
      <c r="PF95" s="152"/>
      <c r="PG95" s="152"/>
      <c r="PH95" s="152"/>
      <c r="PI95" s="152"/>
      <c r="PJ95" s="152"/>
      <c r="PK95" s="152"/>
      <c r="PL95" s="152"/>
      <c r="PM95" s="152"/>
      <c r="PN95" s="152"/>
      <c r="PO95" s="152"/>
      <c r="PP95" s="152"/>
      <c r="PQ95" s="152"/>
      <c r="PR95" s="152"/>
      <c r="PS95" s="152"/>
      <c r="PT95" s="152"/>
      <c r="PU95" s="152"/>
      <c r="PV95" s="152"/>
      <c r="PW95" s="152"/>
      <c r="PX95" s="152"/>
      <c r="PY95" s="152"/>
      <c r="PZ95" s="152"/>
      <c r="QA95" s="152"/>
      <c r="QB95" s="152"/>
      <c r="QC95" s="152"/>
      <c r="QD95" s="152"/>
      <c r="QE95" s="152"/>
      <c r="QF95" s="152"/>
      <c r="QG95" s="152"/>
      <c r="QH95" s="152"/>
      <c r="QI95" s="152"/>
      <c r="QJ95" s="152"/>
      <c r="QK95" s="152"/>
      <c r="QL95" s="152"/>
      <c r="QM95" s="152"/>
      <c r="QN95" s="152"/>
      <c r="QO95" s="152"/>
      <c r="QP95" s="152"/>
      <c r="QQ95" s="152"/>
      <c r="QR95" s="152"/>
      <c r="QS95" s="152"/>
      <c r="QT95" s="152"/>
      <c r="QU95" s="152"/>
      <c r="QV95" s="152"/>
      <c r="QW95" s="152"/>
      <c r="QX95" s="152"/>
      <c r="QY95" s="152"/>
      <c r="QZ95" s="152"/>
      <c r="RA95" s="152"/>
      <c r="RB95" s="152"/>
      <c r="RC95" s="152"/>
      <c r="RD95" s="152"/>
      <c r="RE95" s="152"/>
      <c r="RF95" s="152"/>
      <c r="RG95" s="152"/>
      <c r="RH95" s="152"/>
      <c r="RI95" s="152"/>
      <c r="RJ95" s="152"/>
      <c r="RK95" s="152"/>
      <c r="RL95" s="152"/>
      <c r="RM95" s="152"/>
      <c r="RN95" s="152"/>
      <c r="RO95" s="152"/>
      <c r="RP95" s="152"/>
      <c r="RQ95" s="152"/>
      <c r="RR95" s="152"/>
      <c r="RS95" s="152"/>
      <c r="RT95" s="152"/>
      <c r="RU95" s="152"/>
      <c r="RV95" s="152"/>
      <c r="RW95" s="152"/>
      <c r="RX95" s="152"/>
      <c r="RY95" s="152"/>
      <c r="RZ95" s="152"/>
      <c r="SA95" s="152"/>
      <c r="SB95" s="152"/>
      <c r="SC95" s="152"/>
      <c r="SD95" s="152"/>
      <c r="SE95" s="152"/>
      <c r="SF95" s="152"/>
      <c r="SG95" s="152"/>
      <c r="SH95" s="152"/>
      <c r="SI95" s="152"/>
      <c r="SJ95" s="152"/>
      <c r="SK95" s="152"/>
      <c r="SL95" s="152"/>
      <c r="SM95" s="152"/>
      <c r="SN95" s="152"/>
      <c r="SO95" s="152"/>
      <c r="SP95" s="152"/>
      <c r="SQ95" s="152"/>
      <c r="SR95" s="152"/>
      <c r="SS95" s="152"/>
      <c r="ST95" s="152"/>
      <c r="SU95" s="152"/>
      <c r="SV95" s="152"/>
      <c r="SW95" s="152"/>
      <c r="SX95" s="152"/>
      <c r="SY95" s="152"/>
      <c r="SZ95" s="152"/>
      <c r="TA95" s="152"/>
      <c r="TB95" s="152"/>
      <c r="TC95" s="152"/>
      <c r="TD95" s="152"/>
      <c r="TE95" s="152"/>
      <c r="TF95" s="152"/>
      <c r="TG95" s="152"/>
      <c r="TH95" s="152"/>
      <c r="TI95" s="152"/>
      <c r="TJ95" s="152"/>
      <c r="TK95" s="152"/>
      <c r="TL95" s="152"/>
      <c r="TM95" s="152"/>
      <c r="TN95" s="152"/>
      <c r="TO95" s="152"/>
      <c r="TP95" s="152"/>
      <c r="TQ95" s="152"/>
      <c r="TR95" s="152"/>
      <c r="TS95" s="152"/>
      <c r="TT95" s="152"/>
      <c r="TU95" s="152"/>
      <c r="TV95" s="152"/>
      <c r="TW95" s="152"/>
      <c r="TX95" s="152"/>
      <c r="TY95" s="152"/>
      <c r="TZ95" s="152"/>
      <c r="UA95" s="152"/>
      <c r="UB95" s="152"/>
      <c r="UC95" s="152"/>
      <c r="UD95" s="152"/>
      <c r="UE95" s="152"/>
      <c r="UF95" s="152"/>
      <c r="UG95" s="152"/>
      <c r="UH95" s="152"/>
      <c r="UI95" s="152"/>
      <c r="UJ95" s="152"/>
      <c r="UK95" s="152"/>
      <c r="UL95" s="152"/>
      <c r="UM95" s="152"/>
      <c r="UN95" s="152"/>
      <c r="UO95" s="152"/>
      <c r="UP95" s="152"/>
      <c r="UQ95" s="152"/>
      <c r="UR95" s="152"/>
      <c r="US95" s="152"/>
      <c r="UT95" s="152"/>
      <c r="UU95" s="152"/>
      <c r="UV95" s="152"/>
      <c r="UW95" s="152"/>
      <c r="UX95" s="152"/>
      <c r="UY95" s="152"/>
      <c r="UZ95" s="152"/>
      <c r="VA95" s="152"/>
      <c r="VB95" s="152"/>
      <c r="VC95" s="152"/>
      <c r="VD95" s="152"/>
      <c r="VE95" s="152"/>
      <c r="VF95" s="152"/>
      <c r="VG95" s="152"/>
      <c r="VH95" s="152"/>
      <c r="VI95" s="152"/>
      <c r="VJ95" s="152"/>
      <c r="VK95" s="152"/>
      <c r="VL95" s="152"/>
      <c r="VM95" s="152"/>
      <c r="VN95" s="152"/>
      <c r="VO95" s="152"/>
      <c r="VP95" s="152"/>
      <c r="VQ95" s="152"/>
      <c r="VR95" s="152"/>
      <c r="VS95" s="152"/>
      <c r="VT95" s="152"/>
      <c r="VU95" s="152"/>
      <c r="VV95" s="152"/>
      <c r="VW95" s="152"/>
      <c r="VX95" s="152"/>
      <c r="VY95" s="152"/>
      <c r="VZ95" s="152"/>
      <c r="WA95" s="152"/>
      <c r="WB95" s="152"/>
      <c r="WC95" s="152"/>
      <c r="WD95" s="152"/>
      <c r="WE95" s="152"/>
      <c r="WF95" s="152"/>
      <c r="WG95" s="152"/>
      <c r="WH95" s="152"/>
      <c r="WI95" s="152"/>
      <c r="WJ95" s="152"/>
      <c r="WK95" s="152"/>
      <c r="WL95" s="152"/>
      <c r="WM95" s="152"/>
      <c r="WN95" s="152"/>
      <c r="WO95" s="152"/>
      <c r="WP95" s="152"/>
      <c r="WQ95" s="152"/>
      <c r="WR95" s="152"/>
      <c r="WS95" s="152"/>
      <c r="WT95" s="152"/>
      <c r="WU95" s="152"/>
      <c r="WV95" s="152"/>
      <c r="WW95" s="152"/>
      <c r="WX95" s="152"/>
      <c r="WY95" s="152"/>
      <c r="WZ95" s="152"/>
      <c r="XA95" s="152"/>
      <c r="XB95" s="152"/>
      <c r="XC95" s="152"/>
      <c r="XD95" s="152"/>
      <c r="XE95" s="152"/>
      <c r="XF95" s="152"/>
      <c r="XG95" s="152"/>
      <c r="XH95" s="152"/>
      <c r="XI95" s="152"/>
      <c r="XJ95" s="152"/>
      <c r="XK95" s="152"/>
      <c r="XL95" s="152"/>
      <c r="XM95" s="152"/>
      <c r="XN95" s="152"/>
      <c r="XO95" s="152"/>
      <c r="XP95" s="152"/>
      <c r="XQ95" s="152"/>
      <c r="XR95" s="152"/>
      <c r="XS95" s="152"/>
      <c r="XT95" s="152"/>
      <c r="XU95" s="152"/>
      <c r="XV95" s="152"/>
      <c r="XW95" s="152"/>
      <c r="XX95" s="152"/>
      <c r="XY95" s="152"/>
      <c r="XZ95" s="152"/>
      <c r="YA95" s="152"/>
      <c r="YB95" s="152"/>
      <c r="YC95" s="152"/>
      <c r="YD95" s="152"/>
      <c r="YE95" s="152"/>
      <c r="YF95" s="152"/>
      <c r="YG95" s="152"/>
      <c r="YH95" s="152"/>
      <c r="YI95" s="152"/>
      <c r="YJ95" s="152"/>
      <c r="YK95" s="152"/>
      <c r="YL95" s="152"/>
      <c r="YM95" s="152"/>
      <c r="YN95" s="152"/>
      <c r="YO95" s="152"/>
      <c r="YP95" s="152"/>
      <c r="YQ95" s="152"/>
      <c r="YR95" s="152"/>
      <c r="YS95" s="152"/>
      <c r="YT95" s="152"/>
    </row>
    <row r="96" spans="1:670" ht="25.5" x14ac:dyDescent="0.2">
      <c r="B96" s="135"/>
      <c r="C96" s="129" t="s">
        <v>46</v>
      </c>
      <c r="D96" s="129"/>
      <c r="E96" s="137" t="s">
        <v>47</v>
      </c>
      <c r="F96" s="155">
        <f>F97+F98+F99+F100+F101+F102+F103+F104+F105+F106+F108+F109+F110+F107</f>
        <v>93096</v>
      </c>
      <c r="G96" s="155">
        <f t="shared" ref="G96:Q96" si="78">G97+G98+G99+G100+G101+G102+G103+G104+G105+G106+G108+G109+G110+G107</f>
        <v>31742</v>
      </c>
      <c r="H96" s="155">
        <f t="shared" si="78"/>
        <v>29490</v>
      </c>
      <c r="I96" s="155">
        <f t="shared" si="78"/>
        <v>30440.743980000003</v>
      </c>
      <c r="J96" s="155">
        <f t="shared" si="78"/>
        <v>-1301.2560199999998</v>
      </c>
      <c r="K96" s="155">
        <f t="shared" si="78"/>
        <v>29476.752980000001</v>
      </c>
      <c r="L96" s="155">
        <f t="shared" si="78"/>
        <v>1399.4975922452745</v>
      </c>
      <c r="M96" s="155">
        <f t="shared" si="78"/>
        <v>93096</v>
      </c>
      <c r="N96" s="155">
        <f t="shared" si="78"/>
        <v>1400</v>
      </c>
      <c r="O96" s="155">
        <f t="shared" si="78"/>
        <v>0</v>
      </c>
      <c r="P96" s="155">
        <f t="shared" si="78"/>
        <v>-13.247019999999729</v>
      </c>
      <c r="Q96" s="155">
        <f t="shared" si="78"/>
        <v>-180.31299999999999</v>
      </c>
      <c r="R96" s="155">
        <f t="shared" ref="R96:V96" si="79">R97+R98+R99+R100+R101+R102+R103+R104+R105+R106+R108+R109+R110</f>
        <v>0</v>
      </c>
      <c r="S96" s="155">
        <f t="shared" si="79"/>
        <v>0</v>
      </c>
      <c r="T96" s="155">
        <f t="shared" si="79"/>
        <v>-148.31299999999999</v>
      </c>
      <c r="U96" s="155">
        <f t="shared" si="79"/>
        <v>0</v>
      </c>
      <c r="V96" s="155">
        <f t="shared" si="79"/>
        <v>135.06600000000026</v>
      </c>
      <c r="W96" s="131"/>
      <c r="X96" s="131"/>
      <c r="Y96" s="131"/>
      <c r="Z96" s="131"/>
      <c r="AA96" s="147"/>
      <c r="AB96" s="156"/>
    </row>
    <row r="97" spans="1:670" x14ac:dyDescent="0.2">
      <c r="A97" s="127" t="s">
        <v>109</v>
      </c>
      <c r="B97" s="135"/>
      <c r="C97" s="129"/>
      <c r="D97" s="129" t="s">
        <v>88</v>
      </c>
      <c r="E97" s="137" t="s">
        <v>49</v>
      </c>
      <c r="F97" s="131">
        <v>71243</v>
      </c>
      <c r="G97" s="131">
        <v>21085</v>
      </c>
      <c r="H97" s="131">
        <v>21085</v>
      </c>
      <c r="I97" s="131">
        <v>21085</v>
      </c>
      <c r="J97" s="131">
        <f>I97-G97</f>
        <v>0</v>
      </c>
      <c r="K97" s="131">
        <v>21085</v>
      </c>
      <c r="L97" s="132">
        <f t="shared" si="57"/>
        <v>100</v>
      </c>
      <c r="M97" s="132">
        <f t="shared" ref="M97:M99" si="80">F97</f>
        <v>71243</v>
      </c>
      <c r="N97" s="131">
        <f t="shared" si="76"/>
        <v>100</v>
      </c>
      <c r="O97" s="131">
        <f>M97-F97</f>
        <v>0</v>
      </c>
      <c r="P97" s="131">
        <f>K97-H97</f>
        <v>0</v>
      </c>
      <c r="Q97" s="131">
        <f t="shared" ref="Q97:Q107" si="81">R97+S97+T97</f>
        <v>0</v>
      </c>
      <c r="R97" s="132"/>
      <c r="S97" s="132"/>
      <c r="T97" s="131"/>
      <c r="U97" s="131"/>
      <c r="V97" s="131">
        <f>P97-Q97-U97</f>
        <v>0</v>
      </c>
      <c r="W97" s="131"/>
      <c r="X97" s="131"/>
      <c r="Y97" s="131"/>
      <c r="Z97" s="131"/>
      <c r="AA97" s="105"/>
      <c r="AB97" s="105"/>
    </row>
    <row r="98" spans="1:670" s="144" customFormat="1" x14ac:dyDescent="0.2">
      <c r="A98" s="152"/>
      <c r="C98" s="129"/>
      <c r="D98" s="129" t="s">
        <v>101</v>
      </c>
      <c r="E98" s="137" t="s">
        <v>56</v>
      </c>
      <c r="F98" s="131">
        <v>3427</v>
      </c>
      <c r="G98" s="131">
        <v>714</v>
      </c>
      <c r="H98" s="131">
        <v>714</v>
      </c>
      <c r="I98" s="131">
        <v>712.83500000000004</v>
      </c>
      <c r="J98" s="131">
        <f>I98-G98</f>
        <v>-1.1649999999999636</v>
      </c>
      <c r="K98" s="131">
        <v>712.83500000000004</v>
      </c>
      <c r="L98" s="132">
        <f t="shared" si="57"/>
        <v>99.836834733893568</v>
      </c>
      <c r="M98" s="132">
        <f t="shared" si="80"/>
        <v>3427</v>
      </c>
      <c r="N98" s="131">
        <f t="shared" si="76"/>
        <v>100</v>
      </c>
      <c r="O98" s="131">
        <f t="shared" ref="O98:O110" si="82">M98-F98</f>
        <v>0</v>
      </c>
      <c r="P98" s="131">
        <f>K98-H98</f>
        <v>-1.1649999999999636</v>
      </c>
      <c r="Q98" s="131">
        <f t="shared" si="81"/>
        <v>0</v>
      </c>
      <c r="R98" s="131"/>
      <c r="S98" s="132"/>
      <c r="T98" s="131"/>
      <c r="U98" s="131"/>
      <c r="V98" s="131">
        <f>P98-Q98-U98</f>
        <v>-1.1649999999999636</v>
      </c>
      <c r="W98" s="131"/>
      <c r="X98" s="131"/>
      <c r="Y98" s="131"/>
      <c r="Z98" s="131"/>
      <c r="AA98" s="105"/>
      <c r="AB98" s="105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52"/>
      <c r="BE98" s="152"/>
      <c r="BF98" s="152"/>
      <c r="BG98" s="152"/>
      <c r="BH98" s="152"/>
      <c r="BI98" s="152"/>
      <c r="BJ98" s="152"/>
      <c r="BK98" s="152"/>
      <c r="BL98" s="152"/>
      <c r="BM98" s="152"/>
      <c r="BN98" s="152"/>
      <c r="BO98" s="152"/>
      <c r="BP98" s="152"/>
      <c r="BQ98" s="152"/>
      <c r="BR98" s="152"/>
      <c r="BS98" s="152"/>
      <c r="BT98" s="152"/>
      <c r="BU98" s="152"/>
      <c r="BV98" s="152"/>
      <c r="BW98" s="152"/>
      <c r="BX98" s="152"/>
      <c r="BY98" s="152"/>
      <c r="BZ98" s="152"/>
      <c r="CA98" s="152"/>
      <c r="CB98" s="152"/>
      <c r="CC98" s="152"/>
      <c r="CD98" s="152"/>
      <c r="CE98" s="152"/>
      <c r="CF98" s="152"/>
      <c r="CG98" s="152"/>
      <c r="CH98" s="152"/>
      <c r="CI98" s="152"/>
      <c r="CJ98" s="152"/>
      <c r="CK98" s="152"/>
      <c r="CL98" s="152"/>
      <c r="CM98" s="152"/>
      <c r="CN98" s="152"/>
      <c r="CO98" s="152"/>
      <c r="CP98" s="152"/>
      <c r="CQ98" s="152"/>
      <c r="CR98" s="152"/>
      <c r="CS98" s="152"/>
      <c r="CT98" s="152"/>
      <c r="CU98" s="152"/>
      <c r="CV98" s="152"/>
      <c r="CW98" s="152"/>
      <c r="CX98" s="152"/>
      <c r="CY98" s="152"/>
      <c r="CZ98" s="152"/>
      <c r="DA98" s="152"/>
      <c r="DB98" s="152"/>
      <c r="DC98" s="152"/>
      <c r="DD98" s="152"/>
      <c r="DE98" s="152"/>
      <c r="DF98" s="152"/>
      <c r="DG98" s="152"/>
      <c r="DH98" s="152"/>
      <c r="DI98" s="152"/>
      <c r="DJ98" s="152"/>
      <c r="DK98" s="152"/>
      <c r="DL98" s="152"/>
      <c r="DM98" s="152"/>
      <c r="DN98" s="152"/>
      <c r="DO98" s="152"/>
      <c r="DP98" s="152"/>
      <c r="DQ98" s="152"/>
      <c r="DR98" s="152"/>
      <c r="DS98" s="152"/>
      <c r="DT98" s="152"/>
      <c r="DU98" s="152"/>
      <c r="DV98" s="152"/>
      <c r="DW98" s="152"/>
      <c r="DX98" s="152"/>
      <c r="DY98" s="152"/>
      <c r="DZ98" s="152"/>
      <c r="EA98" s="152"/>
      <c r="EB98" s="152"/>
      <c r="EC98" s="152"/>
      <c r="ED98" s="152"/>
      <c r="EE98" s="152"/>
      <c r="EF98" s="152"/>
      <c r="EG98" s="152"/>
      <c r="EH98" s="152"/>
      <c r="EI98" s="152"/>
      <c r="EJ98" s="152"/>
      <c r="EK98" s="152"/>
      <c r="EL98" s="152"/>
      <c r="EM98" s="152"/>
      <c r="EN98" s="152"/>
      <c r="EO98" s="152"/>
      <c r="EP98" s="152"/>
      <c r="EQ98" s="152"/>
      <c r="ER98" s="152"/>
      <c r="ES98" s="152"/>
      <c r="ET98" s="152"/>
      <c r="EU98" s="152"/>
      <c r="EV98" s="152"/>
      <c r="EW98" s="152"/>
      <c r="EX98" s="152"/>
      <c r="EY98" s="152"/>
      <c r="EZ98" s="152"/>
      <c r="FA98" s="152"/>
      <c r="FB98" s="152"/>
      <c r="FC98" s="152"/>
      <c r="FD98" s="152"/>
      <c r="FE98" s="152"/>
      <c r="FF98" s="152"/>
      <c r="FG98" s="152"/>
      <c r="FH98" s="152"/>
      <c r="FI98" s="152"/>
      <c r="FJ98" s="152"/>
      <c r="FK98" s="152"/>
      <c r="FL98" s="152"/>
      <c r="FM98" s="152"/>
      <c r="FN98" s="152"/>
      <c r="FO98" s="152"/>
      <c r="FP98" s="152"/>
      <c r="FQ98" s="152"/>
      <c r="FR98" s="152"/>
      <c r="FS98" s="152"/>
      <c r="FT98" s="152"/>
      <c r="FU98" s="152"/>
      <c r="FV98" s="152"/>
      <c r="FW98" s="152"/>
      <c r="FX98" s="152"/>
      <c r="FY98" s="152"/>
      <c r="FZ98" s="152"/>
      <c r="GA98" s="152"/>
      <c r="GB98" s="152"/>
      <c r="GC98" s="152"/>
      <c r="GD98" s="152"/>
      <c r="GE98" s="152"/>
      <c r="GF98" s="152"/>
      <c r="GG98" s="152"/>
      <c r="GH98" s="152"/>
      <c r="GI98" s="152"/>
      <c r="GJ98" s="152"/>
      <c r="GK98" s="152"/>
      <c r="GL98" s="152"/>
      <c r="GM98" s="152"/>
      <c r="GN98" s="152"/>
      <c r="GO98" s="152"/>
      <c r="GP98" s="152"/>
      <c r="GQ98" s="152"/>
      <c r="GR98" s="152"/>
      <c r="GS98" s="152"/>
      <c r="GT98" s="152"/>
      <c r="GU98" s="152"/>
      <c r="GV98" s="152"/>
      <c r="GW98" s="152"/>
      <c r="GX98" s="152"/>
      <c r="GY98" s="152"/>
      <c r="GZ98" s="152"/>
      <c r="HA98" s="152"/>
      <c r="HB98" s="152"/>
      <c r="HC98" s="152"/>
      <c r="HD98" s="152"/>
      <c r="HE98" s="152"/>
      <c r="HF98" s="152"/>
      <c r="HG98" s="152"/>
      <c r="HH98" s="152"/>
      <c r="HI98" s="152"/>
      <c r="HJ98" s="152"/>
      <c r="HK98" s="152"/>
      <c r="HL98" s="152"/>
      <c r="HM98" s="152"/>
      <c r="HN98" s="152"/>
      <c r="HO98" s="152"/>
      <c r="HP98" s="152"/>
      <c r="HQ98" s="152"/>
      <c r="HR98" s="152"/>
      <c r="HS98" s="152"/>
      <c r="HT98" s="152"/>
      <c r="HU98" s="152"/>
      <c r="HV98" s="152"/>
      <c r="HW98" s="152"/>
      <c r="HX98" s="152"/>
      <c r="HY98" s="152"/>
      <c r="HZ98" s="152"/>
      <c r="IA98" s="152"/>
      <c r="IB98" s="152"/>
      <c r="IC98" s="152"/>
      <c r="ID98" s="152"/>
      <c r="IE98" s="152"/>
      <c r="IF98" s="152"/>
      <c r="IG98" s="152"/>
      <c r="IH98" s="152"/>
      <c r="II98" s="152"/>
      <c r="IJ98" s="152"/>
      <c r="IK98" s="152"/>
      <c r="IL98" s="152"/>
      <c r="IM98" s="152"/>
      <c r="IN98" s="152"/>
      <c r="IO98" s="152"/>
      <c r="IP98" s="152"/>
      <c r="IQ98" s="152"/>
      <c r="IR98" s="152"/>
      <c r="IS98" s="152"/>
      <c r="IT98" s="152"/>
      <c r="IU98" s="152"/>
      <c r="IV98" s="152"/>
      <c r="IW98" s="152"/>
      <c r="IX98" s="152"/>
      <c r="IY98" s="152"/>
      <c r="IZ98" s="152"/>
      <c r="JA98" s="152"/>
      <c r="JB98" s="152"/>
      <c r="JC98" s="152"/>
      <c r="JD98" s="152"/>
      <c r="JE98" s="152"/>
      <c r="JF98" s="152"/>
      <c r="JG98" s="152"/>
      <c r="JH98" s="152"/>
      <c r="JI98" s="152"/>
      <c r="JJ98" s="152"/>
      <c r="JK98" s="152"/>
      <c r="JL98" s="152"/>
      <c r="JM98" s="152"/>
      <c r="JN98" s="152"/>
      <c r="JO98" s="152"/>
      <c r="JP98" s="152"/>
      <c r="JQ98" s="152"/>
      <c r="JR98" s="152"/>
      <c r="JS98" s="152"/>
      <c r="JT98" s="152"/>
      <c r="JU98" s="152"/>
      <c r="JV98" s="152"/>
      <c r="JW98" s="152"/>
      <c r="JX98" s="152"/>
      <c r="JY98" s="152"/>
      <c r="JZ98" s="152"/>
      <c r="KA98" s="152"/>
      <c r="KB98" s="152"/>
      <c r="KC98" s="152"/>
      <c r="KD98" s="152"/>
      <c r="KE98" s="152"/>
      <c r="KF98" s="152"/>
      <c r="KG98" s="152"/>
      <c r="KH98" s="152"/>
      <c r="KI98" s="152"/>
      <c r="KJ98" s="152"/>
      <c r="KK98" s="152"/>
      <c r="KL98" s="152"/>
      <c r="KM98" s="152"/>
      <c r="KN98" s="152"/>
      <c r="KO98" s="152"/>
      <c r="KP98" s="152"/>
      <c r="KQ98" s="152"/>
      <c r="KR98" s="152"/>
      <c r="KS98" s="152"/>
      <c r="KT98" s="152"/>
      <c r="KU98" s="152"/>
      <c r="KV98" s="152"/>
      <c r="KW98" s="152"/>
      <c r="KX98" s="152"/>
      <c r="KY98" s="152"/>
      <c r="KZ98" s="152"/>
      <c r="LA98" s="152"/>
      <c r="LB98" s="152"/>
      <c r="LC98" s="152"/>
      <c r="LD98" s="152"/>
      <c r="LE98" s="152"/>
      <c r="LF98" s="152"/>
      <c r="LG98" s="152"/>
      <c r="LH98" s="152"/>
      <c r="LI98" s="152"/>
      <c r="LJ98" s="152"/>
      <c r="LK98" s="152"/>
      <c r="LL98" s="152"/>
      <c r="LM98" s="152"/>
      <c r="LN98" s="152"/>
      <c r="LO98" s="152"/>
      <c r="LP98" s="152"/>
      <c r="LQ98" s="152"/>
      <c r="LR98" s="152"/>
      <c r="LS98" s="152"/>
      <c r="LT98" s="152"/>
      <c r="LU98" s="152"/>
      <c r="LV98" s="152"/>
      <c r="LW98" s="152"/>
      <c r="LX98" s="152"/>
      <c r="LY98" s="152"/>
      <c r="LZ98" s="152"/>
      <c r="MA98" s="152"/>
      <c r="MB98" s="152"/>
      <c r="MC98" s="152"/>
      <c r="MD98" s="152"/>
      <c r="ME98" s="152"/>
      <c r="MF98" s="152"/>
      <c r="MG98" s="152"/>
      <c r="MH98" s="152"/>
      <c r="MI98" s="152"/>
      <c r="MJ98" s="152"/>
      <c r="MK98" s="152"/>
      <c r="ML98" s="152"/>
      <c r="MM98" s="152"/>
      <c r="MN98" s="152"/>
      <c r="MO98" s="152"/>
      <c r="MP98" s="152"/>
      <c r="MQ98" s="152"/>
      <c r="MR98" s="152"/>
      <c r="MS98" s="152"/>
      <c r="MT98" s="152"/>
      <c r="MU98" s="152"/>
      <c r="MV98" s="152"/>
      <c r="MW98" s="152"/>
      <c r="MX98" s="152"/>
      <c r="MY98" s="152"/>
      <c r="MZ98" s="152"/>
      <c r="NA98" s="152"/>
      <c r="NB98" s="152"/>
      <c r="NC98" s="152"/>
      <c r="ND98" s="152"/>
      <c r="NE98" s="152"/>
      <c r="NF98" s="152"/>
      <c r="NG98" s="152"/>
      <c r="NH98" s="152"/>
      <c r="NI98" s="152"/>
      <c r="NJ98" s="152"/>
      <c r="NK98" s="152"/>
      <c r="NL98" s="152"/>
      <c r="NM98" s="152"/>
      <c r="NN98" s="152"/>
      <c r="NO98" s="152"/>
      <c r="NP98" s="152"/>
      <c r="NQ98" s="152"/>
      <c r="NR98" s="152"/>
      <c r="NS98" s="152"/>
      <c r="NT98" s="152"/>
      <c r="NU98" s="152"/>
      <c r="NV98" s="152"/>
      <c r="NW98" s="152"/>
      <c r="NX98" s="152"/>
      <c r="NY98" s="152"/>
      <c r="NZ98" s="152"/>
      <c r="OA98" s="152"/>
      <c r="OB98" s="152"/>
      <c r="OC98" s="152"/>
      <c r="OD98" s="152"/>
      <c r="OE98" s="152"/>
      <c r="OF98" s="152"/>
      <c r="OG98" s="152"/>
      <c r="OH98" s="152"/>
      <c r="OI98" s="152"/>
      <c r="OJ98" s="152"/>
      <c r="OK98" s="152"/>
      <c r="OL98" s="152"/>
      <c r="OM98" s="152"/>
      <c r="ON98" s="152"/>
      <c r="OO98" s="152"/>
      <c r="OP98" s="152"/>
      <c r="OQ98" s="152"/>
      <c r="OR98" s="152"/>
      <c r="OS98" s="152"/>
      <c r="OT98" s="152"/>
      <c r="OU98" s="152"/>
      <c r="OV98" s="152"/>
      <c r="OW98" s="152"/>
      <c r="OX98" s="152"/>
      <c r="OY98" s="152"/>
      <c r="OZ98" s="152"/>
      <c r="PA98" s="152"/>
      <c r="PB98" s="152"/>
      <c r="PC98" s="152"/>
      <c r="PD98" s="152"/>
      <c r="PE98" s="152"/>
      <c r="PF98" s="152"/>
      <c r="PG98" s="152"/>
      <c r="PH98" s="152"/>
      <c r="PI98" s="152"/>
      <c r="PJ98" s="152"/>
      <c r="PK98" s="152"/>
      <c r="PL98" s="152"/>
      <c r="PM98" s="152"/>
      <c r="PN98" s="152"/>
      <c r="PO98" s="152"/>
      <c r="PP98" s="152"/>
      <c r="PQ98" s="152"/>
      <c r="PR98" s="152"/>
      <c r="PS98" s="152"/>
      <c r="PT98" s="152"/>
      <c r="PU98" s="152"/>
      <c r="PV98" s="152"/>
      <c r="PW98" s="152"/>
      <c r="PX98" s="152"/>
      <c r="PY98" s="152"/>
      <c r="PZ98" s="152"/>
      <c r="QA98" s="152"/>
      <c r="QB98" s="152"/>
      <c r="QC98" s="152"/>
      <c r="QD98" s="152"/>
      <c r="QE98" s="152"/>
      <c r="QF98" s="152"/>
      <c r="QG98" s="152"/>
      <c r="QH98" s="152"/>
      <c r="QI98" s="152"/>
      <c r="QJ98" s="152"/>
      <c r="QK98" s="152"/>
      <c r="QL98" s="152"/>
      <c r="QM98" s="152"/>
      <c r="QN98" s="152"/>
      <c r="QO98" s="152"/>
      <c r="QP98" s="152"/>
      <c r="QQ98" s="152"/>
      <c r="QR98" s="152"/>
      <c r="QS98" s="152"/>
      <c r="QT98" s="152"/>
      <c r="QU98" s="152"/>
      <c r="QV98" s="152"/>
      <c r="QW98" s="152"/>
      <c r="QX98" s="152"/>
      <c r="QY98" s="152"/>
      <c r="QZ98" s="152"/>
      <c r="RA98" s="152"/>
      <c r="RB98" s="152"/>
      <c r="RC98" s="152"/>
      <c r="RD98" s="152"/>
      <c r="RE98" s="152"/>
      <c r="RF98" s="152"/>
      <c r="RG98" s="152"/>
      <c r="RH98" s="152"/>
      <c r="RI98" s="152"/>
      <c r="RJ98" s="152"/>
      <c r="RK98" s="152"/>
      <c r="RL98" s="152"/>
      <c r="RM98" s="152"/>
      <c r="RN98" s="152"/>
      <c r="RO98" s="152"/>
      <c r="RP98" s="152"/>
      <c r="RQ98" s="152"/>
      <c r="RR98" s="152"/>
      <c r="RS98" s="152"/>
      <c r="RT98" s="152"/>
      <c r="RU98" s="152"/>
      <c r="RV98" s="152"/>
      <c r="RW98" s="152"/>
      <c r="RX98" s="152"/>
      <c r="RY98" s="152"/>
      <c r="RZ98" s="152"/>
      <c r="SA98" s="152"/>
      <c r="SB98" s="152"/>
      <c r="SC98" s="152"/>
      <c r="SD98" s="152"/>
      <c r="SE98" s="152"/>
      <c r="SF98" s="152"/>
      <c r="SG98" s="152"/>
      <c r="SH98" s="152"/>
      <c r="SI98" s="152"/>
      <c r="SJ98" s="152"/>
      <c r="SK98" s="152"/>
      <c r="SL98" s="152"/>
      <c r="SM98" s="152"/>
      <c r="SN98" s="152"/>
      <c r="SO98" s="152"/>
      <c r="SP98" s="152"/>
      <c r="SQ98" s="152"/>
      <c r="SR98" s="152"/>
      <c r="SS98" s="152"/>
      <c r="ST98" s="152"/>
      <c r="SU98" s="152"/>
      <c r="SV98" s="152"/>
      <c r="SW98" s="152"/>
      <c r="SX98" s="152"/>
      <c r="SY98" s="152"/>
      <c r="SZ98" s="152"/>
      <c r="TA98" s="152"/>
      <c r="TB98" s="152"/>
      <c r="TC98" s="152"/>
      <c r="TD98" s="152"/>
      <c r="TE98" s="152"/>
      <c r="TF98" s="152"/>
      <c r="TG98" s="152"/>
      <c r="TH98" s="152"/>
      <c r="TI98" s="152"/>
      <c r="TJ98" s="152"/>
      <c r="TK98" s="152"/>
      <c r="TL98" s="152"/>
      <c r="TM98" s="152"/>
      <c r="TN98" s="152"/>
      <c r="TO98" s="152"/>
      <c r="TP98" s="152"/>
      <c r="TQ98" s="152"/>
      <c r="TR98" s="152"/>
      <c r="TS98" s="152"/>
      <c r="TT98" s="152"/>
      <c r="TU98" s="152"/>
      <c r="TV98" s="152"/>
      <c r="TW98" s="152"/>
      <c r="TX98" s="152"/>
      <c r="TY98" s="152"/>
      <c r="TZ98" s="152"/>
      <c r="UA98" s="152"/>
      <c r="UB98" s="152"/>
      <c r="UC98" s="152"/>
      <c r="UD98" s="152"/>
      <c r="UE98" s="152"/>
      <c r="UF98" s="152"/>
      <c r="UG98" s="152"/>
      <c r="UH98" s="152"/>
      <c r="UI98" s="152"/>
      <c r="UJ98" s="152"/>
      <c r="UK98" s="152"/>
      <c r="UL98" s="152"/>
      <c r="UM98" s="152"/>
      <c r="UN98" s="152"/>
      <c r="UO98" s="152"/>
      <c r="UP98" s="152"/>
      <c r="UQ98" s="152"/>
      <c r="UR98" s="152"/>
      <c r="US98" s="152"/>
      <c r="UT98" s="152"/>
      <c r="UU98" s="152"/>
      <c r="UV98" s="152"/>
      <c r="UW98" s="152"/>
      <c r="UX98" s="152"/>
      <c r="UY98" s="152"/>
      <c r="UZ98" s="152"/>
      <c r="VA98" s="152"/>
      <c r="VB98" s="152"/>
      <c r="VC98" s="152"/>
      <c r="VD98" s="152"/>
      <c r="VE98" s="152"/>
      <c r="VF98" s="152"/>
      <c r="VG98" s="152"/>
      <c r="VH98" s="152"/>
      <c r="VI98" s="152"/>
      <c r="VJ98" s="152"/>
      <c r="VK98" s="152"/>
      <c r="VL98" s="152"/>
      <c r="VM98" s="152"/>
      <c r="VN98" s="152"/>
      <c r="VO98" s="152"/>
      <c r="VP98" s="152"/>
      <c r="VQ98" s="152"/>
      <c r="VR98" s="152"/>
      <c r="VS98" s="152"/>
      <c r="VT98" s="152"/>
      <c r="VU98" s="152"/>
      <c r="VV98" s="152"/>
      <c r="VW98" s="152"/>
      <c r="VX98" s="152"/>
      <c r="VY98" s="152"/>
      <c r="VZ98" s="152"/>
      <c r="WA98" s="152"/>
      <c r="WB98" s="152"/>
      <c r="WC98" s="152"/>
      <c r="WD98" s="152"/>
      <c r="WE98" s="152"/>
      <c r="WF98" s="152"/>
      <c r="WG98" s="152"/>
      <c r="WH98" s="152"/>
      <c r="WI98" s="152"/>
      <c r="WJ98" s="152"/>
      <c r="WK98" s="152"/>
      <c r="WL98" s="152"/>
      <c r="WM98" s="152"/>
      <c r="WN98" s="152"/>
      <c r="WO98" s="152"/>
      <c r="WP98" s="152"/>
      <c r="WQ98" s="152"/>
      <c r="WR98" s="152"/>
      <c r="WS98" s="152"/>
      <c r="WT98" s="152"/>
      <c r="WU98" s="152"/>
      <c r="WV98" s="152"/>
      <c r="WW98" s="152"/>
      <c r="WX98" s="152"/>
      <c r="WY98" s="152"/>
      <c r="WZ98" s="152"/>
      <c r="XA98" s="152"/>
      <c r="XB98" s="152"/>
      <c r="XC98" s="152"/>
      <c r="XD98" s="152"/>
      <c r="XE98" s="152"/>
      <c r="XF98" s="152"/>
      <c r="XG98" s="152"/>
      <c r="XH98" s="152"/>
      <c r="XI98" s="152"/>
      <c r="XJ98" s="152"/>
      <c r="XK98" s="152"/>
      <c r="XL98" s="152"/>
      <c r="XM98" s="152"/>
      <c r="XN98" s="152"/>
      <c r="XO98" s="152"/>
      <c r="XP98" s="152"/>
      <c r="XQ98" s="152"/>
      <c r="XR98" s="152"/>
      <c r="XS98" s="152"/>
      <c r="XT98" s="152"/>
      <c r="XU98" s="152"/>
      <c r="XV98" s="152"/>
      <c r="XW98" s="152"/>
      <c r="XX98" s="152"/>
      <c r="XY98" s="152"/>
      <c r="XZ98" s="152"/>
      <c r="YA98" s="152"/>
      <c r="YB98" s="152"/>
      <c r="YC98" s="152"/>
      <c r="YD98" s="152"/>
      <c r="YE98" s="152"/>
      <c r="YF98" s="152"/>
      <c r="YG98" s="152"/>
      <c r="YH98" s="152"/>
      <c r="YI98" s="152"/>
      <c r="YJ98" s="152"/>
      <c r="YK98" s="152"/>
      <c r="YL98" s="152"/>
      <c r="YM98" s="152"/>
      <c r="YN98" s="152"/>
      <c r="YO98" s="152"/>
      <c r="YP98" s="152"/>
      <c r="YQ98" s="152"/>
      <c r="YR98" s="152"/>
      <c r="YS98" s="152"/>
      <c r="YT98" s="152"/>
    </row>
    <row r="99" spans="1:670" ht="38.25" x14ac:dyDescent="0.2">
      <c r="B99" s="135"/>
      <c r="C99" s="129"/>
      <c r="D99" s="140" t="s">
        <v>103</v>
      </c>
      <c r="E99" s="141" t="s">
        <v>58</v>
      </c>
      <c r="F99" s="131">
        <v>2327</v>
      </c>
      <c r="G99" s="131">
        <v>643</v>
      </c>
      <c r="H99" s="131">
        <v>643</v>
      </c>
      <c r="I99" s="131">
        <v>643</v>
      </c>
      <c r="J99" s="131">
        <f t="shared" ref="J99:J110" si="83">I99-G99</f>
        <v>0</v>
      </c>
      <c r="K99" s="131">
        <v>643</v>
      </c>
      <c r="L99" s="132">
        <f t="shared" si="57"/>
        <v>100</v>
      </c>
      <c r="M99" s="132">
        <f t="shared" si="80"/>
        <v>2327</v>
      </c>
      <c r="N99" s="131">
        <f t="shared" si="76"/>
        <v>100</v>
      </c>
      <c r="O99" s="131">
        <f t="shared" si="82"/>
        <v>0</v>
      </c>
      <c r="P99" s="131">
        <f>K99-H99</f>
        <v>0</v>
      </c>
      <c r="Q99" s="131">
        <f t="shared" si="81"/>
        <v>0</v>
      </c>
      <c r="R99" s="132"/>
      <c r="S99" s="132"/>
      <c r="T99" s="131"/>
      <c r="U99" s="131"/>
      <c r="V99" s="131">
        <v>0</v>
      </c>
      <c r="W99" s="131"/>
      <c r="X99" s="131"/>
      <c r="Y99" s="131"/>
      <c r="Z99" s="131"/>
      <c r="AA99" s="105"/>
      <c r="AB99" s="105"/>
    </row>
    <row r="100" spans="1:670" x14ac:dyDescent="0.2">
      <c r="B100" s="129"/>
      <c r="C100" s="129"/>
      <c r="D100" s="129" t="s">
        <v>59</v>
      </c>
      <c r="E100" s="137" t="s">
        <v>60</v>
      </c>
      <c r="F100" s="131">
        <v>3765</v>
      </c>
      <c r="G100" s="131">
        <v>1540</v>
      </c>
      <c r="H100" s="131">
        <v>1540</v>
      </c>
      <c r="I100" s="131">
        <v>1540</v>
      </c>
      <c r="J100" s="131">
        <f t="shared" si="83"/>
        <v>0</v>
      </c>
      <c r="K100" s="131">
        <v>1540</v>
      </c>
      <c r="L100" s="132">
        <f t="shared" si="57"/>
        <v>100</v>
      </c>
      <c r="M100" s="132">
        <f>F100</f>
        <v>3765</v>
      </c>
      <c r="N100" s="131">
        <v>100</v>
      </c>
      <c r="O100" s="131">
        <f t="shared" si="82"/>
        <v>0</v>
      </c>
      <c r="P100" s="131">
        <f t="shared" ref="P100:P101" si="84">K100-H100</f>
        <v>0</v>
      </c>
      <c r="Q100" s="131">
        <f t="shared" si="81"/>
        <v>0</v>
      </c>
      <c r="R100" s="131"/>
      <c r="S100" s="131"/>
      <c r="T100" s="131"/>
      <c r="U100" s="131"/>
      <c r="V100" s="131">
        <v>0</v>
      </c>
      <c r="W100" s="131"/>
      <c r="X100" s="131"/>
      <c r="Y100" s="131"/>
      <c r="Z100" s="131"/>
      <c r="AA100" s="105"/>
      <c r="AB100" s="105"/>
    </row>
    <row r="101" spans="1:670" ht="36" customHeight="1" x14ac:dyDescent="0.2">
      <c r="B101" s="135"/>
      <c r="C101" s="129"/>
      <c r="D101" s="129" t="s">
        <v>61</v>
      </c>
      <c r="E101" s="137" t="s">
        <v>102</v>
      </c>
      <c r="F101" s="131">
        <v>3209</v>
      </c>
      <c r="G101" s="131">
        <v>977</v>
      </c>
      <c r="H101" s="131">
        <v>977</v>
      </c>
      <c r="I101" s="131">
        <v>977</v>
      </c>
      <c r="J101" s="131">
        <f t="shared" si="83"/>
        <v>0</v>
      </c>
      <c r="K101" s="131">
        <v>977</v>
      </c>
      <c r="L101" s="132">
        <f t="shared" si="57"/>
        <v>100</v>
      </c>
      <c r="M101" s="132">
        <f t="shared" ref="M101:M110" si="85">F101</f>
        <v>3209</v>
      </c>
      <c r="N101" s="131">
        <f t="shared" ref="N101" si="86">M101/F101*100</f>
        <v>100</v>
      </c>
      <c r="O101" s="131">
        <f t="shared" si="82"/>
        <v>0</v>
      </c>
      <c r="P101" s="131">
        <f t="shared" si="84"/>
        <v>0</v>
      </c>
      <c r="Q101" s="131">
        <f t="shared" si="81"/>
        <v>0</v>
      </c>
      <c r="R101" s="132"/>
      <c r="S101" s="132"/>
      <c r="T101" s="131"/>
      <c r="U101" s="131"/>
      <c r="V101" s="131">
        <f>P101-Q101-U101</f>
        <v>0</v>
      </c>
      <c r="W101" s="131"/>
      <c r="X101" s="131"/>
      <c r="Y101" s="131"/>
      <c r="Z101" s="131"/>
      <c r="AA101" s="105"/>
      <c r="AB101" s="105"/>
    </row>
    <row r="102" spans="1:670" ht="25.5" x14ac:dyDescent="0.2">
      <c r="B102" s="135"/>
      <c r="C102" s="129"/>
      <c r="D102" s="140" t="s">
        <v>89</v>
      </c>
      <c r="E102" s="149" t="s">
        <v>110</v>
      </c>
      <c r="F102" s="131">
        <v>13</v>
      </c>
      <c r="G102" s="131">
        <v>0</v>
      </c>
      <c r="H102" s="131">
        <v>0</v>
      </c>
      <c r="I102" s="131">
        <v>0</v>
      </c>
      <c r="J102" s="131">
        <f t="shared" si="83"/>
        <v>0</v>
      </c>
      <c r="K102" s="131">
        <v>0</v>
      </c>
      <c r="L102" s="132">
        <v>100</v>
      </c>
      <c r="M102" s="132">
        <f t="shared" si="85"/>
        <v>13</v>
      </c>
      <c r="N102" s="131">
        <f>M102/F102*100</f>
        <v>100</v>
      </c>
      <c r="O102" s="131">
        <f t="shared" si="82"/>
        <v>0</v>
      </c>
      <c r="P102" s="131">
        <f>K102-H102</f>
        <v>0</v>
      </c>
      <c r="Q102" s="131">
        <f t="shared" si="81"/>
        <v>0</v>
      </c>
      <c r="R102" s="132"/>
      <c r="S102" s="132"/>
      <c r="T102" s="131"/>
      <c r="U102" s="131"/>
      <c r="V102" s="131">
        <f t="shared" ref="V102:V106" si="87">P102-Q102-U102</f>
        <v>0</v>
      </c>
      <c r="W102" s="131"/>
      <c r="X102" s="131"/>
      <c r="Y102" s="131"/>
      <c r="Z102" s="131"/>
      <c r="AA102" s="105"/>
      <c r="AB102" s="105"/>
    </row>
    <row r="103" spans="1:670" ht="51" x14ac:dyDescent="0.2">
      <c r="B103" s="129"/>
      <c r="C103" s="129"/>
      <c r="D103" s="129" t="s">
        <v>64</v>
      </c>
      <c r="E103" s="148" t="s">
        <v>65</v>
      </c>
      <c r="F103" s="131">
        <v>2139</v>
      </c>
      <c r="G103" s="131">
        <v>580</v>
      </c>
      <c r="H103" s="131">
        <v>580</v>
      </c>
      <c r="I103" s="131">
        <v>580</v>
      </c>
      <c r="J103" s="131">
        <f t="shared" si="83"/>
        <v>0</v>
      </c>
      <c r="K103" s="131">
        <v>580</v>
      </c>
      <c r="L103" s="132">
        <f t="shared" ref="L103:L127" si="88">(K103/H103)*100</f>
        <v>100</v>
      </c>
      <c r="M103" s="132">
        <f t="shared" si="85"/>
        <v>2139</v>
      </c>
      <c r="N103" s="131">
        <f t="shared" ref="N103:N144" si="89">M103/F103*100</f>
        <v>100</v>
      </c>
      <c r="O103" s="131">
        <f t="shared" si="82"/>
        <v>0</v>
      </c>
      <c r="P103" s="131">
        <f t="shared" ref="P103:P109" si="90">K103-H103</f>
        <v>0</v>
      </c>
      <c r="Q103" s="131">
        <f t="shared" si="81"/>
        <v>0</v>
      </c>
      <c r="R103" s="131"/>
      <c r="S103" s="132"/>
      <c r="T103" s="131"/>
      <c r="U103" s="131"/>
      <c r="V103" s="131">
        <f t="shared" si="87"/>
        <v>0</v>
      </c>
      <c r="W103" s="131"/>
      <c r="X103" s="131"/>
      <c r="Y103" s="131"/>
      <c r="Z103" s="131"/>
      <c r="AA103" s="105"/>
      <c r="AB103" s="105"/>
    </row>
    <row r="104" spans="1:670" ht="38.25" x14ac:dyDescent="0.2">
      <c r="B104" s="135"/>
      <c r="C104" s="129"/>
      <c r="D104" s="140" t="s">
        <v>95</v>
      </c>
      <c r="E104" s="149" t="s">
        <v>96</v>
      </c>
      <c r="F104" s="131">
        <v>473</v>
      </c>
      <c r="G104" s="131">
        <v>473</v>
      </c>
      <c r="H104" s="131">
        <v>104</v>
      </c>
      <c r="I104" s="131">
        <v>467.99099999999999</v>
      </c>
      <c r="J104" s="131">
        <f t="shared" si="83"/>
        <v>-5.0090000000000146</v>
      </c>
      <c r="K104" s="131">
        <v>104</v>
      </c>
      <c r="L104" s="132">
        <v>100</v>
      </c>
      <c r="M104" s="132">
        <f t="shared" si="85"/>
        <v>473</v>
      </c>
      <c r="N104" s="131">
        <f>M104/F104*100</f>
        <v>100</v>
      </c>
      <c r="O104" s="131">
        <f t="shared" si="82"/>
        <v>0</v>
      </c>
      <c r="P104" s="131">
        <f t="shared" si="90"/>
        <v>0</v>
      </c>
      <c r="Q104" s="131">
        <f>R104+S104+T104</f>
        <v>0</v>
      </c>
      <c r="R104" s="132"/>
      <c r="S104" s="132"/>
      <c r="T104" s="131"/>
      <c r="U104" s="131"/>
      <c r="V104" s="131">
        <f t="shared" si="87"/>
        <v>0</v>
      </c>
      <c r="W104" s="131"/>
      <c r="X104" s="131"/>
      <c r="Y104" s="131"/>
      <c r="Z104" s="131"/>
      <c r="AA104" s="105"/>
      <c r="AB104" s="105" t="s">
        <v>205</v>
      </c>
    </row>
    <row r="105" spans="1:670" ht="25.5" x14ac:dyDescent="0.2">
      <c r="B105" s="129"/>
      <c r="C105" s="129"/>
      <c r="D105" s="140" t="s">
        <v>71</v>
      </c>
      <c r="E105" s="137" t="s">
        <v>104</v>
      </c>
      <c r="F105" s="131">
        <v>803</v>
      </c>
      <c r="G105" s="131">
        <v>803</v>
      </c>
      <c r="H105" s="131">
        <v>317</v>
      </c>
      <c r="I105" s="131">
        <v>316.09604000000002</v>
      </c>
      <c r="J105" s="131">
        <f t="shared" si="83"/>
        <v>-486.90395999999998</v>
      </c>
      <c r="K105" s="131">
        <v>316.09604000000002</v>
      </c>
      <c r="L105" s="132">
        <v>100</v>
      </c>
      <c r="M105" s="132">
        <f t="shared" si="85"/>
        <v>803</v>
      </c>
      <c r="N105" s="131">
        <f t="shared" si="89"/>
        <v>100</v>
      </c>
      <c r="O105" s="131">
        <f t="shared" si="82"/>
        <v>0</v>
      </c>
      <c r="P105" s="131">
        <f t="shared" si="90"/>
        <v>-0.90395999999998367</v>
      </c>
      <c r="Q105" s="131">
        <f>R105+S105+T105</f>
        <v>0</v>
      </c>
      <c r="R105" s="131"/>
      <c r="S105" s="132"/>
      <c r="T105" s="131"/>
      <c r="U105" s="131"/>
      <c r="V105" s="131">
        <f t="shared" si="87"/>
        <v>-0.90395999999998367</v>
      </c>
      <c r="W105" s="131"/>
      <c r="X105" s="131"/>
      <c r="Y105" s="131"/>
      <c r="Z105" s="131"/>
      <c r="AA105" s="105" t="s">
        <v>205</v>
      </c>
      <c r="AB105" s="105" t="s">
        <v>205</v>
      </c>
    </row>
    <row r="106" spans="1:670" ht="25.5" customHeight="1" x14ac:dyDescent="0.2">
      <c r="B106" s="129"/>
      <c r="C106" s="129"/>
      <c r="D106" s="129" t="s">
        <v>97</v>
      </c>
      <c r="E106" s="137" t="s">
        <v>98</v>
      </c>
      <c r="F106" s="131">
        <v>4065</v>
      </c>
      <c r="G106" s="131">
        <v>3295</v>
      </c>
      <c r="H106" s="131">
        <v>3295</v>
      </c>
      <c r="I106" s="131">
        <v>3283.8219600000002</v>
      </c>
      <c r="J106" s="131">
        <f t="shared" si="83"/>
        <v>-11.178039999999783</v>
      </c>
      <c r="K106" s="131">
        <v>3283.8219600000002</v>
      </c>
      <c r="L106" s="132">
        <f t="shared" si="88"/>
        <v>99.660757511380879</v>
      </c>
      <c r="M106" s="132">
        <f t="shared" si="85"/>
        <v>4065</v>
      </c>
      <c r="N106" s="131">
        <f t="shared" si="89"/>
        <v>100</v>
      </c>
      <c r="O106" s="131">
        <f t="shared" si="82"/>
        <v>0</v>
      </c>
      <c r="P106" s="131">
        <f t="shared" si="90"/>
        <v>-11.178039999999783</v>
      </c>
      <c r="Q106" s="131">
        <f t="shared" si="81"/>
        <v>-148.31299999999999</v>
      </c>
      <c r="R106" s="132"/>
      <c r="S106" s="132"/>
      <c r="T106" s="131">
        <v>-148.31299999999999</v>
      </c>
      <c r="U106" s="131"/>
      <c r="V106" s="131">
        <f t="shared" si="87"/>
        <v>137.13496000000021</v>
      </c>
      <c r="W106" s="131"/>
      <c r="X106" s="131"/>
      <c r="Y106" s="131"/>
      <c r="Z106" s="131"/>
      <c r="AA106" s="105"/>
      <c r="AB106" s="105"/>
    </row>
    <row r="107" spans="1:670" ht="25.5" x14ac:dyDescent="0.2">
      <c r="B107" s="129"/>
      <c r="C107" s="129"/>
      <c r="D107" s="129" t="s">
        <v>73</v>
      </c>
      <c r="E107" s="137" t="s">
        <v>74</v>
      </c>
      <c r="F107" s="131">
        <v>508</v>
      </c>
      <c r="G107" s="131">
        <v>508</v>
      </c>
      <c r="H107" s="131">
        <v>35</v>
      </c>
      <c r="I107" s="131">
        <v>34.999980000000001</v>
      </c>
      <c r="J107" s="131">
        <f>I107-G107</f>
        <v>-473.00002000000001</v>
      </c>
      <c r="K107" s="131">
        <v>34.999980000000001</v>
      </c>
      <c r="L107" s="132">
        <v>100</v>
      </c>
      <c r="M107" s="132">
        <f t="shared" si="85"/>
        <v>508</v>
      </c>
      <c r="N107" s="131">
        <f t="shared" si="89"/>
        <v>100</v>
      </c>
      <c r="O107" s="131">
        <v>0</v>
      </c>
      <c r="P107" s="131">
        <f>K107-H107</f>
        <v>-1.9999999999242846E-5</v>
      </c>
      <c r="Q107" s="131">
        <f t="shared" si="81"/>
        <v>-32</v>
      </c>
      <c r="R107" s="132"/>
      <c r="S107" s="132"/>
      <c r="T107" s="131">
        <v>-32</v>
      </c>
      <c r="U107" s="131"/>
      <c r="V107" s="131">
        <v>0</v>
      </c>
      <c r="W107" s="150"/>
      <c r="X107" s="150"/>
      <c r="Y107" s="150"/>
      <c r="Z107" s="131"/>
      <c r="AA107" s="105"/>
      <c r="AB107" s="105" t="s">
        <v>220</v>
      </c>
    </row>
    <row r="108" spans="1:670" ht="51" x14ac:dyDescent="0.2">
      <c r="B108" s="135"/>
      <c r="C108" s="129"/>
      <c r="D108" s="140" t="s">
        <v>75</v>
      </c>
      <c r="E108" s="136" t="s">
        <v>76</v>
      </c>
      <c r="F108" s="131">
        <v>800</v>
      </c>
      <c r="G108" s="131">
        <v>800</v>
      </c>
      <c r="H108" s="131">
        <v>200</v>
      </c>
      <c r="I108" s="131">
        <v>800</v>
      </c>
      <c r="J108" s="131">
        <f>I108-G108</f>
        <v>0</v>
      </c>
      <c r="K108" s="131">
        <v>200</v>
      </c>
      <c r="L108" s="132">
        <v>100</v>
      </c>
      <c r="M108" s="132">
        <f>F108</f>
        <v>800</v>
      </c>
      <c r="N108" s="131">
        <f>M108/F108*100</f>
        <v>100</v>
      </c>
      <c r="O108" s="131">
        <f t="shared" si="82"/>
        <v>0</v>
      </c>
      <c r="P108" s="131">
        <f t="shared" si="90"/>
        <v>0</v>
      </c>
      <c r="Q108" s="131">
        <f>R108+S108+T108</f>
        <v>0</v>
      </c>
      <c r="R108" s="132"/>
      <c r="S108" s="132"/>
      <c r="T108" s="132"/>
      <c r="U108" s="132"/>
      <c r="V108" s="131">
        <v>0</v>
      </c>
      <c r="W108" s="131"/>
      <c r="X108" s="131"/>
      <c r="Y108" s="131"/>
      <c r="Z108" s="131"/>
      <c r="AA108" s="105"/>
      <c r="AB108" s="105"/>
    </row>
    <row r="109" spans="1:670" ht="26.25" customHeight="1" x14ac:dyDescent="0.2">
      <c r="B109" s="129"/>
      <c r="C109" s="129"/>
      <c r="D109" s="140" t="s">
        <v>77</v>
      </c>
      <c r="E109" s="137" t="s">
        <v>78</v>
      </c>
      <c r="F109" s="131">
        <v>315</v>
      </c>
      <c r="G109" s="131">
        <v>315</v>
      </c>
      <c r="H109" s="131">
        <v>0</v>
      </c>
      <c r="I109" s="131">
        <v>0</v>
      </c>
      <c r="J109" s="131">
        <f t="shared" si="83"/>
        <v>-315</v>
      </c>
      <c r="K109" s="131">
        <v>0</v>
      </c>
      <c r="L109" s="132">
        <v>100</v>
      </c>
      <c r="M109" s="132">
        <f t="shared" si="85"/>
        <v>315</v>
      </c>
      <c r="N109" s="131">
        <f t="shared" si="89"/>
        <v>100</v>
      </c>
      <c r="O109" s="131">
        <f t="shared" si="82"/>
        <v>0</v>
      </c>
      <c r="P109" s="131">
        <f t="shared" si="90"/>
        <v>0</v>
      </c>
      <c r="Q109" s="131">
        <f>R109+S109+T109</f>
        <v>0</v>
      </c>
      <c r="R109" s="131"/>
      <c r="S109" s="132"/>
      <c r="T109" s="131"/>
      <c r="U109" s="131"/>
      <c r="V109" s="131">
        <f>P109-Q109-U109</f>
        <v>0</v>
      </c>
      <c r="W109" s="131"/>
      <c r="X109" s="131"/>
      <c r="Y109" s="131"/>
      <c r="Z109" s="131"/>
      <c r="AA109" s="105"/>
      <c r="AB109" s="105" t="s">
        <v>220</v>
      </c>
    </row>
    <row r="110" spans="1:670" ht="25.5" x14ac:dyDescent="0.2">
      <c r="B110" s="135"/>
      <c r="C110" s="129"/>
      <c r="D110" s="129" t="s">
        <v>83</v>
      </c>
      <c r="E110" s="137" t="s">
        <v>84</v>
      </c>
      <c r="F110" s="131">
        <v>9</v>
      </c>
      <c r="G110" s="131">
        <v>9</v>
      </c>
      <c r="H110" s="131">
        <v>0</v>
      </c>
      <c r="I110" s="131">
        <v>0</v>
      </c>
      <c r="J110" s="131">
        <f t="shared" si="83"/>
        <v>-9</v>
      </c>
      <c r="K110" s="131">
        <v>0</v>
      </c>
      <c r="L110" s="132">
        <v>100</v>
      </c>
      <c r="M110" s="132">
        <f t="shared" si="85"/>
        <v>9</v>
      </c>
      <c r="N110" s="131">
        <f t="shared" si="89"/>
        <v>100</v>
      </c>
      <c r="O110" s="131">
        <f t="shared" si="82"/>
        <v>0</v>
      </c>
      <c r="P110" s="131">
        <f>K110-H110</f>
        <v>0</v>
      </c>
      <c r="Q110" s="131">
        <f>R110+S110+T110</f>
        <v>0</v>
      </c>
      <c r="R110" s="132"/>
      <c r="S110" s="132"/>
      <c r="T110" s="131"/>
      <c r="U110" s="131"/>
      <c r="V110" s="131">
        <f>P110-Q110-U110</f>
        <v>0</v>
      </c>
      <c r="W110" s="131"/>
      <c r="X110" s="131"/>
      <c r="Y110" s="131"/>
      <c r="Z110" s="131"/>
      <c r="AA110" s="105"/>
      <c r="AB110" s="105"/>
    </row>
    <row r="111" spans="1:670" s="144" customFormat="1" ht="77.25" customHeight="1" x14ac:dyDescent="0.2">
      <c r="A111" s="152"/>
      <c r="B111" s="129" t="s">
        <v>87</v>
      </c>
      <c r="C111" s="129"/>
      <c r="D111" s="129"/>
      <c r="E111" s="137" t="s">
        <v>111</v>
      </c>
      <c r="F111" s="131">
        <f>F112</f>
        <v>534343</v>
      </c>
      <c r="G111" s="131">
        <f t="shared" ref="G111:J111" si="91">G112</f>
        <v>183623</v>
      </c>
      <c r="H111" s="131">
        <f t="shared" si="91"/>
        <v>178818</v>
      </c>
      <c r="I111" s="131">
        <f>I112</f>
        <v>173778.88069999998</v>
      </c>
      <c r="J111" s="131">
        <f t="shared" si="91"/>
        <v>-9844.1192999999985</v>
      </c>
      <c r="K111" s="131">
        <f>K112</f>
        <v>173173.27557999999</v>
      </c>
      <c r="L111" s="132">
        <f t="shared" si="88"/>
        <v>96.843313078101744</v>
      </c>
      <c r="M111" s="131">
        <f>M112</f>
        <v>534343</v>
      </c>
      <c r="N111" s="131">
        <f t="shared" si="89"/>
        <v>100</v>
      </c>
      <c r="O111" s="131">
        <f t="shared" ref="O111:V111" si="92">O112</f>
        <v>0</v>
      </c>
      <c r="P111" s="131">
        <f>P112</f>
        <v>-5644.7244199999996</v>
      </c>
      <c r="Q111" s="131">
        <f>+R111+S111+T111</f>
        <v>-1787.2049999999999</v>
      </c>
      <c r="R111" s="131">
        <f>R112</f>
        <v>0</v>
      </c>
      <c r="S111" s="131">
        <f>S112</f>
        <v>-1455.2049999999999</v>
      </c>
      <c r="T111" s="131">
        <f>T112</f>
        <v>-332</v>
      </c>
      <c r="U111" s="131">
        <f t="shared" si="92"/>
        <v>0</v>
      </c>
      <c r="V111" s="131">
        <f t="shared" si="92"/>
        <v>0</v>
      </c>
      <c r="W111" s="153"/>
      <c r="X111" s="153"/>
      <c r="Y111" s="153"/>
      <c r="Z111" s="153"/>
      <c r="AA111" s="157"/>
      <c r="AC111" s="127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  <c r="BR111" s="152"/>
      <c r="BS111" s="152"/>
      <c r="BT111" s="152"/>
      <c r="BU111" s="152"/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/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/>
      <c r="CT111" s="152"/>
      <c r="CU111" s="152"/>
      <c r="CV111" s="152"/>
      <c r="CW111" s="152"/>
      <c r="CX111" s="152"/>
      <c r="CY111" s="152"/>
      <c r="CZ111" s="152"/>
      <c r="DA111" s="152"/>
      <c r="DB111" s="152"/>
      <c r="DC111" s="152"/>
      <c r="DD111" s="152"/>
      <c r="DE111" s="152"/>
      <c r="DF111" s="152"/>
      <c r="DG111" s="152"/>
      <c r="DH111" s="152"/>
      <c r="DI111" s="152"/>
      <c r="DJ111" s="152"/>
      <c r="DK111" s="152"/>
      <c r="DL111" s="152"/>
      <c r="DM111" s="152"/>
      <c r="DN111" s="152"/>
      <c r="DO111" s="152"/>
      <c r="DP111" s="152"/>
      <c r="DQ111" s="152"/>
      <c r="DR111" s="152"/>
      <c r="DS111" s="152"/>
      <c r="DT111" s="152"/>
      <c r="DU111" s="152"/>
      <c r="DV111" s="152"/>
      <c r="DW111" s="152"/>
      <c r="DX111" s="152"/>
      <c r="DY111" s="152"/>
      <c r="DZ111" s="152"/>
      <c r="EA111" s="152"/>
      <c r="EB111" s="152"/>
      <c r="EC111" s="152"/>
      <c r="ED111" s="152"/>
      <c r="EE111" s="152"/>
      <c r="EF111" s="152"/>
      <c r="EG111" s="152"/>
      <c r="EH111" s="152"/>
      <c r="EI111" s="152"/>
      <c r="EJ111" s="152"/>
      <c r="EK111" s="152"/>
      <c r="EL111" s="152"/>
      <c r="EM111" s="152"/>
      <c r="EN111" s="152"/>
      <c r="EO111" s="152"/>
      <c r="EP111" s="152"/>
      <c r="EQ111" s="152"/>
      <c r="ER111" s="152"/>
      <c r="ES111" s="152"/>
      <c r="ET111" s="152"/>
      <c r="EU111" s="152"/>
      <c r="EV111" s="152"/>
      <c r="EW111" s="152"/>
      <c r="EX111" s="152"/>
      <c r="EY111" s="152"/>
      <c r="EZ111" s="152"/>
      <c r="FA111" s="152"/>
      <c r="FB111" s="152"/>
      <c r="FC111" s="152"/>
      <c r="FD111" s="152"/>
      <c r="FE111" s="152"/>
      <c r="FF111" s="152"/>
      <c r="FG111" s="152"/>
      <c r="FH111" s="152"/>
      <c r="FI111" s="152"/>
      <c r="FJ111" s="152"/>
      <c r="FK111" s="152"/>
      <c r="FL111" s="152"/>
      <c r="FM111" s="152"/>
      <c r="FN111" s="152"/>
      <c r="FO111" s="152"/>
      <c r="FP111" s="152"/>
      <c r="FQ111" s="152"/>
      <c r="FR111" s="152"/>
      <c r="FS111" s="152"/>
      <c r="FT111" s="152"/>
      <c r="FU111" s="152"/>
      <c r="FV111" s="152"/>
      <c r="FW111" s="152"/>
      <c r="FX111" s="152"/>
      <c r="FY111" s="152"/>
      <c r="FZ111" s="152"/>
      <c r="GA111" s="152"/>
      <c r="GB111" s="152"/>
      <c r="GC111" s="152"/>
      <c r="GD111" s="152"/>
      <c r="GE111" s="152"/>
      <c r="GF111" s="152"/>
      <c r="GG111" s="152"/>
      <c r="GH111" s="152"/>
      <c r="GI111" s="152"/>
      <c r="GJ111" s="152"/>
      <c r="GK111" s="152"/>
      <c r="GL111" s="152"/>
      <c r="GM111" s="152"/>
      <c r="GN111" s="152"/>
      <c r="GO111" s="152"/>
      <c r="GP111" s="152"/>
      <c r="GQ111" s="152"/>
      <c r="GR111" s="152"/>
      <c r="GS111" s="152"/>
      <c r="GT111" s="152"/>
      <c r="GU111" s="152"/>
      <c r="GV111" s="152"/>
      <c r="GW111" s="152"/>
      <c r="GX111" s="152"/>
      <c r="GY111" s="152"/>
      <c r="GZ111" s="152"/>
      <c r="HA111" s="152"/>
      <c r="HB111" s="152"/>
      <c r="HC111" s="152"/>
      <c r="HD111" s="152"/>
      <c r="HE111" s="152"/>
      <c r="HF111" s="152"/>
      <c r="HG111" s="152"/>
      <c r="HH111" s="152"/>
      <c r="HI111" s="152"/>
      <c r="HJ111" s="152"/>
      <c r="HK111" s="152"/>
      <c r="HL111" s="152"/>
      <c r="HM111" s="152"/>
      <c r="HN111" s="152"/>
      <c r="HO111" s="152"/>
      <c r="HP111" s="152"/>
      <c r="HQ111" s="152"/>
      <c r="HR111" s="152"/>
      <c r="HS111" s="152"/>
      <c r="HT111" s="152"/>
      <c r="HU111" s="152"/>
      <c r="HV111" s="152"/>
      <c r="HW111" s="152"/>
      <c r="HX111" s="152"/>
      <c r="HY111" s="152"/>
      <c r="HZ111" s="152"/>
      <c r="IA111" s="152"/>
      <c r="IB111" s="152"/>
      <c r="IC111" s="152"/>
      <c r="ID111" s="152"/>
      <c r="IE111" s="152"/>
      <c r="IF111" s="152"/>
      <c r="IG111" s="152"/>
      <c r="IH111" s="152"/>
      <c r="II111" s="152"/>
      <c r="IJ111" s="152"/>
      <c r="IK111" s="152"/>
      <c r="IL111" s="152"/>
      <c r="IM111" s="152"/>
      <c r="IN111" s="152"/>
      <c r="IO111" s="152"/>
      <c r="IP111" s="152"/>
      <c r="IQ111" s="152"/>
      <c r="IR111" s="152"/>
      <c r="IS111" s="152"/>
      <c r="IT111" s="152"/>
      <c r="IU111" s="152"/>
      <c r="IV111" s="152"/>
      <c r="IW111" s="152"/>
      <c r="IX111" s="152"/>
      <c r="IY111" s="152"/>
      <c r="IZ111" s="152"/>
      <c r="JA111" s="152"/>
      <c r="JB111" s="152"/>
      <c r="JC111" s="152"/>
      <c r="JD111" s="152"/>
      <c r="JE111" s="152"/>
      <c r="JF111" s="152"/>
      <c r="JG111" s="152"/>
      <c r="JH111" s="152"/>
      <c r="JI111" s="152"/>
      <c r="JJ111" s="152"/>
      <c r="JK111" s="152"/>
      <c r="JL111" s="152"/>
      <c r="JM111" s="152"/>
      <c r="JN111" s="152"/>
      <c r="JO111" s="152"/>
      <c r="JP111" s="152"/>
      <c r="JQ111" s="152"/>
      <c r="JR111" s="152"/>
      <c r="JS111" s="152"/>
      <c r="JT111" s="152"/>
      <c r="JU111" s="152"/>
      <c r="JV111" s="152"/>
      <c r="JW111" s="152"/>
      <c r="JX111" s="152"/>
      <c r="JY111" s="152"/>
      <c r="JZ111" s="152"/>
      <c r="KA111" s="152"/>
      <c r="KB111" s="152"/>
      <c r="KC111" s="152"/>
      <c r="KD111" s="152"/>
      <c r="KE111" s="152"/>
      <c r="KF111" s="152"/>
      <c r="KG111" s="152"/>
      <c r="KH111" s="152"/>
      <c r="KI111" s="152"/>
      <c r="KJ111" s="152"/>
      <c r="KK111" s="152"/>
      <c r="KL111" s="152"/>
      <c r="KM111" s="152"/>
      <c r="KN111" s="152"/>
      <c r="KO111" s="152"/>
      <c r="KP111" s="152"/>
      <c r="KQ111" s="152"/>
      <c r="KR111" s="152"/>
      <c r="KS111" s="152"/>
      <c r="KT111" s="152"/>
      <c r="KU111" s="152"/>
      <c r="KV111" s="152"/>
      <c r="KW111" s="152"/>
      <c r="KX111" s="152"/>
      <c r="KY111" s="152"/>
      <c r="KZ111" s="152"/>
      <c r="LA111" s="152"/>
      <c r="LB111" s="152"/>
      <c r="LC111" s="152"/>
      <c r="LD111" s="152"/>
      <c r="LE111" s="152"/>
      <c r="LF111" s="152"/>
      <c r="LG111" s="152"/>
      <c r="LH111" s="152"/>
      <c r="LI111" s="152"/>
      <c r="LJ111" s="152"/>
      <c r="LK111" s="152"/>
      <c r="LL111" s="152"/>
      <c r="LM111" s="152"/>
      <c r="LN111" s="152"/>
      <c r="LO111" s="152"/>
      <c r="LP111" s="152"/>
      <c r="LQ111" s="152"/>
      <c r="LR111" s="152"/>
      <c r="LS111" s="152"/>
      <c r="LT111" s="152"/>
      <c r="LU111" s="152"/>
      <c r="LV111" s="152"/>
      <c r="LW111" s="152"/>
      <c r="LX111" s="152"/>
      <c r="LY111" s="152"/>
      <c r="LZ111" s="152"/>
      <c r="MA111" s="152"/>
      <c r="MB111" s="152"/>
      <c r="MC111" s="152"/>
      <c r="MD111" s="152"/>
      <c r="ME111" s="152"/>
      <c r="MF111" s="152"/>
      <c r="MG111" s="152"/>
      <c r="MH111" s="152"/>
      <c r="MI111" s="152"/>
      <c r="MJ111" s="152"/>
      <c r="MK111" s="152"/>
      <c r="ML111" s="152"/>
      <c r="MM111" s="152"/>
      <c r="MN111" s="152"/>
      <c r="MO111" s="152"/>
      <c r="MP111" s="152"/>
      <c r="MQ111" s="152"/>
      <c r="MR111" s="152"/>
      <c r="MS111" s="152"/>
      <c r="MT111" s="152"/>
      <c r="MU111" s="152"/>
      <c r="MV111" s="152"/>
      <c r="MW111" s="152"/>
      <c r="MX111" s="152"/>
      <c r="MY111" s="152"/>
      <c r="MZ111" s="152"/>
      <c r="NA111" s="152"/>
      <c r="NB111" s="152"/>
      <c r="NC111" s="152"/>
      <c r="ND111" s="152"/>
      <c r="NE111" s="152"/>
      <c r="NF111" s="152"/>
      <c r="NG111" s="152"/>
      <c r="NH111" s="152"/>
      <c r="NI111" s="152"/>
      <c r="NJ111" s="152"/>
      <c r="NK111" s="152"/>
      <c r="NL111" s="152"/>
      <c r="NM111" s="152"/>
      <c r="NN111" s="152"/>
      <c r="NO111" s="152"/>
      <c r="NP111" s="152"/>
      <c r="NQ111" s="152"/>
      <c r="NR111" s="152"/>
      <c r="NS111" s="152"/>
      <c r="NT111" s="152"/>
      <c r="NU111" s="152"/>
      <c r="NV111" s="152"/>
      <c r="NW111" s="152"/>
      <c r="NX111" s="152"/>
      <c r="NY111" s="152"/>
      <c r="NZ111" s="152"/>
      <c r="OA111" s="152"/>
      <c r="OB111" s="152"/>
      <c r="OC111" s="152"/>
      <c r="OD111" s="152"/>
      <c r="OE111" s="152"/>
      <c r="OF111" s="152"/>
      <c r="OG111" s="152"/>
      <c r="OH111" s="152"/>
      <c r="OI111" s="152"/>
      <c r="OJ111" s="152"/>
      <c r="OK111" s="152"/>
      <c r="OL111" s="152"/>
      <c r="OM111" s="152"/>
      <c r="ON111" s="152"/>
      <c r="OO111" s="152"/>
      <c r="OP111" s="152"/>
      <c r="OQ111" s="152"/>
      <c r="OR111" s="152"/>
      <c r="OS111" s="152"/>
      <c r="OT111" s="152"/>
      <c r="OU111" s="152"/>
      <c r="OV111" s="152"/>
      <c r="OW111" s="152"/>
      <c r="OX111" s="152"/>
      <c r="OY111" s="152"/>
      <c r="OZ111" s="152"/>
      <c r="PA111" s="152"/>
      <c r="PB111" s="152"/>
      <c r="PC111" s="152"/>
      <c r="PD111" s="152"/>
      <c r="PE111" s="152"/>
      <c r="PF111" s="152"/>
      <c r="PG111" s="152"/>
      <c r="PH111" s="152"/>
      <c r="PI111" s="152"/>
      <c r="PJ111" s="152"/>
      <c r="PK111" s="152"/>
      <c r="PL111" s="152"/>
      <c r="PM111" s="152"/>
      <c r="PN111" s="152"/>
      <c r="PO111" s="152"/>
      <c r="PP111" s="152"/>
      <c r="PQ111" s="152"/>
      <c r="PR111" s="152"/>
      <c r="PS111" s="152"/>
      <c r="PT111" s="152"/>
      <c r="PU111" s="152"/>
      <c r="PV111" s="152"/>
      <c r="PW111" s="152"/>
      <c r="PX111" s="152"/>
      <c r="PY111" s="152"/>
      <c r="PZ111" s="152"/>
      <c r="QA111" s="152"/>
      <c r="QB111" s="152"/>
      <c r="QC111" s="152"/>
      <c r="QD111" s="152"/>
      <c r="QE111" s="152"/>
      <c r="QF111" s="152"/>
      <c r="QG111" s="152"/>
      <c r="QH111" s="152"/>
      <c r="QI111" s="152"/>
      <c r="QJ111" s="152"/>
      <c r="QK111" s="152"/>
      <c r="QL111" s="152"/>
      <c r="QM111" s="152"/>
      <c r="QN111" s="152"/>
      <c r="QO111" s="152"/>
      <c r="QP111" s="152"/>
      <c r="QQ111" s="152"/>
      <c r="QR111" s="152"/>
      <c r="QS111" s="152"/>
      <c r="QT111" s="152"/>
      <c r="QU111" s="152"/>
      <c r="QV111" s="152"/>
      <c r="QW111" s="152"/>
      <c r="QX111" s="152"/>
      <c r="QY111" s="152"/>
      <c r="QZ111" s="152"/>
      <c r="RA111" s="152"/>
      <c r="RB111" s="152"/>
      <c r="RC111" s="152"/>
      <c r="RD111" s="152"/>
      <c r="RE111" s="152"/>
      <c r="RF111" s="152"/>
      <c r="RG111" s="152"/>
      <c r="RH111" s="152"/>
      <c r="RI111" s="152"/>
      <c r="RJ111" s="152"/>
      <c r="RK111" s="152"/>
      <c r="RL111" s="152"/>
      <c r="RM111" s="152"/>
      <c r="RN111" s="152"/>
      <c r="RO111" s="152"/>
      <c r="RP111" s="152"/>
      <c r="RQ111" s="152"/>
      <c r="RR111" s="152"/>
      <c r="RS111" s="152"/>
      <c r="RT111" s="152"/>
      <c r="RU111" s="152"/>
      <c r="RV111" s="152"/>
      <c r="RW111" s="152"/>
      <c r="RX111" s="152"/>
      <c r="RY111" s="152"/>
      <c r="RZ111" s="152"/>
      <c r="SA111" s="152"/>
      <c r="SB111" s="152"/>
      <c r="SC111" s="152"/>
      <c r="SD111" s="152"/>
      <c r="SE111" s="152"/>
      <c r="SF111" s="152"/>
      <c r="SG111" s="152"/>
      <c r="SH111" s="152"/>
      <c r="SI111" s="152"/>
      <c r="SJ111" s="152"/>
      <c r="SK111" s="152"/>
      <c r="SL111" s="152"/>
      <c r="SM111" s="152"/>
      <c r="SN111" s="152"/>
      <c r="SO111" s="152"/>
      <c r="SP111" s="152"/>
      <c r="SQ111" s="152"/>
      <c r="SR111" s="152"/>
      <c r="SS111" s="152"/>
      <c r="ST111" s="152"/>
      <c r="SU111" s="152"/>
      <c r="SV111" s="152"/>
      <c r="SW111" s="152"/>
      <c r="SX111" s="152"/>
      <c r="SY111" s="152"/>
      <c r="SZ111" s="152"/>
      <c r="TA111" s="152"/>
      <c r="TB111" s="152"/>
      <c r="TC111" s="152"/>
      <c r="TD111" s="152"/>
      <c r="TE111" s="152"/>
      <c r="TF111" s="152"/>
      <c r="TG111" s="152"/>
      <c r="TH111" s="152"/>
      <c r="TI111" s="152"/>
      <c r="TJ111" s="152"/>
      <c r="TK111" s="152"/>
      <c r="TL111" s="152"/>
      <c r="TM111" s="152"/>
      <c r="TN111" s="152"/>
      <c r="TO111" s="152"/>
      <c r="TP111" s="152"/>
      <c r="TQ111" s="152"/>
      <c r="TR111" s="152"/>
      <c r="TS111" s="152"/>
      <c r="TT111" s="152"/>
      <c r="TU111" s="152"/>
      <c r="TV111" s="152"/>
      <c r="TW111" s="152"/>
      <c r="TX111" s="152"/>
      <c r="TY111" s="152"/>
      <c r="TZ111" s="152"/>
      <c r="UA111" s="152"/>
      <c r="UB111" s="152"/>
      <c r="UC111" s="152"/>
      <c r="UD111" s="152"/>
      <c r="UE111" s="152"/>
      <c r="UF111" s="152"/>
      <c r="UG111" s="152"/>
      <c r="UH111" s="152"/>
      <c r="UI111" s="152"/>
      <c r="UJ111" s="152"/>
      <c r="UK111" s="152"/>
      <c r="UL111" s="152"/>
      <c r="UM111" s="152"/>
      <c r="UN111" s="152"/>
      <c r="UO111" s="152"/>
      <c r="UP111" s="152"/>
      <c r="UQ111" s="152"/>
      <c r="UR111" s="152"/>
      <c r="US111" s="152"/>
      <c r="UT111" s="152"/>
      <c r="UU111" s="152"/>
      <c r="UV111" s="152"/>
      <c r="UW111" s="152"/>
      <c r="UX111" s="152"/>
      <c r="UY111" s="152"/>
      <c r="UZ111" s="152"/>
      <c r="VA111" s="152"/>
      <c r="VB111" s="152"/>
      <c r="VC111" s="152"/>
      <c r="VD111" s="152"/>
      <c r="VE111" s="152"/>
      <c r="VF111" s="152"/>
      <c r="VG111" s="152"/>
      <c r="VH111" s="152"/>
      <c r="VI111" s="152"/>
      <c r="VJ111" s="152"/>
      <c r="VK111" s="152"/>
      <c r="VL111" s="152"/>
      <c r="VM111" s="152"/>
      <c r="VN111" s="152"/>
      <c r="VO111" s="152"/>
      <c r="VP111" s="152"/>
      <c r="VQ111" s="152"/>
      <c r="VR111" s="152"/>
      <c r="VS111" s="152"/>
      <c r="VT111" s="152"/>
      <c r="VU111" s="152"/>
      <c r="VV111" s="152"/>
      <c r="VW111" s="152"/>
      <c r="VX111" s="152"/>
      <c r="VY111" s="152"/>
      <c r="VZ111" s="152"/>
      <c r="WA111" s="152"/>
      <c r="WB111" s="152"/>
      <c r="WC111" s="152"/>
      <c r="WD111" s="152"/>
      <c r="WE111" s="152"/>
      <c r="WF111" s="152"/>
      <c r="WG111" s="152"/>
      <c r="WH111" s="152"/>
      <c r="WI111" s="152"/>
      <c r="WJ111" s="152"/>
      <c r="WK111" s="152"/>
      <c r="WL111" s="152"/>
      <c r="WM111" s="152"/>
      <c r="WN111" s="152"/>
      <c r="WO111" s="152"/>
      <c r="WP111" s="152"/>
      <c r="WQ111" s="152"/>
      <c r="WR111" s="152"/>
      <c r="WS111" s="152"/>
      <c r="WT111" s="152"/>
      <c r="WU111" s="152"/>
      <c r="WV111" s="152"/>
      <c r="WW111" s="152"/>
      <c r="WX111" s="152"/>
      <c r="WY111" s="152"/>
      <c r="WZ111" s="152"/>
      <c r="XA111" s="152"/>
      <c r="XB111" s="152"/>
      <c r="XC111" s="152"/>
      <c r="XD111" s="152"/>
      <c r="XE111" s="152"/>
      <c r="XF111" s="152"/>
      <c r="XG111" s="152"/>
      <c r="XH111" s="152"/>
      <c r="XI111" s="152"/>
      <c r="XJ111" s="152"/>
      <c r="XK111" s="152"/>
      <c r="XL111" s="152"/>
      <c r="XM111" s="152"/>
      <c r="XN111" s="152"/>
      <c r="XO111" s="152"/>
      <c r="XP111" s="152"/>
      <c r="XQ111" s="152"/>
      <c r="XR111" s="152"/>
      <c r="XS111" s="152"/>
      <c r="XT111" s="152"/>
      <c r="XU111" s="152"/>
      <c r="XV111" s="152"/>
      <c r="XW111" s="152"/>
      <c r="XX111" s="152"/>
      <c r="XY111" s="152"/>
      <c r="XZ111" s="152"/>
      <c r="YA111" s="152"/>
      <c r="YB111" s="152"/>
      <c r="YC111" s="152"/>
      <c r="YD111" s="152"/>
      <c r="YE111" s="152"/>
      <c r="YF111" s="152"/>
      <c r="YG111" s="152"/>
      <c r="YH111" s="152"/>
      <c r="YI111" s="152"/>
      <c r="YJ111" s="152"/>
      <c r="YK111" s="152"/>
      <c r="YL111" s="152"/>
      <c r="YM111" s="152"/>
      <c r="YN111" s="152"/>
      <c r="YO111" s="152"/>
      <c r="YP111" s="152"/>
      <c r="YQ111" s="152"/>
      <c r="YR111" s="152"/>
      <c r="YS111" s="152"/>
      <c r="YT111" s="152"/>
    </row>
    <row r="112" spans="1:670" s="144" customFormat="1" ht="28.5" customHeight="1" x14ac:dyDescent="0.2">
      <c r="A112" s="152"/>
      <c r="C112" s="129" t="s">
        <v>46</v>
      </c>
      <c r="D112" s="140"/>
      <c r="E112" s="137" t="s">
        <v>47</v>
      </c>
      <c r="F112" s="131">
        <f t="shared" ref="F112:K112" si="93">SUM(F113:F127)</f>
        <v>534343</v>
      </c>
      <c r="G112" s="131">
        <f t="shared" si="93"/>
        <v>183623</v>
      </c>
      <c r="H112" s="131">
        <f t="shared" si="93"/>
        <v>178818</v>
      </c>
      <c r="I112" s="158">
        <f t="shared" si="93"/>
        <v>173778.88069999998</v>
      </c>
      <c r="J112" s="131">
        <f t="shared" si="93"/>
        <v>-9844.1192999999985</v>
      </c>
      <c r="K112" s="158">
        <f t="shared" si="93"/>
        <v>173173.27557999999</v>
      </c>
      <c r="L112" s="132">
        <f t="shared" si="88"/>
        <v>96.843313078101744</v>
      </c>
      <c r="M112" s="131">
        <f>SUM(M113:M127)</f>
        <v>534343</v>
      </c>
      <c r="N112" s="131">
        <f t="shared" si="89"/>
        <v>100</v>
      </c>
      <c r="O112" s="131">
        <f t="shared" ref="O112:T112" si="94">SUM(O113:O127)</f>
        <v>0</v>
      </c>
      <c r="P112" s="131">
        <f t="shared" si="94"/>
        <v>-5644.7244199999996</v>
      </c>
      <c r="Q112" s="131">
        <f t="shared" si="94"/>
        <v>-1787.2049999999999</v>
      </c>
      <c r="R112" s="131">
        <f t="shared" si="94"/>
        <v>0</v>
      </c>
      <c r="S112" s="131">
        <f t="shared" si="94"/>
        <v>-1455.2049999999999</v>
      </c>
      <c r="T112" s="131">
        <f t="shared" si="94"/>
        <v>-332</v>
      </c>
      <c r="U112" s="131">
        <f>SUM(U125:U127)</f>
        <v>0</v>
      </c>
      <c r="V112" s="131">
        <f>SUM(V125:V127)</f>
        <v>0</v>
      </c>
      <c r="W112" s="131"/>
      <c r="X112" s="131"/>
      <c r="Y112" s="131"/>
      <c r="Z112" s="131"/>
      <c r="AA112" s="156"/>
      <c r="AB112" s="156"/>
      <c r="AC112" s="127"/>
      <c r="AD112" s="152"/>
      <c r="AE112" s="152"/>
      <c r="AF112" s="152"/>
      <c r="AG112" s="152"/>
      <c r="AH112" s="152"/>
      <c r="AI112" s="152"/>
      <c r="AJ112" s="152"/>
      <c r="AK112" s="152"/>
      <c r="AL112" s="152"/>
      <c r="AM112" s="152"/>
      <c r="AN112" s="152"/>
      <c r="AO112" s="152"/>
      <c r="AP112" s="152"/>
      <c r="AQ112" s="152"/>
      <c r="AR112" s="152"/>
      <c r="AS112" s="152"/>
      <c r="AT112" s="152"/>
      <c r="AU112" s="152"/>
      <c r="AV112" s="152"/>
      <c r="AW112" s="152"/>
      <c r="AX112" s="152"/>
      <c r="AY112" s="152"/>
      <c r="AZ112" s="152"/>
      <c r="BA112" s="152"/>
      <c r="BB112" s="152"/>
      <c r="BC112" s="152"/>
      <c r="BD112" s="152"/>
      <c r="BE112" s="152"/>
      <c r="BF112" s="152"/>
      <c r="BG112" s="152"/>
      <c r="BH112" s="152"/>
      <c r="BI112" s="152"/>
      <c r="BJ112" s="152"/>
      <c r="BK112" s="152"/>
      <c r="BL112" s="152"/>
      <c r="BM112" s="152"/>
      <c r="BN112" s="152"/>
      <c r="BO112" s="152"/>
      <c r="BP112" s="152"/>
      <c r="BQ112" s="152"/>
      <c r="BR112" s="152"/>
      <c r="BS112" s="152"/>
      <c r="BT112" s="152"/>
      <c r="BU112" s="152"/>
      <c r="BV112" s="152"/>
      <c r="BW112" s="152"/>
      <c r="BX112" s="152"/>
      <c r="BY112" s="152"/>
      <c r="BZ112" s="152"/>
      <c r="CA112" s="152"/>
      <c r="CB112" s="152"/>
      <c r="CC112" s="152"/>
      <c r="CD112" s="152"/>
      <c r="CE112" s="152"/>
      <c r="CF112" s="152"/>
      <c r="CG112" s="152"/>
      <c r="CH112" s="152"/>
      <c r="CI112" s="152"/>
      <c r="CJ112" s="152"/>
      <c r="CK112" s="152"/>
      <c r="CL112" s="152"/>
      <c r="CM112" s="152"/>
      <c r="CN112" s="152"/>
      <c r="CO112" s="152"/>
      <c r="CP112" s="152"/>
      <c r="CQ112" s="152"/>
      <c r="CR112" s="152"/>
      <c r="CS112" s="152"/>
      <c r="CT112" s="152"/>
      <c r="CU112" s="152"/>
      <c r="CV112" s="152"/>
      <c r="CW112" s="152"/>
      <c r="CX112" s="152"/>
      <c r="CY112" s="152"/>
      <c r="CZ112" s="152"/>
      <c r="DA112" s="152"/>
      <c r="DB112" s="152"/>
      <c r="DC112" s="152"/>
      <c r="DD112" s="152"/>
      <c r="DE112" s="152"/>
      <c r="DF112" s="152"/>
      <c r="DG112" s="152"/>
      <c r="DH112" s="152"/>
      <c r="DI112" s="152"/>
      <c r="DJ112" s="152"/>
      <c r="DK112" s="152"/>
      <c r="DL112" s="152"/>
      <c r="DM112" s="152"/>
      <c r="DN112" s="152"/>
      <c r="DO112" s="152"/>
      <c r="DP112" s="152"/>
      <c r="DQ112" s="152"/>
      <c r="DR112" s="152"/>
      <c r="DS112" s="152"/>
      <c r="DT112" s="152"/>
      <c r="DU112" s="152"/>
      <c r="DV112" s="152"/>
      <c r="DW112" s="152"/>
      <c r="DX112" s="152"/>
      <c r="DY112" s="152"/>
      <c r="DZ112" s="152"/>
      <c r="EA112" s="152"/>
      <c r="EB112" s="152"/>
      <c r="EC112" s="152"/>
      <c r="ED112" s="152"/>
      <c r="EE112" s="152"/>
      <c r="EF112" s="152"/>
      <c r="EG112" s="152"/>
      <c r="EH112" s="152"/>
      <c r="EI112" s="152"/>
      <c r="EJ112" s="152"/>
      <c r="EK112" s="152"/>
      <c r="EL112" s="152"/>
      <c r="EM112" s="152"/>
      <c r="EN112" s="152"/>
      <c r="EO112" s="152"/>
      <c r="EP112" s="152"/>
      <c r="EQ112" s="152"/>
      <c r="ER112" s="152"/>
      <c r="ES112" s="152"/>
      <c r="ET112" s="152"/>
      <c r="EU112" s="152"/>
      <c r="EV112" s="152"/>
      <c r="EW112" s="152"/>
      <c r="EX112" s="152"/>
      <c r="EY112" s="152"/>
      <c r="EZ112" s="152"/>
      <c r="FA112" s="152"/>
      <c r="FB112" s="152"/>
      <c r="FC112" s="152"/>
      <c r="FD112" s="152"/>
      <c r="FE112" s="152"/>
      <c r="FF112" s="152"/>
      <c r="FG112" s="152"/>
      <c r="FH112" s="152"/>
      <c r="FI112" s="152"/>
      <c r="FJ112" s="152"/>
      <c r="FK112" s="152"/>
      <c r="FL112" s="152"/>
      <c r="FM112" s="152"/>
      <c r="FN112" s="152"/>
      <c r="FO112" s="152"/>
      <c r="FP112" s="152"/>
      <c r="FQ112" s="152"/>
      <c r="FR112" s="152"/>
      <c r="FS112" s="152"/>
      <c r="FT112" s="152"/>
      <c r="FU112" s="152"/>
      <c r="FV112" s="152"/>
      <c r="FW112" s="152"/>
      <c r="FX112" s="152"/>
      <c r="FY112" s="152"/>
      <c r="FZ112" s="152"/>
      <c r="GA112" s="152"/>
      <c r="GB112" s="152"/>
      <c r="GC112" s="152"/>
      <c r="GD112" s="152"/>
      <c r="GE112" s="152"/>
      <c r="GF112" s="152"/>
      <c r="GG112" s="152"/>
      <c r="GH112" s="152"/>
      <c r="GI112" s="152"/>
      <c r="GJ112" s="152"/>
      <c r="GK112" s="152"/>
      <c r="GL112" s="152"/>
      <c r="GM112" s="152"/>
      <c r="GN112" s="152"/>
      <c r="GO112" s="152"/>
      <c r="GP112" s="152"/>
      <c r="GQ112" s="152"/>
      <c r="GR112" s="152"/>
      <c r="GS112" s="152"/>
      <c r="GT112" s="152"/>
      <c r="GU112" s="152"/>
      <c r="GV112" s="152"/>
      <c r="GW112" s="152"/>
      <c r="GX112" s="152"/>
      <c r="GY112" s="152"/>
      <c r="GZ112" s="152"/>
      <c r="HA112" s="152"/>
      <c r="HB112" s="152"/>
      <c r="HC112" s="152"/>
      <c r="HD112" s="152"/>
      <c r="HE112" s="152"/>
      <c r="HF112" s="152"/>
      <c r="HG112" s="152"/>
      <c r="HH112" s="152"/>
      <c r="HI112" s="152"/>
      <c r="HJ112" s="152"/>
      <c r="HK112" s="152"/>
      <c r="HL112" s="152"/>
      <c r="HM112" s="152"/>
      <c r="HN112" s="152"/>
      <c r="HO112" s="152"/>
      <c r="HP112" s="152"/>
      <c r="HQ112" s="152"/>
      <c r="HR112" s="152"/>
      <c r="HS112" s="152"/>
      <c r="HT112" s="152"/>
      <c r="HU112" s="152"/>
      <c r="HV112" s="152"/>
      <c r="HW112" s="152"/>
      <c r="HX112" s="152"/>
      <c r="HY112" s="152"/>
      <c r="HZ112" s="152"/>
      <c r="IA112" s="152"/>
      <c r="IB112" s="152"/>
      <c r="IC112" s="152"/>
      <c r="ID112" s="152"/>
      <c r="IE112" s="152"/>
      <c r="IF112" s="152"/>
      <c r="IG112" s="152"/>
      <c r="IH112" s="152"/>
      <c r="II112" s="152"/>
      <c r="IJ112" s="152"/>
      <c r="IK112" s="152"/>
      <c r="IL112" s="152"/>
      <c r="IM112" s="152"/>
      <c r="IN112" s="152"/>
      <c r="IO112" s="152"/>
      <c r="IP112" s="152"/>
      <c r="IQ112" s="152"/>
      <c r="IR112" s="152"/>
      <c r="IS112" s="152"/>
      <c r="IT112" s="152"/>
      <c r="IU112" s="152"/>
      <c r="IV112" s="152"/>
      <c r="IW112" s="152"/>
      <c r="IX112" s="152"/>
      <c r="IY112" s="152"/>
      <c r="IZ112" s="152"/>
      <c r="JA112" s="152"/>
      <c r="JB112" s="152"/>
      <c r="JC112" s="152"/>
      <c r="JD112" s="152"/>
      <c r="JE112" s="152"/>
      <c r="JF112" s="152"/>
      <c r="JG112" s="152"/>
      <c r="JH112" s="152"/>
      <c r="JI112" s="152"/>
      <c r="JJ112" s="152"/>
      <c r="JK112" s="152"/>
      <c r="JL112" s="152"/>
      <c r="JM112" s="152"/>
      <c r="JN112" s="152"/>
      <c r="JO112" s="152"/>
      <c r="JP112" s="152"/>
      <c r="JQ112" s="152"/>
      <c r="JR112" s="152"/>
      <c r="JS112" s="152"/>
      <c r="JT112" s="152"/>
      <c r="JU112" s="152"/>
      <c r="JV112" s="152"/>
      <c r="JW112" s="152"/>
      <c r="JX112" s="152"/>
      <c r="JY112" s="152"/>
      <c r="JZ112" s="152"/>
      <c r="KA112" s="152"/>
      <c r="KB112" s="152"/>
      <c r="KC112" s="152"/>
      <c r="KD112" s="152"/>
      <c r="KE112" s="152"/>
      <c r="KF112" s="152"/>
      <c r="KG112" s="152"/>
      <c r="KH112" s="152"/>
      <c r="KI112" s="152"/>
      <c r="KJ112" s="152"/>
      <c r="KK112" s="152"/>
      <c r="KL112" s="152"/>
      <c r="KM112" s="152"/>
      <c r="KN112" s="152"/>
      <c r="KO112" s="152"/>
      <c r="KP112" s="152"/>
      <c r="KQ112" s="152"/>
      <c r="KR112" s="152"/>
      <c r="KS112" s="152"/>
      <c r="KT112" s="152"/>
      <c r="KU112" s="152"/>
      <c r="KV112" s="152"/>
      <c r="KW112" s="152"/>
      <c r="KX112" s="152"/>
      <c r="KY112" s="152"/>
      <c r="KZ112" s="152"/>
      <c r="LA112" s="152"/>
      <c r="LB112" s="152"/>
      <c r="LC112" s="152"/>
      <c r="LD112" s="152"/>
      <c r="LE112" s="152"/>
      <c r="LF112" s="152"/>
      <c r="LG112" s="152"/>
      <c r="LH112" s="152"/>
      <c r="LI112" s="152"/>
      <c r="LJ112" s="152"/>
      <c r="LK112" s="152"/>
      <c r="LL112" s="152"/>
      <c r="LM112" s="152"/>
      <c r="LN112" s="152"/>
      <c r="LO112" s="152"/>
      <c r="LP112" s="152"/>
      <c r="LQ112" s="152"/>
      <c r="LR112" s="152"/>
      <c r="LS112" s="152"/>
      <c r="LT112" s="152"/>
      <c r="LU112" s="152"/>
      <c r="LV112" s="152"/>
      <c r="LW112" s="152"/>
      <c r="LX112" s="152"/>
      <c r="LY112" s="152"/>
      <c r="LZ112" s="152"/>
      <c r="MA112" s="152"/>
      <c r="MB112" s="152"/>
      <c r="MC112" s="152"/>
      <c r="MD112" s="152"/>
      <c r="ME112" s="152"/>
      <c r="MF112" s="152"/>
      <c r="MG112" s="152"/>
      <c r="MH112" s="152"/>
      <c r="MI112" s="152"/>
      <c r="MJ112" s="152"/>
      <c r="MK112" s="152"/>
      <c r="ML112" s="152"/>
      <c r="MM112" s="152"/>
      <c r="MN112" s="152"/>
      <c r="MO112" s="152"/>
      <c r="MP112" s="152"/>
      <c r="MQ112" s="152"/>
      <c r="MR112" s="152"/>
      <c r="MS112" s="152"/>
      <c r="MT112" s="152"/>
      <c r="MU112" s="152"/>
      <c r="MV112" s="152"/>
      <c r="MW112" s="152"/>
      <c r="MX112" s="152"/>
      <c r="MY112" s="152"/>
      <c r="MZ112" s="152"/>
      <c r="NA112" s="152"/>
      <c r="NB112" s="152"/>
      <c r="NC112" s="152"/>
      <c r="ND112" s="152"/>
      <c r="NE112" s="152"/>
      <c r="NF112" s="152"/>
      <c r="NG112" s="152"/>
      <c r="NH112" s="152"/>
      <c r="NI112" s="152"/>
      <c r="NJ112" s="152"/>
      <c r="NK112" s="152"/>
      <c r="NL112" s="152"/>
      <c r="NM112" s="152"/>
      <c r="NN112" s="152"/>
      <c r="NO112" s="152"/>
      <c r="NP112" s="152"/>
      <c r="NQ112" s="152"/>
      <c r="NR112" s="152"/>
      <c r="NS112" s="152"/>
      <c r="NT112" s="152"/>
      <c r="NU112" s="152"/>
      <c r="NV112" s="152"/>
      <c r="NW112" s="152"/>
      <c r="NX112" s="152"/>
      <c r="NY112" s="152"/>
      <c r="NZ112" s="152"/>
      <c r="OA112" s="152"/>
      <c r="OB112" s="152"/>
      <c r="OC112" s="152"/>
      <c r="OD112" s="152"/>
      <c r="OE112" s="152"/>
      <c r="OF112" s="152"/>
      <c r="OG112" s="152"/>
      <c r="OH112" s="152"/>
      <c r="OI112" s="152"/>
      <c r="OJ112" s="152"/>
      <c r="OK112" s="152"/>
      <c r="OL112" s="152"/>
      <c r="OM112" s="152"/>
      <c r="ON112" s="152"/>
      <c r="OO112" s="152"/>
      <c r="OP112" s="152"/>
      <c r="OQ112" s="152"/>
      <c r="OR112" s="152"/>
      <c r="OS112" s="152"/>
      <c r="OT112" s="152"/>
      <c r="OU112" s="152"/>
      <c r="OV112" s="152"/>
      <c r="OW112" s="152"/>
      <c r="OX112" s="152"/>
      <c r="OY112" s="152"/>
      <c r="OZ112" s="152"/>
      <c r="PA112" s="152"/>
      <c r="PB112" s="152"/>
      <c r="PC112" s="152"/>
      <c r="PD112" s="152"/>
      <c r="PE112" s="152"/>
      <c r="PF112" s="152"/>
      <c r="PG112" s="152"/>
      <c r="PH112" s="152"/>
      <c r="PI112" s="152"/>
      <c r="PJ112" s="152"/>
      <c r="PK112" s="152"/>
      <c r="PL112" s="152"/>
      <c r="PM112" s="152"/>
      <c r="PN112" s="152"/>
      <c r="PO112" s="152"/>
      <c r="PP112" s="152"/>
      <c r="PQ112" s="152"/>
      <c r="PR112" s="152"/>
      <c r="PS112" s="152"/>
      <c r="PT112" s="152"/>
      <c r="PU112" s="152"/>
      <c r="PV112" s="152"/>
      <c r="PW112" s="152"/>
      <c r="PX112" s="152"/>
      <c r="PY112" s="152"/>
      <c r="PZ112" s="152"/>
      <c r="QA112" s="152"/>
      <c r="QB112" s="152"/>
      <c r="QC112" s="152"/>
      <c r="QD112" s="152"/>
      <c r="QE112" s="152"/>
      <c r="QF112" s="152"/>
      <c r="QG112" s="152"/>
      <c r="QH112" s="152"/>
      <c r="QI112" s="152"/>
      <c r="QJ112" s="152"/>
      <c r="QK112" s="152"/>
      <c r="QL112" s="152"/>
      <c r="QM112" s="152"/>
      <c r="QN112" s="152"/>
      <c r="QO112" s="152"/>
      <c r="QP112" s="152"/>
      <c r="QQ112" s="152"/>
      <c r="QR112" s="152"/>
      <c r="QS112" s="152"/>
      <c r="QT112" s="152"/>
      <c r="QU112" s="152"/>
      <c r="QV112" s="152"/>
      <c r="QW112" s="152"/>
      <c r="QX112" s="152"/>
      <c r="QY112" s="152"/>
      <c r="QZ112" s="152"/>
      <c r="RA112" s="152"/>
      <c r="RB112" s="152"/>
      <c r="RC112" s="152"/>
      <c r="RD112" s="152"/>
      <c r="RE112" s="152"/>
      <c r="RF112" s="152"/>
      <c r="RG112" s="152"/>
      <c r="RH112" s="152"/>
      <c r="RI112" s="152"/>
      <c r="RJ112" s="152"/>
      <c r="RK112" s="152"/>
      <c r="RL112" s="152"/>
      <c r="RM112" s="152"/>
      <c r="RN112" s="152"/>
      <c r="RO112" s="152"/>
      <c r="RP112" s="152"/>
      <c r="RQ112" s="152"/>
      <c r="RR112" s="152"/>
      <c r="RS112" s="152"/>
      <c r="RT112" s="152"/>
      <c r="RU112" s="152"/>
      <c r="RV112" s="152"/>
      <c r="RW112" s="152"/>
      <c r="RX112" s="152"/>
      <c r="RY112" s="152"/>
      <c r="RZ112" s="152"/>
      <c r="SA112" s="152"/>
      <c r="SB112" s="152"/>
      <c r="SC112" s="152"/>
      <c r="SD112" s="152"/>
      <c r="SE112" s="152"/>
      <c r="SF112" s="152"/>
      <c r="SG112" s="152"/>
      <c r="SH112" s="152"/>
      <c r="SI112" s="152"/>
      <c r="SJ112" s="152"/>
      <c r="SK112" s="152"/>
      <c r="SL112" s="152"/>
      <c r="SM112" s="152"/>
      <c r="SN112" s="152"/>
      <c r="SO112" s="152"/>
      <c r="SP112" s="152"/>
      <c r="SQ112" s="152"/>
      <c r="SR112" s="152"/>
      <c r="SS112" s="152"/>
      <c r="ST112" s="152"/>
      <c r="SU112" s="152"/>
      <c r="SV112" s="152"/>
      <c r="SW112" s="152"/>
      <c r="SX112" s="152"/>
      <c r="SY112" s="152"/>
      <c r="SZ112" s="152"/>
      <c r="TA112" s="152"/>
      <c r="TB112" s="152"/>
      <c r="TC112" s="152"/>
      <c r="TD112" s="152"/>
      <c r="TE112" s="152"/>
      <c r="TF112" s="152"/>
      <c r="TG112" s="152"/>
      <c r="TH112" s="152"/>
      <c r="TI112" s="152"/>
      <c r="TJ112" s="152"/>
      <c r="TK112" s="152"/>
      <c r="TL112" s="152"/>
      <c r="TM112" s="152"/>
      <c r="TN112" s="152"/>
      <c r="TO112" s="152"/>
      <c r="TP112" s="152"/>
      <c r="TQ112" s="152"/>
      <c r="TR112" s="152"/>
      <c r="TS112" s="152"/>
      <c r="TT112" s="152"/>
      <c r="TU112" s="152"/>
      <c r="TV112" s="152"/>
      <c r="TW112" s="152"/>
      <c r="TX112" s="152"/>
      <c r="TY112" s="152"/>
      <c r="TZ112" s="152"/>
      <c r="UA112" s="152"/>
      <c r="UB112" s="152"/>
      <c r="UC112" s="152"/>
      <c r="UD112" s="152"/>
      <c r="UE112" s="152"/>
      <c r="UF112" s="152"/>
      <c r="UG112" s="152"/>
      <c r="UH112" s="152"/>
      <c r="UI112" s="152"/>
      <c r="UJ112" s="152"/>
      <c r="UK112" s="152"/>
      <c r="UL112" s="152"/>
      <c r="UM112" s="152"/>
      <c r="UN112" s="152"/>
      <c r="UO112" s="152"/>
      <c r="UP112" s="152"/>
      <c r="UQ112" s="152"/>
      <c r="UR112" s="152"/>
      <c r="US112" s="152"/>
      <c r="UT112" s="152"/>
      <c r="UU112" s="152"/>
      <c r="UV112" s="152"/>
      <c r="UW112" s="152"/>
      <c r="UX112" s="152"/>
      <c r="UY112" s="152"/>
      <c r="UZ112" s="152"/>
      <c r="VA112" s="152"/>
      <c r="VB112" s="152"/>
      <c r="VC112" s="152"/>
      <c r="VD112" s="152"/>
      <c r="VE112" s="152"/>
      <c r="VF112" s="152"/>
      <c r="VG112" s="152"/>
      <c r="VH112" s="152"/>
      <c r="VI112" s="152"/>
      <c r="VJ112" s="152"/>
      <c r="VK112" s="152"/>
      <c r="VL112" s="152"/>
      <c r="VM112" s="152"/>
      <c r="VN112" s="152"/>
      <c r="VO112" s="152"/>
      <c r="VP112" s="152"/>
      <c r="VQ112" s="152"/>
      <c r="VR112" s="152"/>
      <c r="VS112" s="152"/>
      <c r="VT112" s="152"/>
      <c r="VU112" s="152"/>
      <c r="VV112" s="152"/>
      <c r="VW112" s="152"/>
      <c r="VX112" s="152"/>
      <c r="VY112" s="152"/>
      <c r="VZ112" s="152"/>
      <c r="WA112" s="152"/>
      <c r="WB112" s="152"/>
      <c r="WC112" s="152"/>
      <c r="WD112" s="152"/>
      <c r="WE112" s="152"/>
      <c r="WF112" s="152"/>
      <c r="WG112" s="152"/>
      <c r="WH112" s="152"/>
      <c r="WI112" s="152"/>
      <c r="WJ112" s="152"/>
      <c r="WK112" s="152"/>
      <c r="WL112" s="152"/>
      <c r="WM112" s="152"/>
      <c r="WN112" s="152"/>
      <c r="WO112" s="152"/>
      <c r="WP112" s="152"/>
      <c r="WQ112" s="152"/>
      <c r="WR112" s="152"/>
      <c r="WS112" s="152"/>
      <c r="WT112" s="152"/>
      <c r="WU112" s="152"/>
      <c r="WV112" s="152"/>
      <c r="WW112" s="152"/>
      <c r="WX112" s="152"/>
      <c r="WY112" s="152"/>
      <c r="WZ112" s="152"/>
      <c r="XA112" s="152"/>
      <c r="XB112" s="152"/>
      <c r="XC112" s="152"/>
      <c r="XD112" s="152"/>
      <c r="XE112" s="152"/>
      <c r="XF112" s="152"/>
      <c r="XG112" s="152"/>
      <c r="XH112" s="152"/>
      <c r="XI112" s="152"/>
      <c r="XJ112" s="152"/>
      <c r="XK112" s="152"/>
      <c r="XL112" s="152"/>
      <c r="XM112" s="152"/>
      <c r="XN112" s="152"/>
      <c r="XO112" s="152"/>
      <c r="XP112" s="152"/>
      <c r="XQ112" s="152"/>
      <c r="XR112" s="152"/>
      <c r="XS112" s="152"/>
      <c r="XT112" s="152"/>
      <c r="XU112" s="152"/>
      <c r="XV112" s="152"/>
      <c r="XW112" s="152"/>
      <c r="XX112" s="152"/>
      <c r="XY112" s="152"/>
      <c r="XZ112" s="152"/>
      <c r="YA112" s="152"/>
      <c r="YB112" s="152"/>
      <c r="YC112" s="152"/>
      <c r="YD112" s="152"/>
      <c r="YE112" s="152"/>
      <c r="YF112" s="152"/>
      <c r="YG112" s="152"/>
      <c r="YH112" s="152"/>
      <c r="YI112" s="152"/>
      <c r="YJ112" s="152"/>
      <c r="YK112" s="152"/>
      <c r="YL112" s="152"/>
      <c r="YM112" s="152"/>
      <c r="YN112" s="152"/>
      <c r="YO112" s="152"/>
      <c r="YP112" s="152"/>
      <c r="YQ112" s="152"/>
      <c r="YR112" s="152"/>
      <c r="YS112" s="152"/>
      <c r="YT112" s="152"/>
    </row>
    <row r="113" spans="1:670" x14ac:dyDescent="0.2">
      <c r="B113" s="129"/>
      <c r="C113" s="144"/>
      <c r="D113" s="129" t="s">
        <v>88</v>
      </c>
      <c r="E113" s="137" t="s">
        <v>49</v>
      </c>
      <c r="F113" s="131">
        <v>412131</v>
      </c>
      <c r="G113" s="131">
        <v>143000</v>
      </c>
      <c r="H113" s="131">
        <v>143000</v>
      </c>
      <c r="I113" s="131">
        <v>143000</v>
      </c>
      <c r="J113" s="131">
        <f t="shared" ref="J113:J127" si="95">I113-G113</f>
        <v>0</v>
      </c>
      <c r="K113" s="131">
        <v>143000</v>
      </c>
      <c r="L113" s="132">
        <f t="shared" si="88"/>
        <v>100</v>
      </c>
      <c r="M113" s="132">
        <f t="shared" ref="M113:M127" si="96">F113</f>
        <v>412131</v>
      </c>
      <c r="N113" s="131">
        <f t="shared" si="89"/>
        <v>100</v>
      </c>
      <c r="O113" s="131">
        <v>0</v>
      </c>
      <c r="P113" s="131">
        <f>K113-H113</f>
        <v>0</v>
      </c>
      <c r="Q113" s="131">
        <f t="shared" ref="Q113:Q123" si="97">R113+S113+T113</f>
        <v>-28.72</v>
      </c>
      <c r="R113" s="132"/>
      <c r="S113" s="132">
        <v>-28.72</v>
      </c>
      <c r="T113" s="131"/>
      <c r="U113" s="131"/>
      <c r="V113" s="131">
        <f>P113-Q113-U113</f>
        <v>28.72</v>
      </c>
      <c r="W113" s="153"/>
      <c r="X113" s="153"/>
      <c r="Y113" s="153"/>
      <c r="Z113" s="153"/>
      <c r="AA113" s="105"/>
      <c r="AB113" s="105"/>
      <c r="AC113" s="152"/>
    </row>
    <row r="114" spans="1:670" s="144" customFormat="1" x14ac:dyDescent="0.2">
      <c r="A114" s="152"/>
      <c r="C114" s="129"/>
      <c r="D114" s="129" t="s">
        <v>101</v>
      </c>
      <c r="E114" s="137" t="s">
        <v>56</v>
      </c>
      <c r="F114" s="131">
        <v>22718</v>
      </c>
      <c r="G114" s="131">
        <v>4134</v>
      </c>
      <c r="H114" s="131">
        <v>4134</v>
      </c>
      <c r="I114" s="131">
        <v>4134</v>
      </c>
      <c r="J114" s="131">
        <f t="shared" si="95"/>
        <v>0</v>
      </c>
      <c r="K114" s="131">
        <v>4134</v>
      </c>
      <c r="L114" s="132">
        <f t="shared" si="88"/>
        <v>100</v>
      </c>
      <c r="M114" s="132">
        <f t="shared" si="96"/>
        <v>22718</v>
      </c>
      <c r="N114" s="131">
        <f t="shared" si="89"/>
        <v>100</v>
      </c>
      <c r="O114" s="131">
        <f>M114-F114</f>
        <v>0</v>
      </c>
      <c r="P114" s="131">
        <f>K114-H114</f>
        <v>0</v>
      </c>
      <c r="Q114" s="131">
        <f>R114+S114+T114</f>
        <v>-1426.4849999999999</v>
      </c>
      <c r="R114" s="131"/>
      <c r="S114" s="131">
        <v>-1426.4849999999999</v>
      </c>
      <c r="T114" s="131"/>
      <c r="U114" s="131"/>
      <c r="V114" s="131">
        <f>P114-Q114-U114</f>
        <v>1426.4849999999999</v>
      </c>
      <c r="W114" s="131"/>
      <c r="X114" s="131"/>
      <c r="Y114" s="131"/>
      <c r="Z114" s="131"/>
      <c r="AA114" s="105"/>
      <c r="AB114" s="105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2"/>
      <c r="BI114" s="152"/>
      <c r="BJ114" s="152"/>
      <c r="BK114" s="152"/>
      <c r="BL114" s="152"/>
      <c r="BM114" s="152"/>
      <c r="BN114" s="152"/>
      <c r="BO114" s="152"/>
      <c r="BP114" s="152"/>
      <c r="BQ114" s="152"/>
      <c r="BR114" s="152"/>
      <c r="BS114" s="152"/>
      <c r="BT114" s="152"/>
      <c r="BU114" s="152"/>
      <c r="BV114" s="152"/>
      <c r="BW114" s="152"/>
      <c r="BX114" s="152"/>
      <c r="BY114" s="152"/>
      <c r="BZ114" s="152"/>
      <c r="CA114" s="152"/>
      <c r="CB114" s="152"/>
      <c r="CC114" s="152"/>
      <c r="CD114" s="152"/>
      <c r="CE114" s="152"/>
      <c r="CF114" s="152"/>
      <c r="CG114" s="152"/>
      <c r="CH114" s="152"/>
      <c r="CI114" s="152"/>
      <c r="CJ114" s="152"/>
      <c r="CK114" s="152"/>
      <c r="CL114" s="152"/>
      <c r="CM114" s="152"/>
      <c r="CN114" s="152"/>
      <c r="CO114" s="152"/>
      <c r="CP114" s="152"/>
      <c r="CQ114" s="152"/>
      <c r="CR114" s="152"/>
      <c r="CS114" s="152"/>
      <c r="CT114" s="152"/>
      <c r="CU114" s="152"/>
      <c r="CV114" s="152"/>
      <c r="CW114" s="152"/>
      <c r="CX114" s="152"/>
      <c r="CY114" s="152"/>
      <c r="CZ114" s="152"/>
      <c r="DA114" s="152"/>
      <c r="DB114" s="152"/>
      <c r="DC114" s="152"/>
      <c r="DD114" s="152"/>
      <c r="DE114" s="152"/>
      <c r="DF114" s="152"/>
      <c r="DG114" s="152"/>
      <c r="DH114" s="152"/>
      <c r="DI114" s="152"/>
      <c r="DJ114" s="152"/>
      <c r="DK114" s="152"/>
      <c r="DL114" s="152"/>
      <c r="DM114" s="152"/>
      <c r="DN114" s="152"/>
      <c r="DO114" s="152"/>
      <c r="DP114" s="152"/>
      <c r="DQ114" s="152"/>
      <c r="DR114" s="152"/>
      <c r="DS114" s="152"/>
      <c r="DT114" s="152"/>
      <c r="DU114" s="152"/>
      <c r="DV114" s="152"/>
      <c r="DW114" s="152"/>
      <c r="DX114" s="152"/>
      <c r="DY114" s="152"/>
      <c r="DZ114" s="152"/>
      <c r="EA114" s="152"/>
      <c r="EB114" s="152"/>
      <c r="EC114" s="152"/>
      <c r="ED114" s="152"/>
      <c r="EE114" s="152"/>
      <c r="EF114" s="152"/>
      <c r="EG114" s="152"/>
      <c r="EH114" s="152"/>
      <c r="EI114" s="152"/>
      <c r="EJ114" s="152"/>
      <c r="EK114" s="152"/>
      <c r="EL114" s="152"/>
      <c r="EM114" s="152"/>
      <c r="EN114" s="152"/>
      <c r="EO114" s="152"/>
      <c r="EP114" s="152"/>
      <c r="EQ114" s="152"/>
      <c r="ER114" s="152"/>
      <c r="ES114" s="152"/>
      <c r="ET114" s="152"/>
      <c r="EU114" s="152"/>
      <c r="EV114" s="152"/>
      <c r="EW114" s="152"/>
      <c r="EX114" s="152"/>
      <c r="EY114" s="152"/>
      <c r="EZ114" s="152"/>
      <c r="FA114" s="152"/>
      <c r="FB114" s="152"/>
      <c r="FC114" s="152"/>
      <c r="FD114" s="152"/>
      <c r="FE114" s="152"/>
      <c r="FF114" s="152"/>
      <c r="FG114" s="152"/>
      <c r="FH114" s="152"/>
      <c r="FI114" s="152"/>
      <c r="FJ114" s="152"/>
      <c r="FK114" s="152"/>
      <c r="FL114" s="152"/>
      <c r="FM114" s="152"/>
      <c r="FN114" s="152"/>
      <c r="FO114" s="152"/>
      <c r="FP114" s="152"/>
      <c r="FQ114" s="152"/>
      <c r="FR114" s="152"/>
      <c r="FS114" s="152"/>
      <c r="FT114" s="152"/>
      <c r="FU114" s="152"/>
      <c r="FV114" s="152"/>
      <c r="FW114" s="152"/>
      <c r="FX114" s="152"/>
      <c r="FY114" s="152"/>
      <c r="FZ114" s="152"/>
      <c r="GA114" s="152"/>
      <c r="GB114" s="152"/>
      <c r="GC114" s="152"/>
      <c r="GD114" s="152"/>
      <c r="GE114" s="152"/>
      <c r="GF114" s="152"/>
      <c r="GG114" s="152"/>
      <c r="GH114" s="152"/>
      <c r="GI114" s="152"/>
      <c r="GJ114" s="152"/>
      <c r="GK114" s="152"/>
      <c r="GL114" s="152"/>
      <c r="GM114" s="152"/>
      <c r="GN114" s="152"/>
      <c r="GO114" s="152"/>
      <c r="GP114" s="152"/>
      <c r="GQ114" s="152"/>
      <c r="GR114" s="152"/>
      <c r="GS114" s="152"/>
      <c r="GT114" s="152"/>
      <c r="GU114" s="152"/>
      <c r="GV114" s="152"/>
      <c r="GW114" s="152"/>
      <c r="GX114" s="152"/>
      <c r="GY114" s="152"/>
      <c r="GZ114" s="152"/>
      <c r="HA114" s="152"/>
      <c r="HB114" s="152"/>
      <c r="HC114" s="152"/>
      <c r="HD114" s="152"/>
      <c r="HE114" s="152"/>
      <c r="HF114" s="152"/>
      <c r="HG114" s="152"/>
      <c r="HH114" s="152"/>
      <c r="HI114" s="152"/>
      <c r="HJ114" s="152"/>
      <c r="HK114" s="152"/>
      <c r="HL114" s="152"/>
      <c r="HM114" s="152"/>
      <c r="HN114" s="152"/>
      <c r="HO114" s="152"/>
      <c r="HP114" s="152"/>
      <c r="HQ114" s="152"/>
      <c r="HR114" s="152"/>
      <c r="HS114" s="152"/>
      <c r="HT114" s="152"/>
      <c r="HU114" s="152"/>
      <c r="HV114" s="152"/>
      <c r="HW114" s="152"/>
      <c r="HX114" s="152"/>
      <c r="HY114" s="152"/>
      <c r="HZ114" s="152"/>
      <c r="IA114" s="152"/>
      <c r="IB114" s="152"/>
      <c r="IC114" s="152"/>
      <c r="ID114" s="152"/>
      <c r="IE114" s="152"/>
      <c r="IF114" s="152"/>
      <c r="IG114" s="152"/>
      <c r="IH114" s="152"/>
      <c r="II114" s="152"/>
      <c r="IJ114" s="152"/>
      <c r="IK114" s="152"/>
      <c r="IL114" s="152"/>
      <c r="IM114" s="152"/>
      <c r="IN114" s="152"/>
      <c r="IO114" s="152"/>
      <c r="IP114" s="152"/>
      <c r="IQ114" s="152"/>
      <c r="IR114" s="152"/>
      <c r="IS114" s="152"/>
      <c r="IT114" s="152"/>
      <c r="IU114" s="152"/>
      <c r="IV114" s="152"/>
      <c r="IW114" s="152"/>
      <c r="IX114" s="152"/>
      <c r="IY114" s="152"/>
      <c r="IZ114" s="152"/>
      <c r="JA114" s="152"/>
      <c r="JB114" s="152"/>
      <c r="JC114" s="152"/>
      <c r="JD114" s="152"/>
      <c r="JE114" s="152"/>
      <c r="JF114" s="152"/>
      <c r="JG114" s="152"/>
      <c r="JH114" s="152"/>
      <c r="JI114" s="152"/>
      <c r="JJ114" s="152"/>
      <c r="JK114" s="152"/>
      <c r="JL114" s="152"/>
      <c r="JM114" s="152"/>
      <c r="JN114" s="152"/>
      <c r="JO114" s="152"/>
      <c r="JP114" s="152"/>
      <c r="JQ114" s="152"/>
      <c r="JR114" s="152"/>
      <c r="JS114" s="152"/>
      <c r="JT114" s="152"/>
      <c r="JU114" s="152"/>
      <c r="JV114" s="152"/>
      <c r="JW114" s="152"/>
      <c r="JX114" s="152"/>
      <c r="JY114" s="152"/>
      <c r="JZ114" s="152"/>
      <c r="KA114" s="152"/>
      <c r="KB114" s="152"/>
      <c r="KC114" s="152"/>
      <c r="KD114" s="152"/>
      <c r="KE114" s="152"/>
      <c r="KF114" s="152"/>
      <c r="KG114" s="152"/>
      <c r="KH114" s="152"/>
      <c r="KI114" s="152"/>
      <c r="KJ114" s="152"/>
      <c r="KK114" s="152"/>
      <c r="KL114" s="152"/>
      <c r="KM114" s="152"/>
      <c r="KN114" s="152"/>
      <c r="KO114" s="152"/>
      <c r="KP114" s="152"/>
      <c r="KQ114" s="152"/>
      <c r="KR114" s="152"/>
      <c r="KS114" s="152"/>
      <c r="KT114" s="152"/>
      <c r="KU114" s="152"/>
      <c r="KV114" s="152"/>
      <c r="KW114" s="152"/>
      <c r="KX114" s="152"/>
      <c r="KY114" s="152"/>
      <c r="KZ114" s="152"/>
      <c r="LA114" s="152"/>
      <c r="LB114" s="152"/>
      <c r="LC114" s="152"/>
      <c r="LD114" s="152"/>
      <c r="LE114" s="152"/>
      <c r="LF114" s="152"/>
      <c r="LG114" s="152"/>
      <c r="LH114" s="152"/>
      <c r="LI114" s="152"/>
      <c r="LJ114" s="152"/>
      <c r="LK114" s="152"/>
      <c r="LL114" s="152"/>
      <c r="LM114" s="152"/>
      <c r="LN114" s="152"/>
      <c r="LO114" s="152"/>
      <c r="LP114" s="152"/>
      <c r="LQ114" s="152"/>
      <c r="LR114" s="152"/>
      <c r="LS114" s="152"/>
      <c r="LT114" s="152"/>
      <c r="LU114" s="152"/>
      <c r="LV114" s="152"/>
      <c r="LW114" s="152"/>
      <c r="LX114" s="152"/>
      <c r="LY114" s="152"/>
      <c r="LZ114" s="152"/>
      <c r="MA114" s="152"/>
      <c r="MB114" s="152"/>
      <c r="MC114" s="152"/>
      <c r="MD114" s="152"/>
      <c r="ME114" s="152"/>
      <c r="MF114" s="152"/>
      <c r="MG114" s="152"/>
      <c r="MH114" s="152"/>
      <c r="MI114" s="152"/>
      <c r="MJ114" s="152"/>
      <c r="MK114" s="152"/>
      <c r="ML114" s="152"/>
      <c r="MM114" s="152"/>
      <c r="MN114" s="152"/>
      <c r="MO114" s="152"/>
      <c r="MP114" s="152"/>
      <c r="MQ114" s="152"/>
      <c r="MR114" s="152"/>
      <c r="MS114" s="152"/>
      <c r="MT114" s="152"/>
      <c r="MU114" s="152"/>
      <c r="MV114" s="152"/>
      <c r="MW114" s="152"/>
      <c r="MX114" s="152"/>
      <c r="MY114" s="152"/>
      <c r="MZ114" s="152"/>
      <c r="NA114" s="152"/>
      <c r="NB114" s="152"/>
      <c r="NC114" s="152"/>
      <c r="ND114" s="152"/>
      <c r="NE114" s="152"/>
      <c r="NF114" s="152"/>
      <c r="NG114" s="152"/>
      <c r="NH114" s="152"/>
      <c r="NI114" s="152"/>
      <c r="NJ114" s="152"/>
      <c r="NK114" s="152"/>
      <c r="NL114" s="152"/>
      <c r="NM114" s="152"/>
      <c r="NN114" s="152"/>
      <c r="NO114" s="152"/>
      <c r="NP114" s="152"/>
      <c r="NQ114" s="152"/>
      <c r="NR114" s="152"/>
      <c r="NS114" s="152"/>
      <c r="NT114" s="152"/>
      <c r="NU114" s="152"/>
      <c r="NV114" s="152"/>
      <c r="NW114" s="152"/>
      <c r="NX114" s="152"/>
      <c r="NY114" s="152"/>
      <c r="NZ114" s="152"/>
      <c r="OA114" s="152"/>
      <c r="OB114" s="152"/>
      <c r="OC114" s="152"/>
      <c r="OD114" s="152"/>
      <c r="OE114" s="152"/>
      <c r="OF114" s="152"/>
      <c r="OG114" s="152"/>
      <c r="OH114" s="152"/>
      <c r="OI114" s="152"/>
      <c r="OJ114" s="152"/>
      <c r="OK114" s="152"/>
      <c r="OL114" s="152"/>
      <c r="OM114" s="152"/>
      <c r="ON114" s="152"/>
      <c r="OO114" s="152"/>
      <c r="OP114" s="152"/>
      <c r="OQ114" s="152"/>
      <c r="OR114" s="152"/>
      <c r="OS114" s="152"/>
      <c r="OT114" s="152"/>
      <c r="OU114" s="152"/>
      <c r="OV114" s="152"/>
      <c r="OW114" s="152"/>
      <c r="OX114" s="152"/>
      <c r="OY114" s="152"/>
      <c r="OZ114" s="152"/>
      <c r="PA114" s="152"/>
      <c r="PB114" s="152"/>
      <c r="PC114" s="152"/>
      <c r="PD114" s="152"/>
      <c r="PE114" s="152"/>
      <c r="PF114" s="152"/>
      <c r="PG114" s="152"/>
      <c r="PH114" s="152"/>
      <c r="PI114" s="152"/>
      <c r="PJ114" s="152"/>
      <c r="PK114" s="152"/>
      <c r="PL114" s="152"/>
      <c r="PM114" s="152"/>
      <c r="PN114" s="152"/>
      <c r="PO114" s="152"/>
      <c r="PP114" s="152"/>
      <c r="PQ114" s="152"/>
      <c r="PR114" s="152"/>
      <c r="PS114" s="152"/>
      <c r="PT114" s="152"/>
      <c r="PU114" s="152"/>
      <c r="PV114" s="152"/>
      <c r="PW114" s="152"/>
      <c r="PX114" s="152"/>
      <c r="PY114" s="152"/>
      <c r="PZ114" s="152"/>
      <c r="QA114" s="152"/>
      <c r="QB114" s="152"/>
      <c r="QC114" s="152"/>
      <c r="QD114" s="152"/>
      <c r="QE114" s="152"/>
      <c r="QF114" s="152"/>
      <c r="QG114" s="152"/>
      <c r="QH114" s="152"/>
      <c r="QI114" s="152"/>
      <c r="QJ114" s="152"/>
      <c r="QK114" s="152"/>
      <c r="QL114" s="152"/>
      <c r="QM114" s="152"/>
      <c r="QN114" s="152"/>
      <c r="QO114" s="152"/>
      <c r="QP114" s="152"/>
      <c r="QQ114" s="152"/>
      <c r="QR114" s="152"/>
      <c r="QS114" s="152"/>
      <c r="QT114" s="152"/>
      <c r="QU114" s="152"/>
      <c r="QV114" s="152"/>
      <c r="QW114" s="152"/>
      <c r="QX114" s="152"/>
      <c r="QY114" s="152"/>
      <c r="QZ114" s="152"/>
      <c r="RA114" s="152"/>
      <c r="RB114" s="152"/>
      <c r="RC114" s="152"/>
      <c r="RD114" s="152"/>
      <c r="RE114" s="152"/>
      <c r="RF114" s="152"/>
      <c r="RG114" s="152"/>
      <c r="RH114" s="152"/>
      <c r="RI114" s="152"/>
      <c r="RJ114" s="152"/>
      <c r="RK114" s="152"/>
      <c r="RL114" s="152"/>
      <c r="RM114" s="152"/>
      <c r="RN114" s="152"/>
      <c r="RO114" s="152"/>
      <c r="RP114" s="152"/>
      <c r="RQ114" s="152"/>
      <c r="RR114" s="152"/>
      <c r="RS114" s="152"/>
      <c r="RT114" s="152"/>
      <c r="RU114" s="152"/>
      <c r="RV114" s="152"/>
      <c r="RW114" s="152"/>
      <c r="RX114" s="152"/>
      <c r="RY114" s="152"/>
      <c r="RZ114" s="152"/>
      <c r="SA114" s="152"/>
      <c r="SB114" s="152"/>
      <c r="SC114" s="152"/>
      <c r="SD114" s="152"/>
      <c r="SE114" s="152"/>
      <c r="SF114" s="152"/>
      <c r="SG114" s="152"/>
      <c r="SH114" s="152"/>
      <c r="SI114" s="152"/>
      <c r="SJ114" s="152"/>
      <c r="SK114" s="152"/>
      <c r="SL114" s="152"/>
      <c r="SM114" s="152"/>
      <c r="SN114" s="152"/>
      <c r="SO114" s="152"/>
      <c r="SP114" s="152"/>
      <c r="SQ114" s="152"/>
      <c r="SR114" s="152"/>
      <c r="SS114" s="152"/>
      <c r="ST114" s="152"/>
      <c r="SU114" s="152"/>
      <c r="SV114" s="152"/>
      <c r="SW114" s="152"/>
      <c r="SX114" s="152"/>
      <c r="SY114" s="152"/>
      <c r="SZ114" s="152"/>
      <c r="TA114" s="152"/>
      <c r="TB114" s="152"/>
      <c r="TC114" s="152"/>
      <c r="TD114" s="152"/>
      <c r="TE114" s="152"/>
      <c r="TF114" s="152"/>
      <c r="TG114" s="152"/>
      <c r="TH114" s="152"/>
      <c r="TI114" s="152"/>
      <c r="TJ114" s="152"/>
      <c r="TK114" s="152"/>
      <c r="TL114" s="152"/>
      <c r="TM114" s="152"/>
      <c r="TN114" s="152"/>
      <c r="TO114" s="152"/>
      <c r="TP114" s="152"/>
      <c r="TQ114" s="152"/>
      <c r="TR114" s="152"/>
      <c r="TS114" s="152"/>
      <c r="TT114" s="152"/>
      <c r="TU114" s="152"/>
      <c r="TV114" s="152"/>
      <c r="TW114" s="152"/>
      <c r="TX114" s="152"/>
      <c r="TY114" s="152"/>
      <c r="TZ114" s="152"/>
      <c r="UA114" s="152"/>
      <c r="UB114" s="152"/>
      <c r="UC114" s="152"/>
      <c r="UD114" s="152"/>
      <c r="UE114" s="152"/>
      <c r="UF114" s="152"/>
      <c r="UG114" s="152"/>
      <c r="UH114" s="152"/>
      <c r="UI114" s="152"/>
      <c r="UJ114" s="152"/>
      <c r="UK114" s="152"/>
      <c r="UL114" s="152"/>
      <c r="UM114" s="152"/>
      <c r="UN114" s="152"/>
      <c r="UO114" s="152"/>
      <c r="UP114" s="152"/>
      <c r="UQ114" s="152"/>
      <c r="UR114" s="152"/>
      <c r="US114" s="152"/>
      <c r="UT114" s="152"/>
      <c r="UU114" s="152"/>
      <c r="UV114" s="152"/>
      <c r="UW114" s="152"/>
      <c r="UX114" s="152"/>
      <c r="UY114" s="152"/>
      <c r="UZ114" s="152"/>
      <c r="VA114" s="152"/>
      <c r="VB114" s="152"/>
      <c r="VC114" s="152"/>
      <c r="VD114" s="152"/>
      <c r="VE114" s="152"/>
      <c r="VF114" s="152"/>
      <c r="VG114" s="152"/>
      <c r="VH114" s="152"/>
      <c r="VI114" s="152"/>
      <c r="VJ114" s="152"/>
      <c r="VK114" s="152"/>
      <c r="VL114" s="152"/>
      <c r="VM114" s="152"/>
      <c r="VN114" s="152"/>
      <c r="VO114" s="152"/>
      <c r="VP114" s="152"/>
      <c r="VQ114" s="152"/>
      <c r="VR114" s="152"/>
      <c r="VS114" s="152"/>
      <c r="VT114" s="152"/>
      <c r="VU114" s="152"/>
      <c r="VV114" s="152"/>
      <c r="VW114" s="152"/>
      <c r="VX114" s="152"/>
      <c r="VY114" s="152"/>
      <c r="VZ114" s="152"/>
      <c r="WA114" s="152"/>
      <c r="WB114" s="152"/>
      <c r="WC114" s="152"/>
      <c r="WD114" s="152"/>
      <c r="WE114" s="152"/>
      <c r="WF114" s="152"/>
      <c r="WG114" s="152"/>
      <c r="WH114" s="152"/>
      <c r="WI114" s="152"/>
      <c r="WJ114" s="152"/>
      <c r="WK114" s="152"/>
      <c r="WL114" s="152"/>
      <c r="WM114" s="152"/>
      <c r="WN114" s="152"/>
      <c r="WO114" s="152"/>
      <c r="WP114" s="152"/>
      <c r="WQ114" s="152"/>
      <c r="WR114" s="152"/>
      <c r="WS114" s="152"/>
      <c r="WT114" s="152"/>
      <c r="WU114" s="152"/>
      <c r="WV114" s="152"/>
      <c r="WW114" s="152"/>
      <c r="WX114" s="152"/>
      <c r="WY114" s="152"/>
      <c r="WZ114" s="152"/>
      <c r="XA114" s="152"/>
      <c r="XB114" s="152"/>
      <c r="XC114" s="152"/>
      <c r="XD114" s="152"/>
      <c r="XE114" s="152"/>
      <c r="XF114" s="152"/>
      <c r="XG114" s="152"/>
      <c r="XH114" s="152"/>
      <c r="XI114" s="152"/>
      <c r="XJ114" s="152"/>
      <c r="XK114" s="152"/>
      <c r="XL114" s="152"/>
      <c r="XM114" s="152"/>
      <c r="XN114" s="152"/>
      <c r="XO114" s="152"/>
      <c r="XP114" s="152"/>
      <c r="XQ114" s="152"/>
      <c r="XR114" s="152"/>
      <c r="XS114" s="152"/>
      <c r="XT114" s="152"/>
      <c r="XU114" s="152"/>
      <c r="XV114" s="152"/>
      <c r="XW114" s="152"/>
      <c r="XX114" s="152"/>
      <c r="XY114" s="152"/>
      <c r="XZ114" s="152"/>
      <c r="YA114" s="152"/>
      <c r="YB114" s="152"/>
      <c r="YC114" s="152"/>
      <c r="YD114" s="152"/>
      <c r="YE114" s="152"/>
      <c r="YF114" s="152"/>
      <c r="YG114" s="152"/>
      <c r="YH114" s="152"/>
      <c r="YI114" s="152"/>
      <c r="YJ114" s="152"/>
      <c r="YK114" s="152"/>
      <c r="YL114" s="152"/>
      <c r="YM114" s="152"/>
      <c r="YN114" s="152"/>
      <c r="YO114" s="152"/>
      <c r="YP114" s="152"/>
      <c r="YQ114" s="152"/>
      <c r="YR114" s="152"/>
      <c r="YS114" s="152"/>
      <c r="YT114" s="152"/>
    </row>
    <row r="115" spans="1:670" ht="39" customHeight="1" x14ac:dyDescent="0.2">
      <c r="B115" s="135"/>
      <c r="C115" s="129"/>
      <c r="D115" s="140" t="s">
        <v>103</v>
      </c>
      <c r="E115" s="141" t="s">
        <v>58</v>
      </c>
      <c r="F115" s="131">
        <v>9329</v>
      </c>
      <c r="G115" s="131">
        <v>3310</v>
      </c>
      <c r="H115" s="131">
        <v>3310</v>
      </c>
      <c r="I115" s="131">
        <v>3309.9993800000002</v>
      </c>
      <c r="J115" s="131">
        <f t="shared" si="95"/>
        <v>-6.1999999979889253E-4</v>
      </c>
      <c r="K115" s="131">
        <v>3309.9993800000002</v>
      </c>
      <c r="L115" s="132">
        <v>100</v>
      </c>
      <c r="M115" s="132">
        <f t="shared" si="96"/>
        <v>9329</v>
      </c>
      <c r="N115" s="131">
        <f t="shared" si="89"/>
        <v>100</v>
      </c>
      <c r="O115" s="131">
        <f t="shared" ref="O115" si="98">M115-F115</f>
        <v>0</v>
      </c>
      <c r="P115" s="131">
        <f>K115-H115</f>
        <v>-6.1999999979889253E-4</v>
      </c>
      <c r="Q115" s="131">
        <f>R115+S115+T115</f>
        <v>0</v>
      </c>
      <c r="R115" s="132"/>
      <c r="S115" s="132"/>
      <c r="T115" s="131"/>
      <c r="U115" s="131"/>
      <c r="V115" s="131">
        <v>0</v>
      </c>
      <c r="W115" s="131"/>
      <c r="X115" s="131"/>
      <c r="Y115" s="131"/>
      <c r="Z115" s="131"/>
      <c r="AA115" s="105"/>
      <c r="AB115" s="105"/>
    </row>
    <row r="116" spans="1:670" s="144" customFormat="1" x14ac:dyDescent="0.2">
      <c r="A116" s="152"/>
      <c r="C116" s="129"/>
      <c r="D116" s="129" t="s">
        <v>59</v>
      </c>
      <c r="E116" s="137" t="s">
        <v>60</v>
      </c>
      <c r="F116" s="131">
        <v>21761</v>
      </c>
      <c r="G116" s="131">
        <v>7727</v>
      </c>
      <c r="H116" s="131">
        <v>7727</v>
      </c>
      <c r="I116" s="131">
        <v>7727</v>
      </c>
      <c r="J116" s="131">
        <f t="shared" si="95"/>
        <v>0</v>
      </c>
      <c r="K116" s="131">
        <v>7727</v>
      </c>
      <c r="L116" s="132">
        <f>(K116/H116)*100</f>
        <v>100</v>
      </c>
      <c r="M116" s="132">
        <f t="shared" si="96"/>
        <v>21761</v>
      </c>
      <c r="N116" s="131">
        <f t="shared" si="89"/>
        <v>100</v>
      </c>
      <c r="O116" s="131">
        <f>M116-F116</f>
        <v>0</v>
      </c>
      <c r="P116" s="131">
        <f t="shared" ref="P116:P125" si="99">K116-H116</f>
        <v>0</v>
      </c>
      <c r="Q116" s="131">
        <f>R116+S116+T116</f>
        <v>0</v>
      </c>
      <c r="R116" s="131"/>
      <c r="S116" s="132"/>
      <c r="T116" s="131"/>
      <c r="U116" s="131"/>
      <c r="V116" s="131">
        <f>P116-Q116-U116</f>
        <v>0</v>
      </c>
      <c r="W116" s="131"/>
      <c r="X116" s="131"/>
      <c r="Y116" s="131"/>
      <c r="Z116" s="131"/>
      <c r="AA116" s="105"/>
      <c r="AB116" s="105"/>
      <c r="AC116" s="127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2"/>
      <c r="BH116" s="152"/>
      <c r="BI116" s="152"/>
      <c r="BJ116" s="152"/>
      <c r="BK116" s="152"/>
      <c r="BL116" s="152"/>
      <c r="BM116" s="152"/>
      <c r="BN116" s="152"/>
      <c r="BO116" s="152"/>
      <c r="BP116" s="152"/>
      <c r="BQ116" s="152"/>
      <c r="BR116" s="152"/>
      <c r="BS116" s="152"/>
      <c r="BT116" s="152"/>
      <c r="BU116" s="152"/>
      <c r="BV116" s="152"/>
      <c r="BW116" s="152"/>
      <c r="BX116" s="152"/>
      <c r="BY116" s="152"/>
      <c r="BZ116" s="152"/>
      <c r="CA116" s="152"/>
      <c r="CB116" s="152"/>
      <c r="CC116" s="152"/>
      <c r="CD116" s="152"/>
      <c r="CE116" s="152"/>
      <c r="CF116" s="152"/>
      <c r="CG116" s="152"/>
      <c r="CH116" s="152"/>
      <c r="CI116" s="152"/>
      <c r="CJ116" s="152"/>
      <c r="CK116" s="152"/>
      <c r="CL116" s="152"/>
      <c r="CM116" s="152"/>
      <c r="CN116" s="152"/>
      <c r="CO116" s="152"/>
      <c r="CP116" s="152"/>
      <c r="CQ116" s="152"/>
      <c r="CR116" s="152"/>
      <c r="CS116" s="152"/>
      <c r="CT116" s="152"/>
      <c r="CU116" s="152"/>
      <c r="CV116" s="152"/>
      <c r="CW116" s="152"/>
      <c r="CX116" s="152"/>
      <c r="CY116" s="152"/>
      <c r="CZ116" s="152"/>
      <c r="DA116" s="152"/>
      <c r="DB116" s="152"/>
      <c r="DC116" s="152"/>
      <c r="DD116" s="152"/>
      <c r="DE116" s="152"/>
      <c r="DF116" s="152"/>
      <c r="DG116" s="152"/>
      <c r="DH116" s="152"/>
      <c r="DI116" s="152"/>
      <c r="DJ116" s="152"/>
      <c r="DK116" s="152"/>
      <c r="DL116" s="152"/>
      <c r="DM116" s="152"/>
      <c r="DN116" s="152"/>
      <c r="DO116" s="152"/>
      <c r="DP116" s="152"/>
      <c r="DQ116" s="152"/>
      <c r="DR116" s="152"/>
      <c r="DS116" s="152"/>
      <c r="DT116" s="152"/>
      <c r="DU116" s="152"/>
      <c r="DV116" s="152"/>
      <c r="DW116" s="152"/>
      <c r="DX116" s="152"/>
      <c r="DY116" s="152"/>
      <c r="DZ116" s="152"/>
      <c r="EA116" s="152"/>
      <c r="EB116" s="152"/>
      <c r="EC116" s="152"/>
      <c r="ED116" s="152"/>
      <c r="EE116" s="152"/>
      <c r="EF116" s="152"/>
      <c r="EG116" s="152"/>
      <c r="EH116" s="152"/>
      <c r="EI116" s="152"/>
      <c r="EJ116" s="152"/>
      <c r="EK116" s="152"/>
      <c r="EL116" s="152"/>
      <c r="EM116" s="152"/>
      <c r="EN116" s="152"/>
      <c r="EO116" s="152"/>
      <c r="EP116" s="152"/>
      <c r="EQ116" s="152"/>
      <c r="ER116" s="152"/>
      <c r="ES116" s="152"/>
      <c r="ET116" s="152"/>
      <c r="EU116" s="152"/>
      <c r="EV116" s="152"/>
      <c r="EW116" s="152"/>
      <c r="EX116" s="152"/>
      <c r="EY116" s="152"/>
      <c r="EZ116" s="152"/>
      <c r="FA116" s="152"/>
      <c r="FB116" s="152"/>
      <c r="FC116" s="152"/>
      <c r="FD116" s="152"/>
      <c r="FE116" s="152"/>
      <c r="FF116" s="152"/>
      <c r="FG116" s="152"/>
      <c r="FH116" s="152"/>
      <c r="FI116" s="152"/>
      <c r="FJ116" s="152"/>
      <c r="FK116" s="152"/>
      <c r="FL116" s="152"/>
      <c r="FM116" s="152"/>
      <c r="FN116" s="152"/>
      <c r="FO116" s="152"/>
      <c r="FP116" s="152"/>
      <c r="FQ116" s="152"/>
      <c r="FR116" s="152"/>
      <c r="FS116" s="152"/>
      <c r="FT116" s="152"/>
      <c r="FU116" s="152"/>
      <c r="FV116" s="152"/>
      <c r="FW116" s="152"/>
      <c r="FX116" s="152"/>
      <c r="FY116" s="152"/>
      <c r="FZ116" s="152"/>
      <c r="GA116" s="152"/>
      <c r="GB116" s="152"/>
      <c r="GC116" s="152"/>
      <c r="GD116" s="152"/>
      <c r="GE116" s="152"/>
      <c r="GF116" s="152"/>
      <c r="GG116" s="152"/>
      <c r="GH116" s="152"/>
      <c r="GI116" s="152"/>
      <c r="GJ116" s="152"/>
      <c r="GK116" s="152"/>
      <c r="GL116" s="152"/>
      <c r="GM116" s="152"/>
      <c r="GN116" s="152"/>
      <c r="GO116" s="152"/>
      <c r="GP116" s="152"/>
      <c r="GQ116" s="152"/>
      <c r="GR116" s="152"/>
      <c r="GS116" s="152"/>
      <c r="GT116" s="152"/>
      <c r="GU116" s="152"/>
      <c r="GV116" s="152"/>
      <c r="GW116" s="152"/>
      <c r="GX116" s="152"/>
      <c r="GY116" s="152"/>
      <c r="GZ116" s="152"/>
      <c r="HA116" s="152"/>
      <c r="HB116" s="152"/>
      <c r="HC116" s="152"/>
      <c r="HD116" s="152"/>
      <c r="HE116" s="152"/>
      <c r="HF116" s="152"/>
      <c r="HG116" s="152"/>
      <c r="HH116" s="152"/>
      <c r="HI116" s="152"/>
      <c r="HJ116" s="152"/>
      <c r="HK116" s="152"/>
      <c r="HL116" s="152"/>
      <c r="HM116" s="152"/>
      <c r="HN116" s="152"/>
      <c r="HO116" s="152"/>
      <c r="HP116" s="152"/>
      <c r="HQ116" s="152"/>
      <c r="HR116" s="152"/>
      <c r="HS116" s="152"/>
      <c r="HT116" s="152"/>
      <c r="HU116" s="152"/>
      <c r="HV116" s="152"/>
      <c r="HW116" s="152"/>
      <c r="HX116" s="152"/>
      <c r="HY116" s="152"/>
      <c r="HZ116" s="152"/>
      <c r="IA116" s="152"/>
      <c r="IB116" s="152"/>
      <c r="IC116" s="152"/>
      <c r="ID116" s="152"/>
      <c r="IE116" s="152"/>
      <c r="IF116" s="152"/>
      <c r="IG116" s="152"/>
      <c r="IH116" s="152"/>
      <c r="II116" s="152"/>
      <c r="IJ116" s="152"/>
      <c r="IK116" s="152"/>
      <c r="IL116" s="152"/>
      <c r="IM116" s="152"/>
      <c r="IN116" s="152"/>
      <c r="IO116" s="152"/>
      <c r="IP116" s="152"/>
      <c r="IQ116" s="152"/>
      <c r="IR116" s="152"/>
      <c r="IS116" s="152"/>
      <c r="IT116" s="152"/>
      <c r="IU116" s="152"/>
      <c r="IV116" s="152"/>
      <c r="IW116" s="152"/>
      <c r="IX116" s="152"/>
      <c r="IY116" s="152"/>
      <c r="IZ116" s="152"/>
      <c r="JA116" s="152"/>
      <c r="JB116" s="152"/>
      <c r="JC116" s="152"/>
      <c r="JD116" s="152"/>
      <c r="JE116" s="152"/>
      <c r="JF116" s="152"/>
      <c r="JG116" s="152"/>
      <c r="JH116" s="152"/>
      <c r="JI116" s="152"/>
      <c r="JJ116" s="152"/>
      <c r="JK116" s="152"/>
      <c r="JL116" s="152"/>
      <c r="JM116" s="152"/>
      <c r="JN116" s="152"/>
      <c r="JO116" s="152"/>
      <c r="JP116" s="152"/>
      <c r="JQ116" s="152"/>
      <c r="JR116" s="152"/>
      <c r="JS116" s="152"/>
      <c r="JT116" s="152"/>
      <c r="JU116" s="152"/>
      <c r="JV116" s="152"/>
      <c r="JW116" s="152"/>
      <c r="JX116" s="152"/>
      <c r="JY116" s="152"/>
      <c r="JZ116" s="152"/>
      <c r="KA116" s="152"/>
      <c r="KB116" s="152"/>
      <c r="KC116" s="152"/>
      <c r="KD116" s="152"/>
      <c r="KE116" s="152"/>
      <c r="KF116" s="152"/>
      <c r="KG116" s="152"/>
      <c r="KH116" s="152"/>
      <c r="KI116" s="152"/>
      <c r="KJ116" s="152"/>
      <c r="KK116" s="152"/>
      <c r="KL116" s="152"/>
      <c r="KM116" s="152"/>
      <c r="KN116" s="152"/>
      <c r="KO116" s="152"/>
      <c r="KP116" s="152"/>
      <c r="KQ116" s="152"/>
      <c r="KR116" s="152"/>
      <c r="KS116" s="152"/>
      <c r="KT116" s="152"/>
      <c r="KU116" s="152"/>
      <c r="KV116" s="152"/>
      <c r="KW116" s="152"/>
      <c r="KX116" s="152"/>
      <c r="KY116" s="152"/>
      <c r="KZ116" s="152"/>
      <c r="LA116" s="152"/>
      <c r="LB116" s="152"/>
      <c r="LC116" s="152"/>
      <c r="LD116" s="152"/>
      <c r="LE116" s="152"/>
      <c r="LF116" s="152"/>
      <c r="LG116" s="152"/>
      <c r="LH116" s="152"/>
      <c r="LI116" s="152"/>
      <c r="LJ116" s="152"/>
      <c r="LK116" s="152"/>
      <c r="LL116" s="152"/>
      <c r="LM116" s="152"/>
      <c r="LN116" s="152"/>
      <c r="LO116" s="152"/>
      <c r="LP116" s="152"/>
      <c r="LQ116" s="152"/>
      <c r="LR116" s="152"/>
      <c r="LS116" s="152"/>
      <c r="LT116" s="152"/>
      <c r="LU116" s="152"/>
      <c r="LV116" s="152"/>
      <c r="LW116" s="152"/>
      <c r="LX116" s="152"/>
      <c r="LY116" s="152"/>
      <c r="LZ116" s="152"/>
      <c r="MA116" s="152"/>
      <c r="MB116" s="152"/>
      <c r="MC116" s="152"/>
      <c r="MD116" s="152"/>
      <c r="ME116" s="152"/>
      <c r="MF116" s="152"/>
      <c r="MG116" s="152"/>
      <c r="MH116" s="152"/>
      <c r="MI116" s="152"/>
      <c r="MJ116" s="152"/>
      <c r="MK116" s="152"/>
      <c r="ML116" s="152"/>
      <c r="MM116" s="152"/>
      <c r="MN116" s="152"/>
      <c r="MO116" s="152"/>
      <c r="MP116" s="152"/>
      <c r="MQ116" s="152"/>
      <c r="MR116" s="152"/>
      <c r="MS116" s="152"/>
      <c r="MT116" s="152"/>
      <c r="MU116" s="152"/>
      <c r="MV116" s="152"/>
      <c r="MW116" s="152"/>
      <c r="MX116" s="152"/>
      <c r="MY116" s="152"/>
      <c r="MZ116" s="152"/>
      <c r="NA116" s="152"/>
      <c r="NB116" s="152"/>
      <c r="NC116" s="152"/>
      <c r="ND116" s="152"/>
      <c r="NE116" s="152"/>
      <c r="NF116" s="152"/>
      <c r="NG116" s="152"/>
      <c r="NH116" s="152"/>
      <c r="NI116" s="152"/>
      <c r="NJ116" s="152"/>
      <c r="NK116" s="152"/>
      <c r="NL116" s="152"/>
      <c r="NM116" s="152"/>
      <c r="NN116" s="152"/>
      <c r="NO116" s="152"/>
      <c r="NP116" s="152"/>
      <c r="NQ116" s="152"/>
      <c r="NR116" s="152"/>
      <c r="NS116" s="152"/>
      <c r="NT116" s="152"/>
      <c r="NU116" s="152"/>
      <c r="NV116" s="152"/>
      <c r="NW116" s="152"/>
      <c r="NX116" s="152"/>
      <c r="NY116" s="152"/>
      <c r="NZ116" s="152"/>
      <c r="OA116" s="152"/>
      <c r="OB116" s="152"/>
      <c r="OC116" s="152"/>
      <c r="OD116" s="152"/>
      <c r="OE116" s="152"/>
      <c r="OF116" s="152"/>
      <c r="OG116" s="152"/>
      <c r="OH116" s="152"/>
      <c r="OI116" s="152"/>
      <c r="OJ116" s="152"/>
      <c r="OK116" s="152"/>
      <c r="OL116" s="152"/>
      <c r="OM116" s="152"/>
      <c r="ON116" s="152"/>
      <c r="OO116" s="152"/>
      <c r="OP116" s="152"/>
      <c r="OQ116" s="152"/>
      <c r="OR116" s="152"/>
      <c r="OS116" s="152"/>
      <c r="OT116" s="152"/>
      <c r="OU116" s="152"/>
      <c r="OV116" s="152"/>
      <c r="OW116" s="152"/>
      <c r="OX116" s="152"/>
      <c r="OY116" s="152"/>
      <c r="OZ116" s="152"/>
      <c r="PA116" s="152"/>
      <c r="PB116" s="152"/>
      <c r="PC116" s="152"/>
      <c r="PD116" s="152"/>
      <c r="PE116" s="152"/>
      <c r="PF116" s="152"/>
      <c r="PG116" s="152"/>
      <c r="PH116" s="152"/>
      <c r="PI116" s="152"/>
      <c r="PJ116" s="152"/>
      <c r="PK116" s="152"/>
      <c r="PL116" s="152"/>
      <c r="PM116" s="152"/>
      <c r="PN116" s="152"/>
      <c r="PO116" s="152"/>
      <c r="PP116" s="152"/>
      <c r="PQ116" s="152"/>
      <c r="PR116" s="152"/>
      <c r="PS116" s="152"/>
      <c r="PT116" s="152"/>
      <c r="PU116" s="152"/>
      <c r="PV116" s="152"/>
      <c r="PW116" s="152"/>
      <c r="PX116" s="152"/>
      <c r="PY116" s="152"/>
      <c r="PZ116" s="152"/>
      <c r="QA116" s="152"/>
      <c r="QB116" s="152"/>
      <c r="QC116" s="152"/>
      <c r="QD116" s="152"/>
      <c r="QE116" s="152"/>
      <c r="QF116" s="152"/>
      <c r="QG116" s="152"/>
      <c r="QH116" s="152"/>
      <c r="QI116" s="152"/>
      <c r="QJ116" s="152"/>
      <c r="QK116" s="152"/>
      <c r="QL116" s="152"/>
      <c r="QM116" s="152"/>
      <c r="QN116" s="152"/>
      <c r="QO116" s="152"/>
      <c r="QP116" s="152"/>
      <c r="QQ116" s="152"/>
      <c r="QR116" s="152"/>
      <c r="QS116" s="152"/>
      <c r="QT116" s="152"/>
      <c r="QU116" s="152"/>
      <c r="QV116" s="152"/>
      <c r="QW116" s="152"/>
      <c r="QX116" s="152"/>
      <c r="QY116" s="152"/>
      <c r="QZ116" s="152"/>
      <c r="RA116" s="152"/>
      <c r="RB116" s="152"/>
      <c r="RC116" s="152"/>
      <c r="RD116" s="152"/>
      <c r="RE116" s="152"/>
      <c r="RF116" s="152"/>
      <c r="RG116" s="152"/>
      <c r="RH116" s="152"/>
      <c r="RI116" s="152"/>
      <c r="RJ116" s="152"/>
      <c r="RK116" s="152"/>
      <c r="RL116" s="152"/>
      <c r="RM116" s="152"/>
      <c r="RN116" s="152"/>
      <c r="RO116" s="152"/>
      <c r="RP116" s="152"/>
      <c r="RQ116" s="152"/>
      <c r="RR116" s="152"/>
      <c r="RS116" s="152"/>
      <c r="RT116" s="152"/>
      <c r="RU116" s="152"/>
      <c r="RV116" s="152"/>
      <c r="RW116" s="152"/>
      <c r="RX116" s="152"/>
      <c r="RY116" s="152"/>
      <c r="RZ116" s="152"/>
      <c r="SA116" s="152"/>
      <c r="SB116" s="152"/>
      <c r="SC116" s="152"/>
      <c r="SD116" s="152"/>
      <c r="SE116" s="152"/>
      <c r="SF116" s="152"/>
      <c r="SG116" s="152"/>
      <c r="SH116" s="152"/>
      <c r="SI116" s="152"/>
      <c r="SJ116" s="152"/>
      <c r="SK116" s="152"/>
      <c r="SL116" s="152"/>
      <c r="SM116" s="152"/>
      <c r="SN116" s="152"/>
      <c r="SO116" s="152"/>
      <c r="SP116" s="152"/>
      <c r="SQ116" s="152"/>
      <c r="SR116" s="152"/>
      <c r="SS116" s="152"/>
      <c r="ST116" s="152"/>
      <c r="SU116" s="152"/>
      <c r="SV116" s="152"/>
      <c r="SW116" s="152"/>
      <c r="SX116" s="152"/>
      <c r="SY116" s="152"/>
      <c r="SZ116" s="152"/>
      <c r="TA116" s="152"/>
      <c r="TB116" s="152"/>
      <c r="TC116" s="152"/>
      <c r="TD116" s="152"/>
      <c r="TE116" s="152"/>
      <c r="TF116" s="152"/>
      <c r="TG116" s="152"/>
      <c r="TH116" s="152"/>
      <c r="TI116" s="152"/>
      <c r="TJ116" s="152"/>
      <c r="TK116" s="152"/>
      <c r="TL116" s="152"/>
      <c r="TM116" s="152"/>
      <c r="TN116" s="152"/>
      <c r="TO116" s="152"/>
      <c r="TP116" s="152"/>
      <c r="TQ116" s="152"/>
      <c r="TR116" s="152"/>
      <c r="TS116" s="152"/>
      <c r="TT116" s="152"/>
      <c r="TU116" s="152"/>
      <c r="TV116" s="152"/>
      <c r="TW116" s="152"/>
      <c r="TX116" s="152"/>
      <c r="TY116" s="152"/>
      <c r="TZ116" s="152"/>
      <c r="UA116" s="152"/>
      <c r="UB116" s="152"/>
      <c r="UC116" s="152"/>
      <c r="UD116" s="152"/>
      <c r="UE116" s="152"/>
      <c r="UF116" s="152"/>
      <c r="UG116" s="152"/>
      <c r="UH116" s="152"/>
      <c r="UI116" s="152"/>
      <c r="UJ116" s="152"/>
      <c r="UK116" s="152"/>
      <c r="UL116" s="152"/>
      <c r="UM116" s="152"/>
      <c r="UN116" s="152"/>
      <c r="UO116" s="152"/>
      <c r="UP116" s="152"/>
      <c r="UQ116" s="152"/>
      <c r="UR116" s="152"/>
      <c r="US116" s="152"/>
      <c r="UT116" s="152"/>
      <c r="UU116" s="152"/>
      <c r="UV116" s="152"/>
      <c r="UW116" s="152"/>
      <c r="UX116" s="152"/>
      <c r="UY116" s="152"/>
      <c r="UZ116" s="152"/>
      <c r="VA116" s="152"/>
      <c r="VB116" s="152"/>
      <c r="VC116" s="152"/>
      <c r="VD116" s="152"/>
      <c r="VE116" s="152"/>
      <c r="VF116" s="152"/>
      <c r="VG116" s="152"/>
      <c r="VH116" s="152"/>
      <c r="VI116" s="152"/>
      <c r="VJ116" s="152"/>
      <c r="VK116" s="152"/>
      <c r="VL116" s="152"/>
      <c r="VM116" s="152"/>
      <c r="VN116" s="152"/>
      <c r="VO116" s="152"/>
      <c r="VP116" s="152"/>
      <c r="VQ116" s="152"/>
      <c r="VR116" s="152"/>
      <c r="VS116" s="152"/>
      <c r="VT116" s="152"/>
      <c r="VU116" s="152"/>
      <c r="VV116" s="152"/>
      <c r="VW116" s="152"/>
      <c r="VX116" s="152"/>
      <c r="VY116" s="152"/>
      <c r="VZ116" s="152"/>
      <c r="WA116" s="152"/>
      <c r="WB116" s="152"/>
      <c r="WC116" s="152"/>
      <c r="WD116" s="152"/>
      <c r="WE116" s="152"/>
      <c r="WF116" s="152"/>
      <c r="WG116" s="152"/>
      <c r="WH116" s="152"/>
      <c r="WI116" s="152"/>
      <c r="WJ116" s="152"/>
      <c r="WK116" s="152"/>
      <c r="WL116" s="152"/>
      <c r="WM116" s="152"/>
      <c r="WN116" s="152"/>
      <c r="WO116" s="152"/>
      <c r="WP116" s="152"/>
      <c r="WQ116" s="152"/>
      <c r="WR116" s="152"/>
      <c r="WS116" s="152"/>
      <c r="WT116" s="152"/>
      <c r="WU116" s="152"/>
      <c r="WV116" s="152"/>
      <c r="WW116" s="152"/>
      <c r="WX116" s="152"/>
      <c r="WY116" s="152"/>
      <c r="WZ116" s="152"/>
      <c r="XA116" s="152"/>
      <c r="XB116" s="152"/>
      <c r="XC116" s="152"/>
      <c r="XD116" s="152"/>
      <c r="XE116" s="152"/>
      <c r="XF116" s="152"/>
      <c r="XG116" s="152"/>
      <c r="XH116" s="152"/>
      <c r="XI116" s="152"/>
      <c r="XJ116" s="152"/>
      <c r="XK116" s="152"/>
      <c r="XL116" s="152"/>
      <c r="XM116" s="152"/>
      <c r="XN116" s="152"/>
      <c r="XO116" s="152"/>
      <c r="XP116" s="152"/>
      <c r="XQ116" s="152"/>
      <c r="XR116" s="152"/>
      <c r="XS116" s="152"/>
      <c r="XT116" s="152"/>
      <c r="XU116" s="152"/>
      <c r="XV116" s="152"/>
      <c r="XW116" s="152"/>
      <c r="XX116" s="152"/>
      <c r="XY116" s="152"/>
      <c r="XZ116" s="152"/>
      <c r="YA116" s="152"/>
      <c r="YB116" s="152"/>
      <c r="YC116" s="152"/>
      <c r="YD116" s="152"/>
      <c r="YE116" s="152"/>
      <c r="YF116" s="152"/>
      <c r="YG116" s="152"/>
      <c r="YH116" s="152"/>
      <c r="YI116" s="152"/>
      <c r="YJ116" s="152"/>
      <c r="YK116" s="152"/>
      <c r="YL116" s="152"/>
      <c r="YM116" s="152"/>
      <c r="YN116" s="152"/>
      <c r="YO116" s="152"/>
      <c r="YP116" s="152"/>
      <c r="YQ116" s="152"/>
      <c r="YR116" s="152"/>
      <c r="YS116" s="152"/>
      <c r="YT116" s="152"/>
    </row>
    <row r="117" spans="1:670" ht="38.25" x14ac:dyDescent="0.2">
      <c r="B117" s="129"/>
      <c r="C117" s="144"/>
      <c r="D117" s="129" t="s">
        <v>61</v>
      </c>
      <c r="E117" s="137" t="s">
        <v>62</v>
      </c>
      <c r="F117" s="131">
        <v>18546</v>
      </c>
      <c r="G117" s="131">
        <v>6182</v>
      </c>
      <c r="H117" s="131">
        <v>6182</v>
      </c>
      <c r="I117" s="131">
        <v>6182</v>
      </c>
      <c r="J117" s="131">
        <f t="shared" si="95"/>
        <v>0</v>
      </c>
      <c r="K117" s="131">
        <v>6182</v>
      </c>
      <c r="L117" s="132">
        <v>100</v>
      </c>
      <c r="M117" s="132">
        <f t="shared" si="96"/>
        <v>18546</v>
      </c>
      <c r="N117" s="131">
        <f t="shared" si="89"/>
        <v>100</v>
      </c>
      <c r="O117" s="131">
        <v>0</v>
      </c>
      <c r="P117" s="131">
        <f t="shared" si="99"/>
        <v>0</v>
      </c>
      <c r="Q117" s="131">
        <f>R117+S117+T117</f>
        <v>0</v>
      </c>
      <c r="R117" s="132"/>
      <c r="S117" s="131"/>
      <c r="T117" s="131"/>
      <c r="U117" s="131"/>
      <c r="V117" s="131">
        <f>P117-Q117-U117</f>
        <v>0</v>
      </c>
      <c r="W117" s="153"/>
      <c r="X117" s="153"/>
      <c r="Y117" s="153"/>
      <c r="Z117" s="153"/>
      <c r="AA117" s="105"/>
      <c r="AB117" s="105"/>
    </row>
    <row r="118" spans="1:670" ht="25.5" x14ac:dyDescent="0.2">
      <c r="B118" s="135"/>
      <c r="C118" s="129"/>
      <c r="D118" s="140" t="s">
        <v>89</v>
      </c>
      <c r="E118" s="149" t="s">
        <v>110</v>
      </c>
      <c r="F118" s="131">
        <v>13</v>
      </c>
      <c r="G118" s="131">
        <v>0</v>
      </c>
      <c r="H118" s="131">
        <v>0</v>
      </c>
      <c r="I118" s="131">
        <v>0</v>
      </c>
      <c r="J118" s="131">
        <f t="shared" si="95"/>
        <v>0</v>
      </c>
      <c r="K118" s="131">
        <v>0</v>
      </c>
      <c r="L118" s="132">
        <v>100</v>
      </c>
      <c r="M118" s="132">
        <f t="shared" si="96"/>
        <v>13</v>
      </c>
      <c r="N118" s="131">
        <f>M118/F118*100</f>
        <v>100</v>
      </c>
      <c r="O118" s="131">
        <f t="shared" ref="O118" si="100">M118-F118</f>
        <v>0</v>
      </c>
      <c r="P118" s="131">
        <f>K118-H118</f>
        <v>0</v>
      </c>
      <c r="Q118" s="131">
        <v>0</v>
      </c>
      <c r="R118" s="132"/>
      <c r="S118" s="132"/>
      <c r="T118" s="131"/>
      <c r="U118" s="131"/>
      <c r="V118" s="131">
        <f t="shared" ref="V118" si="101">P118-Q118-U118</f>
        <v>0</v>
      </c>
      <c r="W118" s="131"/>
      <c r="X118" s="131"/>
      <c r="Y118" s="131"/>
      <c r="Z118" s="131"/>
      <c r="AA118" s="105"/>
      <c r="AB118" s="105"/>
    </row>
    <row r="119" spans="1:670" ht="51" x14ac:dyDescent="0.2">
      <c r="B119" s="129"/>
      <c r="C119" s="144"/>
      <c r="D119" s="129" t="s">
        <v>64</v>
      </c>
      <c r="E119" s="159" t="s">
        <v>65</v>
      </c>
      <c r="F119" s="131">
        <v>12364</v>
      </c>
      <c r="G119" s="131">
        <v>3697</v>
      </c>
      <c r="H119" s="131">
        <v>3697</v>
      </c>
      <c r="I119" s="131">
        <v>3697</v>
      </c>
      <c r="J119" s="131">
        <f t="shared" si="95"/>
        <v>0</v>
      </c>
      <c r="K119" s="131">
        <v>3697</v>
      </c>
      <c r="L119" s="132">
        <v>100</v>
      </c>
      <c r="M119" s="132">
        <f t="shared" si="96"/>
        <v>12364</v>
      </c>
      <c r="N119" s="131">
        <f t="shared" si="89"/>
        <v>100</v>
      </c>
      <c r="O119" s="131">
        <v>0</v>
      </c>
      <c r="P119" s="131">
        <f t="shared" si="99"/>
        <v>0</v>
      </c>
      <c r="Q119" s="131">
        <f t="shared" si="97"/>
        <v>0</v>
      </c>
      <c r="R119" s="132"/>
      <c r="S119" s="132"/>
      <c r="T119" s="131"/>
      <c r="U119" s="131"/>
      <c r="V119" s="131">
        <v>0</v>
      </c>
      <c r="W119" s="153"/>
      <c r="X119" s="153"/>
      <c r="Y119" s="153"/>
      <c r="Z119" s="153"/>
      <c r="AA119" s="105"/>
      <c r="AB119" s="105"/>
    </row>
    <row r="120" spans="1:670" ht="63.75" x14ac:dyDescent="0.2">
      <c r="B120" s="135"/>
      <c r="C120" s="129"/>
      <c r="D120" s="140" t="s">
        <v>95</v>
      </c>
      <c r="E120" s="149" t="s">
        <v>96</v>
      </c>
      <c r="F120" s="131">
        <v>439</v>
      </c>
      <c r="G120" s="131">
        <v>439</v>
      </c>
      <c r="H120" s="131">
        <v>439</v>
      </c>
      <c r="I120" s="131">
        <v>438.012</v>
      </c>
      <c r="J120" s="131">
        <f t="shared" si="95"/>
        <v>-0.98799999999999955</v>
      </c>
      <c r="K120" s="131">
        <v>438.012</v>
      </c>
      <c r="L120" s="132">
        <v>100</v>
      </c>
      <c r="M120" s="132">
        <f t="shared" si="96"/>
        <v>439</v>
      </c>
      <c r="N120" s="131">
        <f>M120/F120*100</f>
        <v>100</v>
      </c>
      <c r="O120" s="131">
        <f t="shared" ref="O120:O127" si="102">M120-F120</f>
        <v>0</v>
      </c>
      <c r="P120" s="131">
        <f>K120-H120</f>
        <v>-0.98799999999999955</v>
      </c>
      <c r="Q120" s="131">
        <f>R120+S120+T120</f>
        <v>0</v>
      </c>
      <c r="R120" s="131"/>
      <c r="S120" s="132"/>
      <c r="T120" s="131"/>
      <c r="U120" s="131"/>
      <c r="V120" s="131">
        <f>P120-Q120-U120</f>
        <v>-0.98799999999999955</v>
      </c>
      <c r="W120" s="131"/>
      <c r="X120" s="131"/>
      <c r="Y120" s="131"/>
      <c r="Z120" s="131"/>
      <c r="AA120" s="105" t="s">
        <v>66</v>
      </c>
      <c r="AB120" s="105" t="s">
        <v>66</v>
      </c>
    </row>
    <row r="121" spans="1:670" ht="34.5" customHeight="1" x14ac:dyDescent="0.2">
      <c r="B121" s="144"/>
      <c r="C121" s="144"/>
      <c r="D121" s="129" t="s">
        <v>71</v>
      </c>
      <c r="E121" s="137" t="s">
        <v>104</v>
      </c>
      <c r="F121" s="131">
        <v>3758</v>
      </c>
      <c r="G121" s="131">
        <v>3758</v>
      </c>
      <c r="H121" s="131">
        <v>3758</v>
      </c>
      <c r="I121" s="131">
        <v>68.775000000000006</v>
      </c>
      <c r="J121" s="131">
        <f>I121-G121</f>
        <v>-3689.2249999999999</v>
      </c>
      <c r="K121" s="131">
        <v>68.775000000000006</v>
      </c>
      <c r="L121" s="132">
        <v>100</v>
      </c>
      <c r="M121" s="132">
        <f t="shared" si="96"/>
        <v>3758</v>
      </c>
      <c r="N121" s="131">
        <f t="shared" ref="N121:N123" si="103">M121/F121*100</f>
        <v>100</v>
      </c>
      <c r="O121" s="131">
        <f>M121-F121</f>
        <v>0</v>
      </c>
      <c r="P121" s="131">
        <f>K121-H121</f>
        <v>-3689.2249999999999</v>
      </c>
      <c r="Q121" s="131">
        <f t="shared" si="97"/>
        <v>0</v>
      </c>
      <c r="R121" s="132"/>
      <c r="S121" s="132"/>
      <c r="T121" s="132"/>
      <c r="U121" s="131"/>
      <c r="V121" s="131">
        <f>P121-Q121-U121</f>
        <v>-3689.2249999999999</v>
      </c>
      <c r="W121" s="131"/>
      <c r="X121" s="131"/>
      <c r="Y121" s="131"/>
      <c r="Z121" s="131"/>
      <c r="AA121" s="105" t="s">
        <v>217</v>
      </c>
      <c r="AB121" s="105" t="s">
        <v>217</v>
      </c>
    </row>
    <row r="122" spans="1:670" ht="36" customHeight="1" x14ac:dyDescent="0.2">
      <c r="B122" s="129"/>
      <c r="C122" s="129"/>
      <c r="D122" s="129" t="s">
        <v>97</v>
      </c>
      <c r="E122" s="137" t="s">
        <v>98</v>
      </c>
      <c r="F122" s="131">
        <v>5611</v>
      </c>
      <c r="G122" s="131">
        <v>3443</v>
      </c>
      <c r="H122" s="131">
        <v>3443</v>
      </c>
      <c r="I122" s="131">
        <v>3129.9124000000002</v>
      </c>
      <c r="J122" s="131">
        <f>I122-G122</f>
        <v>-313.08759999999984</v>
      </c>
      <c r="K122" s="131">
        <v>3129.9124000000002</v>
      </c>
      <c r="L122" s="132">
        <v>100</v>
      </c>
      <c r="M122" s="132">
        <f t="shared" si="96"/>
        <v>5611</v>
      </c>
      <c r="N122" s="131">
        <f t="shared" si="103"/>
        <v>100</v>
      </c>
      <c r="O122" s="131">
        <f t="shared" ref="O122" si="104">M122-F122</f>
        <v>0</v>
      </c>
      <c r="P122" s="131">
        <f>K122-H122</f>
        <v>-313.08759999999984</v>
      </c>
      <c r="Q122" s="131">
        <f t="shared" si="97"/>
        <v>0</v>
      </c>
      <c r="R122" s="132"/>
      <c r="S122" s="132"/>
      <c r="T122" s="131"/>
      <c r="U122" s="131"/>
      <c r="V122" s="131">
        <v>0</v>
      </c>
      <c r="W122" s="131"/>
      <c r="X122" s="131"/>
      <c r="Y122" s="131"/>
      <c r="Z122" s="131"/>
      <c r="AA122" s="105"/>
      <c r="AB122" s="105"/>
    </row>
    <row r="123" spans="1:670" ht="63.75" x14ac:dyDescent="0.2">
      <c r="B123" s="135"/>
      <c r="C123" s="129"/>
      <c r="D123" s="129" t="s">
        <v>73</v>
      </c>
      <c r="E123" s="137" t="s">
        <v>74</v>
      </c>
      <c r="F123" s="131">
        <v>388</v>
      </c>
      <c r="G123" s="131">
        <v>388</v>
      </c>
      <c r="H123" s="131">
        <v>129</v>
      </c>
      <c r="I123" s="131">
        <v>75.181920000000005</v>
      </c>
      <c r="J123" s="131">
        <f>I123-G123</f>
        <v>-312.81808000000001</v>
      </c>
      <c r="K123" s="131">
        <v>69.576800000000006</v>
      </c>
      <c r="L123" s="131">
        <v>100</v>
      </c>
      <c r="M123" s="132">
        <f t="shared" si="96"/>
        <v>388</v>
      </c>
      <c r="N123" s="131">
        <f t="shared" si="103"/>
        <v>100</v>
      </c>
      <c r="O123" s="131">
        <f>M123-F123</f>
        <v>0</v>
      </c>
      <c r="P123" s="131">
        <f>K123-H123</f>
        <v>-59.423199999999994</v>
      </c>
      <c r="Q123" s="131">
        <f t="shared" si="97"/>
        <v>-32</v>
      </c>
      <c r="R123" s="132"/>
      <c r="S123" s="132"/>
      <c r="T123" s="131">
        <v>-32</v>
      </c>
      <c r="U123" s="131"/>
      <c r="V123" s="131">
        <v>0</v>
      </c>
      <c r="W123" s="131"/>
      <c r="X123" s="131"/>
      <c r="Y123" s="131"/>
      <c r="Z123" s="131"/>
      <c r="AA123" s="105" t="s">
        <v>66</v>
      </c>
      <c r="AB123" s="105" t="s">
        <v>66</v>
      </c>
    </row>
    <row r="124" spans="1:670" ht="51" x14ac:dyDescent="0.2">
      <c r="B124" s="135"/>
      <c r="C124" s="129"/>
      <c r="D124" s="140" t="s">
        <v>75</v>
      </c>
      <c r="E124" s="136" t="s">
        <v>76</v>
      </c>
      <c r="F124" s="131">
        <v>6328</v>
      </c>
      <c r="G124" s="131">
        <v>6328</v>
      </c>
      <c r="H124" s="131">
        <v>1782</v>
      </c>
      <c r="I124" s="131">
        <v>800</v>
      </c>
      <c r="J124" s="131">
        <f>I124-G124</f>
        <v>-5528</v>
      </c>
      <c r="K124" s="131">
        <v>200</v>
      </c>
      <c r="L124" s="131">
        <v>100</v>
      </c>
      <c r="M124" s="132">
        <f>F124</f>
        <v>6328</v>
      </c>
      <c r="N124" s="131">
        <f>M124/F124*100</f>
        <v>100</v>
      </c>
      <c r="O124" s="131">
        <f t="shared" ref="O124" si="105">M124-F124</f>
        <v>0</v>
      </c>
      <c r="P124" s="131">
        <f>K124-H124</f>
        <v>-1582</v>
      </c>
      <c r="Q124" s="131">
        <f>R124+S124+T124</f>
        <v>0</v>
      </c>
      <c r="R124" s="132"/>
      <c r="S124" s="132"/>
      <c r="T124" s="132"/>
      <c r="U124" s="132"/>
      <c r="V124" s="131">
        <v>0</v>
      </c>
      <c r="W124" s="131"/>
      <c r="X124" s="131"/>
      <c r="Y124" s="131"/>
      <c r="Z124" s="131"/>
      <c r="AA124" s="105"/>
      <c r="AB124" s="105" t="s">
        <v>217</v>
      </c>
    </row>
    <row r="125" spans="1:670" ht="25.5" x14ac:dyDescent="0.2">
      <c r="B125" s="129"/>
      <c r="C125" s="129"/>
      <c r="D125" s="140" t="s">
        <v>77</v>
      </c>
      <c r="E125" s="137" t="s">
        <v>78</v>
      </c>
      <c r="F125" s="131">
        <v>18160</v>
      </c>
      <c r="G125" s="131">
        <v>24</v>
      </c>
      <c r="H125" s="131">
        <v>24</v>
      </c>
      <c r="I125" s="131">
        <v>24</v>
      </c>
      <c r="J125" s="131">
        <f t="shared" si="95"/>
        <v>0</v>
      </c>
      <c r="K125" s="131">
        <v>24</v>
      </c>
      <c r="L125" s="132">
        <v>100</v>
      </c>
      <c r="M125" s="132">
        <f>F125</f>
        <v>18160</v>
      </c>
      <c r="N125" s="131">
        <f t="shared" si="89"/>
        <v>100</v>
      </c>
      <c r="O125" s="131">
        <f t="shared" si="102"/>
        <v>0</v>
      </c>
      <c r="P125" s="131">
        <f t="shared" si="99"/>
        <v>0</v>
      </c>
      <c r="Q125" s="131">
        <f>R125+S125+T125</f>
        <v>0</v>
      </c>
      <c r="R125" s="132"/>
      <c r="S125" s="132"/>
      <c r="T125" s="131"/>
      <c r="U125" s="131"/>
      <c r="V125" s="131">
        <f>P125-Q125-U125</f>
        <v>0</v>
      </c>
      <c r="W125" s="131"/>
      <c r="X125" s="131"/>
      <c r="Y125" s="131"/>
      <c r="Z125" s="131"/>
      <c r="AA125" s="105"/>
      <c r="AB125" s="105"/>
    </row>
    <row r="126" spans="1:670" ht="25.5" x14ac:dyDescent="0.2">
      <c r="B126" s="135"/>
      <c r="C126" s="129"/>
      <c r="D126" s="140" t="s">
        <v>79</v>
      </c>
      <c r="E126" s="136" t="s">
        <v>80</v>
      </c>
      <c r="F126" s="132">
        <v>351</v>
      </c>
      <c r="G126" s="132">
        <v>351</v>
      </c>
      <c r="H126" s="132">
        <v>351</v>
      </c>
      <c r="I126" s="132">
        <v>351</v>
      </c>
      <c r="J126" s="131">
        <f t="shared" si="95"/>
        <v>0</v>
      </c>
      <c r="K126" s="132">
        <v>351</v>
      </c>
      <c r="L126" s="132">
        <v>0</v>
      </c>
      <c r="M126" s="132">
        <f t="shared" ref="M126" si="106">F126</f>
        <v>351</v>
      </c>
      <c r="N126" s="131">
        <f t="shared" si="89"/>
        <v>100</v>
      </c>
      <c r="O126" s="131">
        <f t="shared" si="102"/>
        <v>0</v>
      </c>
      <c r="P126" s="131">
        <f>K126-H126</f>
        <v>0</v>
      </c>
      <c r="Q126" s="131">
        <f>R126+S126+T126</f>
        <v>-300</v>
      </c>
      <c r="R126" s="132"/>
      <c r="S126" s="143"/>
      <c r="T126" s="143">
        <v>-300</v>
      </c>
      <c r="U126" s="132"/>
      <c r="V126" s="131">
        <v>0</v>
      </c>
      <c r="W126" s="131"/>
      <c r="X126" s="131"/>
      <c r="Y126" s="131"/>
      <c r="Z126" s="131"/>
      <c r="AA126" s="105"/>
      <c r="AB126" s="105"/>
    </row>
    <row r="127" spans="1:670" ht="25.5" x14ac:dyDescent="0.2">
      <c r="B127" s="135"/>
      <c r="C127" s="129"/>
      <c r="D127" s="129" t="s">
        <v>83</v>
      </c>
      <c r="E127" s="137" t="s">
        <v>84</v>
      </c>
      <c r="F127" s="131">
        <v>2446</v>
      </c>
      <c r="G127" s="131">
        <v>842</v>
      </c>
      <c r="H127" s="131">
        <v>842</v>
      </c>
      <c r="I127" s="131">
        <v>842</v>
      </c>
      <c r="J127" s="131">
        <f t="shared" si="95"/>
        <v>0</v>
      </c>
      <c r="K127" s="131">
        <v>842</v>
      </c>
      <c r="L127" s="132">
        <f t="shared" si="88"/>
        <v>100</v>
      </c>
      <c r="M127" s="132">
        <f t="shared" si="96"/>
        <v>2446</v>
      </c>
      <c r="N127" s="131">
        <f t="shared" si="89"/>
        <v>100</v>
      </c>
      <c r="O127" s="131">
        <f t="shared" si="102"/>
        <v>0</v>
      </c>
      <c r="P127" s="131">
        <f>K127-H127</f>
        <v>0</v>
      </c>
      <c r="Q127" s="131">
        <f>R127+S127+T127</f>
        <v>0</v>
      </c>
      <c r="R127" s="132"/>
      <c r="S127" s="132"/>
      <c r="T127" s="131"/>
      <c r="U127" s="131"/>
      <c r="V127" s="131">
        <f>P127-Q127-U127</f>
        <v>0</v>
      </c>
      <c r="W127" s="131"/>
      <c r="X127" s="131"/>
      <c r="Y127" s="131"/>
      <c r="Z127" s="131"/>
      <c r="AA127" s="105"/>
      <c r="AB127" s="105"/>
    </row>
    <row r="128" spans="1:670" ht="68.25" customHeight="1" x14ac:dyDescent="0.2">
      <c r="B128" s="129" t="s">
        <v>87</v>
      </c>
      <c r="C128" s="129"/>
      <c r="D128" s="129"/>
      <c r="E128" s="142" t="s">
        <v>183</v>
      </c>
      <c r="F128" s="132">
        <f>F129</f>
        <v>347996</v>
      </c>
      <c r="G128" s="132">
        <f t="shared" ref="G128:J128" si="107">G129</f>
        <v>204525</v>
      </c>
      <c r="H128" s="132">
        <f t="shared" si="107"/>
        <v>103435</v>
      </c>
      <c r="I128" s="132">
        <f t="shared" si="107"/>
        <v>170594.38761999999</v>
      </c>
      <c r="J128" s="132">
        <f t="shared" si="107"/>
        <v>-33930.612380000006</v>
      </c>
      <c r="K128" s="132">
        <f>K129</f>
        <v>103308.48124000001</v>
      </c>
      <c r="L128" s="132">
        <v>100</v>
      </c>
      <c r="M128" s="132">
        <f>M129</f>
        <v>347996</v>
      </c>
      <c r="N128" s="131">
        <f t="shared" si="89"/>
        <v>100</v>
      </c>
      <c r="O128" s="132">
        <f t="shared" ref="O128:T128" si="108">O129</f>
        <v>0</v>
      </c>
      <c r="P128" s="132">
        <f t="shared" si="108"/>
        <v>-126.51875999999982</v>
      </c>
      <c r="Q128" s="132">
        <f t="shared" si="108"/>
        <v>-1789.7819999999999</v>
      </c>
      <c r="R128" s="132">
        <f t="shared" si="108"/>
        <v>0</v>
      </c>
      <c r="S128" s="132">
        <f t="shared" si="108"/>
        <v>-86.191999999999993</v>
      </c>
      <c r="T128" s="132">
        <f t="shared" si="108"/>
        <v>-1703.59</v>
      </c>
      <c r="U128" s="132"/>
      <c r="V128" s="132">
        <f>V129</f>
        <v>1747.1913999999997</v>
      </c>
      <c r="W128" s="132"/>
      <c r="X128" s="132"/>
      <c r="Y128" s="132"/>
      <c r="Z128" s="132"/>
      <c r="AA128" s="160"/>
      <c r="AB128" s="144"/>
    </row>
    <row r="129" spans="1:670" ht="25.5" x14ac:dyDescent="0.2">
      <c r="B129" s="129"/>
      <c r="C129" s="129" t="s">
        <v>46</v>
      </c>
      <c r="D129" s="129"/>
      <c r="E129" s="159" t="s">
        <v>47</v>
      </c>
      <c r="F129" s="132">
        <f t="shared" ref="F129:V129" si="109">SUM(F130:F143)</f>
        <v>347996</v>
      </c>
      <c r="G129" s="132">
        <f t="shared" si="109"/>
        <v>204525</v>
      </c>
      <c r="H129" s="132">
        <f t="shared" si="109"/>
        <v>103435</v>
      </c>
      <c r="I129" s="132">
        <f t="shared" si="109"/>
        <v>170594.38761999999</v>
      </c>
      <c r="J129" s="132">
        <f t="shared" si="109"/>
        <v>-33930.612380000006</v>
      </c>
      <c r="K129" s="132">
        <f t="shared" si="109"/>
        <v>103308.48124000001</v>
      </c>
      <c r="L129" s="132">
        <f t="shared" si="109"/>
        <v>1300</v>
      </c>
      <c r="M129" s="132">
        <f t="shared" si="109"/>
        <v>347996</v>
      </c>
      <c r="N129" s="132">
        <f t="shared" si="109"/>
        <v>1400</v>
      </c>
      <c r="O129" s="132">
        <f t="shared" si="109"/>
        <v>0</v>
      </c>
      <c r="P129" s="132">
        <f t="shared" si="109"/>
        <v>-126.51875999999982</v>
      </c>
      <c r="Q129" s="132">
        <f t="shared" si="109"/>
        <v>-1789.7819999999999</v>
      </c>
      <c r="R129" s="132">
        <f t="shared" si="109"/>
        <v>0</v>
      </c>
      <c r="S129" s="132">
        <f t="shared" si="109"/>
        <v>-86.191999999999993</v>
      </c>
      <c r="T129" s="132">
        <f t="shared" si="109"/>
        <v>-1703.59</v>
      </c>
      <c r="U129" s="132">
        <f t="shared" si="109"/>
        <v>0</v>
      </c>
      <c r="V129" s="132">
        <f t="shared" si="109"/>
        <v>1747.1913999999997</v>
      </c>
      <c r="W129" s="150"/>
      <c r="X129" s="150"/>
      <c r="Y129" s="150"/>
      <c r="Z129" s="131"/>
      <c r="AA129" s="105"/>
      <c r="AB129" s="105"/>
    </row>
    <row r="130" spans="1:670" x14ac:dyDescent="0.2">
      <c r="B130" s="129"/>
      <c r="C130" s="129"/>
      <c r="D130" s="129" t="s">
        <v>88</v>
      </c>
      <c r="E130" s="137" t="s">
        <v>49</v>
      </c>
      <c r="F130" s="131">
        <v>174354</v>
      </c>
      <c r="G130" s="131">
        <v>58116</v>
      </c>
      <c r="H130" s="131">
        <v>58116</v>
      </c>
      <c r="I130" s="131">
        <v>58116</v>
      </c>
      <c r="J130" s="131">
        <f>I130-G130</f>
        <v>0</v>
      </c>
      <c r="K130" s="131">
        <v>58116</v>
      </c>
      <c r="L130" s="132">
        <v>100</v>
      </c>
      <c r="M130" s="132">
        <f>F130</f>
        <v>174354</v>
      </c>
      <c r="N130" s="131">
        <f t="shared" si="89"/>
        <v>100</v>
      </c>
      <c r="O130" s="131">
        <v>0</v>
      </c>
      <c r="P130" s="131">
        <f>K130-H130</f>
        <v>0</v>
      </c>
      <c r="Q130" s="131">
        <f>R130+S130+T130</f>
        <v>0</v>
      </c>
      <c r="R130" s="132"/>
      <c r="S130" s="132"/>
      <c r="T130" s="131"/>
      <c r="U130" s="131"/>
      <c r="V130" s="131">
        <f>P130-Q130-U130</f>
        <v>0</v>
      </c>
      <c r="W130" s="150"/>
      <c r="X130" s="150"/>
      <c r="Y130" s="150"/>
      <c r="Z130" s="131"/>
      <c r="AA130" s="105"/>
      <c r="AB130" s="105"/>
    </row>
    <row r="131" spans="1:670" x14ac:dyDescent="0.2">
      <c r="B131" s="144"/>
      <c r="C131" s="144"/>
      <c r="D131" s="129" t="s">
        <v>101</v>
      </c>
      <c r="E131" s="137" t="s">
        <v>56</v>
      </c>
      <c r="F131" s="131">
        <v>7212</v>
      </c>
      <c r="G131" s="131">
        <v>962</v>
      </c>
      <c r="H131" s="131">
        <v>962</v>
      </c>
      <c r="I131" s="131">
        <v>932.45899999999995</v>
      </c>
      <c r="J131" s="131">
        <f>I131-G131</f>
        <v>-29.541000000000054</v>
      </c>
      <c r="K131" s="131">
        <v>932.45899999999995</v>
      </c>
      <c r="L131" s="132">
        <v>0</v>
      </c>
      <c r="M131" s="132">
        <f t="shared" ref="M131:M143" si="110">F131</f>
        <v>7212</v>
      </c>
      <c r="N131" s="131">
        <f t="shared" si="89"/>
        <v>100</v>
      </c>
      <c r="O131" s="131">
        <f>M131-F131</f>
        <v>0</v>
      </c>
      <c r="P131" s="131">
        <f>K131-H131</f>
        <v>-29.541000000000054</v>
      </c>
      <c r="Q131" s="131">
        <f>R131+S131+T131</f>
        <v>0</v>
      </c>
      <c r="R131" s="132"/>
      <c r="S131" s="132"/>
      <c r="T131" s="131"/>
      <c r="U131" s="131"/>
      <c r="V131" s="131">
        <v>0</v>
      </c>
      <c r="W131" s="131"/>
      <c r="X131" s="131"/>
      <c r="Y131" s="131"/>
      <c r="Z131" s="131"/>
      <c r="AA131" s="105"/>
      <c r="AB131" s="105"/>
    </row>
    <row r="132" spans="1:670" ht="39" customHeight="1" x14ac:dyDescent="0.2">
      <c r="B132" s="135"/>
      <c r="C132" s="129"/>
      <c r="D132" s="140" t="s">
        <v>103</v>
      </c>
      <c r="E132" s="141" t="s">
        <v>58</v>
      </c>
      <c r="F132" s="131">
        <v>5229</v>
      </c>
      <c r="G132" s="131">
        <v>1590</v>
      </c>
      <c r="H132" s="131">
        <v>1590</v>
      </c>
      <c r="I132" s="131">
        <v>1590</v>
      </c>
      <c r="J132" s="131">
        <f t="shared" ref="J132:J143" si="111">I132-G132</f>
        <v>0</v>
      </c>
      <c r="K132" s="131">
        <v>1590</v>
      </c>
      <c r="L132" s="132">
        <v>100</v>
      </c>
      <c r="M132" s="132">
        <f t="shared" si="110"/>
        <v>5229</v>
      </c>
      <c r="N132" s="131">
        <f t="shared" si="89"/>
        <v>100</v>
      </c>
      <c r="O132" s="131">
        <f t="shared" ref="O132" si="112">M132-F132</f>
        <v>0</v>
      </c>
      <c r="P132" s="131">
        <f>K132-H132</f>
        <v>0</v>
      </c>
      <c r="Q132" s="131">
        <f>R132+S132+T132</f>
        <v>-40.527000000000001</v>
      </c>
      <c r="R132" s="132"/>
      <c r="S132" s="132">
        <v>-40.527000000000001</v>
      </c>
      <c r="T132" s="131"/>
      <c r="U132" s="131"/>
      <c r="V132" s="131">
        <v>0</v>
      </c>
      <c r="W132" s="131"/>
      <c r="X132" s="131"/>
      <c r="Y132" s="131"/>
      <c r="Z132" s="131"/>
      <c r="AA132" s="105"/>
      <c r="AB132" s="105"/>
    </row>
    <row r="133" spans="1:670" x14ac:dyDescent="0.2">
      <c r="B133" s="129"/>
      <c r="C133" s="129"/>
      <c r="D133" s="129" t="s">
        <v>59</v>
      </c>
      <c r="E133" s="137" t="s">
        <v>60</v>
      </c>
      <c r="F133" s="131">
        <v>9190</v>
      </c>
      <c r="G133" s="131">
        <v>3200</v>
      </c>
      <c r="H133" s="131">
        <v>3200</v>
      </c>
      <c r="I133" s="131">
        <v>3200</v>
      </c>
      <c r="J133" s="131">
        <f t="shared" si="111"/>
        <v>0</v>
      </c>
      <c r="K133" s="131">
        <v>3200</v>
      </c>
      <c r="L133" s="132">
        <v>100</v>
      </c>
      <c r="M133" s="132">
        <f t="shared" si="110"/>
        <v>9190</v>
      </c>
      <c r="N133" s="131">
        <f t="shared" si="89"/>
        <v>100</v>
      </c>
      <c r="O133" s="131">
        <v>0</v>
      </c>
      <c r="P133" s="131">
        <f t="shared" ref="P133:P142" si="113">K133-H133</f>
        <v>0</v>
      </c>
      <c r="Q133" s="131">
        <f t="shared" ref="Q133:Q162" si="114">R133+S133+T133</f>
        <v>0</v>
      </c>
      <c r="R133" s="132"/>
      <c r="S133" s="132"/>
      <c r="T133" s="131"/>
      <c r="U133" s="131"/>
      <c r="V133" s="131">
        <f>P133-Q133-U133</f>
        <v>0</v>
      </c>
      <c r="W133" s="150"/>
      <c r="X133" s="150"/>
      <c r="Y133" s="150"/>
      <c r="Z133" s="131"/>
      <c r="AA133" s="105"/>
      <c r="AB133" s="105"/>
    </row>
    <row r="134" spans="1:670" ht="38.25" x14ac:dyDescent="0.2">
      <c r="B134" s="129"/>
      <c r="C134" s="129"/>
      <c r="D134" s="129" t="s">
        <v>61</v>
      </c>
      <c r="E134" s="137" t="s">
        <v>62</v>
      </c>
      <c r="F134" s="131">
        <v>7832</v>
      </c>
      <c r="G134" s="131">
        <v>2280</v>
      </c>
      <c r="H134" s="131">
        <v>2280</v>
      </c>
      <c r="I134" s="131">
        <v>2280</v>
      </c>
      <c r="J134" s="131">
        <f t="shared" si="111"/>
        <v>0</v>
      </c>
      <c r="K134" s="131">
        <v>2280</v>
      </c>
      <c r="L134" s="132">
        <v>100</v>
      </c>
      <c r="M134" s="132">
        <f t="shared" si="110"/>
        <v>7832</v>
      </c>
      <c r="N134" s="131">
        <f t="shared" si="89"/>
        <v>100</v>
      </c>
      <c r="O134" s="131">
        <v>0</v>
      </c>
      <c r="P134" s="131">
        <f t="shared" si="113"/>
        <v>0</v>
      </c>
      <c r="Q134" s="131">
        <f t="shared" si="114"/>
        <v>-39.305999999999997</v>
      </c>
      <c r="R134" s="132"/>
      <c r="S134" s="132">
        <v>-39.305999999999997</v>
      </c>
      <c r="T134" s="131"/>
      <c r="U134" s="131"/>
      <c r="V134" s="131">
        <f>P134-Q134-U134</f>
        <v>39.305999999999997</v>
      </c>
      <c r="W134" s="150"/>
      <c r="X134" s="150"/>
      <c r="Y134" s="150"/>
      <c r="Z134" s="131"/>
      <c r="AA134" s="105"/>
      <c r="AB134" s="105"/>
    </row>
    <row r="135" spans="1:670" ht="25.5" x14ac:dyDescent="0.2">
      <c r="B135" s="135"/>
      <c r="C135" s="129"/>
      <c r="D135" s="140" t="s">
        <v>89</v>
      </c>
      <c r="E135" s="149" t="s">
        <v>110</v>
      </c>
      <c r="F135" s="131">
        <v>50</v>
      </c>
      <c r="G135" s="131">
        <v>0</v>
      </c>
      <c r="H135" s="131">
        <v>0</v>
      </c>
      <c r="I135" s="131">
        <v>0</v>
      </c>
      <c r="J135" s="131">
        <f t="shared" si="111"/>
        <v>0</v>
      </c>
      <c r="K135" s="131">
        <v>0</v>
      </c>
      <c r="L135" s="132">
        <v>100</v>
      </c>
      <c r="M135" s="132">
        <f t="shared" si="110"/>
        <v>50</v>
      </c>
      <c r="N135" s="131">
        <f>M135/F135*100</f>
        <v>100</v>
      </c>
      <c r="O135" s="131">
        <f t="shared" ref="O135" si="115">M135-F135</f>
        <v>0</v>
      </c>
      <c r="P135" s="131">
        <f>K135-H135</f>
        <v>0</v>
      </c>
      <c r="Q135" s="131">
        <f t="shared" si="114"/>
        <v>0</v>
      </c>
      <c r="R135" s="132"/>
      <c r="S135" s="132"/>
      <c r="T135" s="131"/>
      <c r="U135" s="131"/>
      <c r="V135" s="131">
        <f t="shared" ref="V135" si="116">P135-Q135-U135</f>
        <v>0</v>
      </c>
      <c r="W135" s="131"/>
      <c r="X135" s="131"/>
      <c r="Y135" s="131"/>
      <c r="Z135" s="131"/>
      <c r="AA135" s="105"/>
      <c r="AB135" s="105"/>
    </row>
    <row r="136" spans="1:670" ht="51" customHeight="1" x14ac:dyDescent="0.2">
      <c r="B136" s="129"/>
      <c r="C136" s="129"/>
      <c r="D136" s="129" t="s">
        <v>64</v>
      </c>
      <c r="E136" s="159" t="s">
        <v>65</v>
      </c>
      <c r="F136" s="131">
        <v>5221</v>
      </c>
      <c r="G136" s="131">
        <v>1400</v>
      </c>
      <c r="H136" s="131">
        <v>1400</v>
      </c>
      <c r="I136" s="131">
        <v>1400</v>
      </c>
      <c r="J136" s="131">
        <f t="shared" si="111"/>
        <v>0</v>
      </c>
      <c r="K136" s="131">
        <v>1400</v>
      </c>
      <c r="L136" s="132">
        <v>100</v>
      </c>
      <c r="M136" s="132">
        <f t="shared" si="110"/>
        <v>5221</v>
      </c>
      <c r="N136" s="131">
        <f>M136/F136*100</f>
        <v>100</v>
      </c>
      <c r="O136" s="131">
        <v>0</v>
      </c>
      <c r="P136" s="131">
        <f t="shared" si="113"/>
        <v>0</v>
      </c>
      <c r="Q136" s="131">
        <f t="shared" si="114"/>
        <v>-6.359</v>
      </c>
      <c r="R136" s="132"/>
      <c r="S136" s="132">
        <v>-6.359</v>
      </c>
      <c r="T136" s="131"/>
      <c r="U136" s="131"/>
      <c r="V136" s="131">
        <f>P136-Q136-U136</f>
        <v>6.359</v>
      </c>
      <c r="W136" s="150"/>
      <c r="X136" s="150"/>
      <c r="Y136" s="150"/>
      <c r="Z136" s="131"/>
      <c r="AA136" s="105"/>
      <c r="AB136" s="105"/>
    </row>
    <row r="137" spans="1:670" ht="38.25" x14ac:dyDescent="0.2">
      <c r="B137" s="129"/>
      <c r="C137" s="129"/>
      <c r="D137" s="129" t="s">
        <v>91</v>
      </c>
      <c r="E137" s="137" t="s">
        <v>92</v>
      </c>
      <c r="F137" s="131">
        <v>57182</v>
      </c>
      <c r="G137" s="131">
        <v>57182</v>
      </c>
      <c r="H137" s="131">
        <v>8098</v>
      </c>
      <c r="I137" s="131">
        <v>26091.361529999998</v>
      </c>
      <c r="J137" s="131">
        <f>I137-G137</f>
        <v>-31090.638470000002</v>
      </c>
      <c r="K137" s="131">
        <v>8096.7003999999997</v>
      </c>
      <c r="L137" s="132">
        <v>100</v>
      </c>
      <c r="M137" s="132">
        <f t="shared" si="110"/>
        <v>57182</v>
      </c>
      <c r="N137" s="131">
        <f t="shared" si="89"/>
        <v>100</v>
      </c>
      <c r="O137" s="131">
        <v>0</v>
      </c>
      <c r="P137" s="131">
        <f>K137-H137</f>
        <v>-1.2996000000002823</v>
      </c>
      <c r="Q137" s="131">
        <f t="shared" si="114"/>
        <v>-1703.376</v>
      </c>
      <c r="R137" s="132"/>
      <c r="S137" s="132"/>
      <c r="T137" s="131">
        <v>-1703.376</v>
      </c>
      <c r="U137" s="131"/>
      <c r="V137" s="131">
        <f>P137-Q137-U137</f>
        <v>1702.0763999999997</v>
      </c>
      <c r="W137" s="150"/>
      <c r="X137" s="150"/>
      <c r="Y137" s="150"/>
      <c r="Z137" s="131"/>
      <c r="AA137" s="105" t="s">
        <v>216</v>
      </c>
      <c r="AB137" s="105" t="s">
        <v>216</v>
      </c>
    </row>
    <row r="138" spans="1:670" ht="40.5" customHeight="1" x14ac:dyDescent="0.2">
      <c r="B138" s="129"/>
      <c r="C138" s="129"/>
      <c r="D138" s="129" t="s">
        <v>93</v>
      </c>
      <c r="E138" s="137" t="s">
        <v>94</v>
      </c>
      <c r="F138" s="131">
        <v>1764</v>
      </c>
      <c r="G138" s="131">
        <v>1764</v>
      </c>
      <c r="H138" s="131">
        <v>1474</v>
      </c>
      <c r="I138" s="131">
        <v>1473.45</v>
      </c>
      <c r="J138" s="131">
        <f>I138-G138</f>
        <v>-290.54999999999995</v>
      </c>
      <c r="K138" s="131">
        <v>1473.45</v>
      </c>
      <c r="L138" s="132">
        <v>100</v>
      </c>
      <c r="M138" s="132">
        <f t="shared" si="110"/>
        <v>1764</v>
      </c>
      <c r="N138" s="131">
        <f t="shared" si="89"/>
        <v>100</v>
      </c>
      <c r="O138" s="131">
        <f>M138-F138</f>
        <v>0</v>
      </c>
      <c r="P138" s="131">
        <f>K138-H138</f>
        <v>-0.54999999999995453</v>
      </c>
      <c r="Q138" s="131">
        <f t="shared" si="114"/>
        <v>0</v>
      </c>
      <c r="R138" s="132"/>
      <c r="S138" s="132"/>
      <c r="T138" s="131"/>
      <c r="U138" s="131"/>
      <c r="V138" s="131">
        <f>P138-Q138-U138</f>
        <v>-0.54999999999995453</v>
      </c>
      <c r="W138" s="131"/>
      <c r="X138" s="131"/>
      <c r="Y138" s="131"/>
      <c r="Z138" s="131"/>
      <c r="AA138" s="105" t="s">
        <v>66</v>
      </c>
      <c r="AB138" s="105" t="s">
        <v>66</v>
      </c>
    </row>
    <row r="139" spans="1:670" ht="39" customHeight="1" x14ac:dyDescent="0.2">
      <c r="B139" s="135"/>
      <c r="C139" s="129"/>
      <c r="D139" s="140" t="s">
        <v>95</v>
      </c>
      <c r="E139" s="149" t="s">
        <v>96</v>
      </c>
      <c r="F139" s="131">
        <v>433</v>
      </c>
      <c r="G139" s="131">
        <v>433</v>
      </c>
      <c r="H139" s="131">
        <v>0</v>
      </c>
      <c r="I139" s="131">
        <v>431.71951999999999</v>
      </c>
      <c r="J139" s="131">
        <f>I139-G139</f>
        <v>-1.2804800000000114</v>
      </c>
      <c r="K139" s="131">
        <v>0</v>
      </c>
      <c r="L139" s="132">
        <v>100</v>
      </c>
      <c r="M139" s="132">
        <f t="shared" si="110"/>
        <v>433</v>
      </c>
      <c r="N139" s="131">
        <f>M139/F139*100</f>
        <v>100</v>
      </c>
      <c r="O139" s="131">
        <f t="shared" ref="O139" si="117">M139-F139</f>
        <v>0</v>
      </c>
      <c r="P139" s="131">
        <f>K139-H139</f>
        <v>0</v>
      </c>
      <c r="Q139" s="131">
        <f>R139+S139+T139</f>
        <v>0</v>
      </c>
      <c r="R139" s="131"/>
      <c r="S139" s="132"/>
      <c r="T139" s="131"/>
      <c r="U139" s="131"/>
      <c r="V139" s="131">
        <f>P139-Q139-U139</f>
        <v>0</v>
      </c>
      <c r="W139" s="131"/>
      <c r="X139" s="131"/>
      <c r="Y139" s="131"/>
      <c r="Z139" s="131"/>
      <c r="AA139" s="105" t="s">
        <v>66</v>
      </c>
      <c r="AB139" s="105" t="s">
        <v>66</v>
      </c>
    </row>
    <row r="140" spans="1:670" ht="63.75" x14ac:dyDescent="0.2">
      <c r="B140" s="129"/>
      <c r="C140" s="129"/>
      <c r="D140" s="129" t="s">
        <v>71</v>
      </c>
      <c r="E140" s="137" t="s">
        <v>104</v>
      </c>
      <c r="F140" s="131">
        <v>3107</v>
      </c>
      <c r="G140" s="131">
        <v>3107</v>
      </c>
      <c r="H140" s="131">
        <v>1960</v>
      </c>
      <c r="I140" s="131">
        <v>1912.729</v>
      </c>
      <c r="J140" s="131">
        <f t="shared" si="111"/>
        <v>-1194.271</v>
      </c>
      <c r="K140" s="131">
        <v>1912.729</v>
      </c>
      <c r="L140" s="132">
        <v>100</v>
      </c>
      <c r="M140" s="132">
        <f t="shared" si="110"/>
        <v>3107</v>
      </c>
      <c r="N140" s="131">
        <f t="shared" si="89"/>
        <v>100</v>
      </c>
      <c r="O140" s="131">
        <v>0</v>
      </c>
      <c r="P140" s="131">
        <f t="shared" si="113"/>
        <v>-47.270999999999958</v>
      </c>
      <c r="Q140" s="131">
        <f t="shared" si="114"/>
        <v>0</v>
      </c>
      <c r="R140" s="132"/>
      <c r="S140" s="132"/>
      <c r="T140" s="131"/>
      <c r="U140" s="131"/>
      <c r="V140" s="131">
        <v>0</v>
      </c>
      <c r="W140" s="150"/>
      <c r="X140" s="150"/>
      <c r="Y140" s="150"/>
      <c r="Z140" s="131"/>
      <c r="AA140" s="105" t="s">
        <v>66</v>
      </c>
      <c r="AB140" s="105" t="s">
        <v>66</v>
      </c>
    </row>
    <row r="141" spans="1:670" ht="50.25" customHeight="1" x14ac:dyDescent="0.2">
      <c r="B141" s="135"/>
      <c r="C141" s="129"/>
      <c r="D141" s="140" t="s">
        <v>75</v>
      </c>
      <c r="E141" s="136" t="s">
        <v>76</v>
      </c>
      <c r="F141" s="131">
        <v>2122</v>
      </c>
      <c r="G141" s="131">
        <v>2122</v>
      </c>
      <c r="H141" s="131">
        <v>200</v>
      </c>
      <c r="I141" s="131">
        <v>800</v>
      </c>
      <c r="J141" s="131">
        <f t="shared" si="111"/>
        <v>-1322</v>
      </c>
      <c r="K141" s="131">
        <v>200</v>
      </c>
      <c r="L141" s="132">
        <v>100</v>
      </c>
      <c r="M141" s="132">
        <f>F141</f>
        <v>2122</v>
      </c>
      <c r="N141" s="131">
        <f>M141/F141*100</f>
        <v>100</v>
      </c>
      <c r="O141" s="131">
        <f t="shared" ref="O141" si="118">M141-F141</f>
        <v>0</v>
      </c>
      <c r="P141" s="131">
        <f>K141-H141</f>
        <v>0</v>
      </c>
      <c r="Q141" s="131">
        <f t="shared" si="114"/>
        <v>0</v>
      </c>
      <c r="R141" s="132"/>
      <c r="S141" s="132"/>
      <c r="T141" s="132"/>
      <c r="U141" s="132"/>
      <c r="V141" s="131">
        <v>0</v>
      </c>
      <c r="W141" s="131"/>
      <c r="X141" s="131"/>
      <c r="Y141" s="131"/>
      <c r="Z141" s="131"/>
      <c r="AA141" s="105"/>
      <c r="AB141" s="105" t="s">
        <v>66</v>
      </c>
    </row>
    <row r="142" spans="1:670" ht="63.75" x14ac:dyDescent="0.2">
      <c r="B142" s="129"/>
      <c r="C142" s="129"/>
      <c r="D142" s="129" t="s">
        <v>77</v>
      </c>
      <c r="E142" s="137" t="s">
        <v>78</v>
      </c>
      <c r="F142" s="131">
        <v>74287</v>
      </c>
      <c r="G142" s="131">
        <v>72369</v>
      </c>
      <c r="H142" s="131">
        <v>24155</v>
      </c>
      <c r="I142" s="131">
        <v>72366.668569999994</v>
      </c>
      <c r="J142" s="131">
        <f t="shared" si="111"/>
        <v>-2.3314300000056392</v>
      </c>
      <c r="K142" s="131">
        <v>24107.14284</v>
      </c>
      <c r="L142" s="132">
        <v>100</v>
      </c>
      <c r="M142" s="132">
        <f t="shared" si="110"/>
        <v>74287</v>
      </c>
      <c r="N142" s="131">
        <f t="shared" si="89"/>
        <v>100</v>
      </c>
      <c r="O142" s="131">
        <v>0</v>
      </c>
      <c r="P142" s="131">
        <f t="shared" si="113"/>
        <v>-47.857159999999567</v>
      </c>
      <c r="Q142" s="131">
        <f t="shared" si="114"/>
        <v>-0.214</v>
      </c>
      <c r="R142" s="131"/>
      <c r="S142" s="132"/>
      <c r="T142" s="131">
        <v>-0.214</v>
      </c>
      <c r="U142" s="131"/>
      <c r="V142" s="131">
        <v>0</v>
      </c>
      <c r="W142" s="150"/>
      <c r="X142" s="150"/>
      <c r="Y142" s="150"/>
      <c r="Z142" s="131"/>
      <c r="AA142" s="105" t="s">
        <v>66</v>
      </c>
      <c r="AB142" s="105" t="s">
        <v>66</v>
      </c>
    </row>
    <row r="143" spans="1:670" ht="27.75" customHeight="1" x14ac:dyDescent="0.2">
      <c r="B143" s="135"/>
      <c r="C143" s="129"/>
      <c r="D143" s="129" t="s">
        <v>83</v>
      </c>
      <c r="E143" s="137" t="s">
        <v>84</v>
      </c>
      <c r="F143" s="131">
        <v>13</v>
      </c>
      <c r="G143" s="131">
        <v>0</v>
      </c>
      <c r="H143" s="131">
        <v>0</v>
      </c>
      <c r="I143" s="131">
        <v>0</v>
      </c>
      <c r="J143" s="131">
        <f t="shared" si="111"/>
        <v>0</v>
      </c>
      <c r="K143" s="131">
        <v>0</v>
      </c>
      <c r="L143" s="132">
        <v>100</v>
      </c>
      <c r="M143" s="132">
        <f t="shared" si="110"/>
        <v>13</v>
      </c>
      <c r="N143" s="131">
        <f t="shared" si="89"/>
        <v>100</v>
      </c>
      <c r="O143" s="131">
        <f t="shared" ref="O143" si="119">M143-F143</f>
        <v>0</v>
      </c>
      <c r="P143" s="131">
        <f>K143-H143</f>
        <v>0</v>
      </c>
      <c r="Q143" s="131">
        <f>R143+S143+T143</f>
        <v>0</v>
      </c>
      <c r="R143" s="132"/>
      <c r="S143" s="132"/>
      <c r="T143" s="131"/>
      <c r="U143" s="131"/>
      <c r="V143" s="131">
        <f>P143-Q143-U143</f>
        <v>0</v>
      </c>
      <c r="W143" s="131"/>
      <c r="X143" s="131"/>
      <c r="Y143" s="131"/>
      <c r="Z143" s="131"/>
      <c r="AA143" s="105"/>
      <c r="AB143" s="105"/>
    </row>
    <row r="144" spans="1:670" s="144" customFormat="1" ht="64.5" customHeight="1" x14ac:dyDescent="0.2">
      <c r="A144" s="152"/>
      <c r="B144" s="129" t="s">
        <v>87</v>
      </c>
      <c r="C144" s="129"/>
      <c r="D144" s="129"/>
      <c r="E144" s="137" t="s">
        <v>182</v>
      </c>
      <c r="F144" s="131">
        <f>F145</f>
        <v>742647</v>
      </c>
      <c r="G144" s="131">
        <f t="shared" ref="G144:I144" si="120">G145</f>
        <v>376583</v>
      </c>
      <c r="H144" s="131">
        <f t="shared" si="120"/>
        <v>70428</v>
      </c>
      <c r="I144" s="131">
        <f t="shared" si="120"/>
        <v>180183.92145000002</v>
      </c>
      <c r="J144" s="131">
        <f>I144-G144</f>
        <v>-196399.07854999998</v>
      </c>
      <c r="K144" s="131">
        <f>K145</f>
        <v>69899.984889999992</v>
      </c>
      <c r="L144" s="132">
        <f t="shared" ref="L144:L152" si="121">(K144/H144)*100</f>
        <v>99.250276722326333</v>
      </c>
      <c r="M144" s="131">
        <f>M145</f>
        <v>742647</v>
      </c>
      <c r="N144" s="131">
        <f t="shared" si="89"/>
        <v>100</v>
      </c>
      <c r="O144" s="131">
        <f>O145</f>
        <v>0</v>
      </c>
      <c r="P144" s="131">
        <f>P145</f>
        <v>-528.0151099999955</v>
      </c>
      <c r="Q144" s="131">
        <f t="shared" ref="Q144:T144" si="122">Q145</f>
        <v>-42190.234000000004</v>
      </c>
      <c r="R144" s="131">
        <f t="shared" si="122"/>
        <v>0</v>
      </c>
      <c r="S144" s="131">
        <f t="shared" si="122"/>
        <v>-28546.297000000002</v>
      </c>
      <c r="T144" s="131">
        <f t="shared" si="122"/>
        <v>-13643.937</v>
      </c>
      <c r="U144" s="131">
        <v>0</v>
      </c>
      <c r="V144" s="131">
        <v>0</v>
      </c>
      <c r="W144" s="153"/>
      <c r="X144" s="153"/>
      <c r="Y144" s="153"/>
      <c r="Z144" s="153"/>
      <c r="AA144" s="154"/>
      <c r="AC144" s="127"/>
      <c r="AD144" s="152"/>
      <c r="AE144" s="152"/>
      <c r="AF144" s="152"/>
      <c r="AG144" s="152"/>
      <c r="AH144" s="152"/>
      <c r="AI144" s="152"/>
      <c r="AJ144" s="152"/>
      <c r="AK144" s="152"/>
      <c r="AL144" s="152"/>
      <c r="AM144" s="152"/>
      <c r="AN144" s="152"/>
      <c r="AO144" s="152"/>
      <c r="AP144" s="152"/>
      <c r="AQ144" s="152"/>
      <c r="AR144" s="152"/>
      <c r="AS144" s="152"/>
      <c r="AT144" s="152"/>
      <c r="AU144" s="152"/>
      <c r="AV144" s="152"/>
      <c r="AW144" s="152"/>
      <c r="AX144" s="152"/>
      <c r="AY144" s="152"/>
      <c r="AZ144" s="152"/>
      <c r="BA144" s="152"/>
      <c r="BB144" s="152"/>
      <c r="BC144" s="152"/>
      <c r="BD144" s="152"/>
      <c r="BE144" s="152"/>
      <c r="BF144" s="152"/>
      <c r="BG144" s="152"/>
      <c r="BH144" s="152"/>
      <c r="BI144" s="152"/>
      <c r="BJ144" s="152"/>
      <c r="BK144" s="152"/>
      <c r="BL144" s="152"/>
      <c r="BM144" s="152"/>
      <c r="BN144" s="152"/>
      <c r="BO144" s="152"/>
      <c r="BP144" s="152"/>
      <c r="BQ144" s="152"/>
      <c r="BR144" s="152"/>
      <c r="BS144" s="152"/>
      <c r="BT144" s="152"/>
      <c r="BU144" s="152"/>
      <c r="BV144" s="152"/>
      <c r="BW144" s="152"/>
      <c r="BX144" s="152"/>
      <c r="BY144" s="152"/>
      <c r="BZ144" s="152"/>
      <c r="CA144" s="152"/>
      <c r="CB144" s="152"/>
      <c r="CC144" s="152"/>
      <c r="CD144" s="152"/>
      <c r="CE144" s="152"/>
      <c r="CF144" s="152"/>
      <c r="CG144" s="152"/>
      <c r="CH144" s="152"/>
      <c r="CI144" s="152"/>
      <c r="CJ144" s="152"/>
      <c r="CK144" s="152"/>
      <c r="CL144" s="152"/>
      <c r="CM144" s="152"/>
      <c r="CN144" s="152"/>
      <c r="CO144" s="152"/>
      <c r="CP144" s="152"/>
      <c r="CQ144" s="152"/>
      <c r="CR144" s="152"/>
      <c r="CS144" s="152"/>
      <c r="CT144" s="152"/>
      <c r="CU144" s="152"/>
      <c r="CV144" s="152"/>
      <c r="CW144" s="152"/>
      <c r="CX144" s="152"/>
      <c r="CY144" s="152"/>
      <c r="CZ144" s="152"/>
      <c r="DA144" s="152"/>
      <c r="DB144" s="152"/>
      <c r="DC144" s="152"/>
      <c r="DD144" s="152"/>
      <c r="DE144" s="152"/>
      <c r="DF144" s="152"/>
      <c r="DG144" s="152"/>
      <c r="DH144" s="152"/>
      <c r="DI144" s="152"/>
      <c r="DJ144" s="152"/>
      <c r="DK144" s="152"/>
      <c r="DL144" s="152"/>
      <c r="DM144" s="152"/>
      <c r="DN144" s="152"/>
      <c r="DO144" s="152"/>
      <c r="DP144" s="152"/>
      <c r="DQ144" s="152"/>
      <c r="DR144" s="152"/>
      <c r="DS144" s="152"/>
      <c r="DT144" s="152"/>
      <c r="DU144" s="152"/>
      <c r="DV144" s="152"/>
      <c r="DW144" s="152"/>
      <c r="DX144" s="152"/>
      <c r="DY144" s="152"/>
      <c r="DZ144" s="152"/>
      <c r="EA144" s="152"/>
      <c r="EB144" s="152"/>
      <c r="EC144" s="152"/>
      <c r="ED144" s="152"/>
      <c r="EE144" s="152"/>
      <c r="EF144" s="152"/>
      <c r="EG144" s="152"/>
      <c r="EH144" s="152"/>
      <c r="EI144" s="152"/>
      <c r="EJ144" s="152"/>
      <c r="EK144" s="152"/>
      <c r="EL144" s="152"/>
      <c r="EM144" s="152"/>
      <c r="EN144" s="152"/>
      <c r="EO144" s="152"/>
      <c r="EP144" s="152"/>
      <c r="EQ144" s="152"/>
      <c r="ER144" s="152"/>
      <c r="ES144" s="152"/>
      <c r="ET144" s="152"/>
      <c r="EU144" s="152"/>
      <c r="EV144" s="152"/>
      <c r="EW144" s="152"/>
      <c r="EX144" s="152"/>
      <c r="EY144" s="152"/>
      <c r="EZ144" s="152"/>
      <c r="FA144" s="152"/>
      <c r="FB144" s="152"/>
      <c r="FC144" s="152"/>
      <c r="FD144" s="152"/>
      <c r="FE144" s="152"/>
      <c r="FF144" s="152"/>
      <c r="FG144" s="152"/>
      <c r="FH144" s="152"/>
      <c r="FI144" s="152"/>
      <c r="FJ144" s="152"/>
      <c r="FK144" s="152"/>
      <c r="FL144" s="152"/>
      <c r="FM144" s="152"/>
      <c r="FN144" s="152"/>
      <c r="FO144" s="152"/>
      <c r="FP144" s="152"/>
      <c r="FQ144" s="152"/>
      <c r="FR144" s="152"/>
      <c r="FS144" s="152"/>
      <c r="FT144" s="152"/>
      <c r="FU144" s="152"/>
      <c r="FV144" s="152"/>
      <c r="FW144" s="152"/>
      <c r="FX144" s="152"/>
      <c r="FY144" s="152"/>
      <c r="FZ144" s="152"/>
      <c r="GA144" s="152"/>
      <c r="GB144" s="152"/>
      <c r="GC144" s="152"/>
      <c r="GD144" s="152"/>
      <c r="GE144" s="152"/>
      <c r="GF144" s="152"/>
      <c r="GG144" s="152"/>
      <c r="GH144" s="152"/>
      <c r="GI144" s="152"/>
      <c r="GJ144" s="152"/>
      <c r="GK144" s="152"/>
      <c r="GL144" s="152"/>
      <c r="GM144" s="152"/>
      <c r="GN144" s="152"/>
      <c r="GO144" s="152"/>
      <c r="GP144" s="152"/>
      <c r="GQ144" s="152"/>
      <c r="GR144" s="152"/>
      <c r="GS144" s="152"/>
      <c r="GT144" s="152"/>
      <c r="GU144" s="152"/>
      <c r="GV144" s="152"/>
      <c r="GW144" s="152"/>
      <c r="GX144" s="152"/>
      <c r="GY144" s="152"/>
      <c r="GZ144" s="152"/>
      <c r="HA144" s="152"/>
      <c r="HB144" s="152"/>
      <c r="HC144" s="152"/>
      <c r="HD144" s="152"/>
      <c r="HE144" s="152"/>
      <c r="HF144" s="152"/>
      <c r="HG144" s="152"/>
      <c r="HH144" s="152"/>
      <c r="HI144" s="152"/>
      <c r="HJ144" s="152"/>
      <c r="HK144" s="152"/>
      <c r="HL144" s="152"/>
      <c r="HM144" s="152"/>
      <c r="HN144" s="152"/>
      <c r="HO144" s="152"/>
      <c r="HP144" s="152"/>
      <c r="HQ144" s="152"/>
      <c r="HR144" s="152"/>
      <c r="HS144" s="152"/>
      <c r="HT144" s="152"/>
      <c r="HU144" s="152"/>
      <c r="HV144" s="152"/>
      <c r="HW144" s="152"/>
      <c r="HX144" s="152"/>
      <c r="HY144" s="152"/>
      <c r="HZ144" s="152"/>
      <c r="IA144" s="152"/>
      <c r="IB144" s="152"/>
      <c r="IC144" s="152"/>
      <c r="ID144" s="152"/>
      <c r="IE144" s="152"/>
      <c r="IF144" s="152"/>
      <c r="IG144" s="152"/>
      <c r="IH144" s="152"/>
      <c r="II144" s="152"/>
      <c r="IJ144" s="152"/>
      <c r="IK144" s="152"/>
      <c r="IL144" s="152"/>
      <c r="IM144" s="152"/>
      <c r="IN144" s="152"/>
      <c r="IO144" s="152"/>
      <c r="IP144" s="152"/>
      <c r="IQ144" s="152"/>
      <c r="IR144" s="152"/>
      <c r="IS144" s="152"/>
      <c r="IT144" s="152"/>
      <c r="IU144" s="152"/>
      <c r="IV144" s="152"/>
      <c r="IW144" s="152"/>
      <c r="IX144" s="152"/>
      <c r="IY144" s="152"/>
      <c r="IZ144" s="152"/>
      <c r="JA144" s="152"/>
      <c r="JB144" s="152"/>
      <c r="JC144" s="152"/>
      <c r="JD144" s="152"/>
      <c r="JE144" s="152"/>
      <c r="JF144" s="152"/>
      <c r="JG144" s="152"/>
      <c r="JH144" s="152"/>
      <c r="JI144" s="152"/>
      <c r="JJ144" s="152"/>
      <c r="JK144" s="152"/>
      <c r="JL144" s="152"/>
      <c r="JM144" s="152"/>
      <c r="JN144" s="152"/>
      <c r="JO144" s="152"/>
      <c r="JP144" s="152"/>
      <c r="JQ144" s="152"/>
      <c r="JR144" s="152"/>
      <c r="JS144" s="152"/>
      <c r="JT144" s="152"/>
      <c r="JU144" s="152"/>
      <c r="JV144" s="152"/>
      <c r="JW144" s="152"/>
      <c r="JX144" s="152"/>
      <c r="JY144" s="152"/>
      <c r="JZ144" s="152"/>
      <c r="KA144" s="152"/>
      <c r="KB144" s="152"/>
      <c r="KC144" s="152"/>
      <c r="KD144" s="152"/>
      <c r="KE144" s="152"/>
      <c r="KF144" s="152"/>
      <c r="KG144" s="152"/>
      <c r="KH144" s="152"/>
      <c r="KI144" s="152"/>
      <c r="KJ144" s="152"/>
      <c r="KK144" s="152"/>
      <c r="KL144" s="152"/>
      <c r="KM144" s="152"/>
      <c r="KN144" s="152"/>
      <c r="KO144" s="152"/>
      <c r="KP144" s="152"/>
      <c r="KQ144" s="152"/>
      <c r="KR144" s="152"/>
      <c r="KS144" s="152"/>
      <c r="KT144" s="152"/>
      <c r="KU144" s="152"/>
      <c r="KV144" s="152"/>
      <c r="KW144" s="152"/>
      <c r="KX144" s="152"/>
      <c r="KY144" s="152"/>
      <c r="KZ144" s="152"/>
      <c r="LA144" s="152"/>
      <c r="LB144" s="152"/>
      <c r="LC144" s="152"/>
      <c r="LD144" s="152"/>
      <c r="LE144" s="152"/>
      <c r="LF144" s="152"/>
      <c r="LG144" s="152"/>
      <c r="LH144" s="152"/>
      <c r="LI144" s="152"/>
      <c r="LJ144" s="152"/>
      <c r="LK144" s="152"/>
      <c r="LL144" s="152"/>
      <c r="LM144" s="152"/>
      <c r="LN144" s="152"/>
      <c r="LO144" s="152"/>
      <c r="LP144" s="152"/>
      <c r="LQ144" s="152"/>
      <c r="LR144" s="152"/>
      <c r="LS144" s="152"/>
      <c r="LT144" s="152"/>
      <c r="LU144" s="152"/>
      <c r="LV144" s="152"/>
      <c r="LW144" s="152"/>
      <c r="LX144" s="152"/>
      <c r="LY144" s="152"/>
      <c r="LZ144" s="152"/>
      <c r="MA144" s="152"/>
      <c r="MB144" s="152"/>
      <c r="MC144" s="152"/>
      <c r="MD144" s="152"/>
      <c r="ME144" s="152"/>
      <c r="MF144" s="152"/>
      <c r="MG144" s="152"/>
      <c r="MH144" s="152"/>
      <c r="MI144" s="152"/>
      <c r="MJ144" s="152"/>
      <c r="MK144" s="152"/>
      <c r="ML144" s="152"/>
      <c r="MM144" s="152"/>
      <c r="MN144" s="152"/>
      <c r="MO144" s="152"/>
      <c r="MP144" s="152"/>
      <c r="MQ144" s="152"/>
      <c r="MR144" s="152"/>
      <c r="MS144" s="152"/>
      <c r="MT144" s="152"/>
      <c r="MU144" s="152"/>
      <c r="MV144" s="152"/>
      <c r="MW144" s="152"/>
      <c r="MX144" s="152"/>
      <c r="MY144" s="152"/>
      <c r="MZ144" s="152"/>
      <c r="NA144" s="152"/>
      <c r="NB144" s="152"/>
      <c r="NC144" s="152"/>
      <c r="ND144" s="152"/>
      <c r="NE144" s="152"/>
      <c r="NF144" s="152"/>
      <c r="NG144" s="152"/>
      <c r="NH144" s="152"/>
      <c r="NI144" s="152"/>
      <c r="NJ144" s="152"/>
      <c r="NK144" s="152"/>
      <c r="NL144" s="152"/>
      <c r="NM144" s="152"/>
      <c r="NN144" s="152"/>
      <c r="NO144" s="152"/>
      <c r="NP144" s="152"/>
      <c r="NQ144" s="152"/>
      <c r="NR144" s="152"/>
      <c r="NS144" s="152"/>
      <c r="NT144" s="152"/>
      <c r="NU144" s="152"/>
      <c r="NV144" s="152"/>
      <c r="NW144" s="152"/>
      <c r="NX144" s="152"/>
      <c r="NY144" s="152"/>
      <c r="NZ144" s="152"/>
      <c r="OA144" s="152"/>
      <c r="OB144" s="152"/>
      <c r="OC144" s="152"/>
      <c r="OD144" s="152"/>
      <c r="OE144" s="152"/>
      <c r="OF144" s="152"/>
      <c r="OG144" s="152"/>
      <c r="OH144" s="152"/>
      <c r="OI144" s="152"/>
      <c r="OJ144" s="152"/>
      <c r="OK144" s="152"/>
      <c r="OL144" s="152"/>
      <c r="OM144" s="152"/>
      <c r="ON144" s="152"/>
      <c r="OO144" s="152"/>
      <c r="OP144" s="152"/>
      <c r="OQ144" s="152"/>
      <c r="OR144" s="152"/>
      <c r="OS144" s="152"/>
      <c r="OT144" s="152"/>
      <c r="OU144" s="152"/>
      <c r="OV144" s="152"/>
      <c r="OW144" s="152"/>
      <c r="OX144" s="152"/>
      <c r="OY144" s="152"/>
      <c r="OZ144" s="152"/>
      <c r="PA144" s="152"/>
      <c r="PB144" s="152"/>
      <c r="PC144" s="152"/>
      <c r="PD144" s="152"/>
      <c r="PE144" s="152"/>
      <c r="PF144" s="152"/>
      <c r="PG144" s="152"/>
      <c r="PH144" s="152"/>
      <c r="PI144" s="152"/>
      <c r="PJ144" s="152"/>
      <c r="PK144" s="152"/>
      <c r="PL144" s="152"/>
      <c r="PM144" s="152"/>
      <c r="PN144" s="152"/>
      <c r="PO144" s="152"/>
      <c r="PP144" s="152"/>
      <c r="PQ144" s="152"/>
      <c r="PR144" s="152"/>
      <c r="PS144" s="152"/>
      <c r="PT144" s="152"/>
      <c r="PU144" s="152"/>
      <c r="PV144" s="152"/>
      <c r="PW144" s="152"/>
      <c r="PX144" s="152"/>
      <c r="PY144" s="152"/>
      <c r="PZ144" s="152"/>
      <c r="QA144" s="152"/>
      <c r="QB144" s="152"/>
      <c r="QC144" s="152"/>
      <c r="QD144" s="152"/>
      <c r="QE144" s="152"/>
      <c r="QF144" s="152"/>
      <c r="QG144" s="152"/>
      <c r="QH144" s="152"/>
      <c r="QI144" s="152"/>
      <c r="QJ144" s="152"/>
      <c r="QK144" s="152"/>
      <c r="QL144" s="152"/>
      <c r="QM144" s="152"/>
      <c r="QN144" s="152"/>
      <c r="QO144" s="152"/>
      <c r="QP144" s="152"/>
      <c r="QQ144" s="152"/>
      <c r="QR144" s="152"/>
      <c r="QS144" s="152"/>
      <c r="QT144" s="152"/>
      <c r="QU144" s="152"/>
      <c r="QV144" s="152"/>
      <c r="QW144" s="152"/>
      <c r="QX144" s="152"/>
      <c r="QY144" s="152"/>
      <c r="QZ144" s="152"/>
      <c r="RA144" s="152"/>
      <c r="RB144" s="152"/>
      <c r="RC144" s="152"/>
      <c r="RD144" s="152"/>
      <c r="RE144" s="152"/>
      <c r="RF144" s="152"/>
      <c r="RG144" s="152"/>
      <c r="RH144" s="152"/>
      <c r="RI144" s="152"/>
      <c r="RJ144" s="152"/>
      <c r="RK144" s="152"/>
      <c r="RL144" s="152"/>
      <c r="RM144" s="152"/>
      <c r="RN144" s="152"/>
      <c r="RO144" s="152"/>
      <c r="RP144" s="152"/>
      <c r="RQ144" s="152"/>
      <c r="RR144" s="152"/>
      <c r="RS144" s="152"/>
      <c r="RT144" s="152"/>
      <c r="RU144" s="152"/>
      <c r="RV144" s="152"/>
      <c r="RW144" s="152"/>
      <c r="RX144" s="152"/>
      <c r="RY144" s="152"/>
      <c r="RZ144" s="152"/>
      <c r="SA144" s="152"/>
      <c r="SB144" s="152"/>
      <c r="SC144" s="152"/>
      <c r="SD144" s="152"/>
      <c r="SE144" s="152"/>
      <c r="SF144" s="152"/>
      <c r="SG144" s="152"/>
      <c r="SH144" s="152"/>
      <c r="SI144" s="152"/>
      <c r="SJ144" s="152"/>
      <c r="SK144" s="152"/>
      <c r="SL144" s="152"/>
      <c r="SM144" s="152"/>
      <c r="SN144" s="152"/>
      <c r="SO144" s="152"/>
      <c r="SP144" s="152"/>
      <c r="SQ144" s="152"/>
      <c r="SR144" s="152"/>
      <c r="SS144" s="152"/>
      <c r="ST144" s="152"/>
      <c r="SU144" s="152"/>
      <c r="SV144" s="152"/>
      <c r="SW144" s="152"/>
      <c r="SX144" s="152"/>
      <c r="SY144" s="152"/>
      <c r="SZ144" s="152"/>
      <c r="TA144" s="152"/>
      <c r="TB144" s="152"/>
      <c r="TC144" s="152"/>
      <c r="TD144" s="152"/>
      <c r="TE144" s="152"/>
      <c r="TF144" s="152"/>
      <c r="TG144" s="152"/>
      <c r="TH144" s="152"/>
      <c r="TI144" s="152"/>
      <c r="TJ144" s="152"/>
      <c r="TK144" s="152"/>
      <c r="TL144" s="152"/>
      <c r="TM144" s="152"/>
      <c r="TN144" s="152"/>
      <c r="TO144" s="152"/>
      <c r="TP144" s="152"/>
      <c r="TQ144" s="152"/>
      <c r="TR144" s="152"/>
      <c r="TS144" s="152"/>
      <c r="TT144" s="152"/>
      <c r="TU144" s="152"/>
      <c r="TV144" s="152"/>
      <c r="TW144" s="152"/>
      <c r="TX144" s="152"/>
      <c r="TY144" s="152"/>
      <c r="TZ144" s="152"/>
      <c r="UA144" s="152"/>
      <c r="UB144" s="152"/>
      <c r="UC144" s="152"/>
      <c r="UD144" s="152"/>
      <c r="UE144" s="152"/>
      <c r="UF144" s="152"/>
      <c r="UG144" s="152"/>
      <c r="UH144" s="152"/>
      <c r="UI144" s="152"/>
      <c r="UJ144" s="152"/>
      <c r="UK144" s="152"/>
      <c r="UL144" s="152"/>
      <c r="UM144" s="152"/>
      <c r="UN144" s="152"/>
      <c r="UO144" s="152"/>
      <c r="UP144" s="152"/>
      <c r="UQ144" s="152"/>
      <c r="UR144" s="152"/>
      <c r="US144" s="152"/>
      <c r="UT144" s="152"/>
      <c r="UU144" s="152"/>
      <c r="UV144" s="152"/>
      <c r="UW144" s="152"/>
      <c r="UX144" s="152"/>
      <c r="UY144" s="152"/>
      <c r="UZ144" s="152"/>
      <c r="VA144" s="152"/>
      <c r="VB144" s="152"/>
      <c r="VC144" s="152"/>
      <c r="VD144" s="152"/>
      <c r="VE144" s="152"/>
      <c r="VF144" s="152"/>
      <c r="VG144" s="152"/>
      <c r="VH144" s="152"/>
      <c r="VI144" s="152"/>
      <c r="VJ144" s="152"/>
      <c r="VK144" s="152"/>
      <c r="VL144" s="152"/>
      <c r="VM144" s="152"/>
      <c r="VN144" s="152"/>
      <c r="VO144" s="152"/>
      <c r="VP144" s="152"/>
      <c r="VQ144" s="152"/>
      <c r="VR144" s="152"/>
      <c r="VS144" s="152"/>
      <c r="VT144" s="152"/>
      <c r="VU144" s="152"/>
      <c r="VV144" s="152"/>
      <c r="VW144" s="152"/>
      <c r="VX144" s="152"/>
      <c r="VY144" s="152"/>
      <c r="VZ144" s="152"/>
      <c r="WA144" s="152"/>
      <c r="WB144" s="152"/>
      <c r="WC144" s="152"/>
      <c r="WD144" s="152"/>
      <c r="WE144" s="152"/>
      <c r="WF144" s="152"/>
      <c r="WG144" s="152"/>
      <c r="WH144" s="152"/>
      <c r="WI144" s="152"/>
      <c r="WJ144" s="152"/>
      <c r="WK144" s="152"/>
      <c r="WL144" s="152"/>
      <c r="WM144" s="152"/>
      <c r="WN144" s="152"/>
      <c r="WO144" s="152"/>
      <c r="WP144" s="152"/>
      <c r="WQ144" s="152"/>
      <c r="WR144" s="152"/>
      <c r="WS144" s="152"/>
      <c r="WT144" s="152"/>
      <c r="WU144" s="152"/>
      <c r="WV144" s="152"/>
      <c r="WW144" s="152"/>
      <c r="WX144" s="152"/>
      <c r="WY144" s="152"/>
      <c r="WZ144" s="152"/>
      <c r="XA144" s="152"/>
      <c r="XB144" s="152"/>
      <c r="XC144" s="152"/>
      <c r="XD144" s="152"/>
      <c r="XE144" s="152"/>
      <c r="XF144" s="152"/>
      <c r="XG144" s="152"/>
      <c r="XH144" s="152"/>
      <c r="XI144" s="152"/>
      <c r="XJ144" s="152"/>
      <c r="XK144" s="152"/>
      <c r="XL144" s="152"/>
      <c r="XM144" s="152"/>
      <c r="XN144" s="152"/>
      <c r="XO144" s="152"/>
      <c r="XP144" s="152"/>
      <c r="XQ144" s="152"/>
      <c r="XR144" s="152"/>
      <c r="XS144" s="152"/>
      <c r="XT144" s="152"/>
      <c r="XU144" s="152"/>
      <c r="XV144" s="152"/>
      <c r="XW144" s="152"/>
      <c r="XX144" s="152"/>
      <c r="XY144" s="152"/>
      <c r="XZ144" s="152"/>
      <c r="YA144" s="152"/>
      <c r="YB144" s="152"/>
      <c r="YC144" s="152"/>
      <c r="YD144" s="152"/>
      <c r="YE144" s="152"/>
      <c r="YF144" s="152"/>
      <c r="YG144" s="152"/>
      <c r="YH144" s="152"/>
      <c r="YI144" s="152"/>
      <c r="YJ144" s="152"/>
      <c r="YK144" s="152"/>
      <c r="YL144" s="152"/>
      <c r="YM144" s="152"/>
      <c r="YN144" s="152"/>
      <c r="YO144" s="152"/>
      <c r="YP144" s="152"/>
      <c r="YQ144" s="152"/>
      <c r="YR144" s="152"/>
      <c r="YS144" s="152"/>
      <c r="YT144" s="152"/>
    </row>
    <row r="145" spans="1:28" ht="25.5" x14ac:dyDescent="0.2">
      <c r="B145" s="135"/>
      <c r="C145" s="129" t="s">
        <v>46</v>
      </c>
      <c r="D145" s="129"/>
      <c r="E145" s="137" t="s">
        <v>47</v>
      </c>
      <c r="F145" s="155">
        <f>F146+F148+F149+F150+F152+F153+F154+F156+F157+F158+F147+F151+F155+F159+F160</f>
        <v>742647</v>
      </c>
      <c r="G145" s="155">
        <f t="shared" ref="G145:V145" si="123">G146+G148+G149+G150+G152+G153+G154+G156+G157+G158+G147+G151+G155+G159+G160</f>
        <v>376583</v>
      </c>
      <c r="H145" s="155">
        <f t="shared" si="123"/>
        <v>70428</v>
      </c>
      <c r="I145" s="155">
        <f t="shared" si="123"/>
        <v>180183.92145000002</v>
      </c>
      <c r="J145" s="155">
        <f t="shared" si="123"/>
        <v>-196399.07854999998</v>
      </c>
      <c r="K145" s="216">
        <f t="shared" si="123"/>
        <v>69899.984889999992</v>
      </c>
      <c r="L145" s="155" t="e">
        <f t="shared" si="123"/>
        <v>#DIV/0!</v>
      </c>
      <c r="M145" s="155">
        <f t="shared" si="123"/>
        <v>742647</v>
      </c>
      <c r="N145" s="155">
        <f t="shared" si="123"/>
        <v>1500</v>
      </c>
      <c r="O145" s="155">
        <f t="shared" si="123"/>
        <v>0</v>
      </c>
      <c r="P145" s="155">
        <f t="shared" si="123"/>
        <v>-528.0151099999955</v>
      </c>
      <c r="Q145" s="155">
        <f t="shared" si="123"/>
        <v>-42190.234000000004</v>
      </c>
      <c r="R145" s="155">
        <f t="shared" si="123"/>
        <v>0</v>
      </c>
      <c r="S145" s="155">
        <f t="shared" si="123"/>
        <v>-28546.297000000002</v>
      </c>
      <c r="T145" s="155">
        <f t="shared" si="123"/>
        <v>-13643.937</v>
      </c>
      <c r="U145" s="155">
        <f t="shared" si="123"/>
        <v>0</v>
      </c>
      <c r="V145" s="155">
        <f t="shared" si="123"/>
        <v>39564.955890000005</v>
      </c>
      <c r="W145" s="131"/>
      <c r="X145" s="131"/>
      <c r="Y145" s="131"/>
      <c r="Z145" s="131"/>
      <c r="AA145" s="147"/>
      <c r="AB145" s="156"/>
    </row>
    <row r="146" spans="1:28" ht="25.5" x14ac:dyDescent="0.2">
      <c r="A146" s="161" t="s">
        <v>109</v>
      </c>
      <c r="B146" s="135"/>
      <c r="C146" s="129"/>
      <c r="D146" s="129" t="s">
        <v>88</v>
      </c>
      <c r="E146" s="137" t="s">
        <v>49</v>
      </c>
      <c r="F146" s="131">
        <v>327986</v>
      </c>
      <c r="G146" s="131">
        <v>26580</v>
      </c>
      <c r="H146" s="131">
        <v>25139</v>
      </c>
      <c r="I146" s="131">
        <v>24710.364000000001</v>
      </c>
      <c r="J146" s="131">
        <f>I146-G146</f>
        <v>-1869.6359999999986</v>
      </c>
      <c r="K146" s="131">
        <v>24710.364000000001</v>
      </c>
      <c r="L146" s="132">
        <f t="shared" si="121"/>
        <v>98.29493615497833</v>
      </c>
      <c r="M146" s="132">
        <f t="shared" ref="M146:M148" si="124">F146</f>
        <v>327986</v>
      </c>
      <c r="N146" s="131">
        <f t="shared" ref="N146:N148" si="125">M146/F146*100</f>
        <v>100</v>
      </c>
      <c r="O146" s="131">
        <f>M146-F146</f>
        <v>0</v>
      </c>
      <c r="P146" s="131">
        <f>K146-H146</f>
        <v>-428.6359999999986</v>
      </c>
      <c r="Q146" s="131">
        <f t="shared" ref="Q146:Q154" si="126">R146+S146+T146</f>
        <v>-24510.915000000001</v>
      </c>
      <c r="R146" s="132"/>
      <c r="S146" s="132">
        <v>-24510.915000000001</v>
      </c>
      <c r="T146" s="131"/>
      <c r="U146" s="131"/>
      <c r="V146" s="131">
        <f>P146-Q146-U146</f>
        <v>24082.279000000002</v>
      </c>
      <c r="W146" s="131"/>
      <c r="X146" s="131"/>
      <c r="Y146" s="131"/>
      <c r="Z146" s="131"/>
      <c r="AA146" s="105" t="s">
        <v>50</v>
      </c>
      <c r="AB146" s="105" t="s">
        <v>50</v>
      </c>
    </row>
    <row r="147" spans="1:28" x14ac:dyDescent="0.2">
      <c r="B147" s="144"/>
      <c r="C147" s="144"/>
      <c r="D147" s="129" t="s">
        <v>101</v>
      </c>
      <c r="E147" s="137" t="s">
        <v>56</v>
      </c>
      <c r="F147" s="131">
        <v>14826</v>
      </c>
      <c r="G147" s="131">
        <v>103</v>
      </c>
      <c r="H147" s="131">
        <v>0</v>
      </c>
      <c r="I147" s="131">
        <v>0</v>
      </c>
      <c r="J147" s="131">
        <f>I147-G147</f>
        <v>-103</v>
      </c>
      <c r="K147" s="131">
        <v>0</v>
      </c>
      <c r="L147" s="132" t="e">
        <f t="shared" si="121"/>
        <v>#DIV/0!</v>
      </c>
      <c r="M147" s="132">
        <f t="shared" si="124"/>
        <v>14826</v>
      </c>
      <c r="N147" s="131">
        <f t="shared" si="125"/>
        <v>100</v>
      </c>
      <c r="O147" s="131">
        <f>M147-F147</f>
        <v>0</v>
      </c>
      <c r="P147" s="131">
        <f>K147-H147</f>
        <v>0</v>
      </c>
      <c r="Q147" s="131">
        <f>R147+S147+T147</f>
        <v>0</v>
      </c>
      <c r="R147" s="132"/>
      <c r="S147" s="132"/>
      <c r="T147" s="131"/>
      <c r="U147" s="131"/>
      <c r="V147" s="131">
        <v>0</v>
      </c>
      <c r="W147" s="131"/>
      <c r="X147" s="131"/>
      <c r="Y147" s="131"/>
      <c r="Z147" s="131"/>
      <c r="AA147" s="105"/>
      <c r="AB147" s="105"/>
    </row>
    <row r="148" spans="1:28" ht="38.25" x14ac:dyDescent="0.2">
      <c r="B148" s="135"/>
      <c r="C148" s="129"/>
      <c r="D148" s="140" t="s">
        <v>103</v>
      </c>
      <c r="E148" s="141" t="s">
        <v>58</v>
      </c>
      <c r="F148" s="131">
        <v>11413</v>
      </c>
      <c r="G148" s="131">
        <v>806</v>
      </c>
      <c r="H148" s="131">
        <v>756</v>
      </c>
      <c r="I148" s="131">
        <v>735.08900000000006</v>
      </c>
      <c r="J148" s="131">
        <f t="shared" ref="J148:J159" si="127">I148-G148</f>
        <v>-70.910999999999945</v>
      </c>
      <c r="K148" s="131">
        <v>735.08900000000006</v>
      </c>
      <c r="L148" s="132">
        <f t="shared" si="121"/>
        <v>97.233994708994715</v>
      </c>
      <c r="M148" s="132">
        <f t="shared" si="124"/>
        <v>11413</v>
      </c>
      <c r="N148" s="131">
        <f t="shared" si="125"/>
        <v>100</v>
      </c>
      <c r="O148" s="131">
        <f t="shared" ref="O148:O159" si="128">M148-F148</f>
        <v>0</v>
      </c>
      <c r="P148" s="131">
        <f>K148-H148</f>
        <v>-20.910999999999945</v>
      </c>
      <c r="Q148" s="131">
        <f t="shared" si="126"/>
        <v>-866.70299999999997</v>
      </c>
      <c r="R148" s="132"/>
      <c r="S148" s="132">
        <v>-866.70299999999997</v>
      </c>
      <c r="T148" s="131"/>
      <c r="U148" s="131"/>
      <c r="V148" s="131">
        <v>0</v>
      </c>
      <c r="W148" s="131"/>
      <c r="X148" s="131"/>
      <c r="Y148" s="131"/>
      <c r="Z148" s="131"/>
      <c r="AA148" s="105" t="s">
        <v>50</v>
      </c>
      <c r="AB148" s="105" t="s">
        <v>50</v>
      </c>
    </row>
    <row r="149" spans="1:28" ht="25.5" x14ac:dyDescent="0.2">
      <c r="B149" s="129"/>
      <c r="C149" s="129"/>
      <c r="D149" s="129" t="s">
        <v>59</v>
      </c>
      <c r="E149" s="137" t="s">
        <v>60</v>
      </c>
      <c r="F149" s="131">
        <v>17318</v>
      </c>
      <c r="G149" s="131">
        <v>1373</v>
      </c>
      <c r="H149" s="131">
        <v>1297</v>
      </c>
      <c r="I149" s="131">
        <v>1256.5350000000001</v>
      </c>
      <c r="J149" s="131">
        <f t="shared" si="127"/>
        <v>-116.46499999999992</v>
      </c>
      <c r="K149" s="131">
        <v>1256.5350000000001</v>
      </c>
      <c r="L149" s="132">
        <f t="shared" si="121"/>
        <v>96.880107941403253</v>
      </c>
      <c r="M149" s="132">
        <f>F149</f>
        <v>17318</v>
      </c>
      <c r="N149" s="131">
        <v>100</v>
      </c>
      <c r="O149" s="131">
        <f t="shared" si="128"/>
        <v>0</v>
      </c>
      <c r="P149" s="131">
        <f t="shared" ref="P149:P159" si="129">K149-H149</f>
        <v>-40.464999999999918</v>
      </c>
      <c r="Q149" s="131">
        <f t="shared" si="126"/>
        <v>-1291.9359999999999</v>
      </c>
      <c r="R149" s="131"/>
      <c r="S149" s="131">
        <v>-1291.9359999999999</v>
      </c>
      <c r="T149" s="131"/>
      <c r="U149" s="131"/>
      <c r="V149" s="131">
        <v>0</v>
      </c>
      <c r="W149" s="131"/>
      <c r="X149" s="131"/>
      <c r="Y149" s="131"/>
      <c r="Z149" s="131"/>
      <c r="AA149" s="105" t="s">
        <v>50</v>
      </c>
      <c r="AB149" s="105" t="s">
        <v>50</v>
      </c>
    </row>
    <row r="150" spans="1:28" ht="44.25" customHeight="1" x14ac:dyDescent="0.2">
      <c r="B150" s="135"/>
      <c r="C150" s="129"/>
      <c r="D150" s="129" t="s">
        <v>61</v>
      </c>
      <c r="E150" s="137" t="s">
        <v>102</v>
      </c>
      <c r="F150" s="131">
        <v>14759</v>
      </c>
      <c r="G150" s="131">
        <v>1092</v>
      </c>
      <c r="H150" s="131">
        <v>1027</v>
      </c>
      <c r="I150" s="131">
        <v>1018.466</v>
      </c>
      <c r="J150" s="131">
        <f t="shared" si="127"/>
        <v>-73.533999999999992</v>
      </c>
      <c r="K150" s="131">
        <v>1018.466</v>
      </c>
      <c r="L150" s="132">
        <f t="shared" si="121"/>
        <v>99.169036027263886</v>
      </c>
      <c r="M150" s="132">
        <f t="shared" ref="M150:M156" si="130">F150</f>
        <v>14759</v>
      </c>
      <c r="N150" s="131">
        <f t="shared" ref="N150:N156" si="131">M150/F150*100</f>
        <v>100</v>
      </c>
      <c r="O150" s="131">
        <f t="shared" si="128"/>
        <v>0</v>
      </c>
      <c r="P150" s="131">
        <f t="shared" si="129"/>
        <v>-8.5339999999999918</v>
      </c>
      <c r="Q150" s="131">
        <f t="shared" si="126"/>
        <v>-1120.8030000000001</v>
      </c>
      <c r="R150" s="132"/>
      <c r="S150" s="132">
        <v>-1120.8030000000001</v>
      </c>
      <c r="T150" s="131"/>
      <c r="U150" s="131"/>
      <c r="V150" s="131">
        <f>P150-Q150-U150</f>
        <v>1112.2690000000002</v>
      </c>
      <c r="W150" s="131"/>
      <c r="X150" s="131"/>
      <c r="Y150" s="131"/>
      <c r="Z150" s="131"/>
      <c r="AA150" s="105" t="s">
        <v>50</v>
      </c>
      <c r="AB150" s="105" t="s">
        <v>50</v>
      </c>
    </row>
    <row r="151" spans="1:28" ht="25.5" x14ac:dyDescent="0.2">
      <c r="B151" s="135"/>
      <c r="C151" s="129"/>
      <c r="D151" s="140" t="s">
        <v>89</v>
      </c>
      <c r="E151" s="149" t="s">
        <v>110</v>
      </c>
      <c r="F151" s="131">
        <v>50</v>
      </c>
      <c r="G151" s="131">
        <v>50</v>
      </c>
      <c r="H151" s="131">
        <v>0</v>
      </c>
      <c r="I151" s="131">
        <v>0</v>
      </c>
      <c r="J151" s="131">
        <f t="shared" si="127"/>
        <v>-50</v>
      </c>
      <c r="K151" s="131">
        <v>0</v>
      </c>
      <c r="L151" s="132">
        <v>100</v>
      </c>
      <c r="M151" s="132">
        <f t="shared" si="130"/>
        <v>50</v>
      </c>
      <c r="N151" s="131">
        <f>M151/F151*100</f>
        <v>100</v>
      </c>
      <c r="O151" s="131">
        <f t="shared" si="128"/>
        <v>0</v>
      </c>
      <c r="P151" s="131">
        <f>K151-H151</f>
        <v>0</v>
      </c>
      <c r="Q151" s="131">
        <f t="shared" si="126"/>
        <v>0</v>
      </c>
      <c r="R151" s="132"/>
      <c r="S151" s="132"/>
      <c r="T151" s="131"/>
      <c r="U151" s="131"/>
      <c r="V151" s="131">
        <f t="shared" ref="V151" si="132">P151-Q151-U151</f>
        <v>0</v>
      </c>
      <c r="W151" s="131"/>
      <c r="X151" s="131"/>
      <c r="Y151" s="131"/>
      <c r="Z151" s="131"/>
      <c r="AA151" s="105"/>
      <c r="AB151" s="105"/>
    </row>
    <row r="152" spans="1:28" ht="51" x14ac:dyDescent="0.2">
      <c r="B152" s="129"/>
      <c r="C152" s="129"/>
      <c r="D152" s="129" t="s">
        <v>64</v>
      </c>
      <c r="E152" s="148" t="s">
        <v>65</v>
      </c>
      <c r="F152" s="131">
        <v>9840</v>
      </c>
      <c r="G152" s="131">
        <v>670</v>
      </c>
      <c r="H152" s="131">
        <v>627</v>
      </c>
      <c r="I152" s="131">
        <v>601.43799999999999</v>
      </c>
      <c r="J152" s="131">
        <f t="shared" si="127"/>
        <v>-68.562000000000012</v>
      </c>
      <c r="K152" s="131">
        <v>601.43799999999999</v>
      </c>
      <c r="L152" s="132">
        <f t="shared" si="121"/>
        <v>95.923125996810214</v>
      </c>
      <c r="M152" s="132">
        <f t="shared" si="130"/>
        <v>9840</v>
      </c>
      <c r="N152" s="131">
        <f t="shared" si="131"/>
        <v>100</v>
      </c>
      <c r="O152" s="131">
        <f t="shared" si="128"/>
        <v>0</v>
      </c>
      <c r="P152" s="131">
        <f t="shared" si="129"/>
        <v>-25.562000000000012</v>
      </c>
      <c r="Q152" s="131">
        <f t="shared" si="126"/>
        <v>-755.94</v>
      </c>
      <c r="R152" s="131"/>
      <c r="S152" s="132">
        <v>-755.94</v>
      </c>
      <c r="T152" s="131"/>
      <c r="U152" s="131"/>
      <c r="V152" s="131">
        <f t="shared" ref="V152:V156" si="133">P152-Q152-U152</f>
        <v>730.37800000000004</v>
      </c>
      <c r="W152" s="131"/>
      <c r="X152" s="131"/>
      <c r="Y152" s="131"/>
      <c r="Z152" s="131"/>
      <c r="AA152" s="105" t="s">
        <v>50</v>
      </c>
      <c r="AB152" s="105" t="s">
        <v>50</v>
      </c>
    </row>
    <row r="153" spans="1:28" ht="25.5" x14ac:dyDescent="0.2">
      <c r="B153" s="129"/>
      <c r="C153" s="129"/>
      <c r="D153" s="129" t="s">
        <v>91</v>
      </c>
      <c r="E153" s="137" t="s">
        <v>92</v>
      </c>
      <c r="F153" s="131">
        <v>58448</v>
      </c>
      <c r="G153" s="131">
        <v>58448</v>
      </c>
      <c r="H153" s="131">
        <v>0</v>
      </c>
      <c r="I153" s="131">
        <v>7118.0751</v>
      </c>
      <c r="J153" s="131">
        <f>I153-G153</f>
        <v>-51329.924899999998</v>
      </c>
      <c r="K153" s="131">
        <v>0</v>
      </c>
      <c r="L153" s="132">
        <v>100</v>
      </c>
      <c r="M153" s="132">
        <f t="shared" si="130"/>
        <v>58448</v>
      </c>
      <c r="N153" s="131">
        <f>M153/F153*100</f>
        <v>100</v>
      </c>
      <c r="O153" s="131">
        <v>0</v>
      </c>
      <c r="P153" s="131">
        <f>K153-H153</f>
        <v>0</v>
      </c>
      <c r="Q153" s="131">
        <f t="shared" si="126"/>
        <v>0</v>
      </c>
      <c r="R153" s="132"/>
      <c r="S153" s="132"/>
      <c r="T153" s="131"/>
      <c r="U153" s="131"/>
      <c r="V153" s="131">
        <f>P153-Q153-U153</f>
        <v>0</v>
      </c>
      <c r="W153" s="150"/>
      <c r="X153" s="150"/>
      <c r="Y153" s="150"/>
      <c r="Z153" s="131"/>
      <c r="AA153" s="105"/>
      <c r="AB153" s="105" t="s">
        <v>216</v>
      </c>
    </row>
    <row r="154" spans="1:28" ht="40.5" customHeight="1" x14ac:dyDescent="0.2">
      <c r="B154" s="129"/>
      <c r="C154" s="129"/>
      <c r="D154" s="129" t="s">
        <v>93</v>
      </c>
      <c r="E154" s="137" t="s">
        <v>94</v>
      </c>
      <c r="F154" s="131">
        <v>811</v>
      </c>
      <c r="G154" s="131">
        <v>811</v>
      </c>
      <c r="H154" s="131">
        <v>469</v>
      </c>
      <c r="I154" s="131">
        <v>468.48500000000001</v>
      </c>
      <c r="J154" s="131">
        <f>I154-G154</f>
        <v>-342.51499999999999</v>
      </c>
      <c r="K154" s="131">
        <v>468.48500000000001</v>
      </c>
      <c r="L154" s="132">
        <v>100</v>
      </c>
      <c r="M154" s="132">
        <f t="shared" si="130"/>
        <v>811</v>
      </c>
      <c r="N154" s="131">
        <f t="shared" si="131"/>
        <v>100</v>
      </c>
      <c r="O154" s="131">
        <f>M154-F154</f>
        <v>0</v>
      </c>
      <c r="P154" s="131">
        <f>K154-H154</f>
        <v>-0.51499999999998636</v>
      </c>
      <c r="Q154" s="131">
        <f t="shared" si="126"/>
        <v>0</v>
      </c>
      <c r="R154" s="132"/>
      <c r="S154" s="132"/>
      <c r="T154" s="131"/>
      <c r="U154" s="131"/>
      <c r="V154" s="131">
        <f>P154-Q154-U154</f>
        <v>-0.51499999999998636</v>
      </c>
      <c r="W154" s="131"/>
      <c r="X154" s="131"/>
      <c r="Y154" s="131"/>
      <c r="Z154" s="131"/>
      <c r="AA154" s="105" t="s">
        <v>66</v>
      </c>
      <c r="AB154" s="105" t="s">
        <v>66</v>
      </c>
    </row>
    <row r="155" spans="1:28" ht="39" customHeight="1" x14ac:dyDescent="0.2">
      <c r="B155" s="135"/>
      <c r="C155" s="129"/>
      <c r="D155" s="140" t="s">
        <v>95</v>
      </c>
      <c r="E155" s="149" t="s">
        <v>96</v>
      </c>
      <c r="F155" s="131">
        <v>539</v>
      </c>
      <c r="G155" s="131">
        <v>0</v>
      </c>
      <c r="H155" s="131">
        <v>0</v>
      </c>
      <c r="I155" s="131">
        <v>0</v>
      </c>
      <c r="J155" s="131">
        <f>I155-G155</f>
        <v>0</v>
      </c>
      <c r="K155" s="131">
        <v>0</v>
      </c>
      <c r="L155" s="132">
        <v>100</v>
      </c>
      <c r="M155" s="132">
        <f t="shared" si="130"/>
        <v>539</v>
      </c>
      <c r="N155" s="131">
        <f>M155/F155*100</f>
        <v>100</v>
      </c>
      <c r="O155" s="131">
        <f t="shared" ref="O155" si="134">M155-F155</f>
        <v>0</v>
      </c>
      <c r="P155" s="131">
        <f>K155-H155</f>
        <v>0</v>
      </c>
      <c r="Q155" s="131">
        <f>R155+S155+T155</f>
        <v>0</v>
      </c>
      <c r="R155" s="131"/>
      <c r="S155" s="132"/>
      <c r="T155" s="131"/>
      <c r="U155" s="131"/>
      <c r="V155" s="131">
        <f>P155-Q155-U155</f>
        <v>0</v>
      </c>
      <c r="W155" s="131"/>
      <c r="X155" s="131"/>
      <c r="Y155" s="131"/>
      <c r="Z155" s="131"/>
      <c r="AA155" s="105"/>
      <c r="AB155" s="105"/>
    </row>
    <row r="156" spans="1:28" ht="25.5" x14ac:dyDescent="0.2">
      <c r="B156" s="129"/>
      <c r="C156" s="129"/>
      <c r="D156" s="140" t="s">
        <v>71</v>
      </c>
      <c r="E156" s="137" t="s">
        <v>104</v>
      </c>
      <c r="F156" s="131">
        <v>6504</v>
      </c>
      <c r="G156" s="131">
        <v>6504</v>
      </c>
      <c r="H156" s="131">
        <v>750</v>
      </c>
      <c r="I156" s="131">
        <v>748.40539999999999</v>
      </c>
      <c r="J156" s="131">
        <f t="shared" si="127"/>
        <v>-5755.5946000000004</v>
      </c>
      <c r="K156" s="131">
        <v>748.40539999999999</v>
      </c>
      <c r="L156" s="132">
        <v>100</v>
      </c>
      <c r="M156" s="132">
        <f t="shared" si="130"/>
        <v>6504</v>
      </c>
      <c r="N156" s="131">
        <f t="shared" si="131"/>
        <v>100</v>
      </c>
      <c r="O156" s="131">
        <f t="shared" si="128"/>
        <v>0</v>
      </c>
      <c r="P156" s="131">
        <f t="shared" si="129"/>
        <v>-1.594600000000014</v>
      </c>
      <c r="Q156" s="131">
        <f>R156+S156+T156</f>
        <v>0</v>
      </c>
      <c r="R156" s="131"/>
      <c r="S156" s="132"/>
      <c r="T156" s="131"/>
      <c r="U156" s="131"/>
      <c r="V156" s="131">
        <f t="shared" si="133"/>
        <v>-1.594600000000014</v>
      </c>
      <c r="W156" s="131"/>
      <c r="X156" s="131"/>
      <c r="Y156" s="131"/>
      <c r="Z156" s="131"/>
      <c r="AA156" s="105"/>
      <c r="AB156" s="105"/>
    </row>
    <row r="157" spans="1:28" ht="57" customHeight="1" x14ac:dyDescent="0.2">
      <c r="B157" s="135"/>
      <c r="C157" s="129"/>
      <c r="D157" s="140" t="s">
        <v>75</v>
      </c>
      <c r="E157" s="136" t="s">
        <v>76</v>
      </c>
      <c r="F157" s="131">
        <v>3680</v>
      </c>
      <c r="G157" s="131">
        <v>3680</v>
      </c>
      <c r="H157" s="131">
        <v>200</v>
      </c>
      <c r="I157" s="131">
        <v>690</v>
      </c>
      <c r="J157" s="131">
        <f t="shared" si="127"/>
        <v>-2990</v>
      </c>
      <c r="K157" s="131">
        <v>200</v>
      </c>
      <c r="L157" s="132">
        <v>100</v>
      </c>
      <c r="M157" s="132">
        <f>F157</f>
        <v>3680</v>
      </c>
      <c r="N157" s="131">
        <f>M157/F157*100</f>
        <v>100</v>
      </c>
      <c r="O157" s="131">
        <f t="shared" si="128"/>
        <v>0</v>
      </c>
      <c r="P157" s="131">
        <f t="shared" si="129"/>
        <v>0</v>
      </c>
      <c r="Q157" s="131">
        <f>R157+S157+T157</f>
        <v>0</v>
      </c>
      <c r="R157" s="132"/>
      <c r="S157" s="132"/>
      <c r="T157" s="132"/>
      <c r="U157" s="132"/>
      <c r="V157" s="131">
        <v>0</v>
      </c>
      <c r="W157" s="131"/>
      <c r="X157" s="131"/>
      <c r="Y157" s="131"/>
      <c r="Z157" s="131"/>
      <c r="AA157" s="105"/>
      <c r="AB157" s="105" t="s">
        <v>208</v>
      </c>
    </row>
    <row r="158" spans="1:28" ht="63.75" x14ac:dyDescent="0.2">
      <c r="B158" s="129"/>
      <c r="C158" s="129"/>
      <c r="D158" s="140" t="s">
        <v>77</v>
      </c>
      <c r="E158" s="137" t="s">
        <v>78</v>
      </c>
      <c r="F158" s="131">
        <v>276463</v>
      </c>
      <c r="G158" s="131">
        <v>276463</v>
      </c>
      <c r="H158" s="131">
        <v>40160</v>
      </c>
      <c r="I158" s="131">
        <v>142835.372</v>
      </c>
      <c r="J158" s="131">
        <f t="shared" si="127"/>
        <v>-133627.628</v>
      </c>
      <c r="K158" s="131">
        <v>40159.510540000003</v>
      </c>
      <c r="L158" s="132">
        <v>100</v>
      </c>
      <c r="M158" s="132">
        <f t="shared" ref="M158:M159" si="135">F158</f>
        <v>276463</v>
      </c>
      <c r="N158" s="131">
        <f t="shared" ref="N158:N159" si="136">M158/F158*100</f>
        <v>100</v>
      </c>
      <c r="O158" s="131">
        <f t="shared" si="128"/>
        <v>0</v>
      </c>
      <c r="P158" s="131">
        <f t="shared" si="129"/>
        <v>-0.48945999999705236</v>
      </c>
      <c r="Q158" s="131">
        <f>R158+S158+T158</f>
        <v>-13643.937</v>
      </c>
      <c r="R158" s="131"/>
      <c r="S158" s="132"/>
      <c r="T158" s="131">
        <v>-13643.937</v>
      </c>
      <c r="U158" s="131"/>
      <c r="V158" s="131">
        <f>P158-Q158-U158</f>
        <v>13643.447540000003</v>
      </c>
      <c r="W158" s="131"/>
      <c r="X158" s="131"/>
      <c r="Y158" s="131"/>
      <c r="Z158" s="131"/>
      <c r="AA158" s="105" t="s">
        <v>66</v>
      </c>
      <c r="AB158" s="105" t="s">
        <v>208</v>
      </c>
    </row>
    <row r="159" spans="1:28" ht="63.75" x14ac:dyDescent="0.2">
      <c r="B159" s="135"/>
      <c r="C159" s="129"/>
      <c r="D159" s="140" t="s">
        <v>206</v>
      </c>
      <c r="E159" s="137" t="s">
        <v>207</v>
      </c>
      <c r="F159" s="131">
        <v>3</v>
      </c>
      <c r="G159" s="131">
        <v>3</v>
      </c>
      <c r="H159" s="131">
        <v>3</v>
      </c>
      <c r="I159" s="131">
        <v>1.6919500000000001</v>
      </c>
      <c r="J159" s="131">
        <f t="shared" si="127"/>
        <v>-1.3080499999999999</v>
      </c>
      <c r="K159" s="131">
        <v>1.6919500000000001</v>
      </c>
      <c r="L159" s="132">
        <v>100</v>
      </c>
      <c r="M159" s="132">
        <f t="shared" si="135"/>
        <v>3</v>
      </c>
      <c r="N159" s="131">
        <f t="shared" si="136"/>
        <v>100</v>
      </c>
      <c r="O159" s="131">
        <f t="shared" si="128"/>
        <v>0</v>
      </c>
      <c r="P159" s="131">
        <f t="shared" si="129"/>
        <v>-1.3080499999999999</v>
      </c>
      <c r="Q159" s="131">
        <f t="shared" ref="Q159" si="137">R159+S159+T159</f>
        <v>0</v>
      </c>
      <c r="R159" s="132"/>
      <c r="S159" s="132"/>
      <c r="T159" s="131"/>
      <c r="U159" s="131"/>
      <c r="V159" s="131">
        <f>P159-Q159-U159</f>
        <v>-1.3080499999999999</v>
      </c>
      <c r="W159" s="131"/>
      <c r="X159" s="131"/>
      <c r="Y159" s="131"/>
      <c r="Z159" s="131"/>
      <c r="AA159" s="105" t="s">
        <v>54</v>
      </c>
      <c r="AB159" s="105" t="s">
        <v>54</v>
      </c>
    </row>
    <row r="160" spans="1:28" ht="27.75" customHeight="1" x14ac:dyDescent="0.2">
      <c r="B160" s="135"/>
      <c r="C160" s="129"/>
      <c r="D160" s="129" t="s">
        <v>83</v>
      </c>
      <c r="E160" s="137" t="s">
        <v>84</v>
      </c>
      <c r="F160" s="131">
        <v>7</v>
      </c>
      <c r="G160" s="131">
        <v>0</v>
      </c>
      <c r="H160" s="131">
        <v>0</v>
      </c>
      <c r="I160" s="131">
        <v>0</v>
      </c>
      <c r="J160" s="131">
        <f t="shared" ref="J160" si="138">I160-G160</f>
        <v>0</v>
      </c>
      <c r="K160" s="131">
        <v>0</v>
      </c>
      <c r="L160" s="132">
        <v>100</v>
      </c>
      <c r="M160" s="132">
        <f t="shared" ref="M160" si="139">F160</f>
        <v>7</v>
      </c>
      <c r="N160" s="131">
        <f t="shared" ref="N160" si="140">M160/F160*100</f>
        <v>100</v>
      </c>
      <c r="O160" s="131">
        <f t="shared" ref="O160" si="141">M160-F160</f>
        <v>0</v>
      </c>
      <c r="P160" s="131">
        <f>K160-H160</f>
        <v>0</v>
      </c>
      <c r="Q160" s="131">
        <f>R160+S160+T160</f>
        <v>0</v>
      </c>
      <c r="R160" s="132"/>
      <c r="S160" s="132"/>
      <c r="T160" s="131"/>
      <c r="U160" s="131"/>
      <c r="V160" s="131">
        <f>P160-Q160-U160</f>
        <v>0</v>
      </c>
      <c r="W160" s="131"/>
      <c r="X160" s="131"/>
      <c r="Y160" s="131"/>
      <c r="Z160" s="131"/>
      <c r="AA160" s="105"/>
      <c r="AB160" s="105"/>
    </row>
    <row r="161" spans="1:28" ht="28.5" customHeight="1" x14ac:dyDescent="0.2">
      <c r="B161" s="135" t="s">
        <v>112</v>
      </c>
      <c r="C161" s="129"/>
      <c r="D161" s="129"/>
      <c r="E161" s="137" t="s">
        <v>113</v>
      </c>
      <c r="F161" s="131">
        <f>F162+F163+F166</f>
        <v>7365937</v>
      </c>
      <c r="G161" s="131">
        <f>G162+G163+G166</f>
        <v>1016883</v>
      </c>
      <c r="H161" s="131">
        <f t="shared" ref="H161:K161" si="142">H162+H163+H166</f>
        <v>765047</v>
      </c>
      <c r="I161" s="131">
        <f>I162+I163+I166</f>
        <v>813741.51299999992</v>
      </c>
      <c r="J161" s="131">
        <f t="shared" si="142"/>
        <v>-203141.48700000005</v>
      </c>
      <c r="K161" s="143">
        <f t="shared" si="142"/>
        <v>765039.2919999999</v>
      </c>
      <c r="L161" s="132">
        <v>100</v>
      </c>
      <c r="M161" s="131">
        <f>M162+M163+M166</f>
        <v>7365937</v>
      </c>
      <c r="N161" s="131">
        <v>100</v>
      </c>
      <c r="O161" s="131">
        <f>O162</f>
        <v>0</v>
      </c>
      <c r="P161" s="131">
        <f>P162+P163+P166</f>
        <v>-7.7080000000000837</v>
      </c>
      <c r="Q161" s="131">
        <f t="shared" si="114"/>
        <v>0</v>
      </c>
      <c r="R161" s="131">
        <f>R162+R163+R166</f>
        <v>0</v>
      </c>
      <c r="S161" s="131">
        <f>S162+S163+S166</f>
        <v>0</v>
      </c>
      <c r="T161" s="131">
        <f>T162+T163+T166</f>
        <v>0</v>
      </c>
      <c r="U161" s="131">
        <v>0</v>
      </c>
      <c r="V161" s="131">
        <v>0</v>
      </c>
      <c r="W161" s="131"/>
      <c r="X161" s="131"/>
      <c r="Y161" s="131"/>
      <c r="Z161" s="131"/>
      <c r="AA161" s="147"/>
      <c r="AB161" s="105"/>
    </row>
    <row r="162" spans="1:28" ht="25.5" x14ac:dyDescent="0.2">
      <c r="B162" s="135"/>
      <c r="C162" s="129" t="s">
        <v>114</v>
      </c>
      <c r="D162" s="129" t="s">
        <v>77</v>
      </c>
      <c r="E162" s="137" t="s">
        <v>78</v>
      </c>
      <c r="F162" s="131">
        <v>1699033</v>
      </c>
      <c r="G162" s="131">
        <v>232038</v>
      </c>
      <c r="H162" s="131">
        <v>154038</v>
      </c>
      <c r="I162" s="131">
        <v>154038</v>
      </c>
      <c r="J162" s="131">
        <f>I162-G162</f>
        <v>-78000</v>
      </c>
      <c r="K162" s="131">
        <v>154038</v>
      </c>
      <c r="L162" s="132">
        <v>100</v>
      </c>
      <c r="M162" s="132">
        <f t="shared" si="63"/>
        <v>1699033</v>
      </c>
      <c r="N162" s="131">
        <f t="shared" ref="N162:N169" si="143">M162/F162*100</f>
        <v>100</v>
      </c>
      <c r="O162" s="131">
        <f t="shared" ref="O162" si="144">M162-F162</f>
        <v>0</v>
      </c>
      <c r="P162" s="131">
        <f>K162-H162</f>
        <v>0</v>
      </c>
      <c r="Q162" s="131">
        <f t="shared" si="114"/>
        <v>0</v>
      </c>
      <c r="R162" s="131"/>
      <c r="S162" s="131"/>
      <c r="T162" s="131"/>
      <c r="U162" s="131"/>
      <c r="V162" s="131"/>
      <c r="W162" s="131"/>
      <c r="X162" s="131"/>
      <c r="Y162" s="131"/>
      <c r="Z162" s="131"/>
      <c r="AA162" s="105"/>
      <c r="AB162" s="105"/>
    </row>
    <row r="163" spans="1:28" ht="37.5" customHeight="1" x14ac:dyDescent="0.2">
      <c r="A163" s="127" t="s">
        <v>63</v>
      </c>
      <c r="B163" s="135"/>
      <c r="C163" s="129" t="s">
        <v>115</v>
      </c>
      <c r="E163" s="137" t="s">
        <v>116</v>
      </c>
      <c r="F163" s="131">
        <f>F164+F165</f>
        <v>218398</v>
      </c>
      <c r="G163" s="131">
        <f>G164+G165</f>
        <v>179573</v>
      </c>
      <c r="H163" s="131">
        <f t="shared" ref="H163:K163" si="145">H164+H165</f>
        <v>5737</v>
      </c>
      <c r="I163" s="131">
        <f>I164+I165</f>
        <v>54431.850000000006</v>
      </c>
      <c r="J163" s="131">
        <f>J164+J165</f>
        <v>-125141.15</v>
      </c>
      <c r="K163" s="131">
        <f t="shared" si="145"/>
        <v>5729.6289999999999</v>
      </c>
      <c r="L163" s="132">
        <v>100</v>
      </c>
      <c r="M163" s="132">
        <f t="shared" si="63"/>
        <v>218398</v>
      </c>
      <c r="N163" s="131">
        <f t="shared" si="143"/>
        <v>100</v>
      </c>
      <c r="O163" s="131">
        <f>O164+O165</f>
        <v>0</v>
      </c>
      <c r="P163" s="131">
        <f t="shared" ref="P163:P165" si="146">K163-H163</f>
        <v>-7.3710000000000946</v>
      </c>
      <c r="Q163" s="131">
        <f>Q165</f>
        <v>0</v>
      </c>
      <c r="R163" s="131">
        <f>R164+R165</f>
        <v>0</v>
      </c>
      <c r="S163" s="131">
        <f>S165</f>
        <v>0</v>
      </c>
      <c r="T163" s="131">
        <f>T164+T165</f>
        <v>0</v>
      </c>
      <c r="U163" s="131">
        <f>V163+W163+X163</f>
        <v>-7.3710000000000377</v>
      </c>
      <c r="V163" s="131">
        <f>V164+V165</f>
        <v>-7.3710000000000377</v>
      </c>
      <c r="W163" s="131"/>
      <c r="X163" s="131"/>
      <c r="Y163" s="131"/>
      <c r="Z163" s="131"/>
      <c r="AA163" s="105"/>
      <c r="AB163" s="105"/>
    </row>
    <row r="164" spans="1:28" ht="25.5" x14ac:dyDescent="0.2">
      <c r="B164" s="135"/>
      <c r="C164" s="129"/>
      <c r="D164" s="129" t="s">
        <v>77</v>
      </c>
      <c r="E164" s="137" t="s">
        <v>78</v>
      </c>
      <c r="F164" s="131">
        <v>159573</v>
      </c>
      <c r="G164" s="131">
        <v>159573</v>
      </c>
      <c r="H164" s="131">
        <v>5453</v>
      </c>
      <c r="I164" s="131">
        <v>54148.618000000002</v>
      </c>
      <c r="J164" s="131">
        <f t="shared" ref="J164:J171" si="147">I164-G164</f>
        <v>-105424.382</v>
      </c>
      <c r="K164" s="131">
        <v>5446.3969999999999</v>
      </c>
      <c r="L164" s="132">
        <v>100</v>
      </c>
      <c r="M164" s="132">
        <f t="shared" si="63"/>
        <v>159573</v>
      </c>
      <c r="N164" s="131">
        <f>M164/F164*100</f>
        <v>100</v>
      </c>
      <c r="O164" s="131">
        <f>M164-F164</f>
        <v>0</v>
      </c>
      <c r="P164" s="131">
        <f t="shared" si="146"/>
        <v>-6.6030000000000655</v>
      </c>
      <c r="Q164" s="131">
        <f>R164+S164+T164</f>
        <v>0</v>
      </c>
      <c r="R164" s="132"/>
      <c r="S164" s="132"/>
      <c r="T164" s="131"/>
      <c r="U164" s="131"/>
      <c r="V164" s="131">
        <f>P164-Q164-U164</f>
        <v>-6.6030000000000655</v>
      </c>
      <c r="W164" s="131"/>
      <c r="X164" s="131"/>
      <c r="Y164" s="131"/>
      <c r="Z164" s="131"/>
      <c r="AA164" s="105"/>
      <c r="AB164" s="105"/>
    </row>
    <row r="165" spans="1:28" x14ac:dyDescent="0.2">
      <c r="B165" s="135"/>
      <c r="C165" s="129"/>
      <c r="D165" s="129" t="s">
        <v>117</v>
      </c>
      <c r="E165" s="137" t="s">
        <v>118</v>
      </c>
      <c r="F165" s="131">
        <v>58825</v>
      </c>
      <c r="G165" s="131">
        <v>20000</v>
      </c>
      <c r="H165" s="131">
        <v>284</v>
      </c>
      <c r="I165" s="131">
        <v>283.23200000000003</v>
      </c>
      <c r="J165" s="131">
        <f t="shared" si="147"/>
        <v>-19716.768</v>
      </c>
      <c r="K165" s="131">
        <v>283.23200000000003</v>
      </c>
      <c r="L165" s="132">
        <v>100</v>
      </c>
      <c r="M165" s="132">
        <f t="shared" si="63"/>
        <v>58825</v>
      </c>
      <c r="N165" s="131">
        <f t="shared" si="143"/>
        <v>100</v>
      </c>
      <c r="O165" s="131">
        <f>M165-F165</f>
        <v>0</v>
      </c>
      <c r="P165" s="131">
        <f t="shared" si="146"/>
        <v>-0.76799999999997226</v>
      </c>
      <c r="Q165" s="131">
        <f>R165+S165+T165</f>
        <v>0</v>
      </c>
      <c r="R165" s="132"/>
      <c r="S165" s="132"/>
      <c r="T165" s="131"/>
      <c r="U165" s="131"/>
      <c r="V165" s="131">
        <f>P165-Q165-U165</f>
        <v>-0.76799999999997226</v>
      </c>
      <c r="W165" s="131"/>
      <c r="X165" s="131"/>
      <c r="Y165" s="131"/>
      <c r="Z165" s="131"/>
      <c r="AA165" s="105"/>
      <c r="AB165" s="105"/>
    </row>
    <row r="166" spans="1:28" ht="42.75" customHeight="1" x14ac:dyDescent="0.2">
      <c r="B166" s="135"/>
      <c r="C166" s="129" t="s">
        <v>119</v>
      </c>
      <c r="D166" s="129"/>
      <c r="E166" s="137" t="s">
        <v>120</v>
      </c>
      <c r="F166" s="131">
        <f>F167+F168+F169</f>
        <v>5448506</v>
      </c>
      <c r="G166" s="131">
        <f>G167+G168+G169</f>
        <v>605272</v>
      </c>
      <c r="H166" s="131">
        <f>H167+H168+H169</f>
        <v>605272</v>
      </c>
      <c r="I166" s="131">
        <f>I167+I168+I169</f>
        <v>605271.66299999994</v>
      </c>
      <c r="J166" s="131">
        <f t="shared" si="147"/>
        <v>-0.337000000057742</v>
      </c>
      <c r="K166" s="131">
        <f>K167+K168+K169</f>
        <v>605271.66299999994</v>
      </c>
      <c r="L166" s="132">
        <v>100</v>
      </c>
      <c r="M166" s="132">
        <f>M167+M168+M169</f>
        <v>5448506</v>
      </c>
      <c r="N166" s="131">
        <f t="shared" si="143"/>
        <v>100</v>
      </c>
      <c r="O166" s="131">
        <f t="shared" ref="O166:V166" si="148">O167</f>
        <v>0</v>
      </c>
      <c r="P166" s="131">
        <f>P167+P168+P169</f>
        <v>-0.33699999999998909</v>
      </c>
      <c r="Q166" s="131">
        <f>Q167+Q168+Q169</f>
        <v>0</v>
      </c>
      <c r="R166" s="131">
        <f>R167</f>
        <v>0</v>
      </c>
      <c r="S166" s="131">
        <f>S169</f>
        <v>0</v>
      </c>
      <c r="T166" s="131">
        <f>T167+T168</f>
        <v>0</v>
      </c>
      <c r="U166" s="131">
        <f t="shared" si="148"/>
        <v>0</v>
      </c>
      <c r="V166" s="131">
        <f t="shared" si="148"/>
        <v>0</v>
      </c>
      <c r="W166" s="131"/>
      <c r="X166" s="131"/>
      <c r="Y166" s="131"/>
      <c r="Z166" s="131"/>
      <c r="AA166" s="105"/>
      <c r="AB166" s="105"/>
    </row>
    <row r="167" spans="1:28" ht="25.5" x14ac:dyDescent="0.2">
      <c r="B167" s="135"/>
      <c r="C167" s="129"/>
      <c r="D167" s="129" t="s">
        <v>77</v>
      </c>
      <c r="E167" s="137" t="s">
        <v>78</v>
      </c>
      <c r="F167" s="131">
        <v>4860008</v>
      </c>
      <c r="G167" s="131">
        <v>604974</v>
      </c>
      <c r="H167" s="131">
        <v>604974</v>
      </c>
      <c r="I167" s="131">
        <v>604974</v>
      </c>
      <c r="J167" s="131">
        <f t="shared" si="147"/>
        <v>0</v>
      </c>
      <c r="K167" s="131">
        <v>604974</v>
      </c>
      <c r="L167" s="132">
        <v>100</v>
      </c>
      <c r="M167" s="132">
        <f t="shared" si="63"/>
        <v>4860008</v>
      </c>
      <c r="N167" s="131">
        <f t="shared" si="143"/>
        <v>100</v>
      </c>
      <c r="O167" s="131">
        <f t="shared" ref="O167:O171" si="149">M167-F167</f>
        <v>0</v>
      </c>
      <c r="P167" s="131">
        <f t="shared" ref="P167:P171" si="150">K167-H167</f>
        <v>0</v>
      </c>
      <c r="Q167" s="131">
        <f t="shared" ref="Q167:Q171" si="151">R167+S167+T167</f>
        <v>0</v>
      </c>
      <c r="R167" s="131"/>
      <c r="S167" s="131"/>
      <c r="T167" s="131"/>
      <c r="U167" s="131"/>
      <c r="V167" s="131">
        <f>P167-Q167-U167</f>
        <v>0</v>
      </c>
      <c r="W167" s="131"/>
      <c r="X167" s="131"/>
      <c r="Y167" s="131"/>
      <c r="Z167" s="131"/>
      <c r="AB167" s="105"/>
    </row>
    <row r="168" spans="1:28" ht="25.5" x14ac:dyDescent="0.2">
      <c r="B168" s="135"/>
      <c r="C168" s="129"/>
      <c r="D168" s="129" t="s">
        <v>83</v>
      </c>
      <c r="E168" s="137" t="s">
        <v>84</v>
      </c>
      <c r="F168" s="131">
        <v>588200</v>
      </c>
      <c r="G168" s="131">
        <v>0</v>
      </c>
      <c r="H168" s="131">
        <v>0</v>
      </c>
      <c r="I168" s="131">
        <v>0</v>
      </c>
      <c r="J168" s="131">
        <f t="shared" si="147"/>
        <v>0</v>
      </c>
      <c r="K168" s="131">
        <v>0</v>
      </c>
      <c r="L168" s="132">
        <v>100</v>
      </c>
      <c r="M168" s="132">
        <f t="shared" si="63"/>
        <v>588200</v>
      </c>
      <c r="N168" s="131">
        <f t="shared" si="143"/>
        <v>100</v>
      </c>
      <c r="O168" s="131">
        <f t="shared" si="149"/>
        <v>0</v>
      </c>
      <c r="P168" s="131">
        <f t="shared" si="150"/>
        <v>0</v>
      </c>
      <c r="Q168" s="131">
        <f t="shared" si="151"/>
        <v>0</v>
      </c>
      <c r="R168" s="131"/>
      <c r="S168" s="132"/>
      <c r="T168" s="131"/>
      <c r="U168" s="131"/>
      <c r="V168" s="131">
        <f>P168-Q168-U168</f>
        <v>0</v>
      </c>
      <c r="W168" s="131"/>
      <c r="X168" s="131"/>
      <c r="Y168" s="131"/>
      <c r="Z168" s="131"/>
      <c r="AA168" s="105"/>
      <c r="AB168" s="105"/>
    </row>
    <row r="169" spans="1:28" ht="25.5" x14ac:dyDescent="0.2">
      <c r="B169" s="135"/>
      <c r="C169" s="129"/>
      <c r="D169" s="129" t="s">
        <v>121</v>
      </c>
      <c r="E169" s="137" t="s">
        <v>122</v>
      </c>
      <c r="F169" s="131">
        <v>298</v>
      </c>
      <c r="G169" s="131">
        <v>298</v>
      </c>
      <c r="H169" s="131">
        <v>298</v>
      </c>
      <c r="I169" s="131">
        <v>297.66300000000001</v>
      </c>
      <c r="J169" s="131">
        <f t="shared" si="147"/>
        <v>-0.33699999999998909</v>
      </c>
      <c r="K169" s="131">
        <v>297.66300000000001</v>
      </c>
      <c r="L169" s="132">
        <v>100</v>
      </c>
      <c r="M169" s="132">
        <f t="shared" si="63"/>
        <v>298</v>
      </c>
      <c r="N169" s="131">
        <f t="shared" si="143"/>
        <v>100</v>
      </c>
      <c r="O169" s="131">
        <f t="shared" si="149"/>
        <v>0</v>
      </c>
      <c r="P169" s="131">
        <f t="shared" si="150"/>
        <v>-0.33699999999998909</v>
      </c>
      <c r="Q169" s="131">
        <f t="shared" si="151"/>
        <v>0</v>
      </c>
      <c r="R169" s="131"/>
      <c r="S169" s="131"/>
      <c r="T169" s="131"/>
      <c r="U169" s="131"/>
      <c r="V169" s="131">
        <v>0</v>
      </c>
      <c r="W169" s="131"/>
      <c r="X169" s="131"/>
      <c r="Y169" s="131"/>
      <c r="Z169" s="131"/>
      <c r="AA169" s="105"/>
      <c r="AB169" s="105"/>
    </row>
    <row r="170" spans="1:28" ht="27.75" customHeight="1" x14ac:dyDescent="0.2">
      <c r="B170" s="135" t="s">
        <v>123</v>
      </c>
      <c r="C170" s="129"/>
      <c r="D170" s="129"/>
      <c r="E170" s="137" t="s">
        <v>124</v>
      </c>
      <c r="F170" s="131">
        <f>F171</f>
        <v>3848533</v>
      </c>
      <c r="G170" s="131">
        <f t="shared" ref="G170:I170" si="152">G171</f>
        <v>706654</v>
      </c>
      <c r="H170" s="131">
        <f t="shared" si="152"/>
        <v>466929</v>
      </c>
      <c r="I170" s="131">
        <f t="shared" si="152"/>
        <v>466928.79200000002</v>
      </c>
      <c r="J170" s="131">
        <f t="shared" si="147"/>
        <v>-239725.20799999998</v>
      </c>
      <c r="K170" s="131">
        <f>K171</f>
        <v>466928.79200000002</v>
      </c>
      <c r="L170" s="132">
        <v>100</v>
      </c>
      <c r="M170" s="131">
        <f>M171</f>
        <v>3848533</v>
      </c>
      <c r="N170" s="131">
        <f>M170/F170*100</f>
        <v>100</v>
      </c>
      <c r="O170" s="130">
        <f>M170-F170</f>
        <v>0</v>
      </c>
      <c r="P170" s="131">
        <f t="shared" si="150"/>
        <v>-0.20799999998416752</v>
      </c>
      <c r="Q170" s="131">
        <f>Q171</f>
        <v>0</v>
      </c>
      <c r="R170" s="131">
        <v>0</v>
      </c>
      <c r="S170" s="131">
        <f>S171</f>
        <v>0</v>
      </c>
      <c r="T170" s="131">
        <f>T171</f>
        <v>0</v>
      </c>
      <c r="U170" s="131">
        <v>0</v>
      </c>
      <c r="V170" s="131">
        <v>0</v>
      </c>
      <c r="W170" s="131"/>
      <c r="X170" s="131"/>
      <c r="Y170" s="131"/>
      <c r="Z170" s="131"/>
      <c r="AA170" s="105"/>
      <c r="AB170" s="105"/>
    </row>
    <row r="171" spans="1:28" ht="45.75" customHeight="1" x14ac:dyDescent="0.2">
      <c r="B171" s="135"/>
      <c r="C171" s="140" t="s">
        <v>46</v>
      </c>
      <c r="D171" s="140" t="s">
        <v>125</v>
      </c>
      <c r="E171" s="136" t="s">
        <v>126</v>
      </c>
      <c r="F171" s="131">
        <v>3848533</v>
      </c>
      <c r="G171" s="131">
        <v>706654</v>
      </c>
      <c r="H171" s="131">
        <v>466929</v>
      </c>
      <c r="I171" s="131">
        <v>466928.79200000002</v>
      </c>
      <c r="J171" s="131">
        <f t="shared" si="147"/>
        <v>-239725.20799999998</v>
      </c>
      <c r="K171" s="131">
        <v>466928.79200000002</v>
      </c>
      <c r="L171" s="132">
        <v>100</v>
      </c>
      <c r="M171" s="132">
        <f t="shared" si="63"/>
        <v>3848533</v>
      </c>
      <c r="N171" s="131">
        <f>M171/F171*100</f>
        <v>100</v>
      </c>
      <c r="O171" s="131">
        <f t="shared" si="149"/>
        <v>0</v>
      </c>
      <c r="P171" s="131">
        <f t="shared" si="150"/>
        <v>-0.20799999998416752</v>
      </c>
      <c r="Q171" s="131">
        <f t="shared" si="151"/>
        <v>0</v>
      </c>
      <c r="R171" s="132"/>
      <c r="S171" s="132"/>
      <c r="T171" s="131"/>
      <c r="U171" s="131"/>
      <c r="V171" s="131">
        <f>P171-Q171-U171</f>
        <v>-0.20799999998416752</v>
      </c>
      <c r="W171" s="131"/>
      <c r="X171" s="131"/>
      <c r="Y171" s="131"/>
      <c r="Z171" s="131"/>
      <c r="AA171" s="105"/>
      <c r="AB171" s="105"/>
    </row>
    <row r="172" spans="1:28" ht="67.5" customHeight="1" x14ac:dyDescent="0.2">
      <c r="B172" s="129" t="s">
        <v>127</v>
      </c>
      <c r="C172" s="129"/>
      <c r="D172" s="129"/>
      <c r="E172" s="137" t="s">
        <v>128</v>
      </c>
      <c r="F172" s="162">
        <f>F173</f>
        <v>125423</v>
      </c>
      <c r="G172" s="131">
        <f>G173</f>
        <v>54376</v>
      </c>
      <c r="H172" s="131">
        <f t="shared" ref="H172:J172" si="153">H173</f>
        <v>48592</v>
      </c>
      <c r="I172" s="158">
        <f>+I173</f>
        <v>49523.75935</v>
      </c>
      <c r="J172" s="131">
        <f t="shared" si="153"/>
        <v>-4852.2406500000006</v>
      </c>
      <c r="K172" s="131">
        <f>K173</f>
        <v>48585.209060000001</v>
      </c>
      <c r="L172" s="131">
        <v>100</v>
      </c>
      <c r="M172" s="131">
        <f>M173</f>
        <v>125423</v>
      </c>
      <c r="N172" s="131">
        <v>100</v>
      </c>
      <c r="O172" s="131">
        <f t="shared" ref="O172" si="154">O173</f>
        <v>0</v>
      </c>
      <c r="P172" s="131">
        <f>P173</f>
        <v>-6.7909400000005604</v>
      </c>
      <c r="Q172" s="131">
        <f>+R172+S172+T172</f>
        <v>-39.065999999999995</v>
      </c>
      <c r="R172" s="131">
        <f>R173</f>
        <v>0</v>
      </c>
      <c r="S172" s="131">
        <f>S173</f>
        <v>-0.20499999999999999</v>
      </c>
      <c r="T172" s="131">
        <f>+T173</f>
        <v>-38.860999999999997</v>
      </c>
      <c r="U172" s="131">
        <f>U173+U177</f>
        <v>0</v>
      </c>
      <c r="V172" s="131">
        <f>V173+V177</f>
        <v>32.677059999999479</v>
      </c>
      <c r="W172" s="131"/>
      <c r="X172" s="131"/>
      <c r="Y172" s="131"/>
      <c r="Z172" s="131"/>
      <c r="AA172" s="133" t="s">
        <v>63</v>
      </c>
      <c r="AB172" s="105"/>
    </row>
    <row r="173" spans="1:28" ht="25.5" x14ac:dyDescent="0.2">
      <c r="B173" s="144"/>
      <c r="C173" s="129" t="s">
        <v>46</v>
      </c>
      <c r="D173" s="129"/>
      <c r="E173" s="159" t="s">
        <v>47</v>
      </c>
      <c r="F173" s="132">
        <f>F174+F175+F176+F177+F178+F179+F180+F181+F182+F183+F184+F185</f>
        <v>125423</v>
      </c>
      <c r="G173" s="132">
        <f t="shared" ref="G173:Q173" si="155">G174+G175+G176+G177+G178+G179+G180+G181+G182+G183+G184+G185</f>
        <v>54376</v>
      </c>
      <c r="H173" s="132">
        <f t="shared" si="155"/>
        <v>48592</v>
      </c>
      <c r="I173" s="132">
        <f t="shared" si="155"/>
        <v>49523.75935</v>
      </c>
      <c r="J173" s="132">
        <f t="shared" si="155"/>
        <v>-4852.2406500000006</v>
      </c>
      <c r="K173" s="132">
        <f t="shared" si="155"/>
        <v>48585.209060000001</v>
      </c>
      <c r="L173" s="132">
        <f t="shared" si="155"/>
        <v>1101</v>
      </c>
      <c r="M173" s="132">
        <f t="shared" si="155"/>
        <v>125423</v>
      </c>
      <c r="N173" s="132">
        <f t="shared" si="155"/>
        <v>1200</v>
      </c>
      <c r="O173" s="132">
        <f t="shared" si="155"/>
        <v>0</v>
      </c>
      <c r="P173" s="132">
        <f t="shared" si="155"/>
        <v>-6.7909400000005604</v>
      </c>
      <c r="Q173" s="132">
        <f t="shared" si="155"/>
        <v>-39.065999999999995</v>
      </c>
      <c r="R173" s="132">
        <f t="shared" ref="R173:T173" si="156">R174+R175+R176+R177+R178+R179+R180+R181+R182+R183+R184</f>
        <v>0</v>
      </c>
      <c r="S173" s="132">
        <f t="shared" si="156"/>
        <v>-0.20499999999999999</v>
      </c>
      <c r="T173" s="132">
        <f t="shared" si="156"/>
        <v>-38.860999999999997</v>
      </c>
      <c r="U173" s="132">
        <f>SUM(U174:U184)</f>
        <v>0</v>
      </c>
      <c r="V173" s="132">
        <f>SUM(V174:V184)</f>
        <v>32.677059999999479</v>
      </c>
      <c r="W173" s="131"/>
      <c r="X173" s="131"/>
      <c r="Y173" s="131"/>
      <c r="Z173" s="131"/>
      <c r="AA173" s="105"/>
      <c r="AB173" s="105"/>
    </row>
    <row r="174" spans="1:28" x14ac:dyDescent="0.2">
      <c r="B174" s="144"/>
      <c r="C174" s="144"/>
      <c r="D174" s="129" t="s">
        <v>88</v>
      </c>
      <c r="E174" s="137" t="s">
        <v>49</v>
      </c>
      <c r="F174" s="131">
        <v>81398</v>
      </c>
      <c r="G174" s="131">
        <v>26781</v>
      </c>
      <c r="H174" s="131">
        <v>26781</v>
      </c>
      <c r="I174" s="131">
        <v>26781</v>
      </c>
      <c r="J174" s="131">
        <f>I174-G174</f>
        <v>0</v>
      </c>
      <c r="K174" s="131">
        <v>26781</v>
      </c>
      <c r="L174" s="132">
        <v>100</v>
      </c>
      <c r="M174" s="132">
        <f t="shared" ref="M174:M184" si="157">F174</f>
        <v>81398</v>
      </c>
      <c r="N174" s="131">
        <f t="shared" ref="N174:N185" si="158">M174/F174*100</f>
        <v>100</v>
      </c>
      <c r="O174" s="131">
        <v>0</v>
      </c>
      <c r="P174" s="131">
        <f>K174-H174</f>
        <v>0</v>
      </c>
      <c r="Q174" s="131">
        <f>R174+S174+T174</f>
        <v>0</v>
      </c>
      <c r="R174" s="132"/>
      <c r="S174" s="132"/>
      <c r="T174" s="131"/>
      <c r="U174" s="131"/>
      <c r="V174" s="131">
        <f>P174-Q174-U174</f>
        <v>0</v>
      </c>
      <c r="W174" s="131"/>
      <c r="X174" s="131"/>
      <c r="Y174" s="131"/>
      <c r="Z174" s="131"/>
      <c r="AA174" s="105"/>
      <c r="AB174" s="105"/>
    </row>
    <row r="175" spans="1:28" x14ac:dyDescent="0.2">
      <c r="B175" s="144"/>
      <c r="C175" s="144"/>
      <c r="D175" s="129" t="s">
        <v>101</v>
      </c>
      <c r="E175" s="137" t="s">
        <v>56</v>
      </c>
      <c r="F175" s="131">
        <v>4944</v>
      </c>
      <c r="G175" s="131">
        <v>1035</v>
      </c>
      <c r="H175" s="131">
        <v>1035</v>
      </c>
      <c r="I175" s="131">
        <v>1035</v>
      </c>
      <c r="J175" s="131">
        <f>I175-G175</f>
        <v>0</v>
      </c>
      <c r="K175" s="131">
        <v>1035</v>
      </c>
      <c r="L175" s="132">
        <v>100</v>
      </c>
      <c r="M175" s="132">
        <f t="shared" si="157"/>
        <v>4944</v>
      </c>
      <c r="N175" s="131">
        <f t="shared" si="158"/>
        <v>100</v>
      </c>
      <c r="O175" s="131">
        <f>M175-F175</f>
        <v>0</v>
      </c>
      <c r="P175" s="131">
        <f>K175-H175</f>
        <v>0</v>
      </c>
      <c r="Q175" s="131">
        <f>+S175+T175</f>
        <v>0</v>
      </c>
      <c r="R175" s="132"/>
      <c r="S175" s="132"/>
      <c r="T175" s="131"/>
      <c r="U175" s="131"/>
      <c r="V175" s="131">
        <v>0</v>
      </c>
      <c r="W175" s="131"/>
      <c r="X175" s="131"/>
      <c r="Y175" s="131"/>
      <c r="Z175" s="131"/>
      <c r="AA175" s="105"/>
      <c r="AB175" s="105"/>
    </row>
    <row r="176" spans="1:28" ht="38.25" x14ac:dyDescent="0.2">
      <c r="B176" s="135"/>
      <c r="C176" s="129"/>
      <c r="D176" s="140" t="s">
        <v>103</v>
      </c>
      <c r="E176" s="141" t="s">
        <v>58</v>
      </c>
      <c r="F176" s="131">
        <v>2717</v>
      </c>
      <c r="G176" s="131">
        <v>783</v>
      </c>
      <c r="H176" s="131">
        <v>783</v>
      </c>
      <c r="I176" s="131">
        <v>783</v>
      </c>
      <c r="J176" s="131">
        <f t="shared" ref="J176:J179" si="159">I176-G176</f>
        <v>0</v>
      </c>
      <c r="K176" s="131">
        <v>783</v>
      </c>
      <c r="L176" s="132">
        <v>100</v>
      </c>
      <c r="M176" s="132">
        <f t="shared" si="157"/>
        <v>2717</v>
      </c>
      <c r="N176" s="131">
        <f t="shared" si="158"/>
        <v>100</v>
      </c>
      <c r="O176" s="131">
        <f t="shared" ref="O176" si="160">M176-F176</f>
        <v>0</v>
      </c>
      <c r="P176" s="131">
        <f>K176-H176</f>
        <v>0</v>
      </c>
      <c r="Q176" s="131">
        <f>R176+S176+T176</f>
        <v>0</v>
      </c>
      <c r="R176" s="132"/>
      <c r="S176" s="132"/>
      <c r="T176" s="131"/>
      <c r="U176" s="131"/>
      <c r="V176" s="131">
        <v>0</v>
      </c>
      <c r="W176" s="131"/>
      <c r="X176" s="131"/>
      <c r="Y176" s="131"/>
      <c r="Z176" s="131"/>
      <c r="AA176" s="105"/>
      <c r="AB176" s="105"/>
    </row>
    <row r="177" spans="2:28" x14ac:dyDescent="0.2">
      <c r="B177" s="144"/>
      <c r="C177" s="144"/>
      <c r="D177" s="129" t="s">
        <v>59</v>
      </c>
      <c r="E177" s="137" t="s">
        <v>60</v>
      </c>
      <c r="F177" s="131">
        <v>4448</v>
      </c>
      <c r="G177" s="131">
        <v>1541</v>
      </c>
      <c r="H177" s="131">
        <v>1541</v>
      </c>
      <c r="I177" s="131">
        <v>1541</v>
      </c>
      <c r="J177" s="131">
        <f t="shared" si="159"/>
        <v>0</v>
      </c>
      <c r="K177" s="131">
        <v>1541</v>
      </c>
      <c r="L177" s="132">
        <v>100</v>
      </c>
      <c r="M177" s="132">
        <f t="shared" si="157"/>
        <v>4448</v>
      </c>
      <c r="N177" s="131">
        <f t="shared" si="158"/>
        <v>100</v>
      </c>
      <c r="O177" s="131">
        <v>0</v>
      </c>
      <c r="P177" s="131">
        <f t="shared" ref="P177:P179" si="161">K177-H177</f>
        <v>0</v>
      </c>
      <c r="Q177" s="131">
        <f t="shared" ref="Q177:Q184" si="162">R177+S177+T177</f>
        <v>0</v>
      </c>
      <c r="R177" s="132"/>
      <c r="S177" s="132"/>
      <c r="T177" s="131"/>
      <c r="U177" s="131"/>
      <c r="V177" s="131">
        <f>P177-Q177-U177</f>
        <v>0</v>
      </c>
      <c r="W177" s="131"/>
      <c r="X177" s="131"/>
      <c r="Y177" s="131"/>
      <c r="Z177" s="131"/>
      <c r="AA177" s="105"/>
      <c r="AB177" s="105"/>
    </row>
    <row r="178" spans="2:28" ht="38.25" x14ac:dyDescent="0.2">
      <c r="B178" s="144"/>
      <c r="C178" s="144"/>
      <c r="D178" s="129" t="s">
        <v>61</v>
      </c>
      <c r="E178" s="137" t="s">
        <v>62</v>
      </c>
      <c r="F178" s="131">
        <v>3663</v>
      </c>
      <c r="G178" s="131">
        <v>1144</v>
      </c>
      <c r="H178" s="131">
        <v>1144</v>
      </c>
      <c r="I178" s="131">
        <v>1144</v>
      </c>
      <c r="J178" s="131">
        <f>I178-G178</f>
        <v>0</v>
      </c>
      <c r="K178" s="131">
        <v>1144</v>
      </c>
      <c r="L178" s="132">
        <v>100</v>
      </c>
      <c r="M178" s="132">
        <f t="shared" si="157"/>
        <v>3663</v>
      </c>
      <c r="N178" s="131">
        <f t="shared" si="158"/>
        <v>100</v>
      </c>
      <c r="O178" s="131">
        <v>0</v>
      </c>
      <c r="P178" s="131">
        <f>K178-H178</f>
        <v>0</v>
      </c>
      <c r="Q178" s="131">
        <f t="shared" si="162"/>
        <v>-0.20499999999999999</v>
      </c>
      <c r="R178" s="132"/>
      <c r="S178" s="132">
        <v>-0.20499999999999999</v>
      </c>
      <c r="T178" s="131"/>
      <c r="U178" s="131"/>
      <c r="V178" s="131">
        <f>P178-Q178-U178</f>
        <v>0.20499999999999999</v>
      </c>
      <c r="W178" s="131"/>
      <c r="X178" s="131"/>
      <c r="Y178" s="131"/>
      <c r="Z178" s="131"/>
      <c r="AA178" s="105"/>
      <c r="AB178" s="105"/>
    </row>
    <row r="179" spans="2:28" ht="63.75" x14ac:dyDescent="0.2">
      <c r="B179" s="144"/>
      <c r="C179" s="144"/>
      <c r="D179" s="129" t="s">
        <v>64</v>
      </c>
      <c r="E179" s="163" t="s">
        <v>65</v>
      </c>
      <c r="F179" s="131">
        <v>2289</v>
      </c>
      <c r="G179" s="131">
        <v>561</v>
      </c>
      <c r="H179" s="131">
        <v>561</v>
      </c>
      <c r="I179" s="131">
        <v>560.59799999999996</v>
      </c>
      <c r="J179" s="131">
        <f t="shared" si="159"/>
        <v>-0.40200000000004366</v>
      </c>
      <c r="K179" s="131">
        <v>560.59799999999996</v>
      </c>
      <c r="L179" s="132">
        <v>100</v>
      </c>
      <c r="M179" s="132">
        <f t="shared" si="157"/>
        <v>2289</v>
      </c>
      <c r="N179" s="131">
        <f t="shared" si="158"/>
        <v>100</v>
      </c>
      <c r="O179" s="131">
        <v>0</v>
      </c>
      <c r="P179" s="131">
        <f t="shared" si="161"/>
        <v>-0.40200000000004366</v>
      </c>
      <c r="Q179" s="131">
        <f>R179+S179+T179</f>
        <v>0</v>
      </c>
      <c r="R179" s="132"/>
      <c r="S179" s="132"/>
      <c r="T179" s="131"/>
      <c r="U179" s="131"/>
      <c r="V179" s="131">
        <v>0</v>
      </c>
      <c r="W179" s="131"/>
      <c r="X179" s="131"/>
      <c r="Y179" s="131"/>
      <c r="Z179" s="131"/>
      <c r="AA179" s="105" t="s">
        <v>66</v>
      </c>
      <c r="AB179" s="105" t="s">
        <v>66</v>
      </c>
    </row>
    <row r="180" spans="2:28" ht="63.75" x14ac:dyDescent="0.2">
      <c r="B180" s="144"/>
      <c r="C180" s="144"/>
      <c r="D180" s="129" t="s">
        <v>71</v>
      </c>
      <c r="E180" s="137" t="s">
        <v>104</v>
      </c>
      <c r="F180" s="131">
        <v>972</v>
      </c>
      <c r="G180" s="131">
        <v>687</v>
      </c>
      <c r="H180" s="131">
        <v>506</v>
      </c>
      <c r="I180" s="131">
        <v>505.49740000000003</v>
      </c>
      <c r="J180" s="131">
        <f>I180-G180</f>
        <v>-181.50259999999997</v>
      </c>
      <c r="K180" s="131">
        <v>505.49740000000003</v>
      </c>
      <c r="L180" s="132">
        <v>100</v>
      </c>
      <c r="M180" s="132">
        <f t="shared" si="157"/>
        <v>972</v>
      </c>
      <c r="N180" s="131">
        <f t="shared" si="158"/>
        <v>100</v>
      </c>
      <c r="O180" s="131">
        <f>M180-F180</f>
        <v>0</v>
      </c>
      <c r="P180" s="131">
        <f>K180-H180</f>
        <v>-0.50259999999997262</v>
      </c>
      <c r="Q180" s="131">
        <f>R180+S180+T180</f>
        <v>0</v>
      </c>
      <c r="R180" s="132"/>
      <c r="S180" s="132"/>
      <c r="T180" s="132"/>
      <c r="U180" s="131"/>
      <c r="V180" s="131">
        <f>P180-Q180-U180</f>
        <v>-0.50259999999997262</v>
      </c>
      <c r="W180" s="131"/>
      <c r="X180" s="131"/>
      <c r="Y180" s="131"/>
      <c r="Z180" s="131"/>
      <c r="AA180" s="105" t="s">
        <v>66</v>
      </c>
      <c r="AB180" s="105" t="s">
        <v>66</v>
      </c>
    </row>
    <row r="181" spans="2:28" ht="25.5" x14ac:dyDescent="0.2">
      <c r="B181" s="129"/>
      <c r="C181" s="129"/>
      <c r="D181" s="129" t="s">
        <v>97</v>
      </c>
      <c r="E181" s="137" t="s">
        <v>98</v>
      </c>
      <c r="F181" s="131">
        <v>3511</v>
      </c>
      <c r="G181" s="131">
        <v>3145</v>
      </c>
      <c r="H181" s="131">
        <v>3145</v>
      </c>
      <c r="I181" s="131">
        <v>3142.8651399999999</v>
      </c>
      <c r="J181" s="131">
        <f t="shared" ref="J181:J183" si="163">I181-G181</f>
        <v>-2.134860000000117</v>
      </c>
      <c r="K181" s="131">
        <v>3142.8651399999999</v>
      </c>
      <c r="L181" s="132">
        <v>100</v>
      </c>
      <c r="M181" s="132">
        <f t="shared" si="157"/>
        <v>3511</v>
      </c>
      <c r="N181" s="131">
        <f t="shared" si="158"/>
        <v>100</v>
      </c>
      <c r="O181" s="131">
        <f t="shared" ref="O181:O183" si="164">M181-F181</f>
        <v>0</v>
      </c>
      <c r="P181" s="131">
        <f t="shared" ref="P181:P186" si="165">K181-H181</f>
        <v>-2.134860000000117</v>
      </c>
      <c r="Q181" s="131">
        <f>R181+S181+T181</f>
        <v>0</v>
      </c>
      <c r="R181" s="132"/>
      <c r="S181" s="132"/>
      <c r="T181" s="131"/>
      <c r="U181" s="131"/>
      <c r="V181" s="131">
        <f>P181-Q181-U181</f>
        <v>-2.134860000000117</v>
      </c>
      <c r="W181" s="131"/>
      <c r="X181" s="131"/>
      <c r="Y181" s="131"/>
      <c r="Z181" s="131"/>
      <c r="AA181" s="105"/>
      <c r="AB181" s="105"/>
    </row>
    <row r="182" spans="2:28" ht="63.75" x14ac:dyDescent="0.2">
      <c r="B182" s="129"/>
      <c r="C182" s="129"/>
      <c r="D182" s="129" t="s">
        <v>73</v>
      </c>
      <c r="E182" s="137" t="s">
        <v>74</v>
      </c>
      <c r="F182" s="131">
        <v>452</v>
      </c>
      <c r="G182" s="131">
        <v>452</v>
      </c>
      <c r="H182" s="131">
        <v>116</v>
      </c>
      <c r="I182" s="131">
        <v>451.15715999999998</v>
      </c>
      <c r="J182" s="131">
        <f t="shared" si="163"/>
        <v>-0.84284000000002379</v>
      </c>
      <c r="K182" s="131">
        <v>112.60687</v>
      </c>
      <c r="L182" s="132">
        <v>100</v>
      </c>
      <c r="M182" s="132">
        <f t="shared" si="157"/>
        <v>452</v>
      </c>
      <c r="N182" s="131">
        <f t="shared" si="158"/>
        <v>100</v>
      </c>
      <c r="O182" s="131">
        <f t="shared" si="164"/>
        <v>0</v>
      </c>
      <c r="P182" s="131">
        <f t="shared" si="165"/>
        <v>-3.3931299999999993</v>
      </c>
      <c r="Q182" s="131">
        <f t="shared" ref="Q182:Q183" si="166">R182+S182+T182</f>
        <v>-38</v>
      </c>
      <c r="R182" s="132"/>
      <c r="S182" s="132"/>
      <c r="T182" s="131">
        <v>-38</v>
      </c>
      <c r="U182" s="131"/>
      <c r="V182" s="131">
        <f>P182-Q182-U182</f>
        <v>34.606870000000001</v>
      </c>
      <c r="W182" s="131"/>
      <c r="X182" s="131"/>
      <c r="Y182" s="131"/>
      <c r="Z182" s="131"/>
      <c r="AA182" s="105" t="s">
        <v>66</v>
      </c>
      <c r="AB182" s="105" t="s">
        <v>66</v>
      </c>
    </row>
    <row r="183" spans="2:28" ht="56.25" customHeight="1" x14ac:dyDescent="0.2">
      <c r="B183" s="135"/>
      <c r="C183" s="129"/>
      <c r="D183" s="140" t="s">
        <v>75</v>
      </c>
      <c r="E183" s="136" t="s">
        <v>76</v>
      </c>
      <c r="F183" s="131">
        <v>800</v>
      </c>
      <c r="G183" s="131">
        <v>800</v>
      </c>
      <c r="H183" s="131">
        <v>200</v>
      </c>
      <c r="I183" s="131">
        <v>800</v>
      </c>
      <c r="J183" s="131">
        <f t="shared" si="163"/>
        <v>0</v>
      </c>
      <c r="K183" s="131">
        <v>200</v>
      </c>
      <c r="L183" s="132">
        <v>1</v>
      </c>
      <c r="M183" s="132">
        <f>F183</f>
        <v>800</v>
      </c>
      <c r="N183" s="131">
        <f>M183/F183*100</f>
        <v>100</v>
      </c>
      <c r="O183" s="131">
        <f t="shared" si="164"/>
        <v>0</v>
      </c>
      <c r="P183" s="131">
        <f t="shared" si="165"/>
        <v>0</v>
      </c>
      <c r="Q183" s="131">
        <f t="shared" si="166"/>
        <v>0</v>
      </c>
      <c r="R183" s="132"/>
      <c r="S183" s="132"/>
      <c r="T183" s="132"/>
      <c r="U183" s="132"/>
      <c r="V183" s="131">
        <v>0</v>
      </c>
      <c r="W183" s="131"/>
      <c r="X183" s="131"/>
      <c r="Y183" s="131"/>
      <c r="Z183" s="131"/>
      <c r="AA183" s="105"/>
      <c r="AB183" s="105"/>
    </row>
    <row r="184" spans="2:28" ht="63.75" x14ac:dyDescent="0.2">
      <c r="B184" s="144"/>
      <c r="C184" s="144"/>
      <c r="D184" s="129" t="s">
        <v>77</v>
      </c>
      <c r="E184" s="137" t="s">
        <v>129</v>
      </c>
      <c r="F184" s="131">
        <v>17447</v>
      </c>
      <c r="G184" s="131">
        <v>17447</v>
      </c>
      <c r="H184" s="131">
        <v>12780</v>
      </c>
      <c r="I184" s="131">
        <v>12779.64165</v>
      </c>
      <c r="J184" s="131">
        <f>I184-G184</f>
        <v>-4667.3583500000004</v>
      </c>
      <c r="K184" s="131">
        <v>12779.64165</v>
      </c>
      <c r="L184" s="132">
        <v>100</v>
      </c>
      <c r="M184" s="132">
        <f t="shared" si="157"/>
        <v>17447</v>
      </c>
      <c r="N184" s="131">
        <f t="shared" si="158"/>
        <v>100</v>
      </c>
      <c r="O184" s="131">
        <v>0</v>
      </c>
      <c r="P184" s="131">
        <f t="shared" si="165"/>
        <v>-0.35835000000042783</v>
      </c>
      <c r="Q184" s="131">
        <f t="shared" si="162"/>
        <v>-0.86099999999999999</v>
      </c>
      <c r="R184" s="132"/>
      <c r="S184" s="132"/>
      <c r="T184" s="132">
        <v>-0.86099999999999999</v>
      </c>
      <c r="U184" s="131"/>
      <c r="V184" s="131">
        <f>P184-Q184-U184</f>
        <v>0.50264999999957216</v>
      </c>
      <c r="W184" s="131"/>
      <c r="X184" s="131"/>
      <c r="Y184" s="131"/>
      <c r="Z184" s="131"/>
      <c r="AA184" s="105" t="s">
        <v>66</v>
      </c>
      <c r="AB184" s="105" t="s">
        <v>66</v>
      </c>
    </row>
    <row r="185" spans="2:28" ht="51" x14ac:dyDescent="0.2">
      <c r="B185" s="129"/>
      <c r="C185" s="129"/>
      <c r="D185" s="140" t="s">
        <v>85</v>
      </c>
      <c r="E185" s="136" t="s">
        <v>86</v>
      </c>
      <c r="F185" s="131">
        <v>2782</v>
      </c>
      <c r="G185" s="131">
        <v>0</v>
      </c>
      <c r="H185" s="131">
        <v>0</v>
      </c>
      <c r="I185" s="131">
        <v>0</v>
      </c>
      <c r="J185" s="131">
        <f>I185-G185</f>
        <v>0</v>
      </c>
      <c r="K185" s="131">
        <v>0</v>
      </c>
      <c r="L185" s="132">
        <v>100</v>
      </c>
      <c r="M185" s="132">
        <f>F185</f>
        <v>2782</v>
      </c>
      <c r="N185" s="131">
        <f t="shared" si="158"/>
        <v>100</v>
      </c>
      <c r="O185" s="131">
        <v>0</v>
      </c>
      <c r="P185" s="131">
        <f>K185-H185</f>
        <v>0</v>
      </c>
      <c r="Q185" s="131">
        <f>R185+S185+T185</f>
        <v>0</v>
      </c>
      <c r="R185" s="132"/>
      <c r="S185" s="132"/>
      <c r="T185" s="131"/>
      <c r="U185" s="131"/>
      <c r="V185" s="131">
        <f>P185-Q185-U185</f>
        <v>0</v>
      </c>
      <c r="W185" s="150"/>
      <c r="X185" s="150"/>
      <c r="Y185" s="150"/>
      <c r="Z185" s="131"/>
      <c r="AA185" s="105"/>
      <c r="AB185" s="105"/>
    </row>
    <row r="186" spans="2:28" s="164" customFormat="1" x14ac:dyDescent="0.25">
      <c r="B186" s="128" t="s">
        <v>130</v>
      </c>
      <c r="C186" s="140" t="s">
        <v>46</v>
      </c>
      <c r="D186" s="140" t="s">
        <v>125</v>
      </c>
      <c r="E186" s="136" t="s">
        <v>131</v>
      </c>
      <c r="F186" s="131">
        <v>11111</v>
      </c>
      <c r="G186" s="131">
        <v>2949</v>
      </c>
      <c r="H186" s="131">
        <v>2949</v>
      </c>
      <c r="I186" s="131">
        <v>2936.9760000000001</v>
      </c>
      <c r="J186" s="131">
        <f t="shared" ref="J186" si="167">I186-G186</f>
        <v>-12.023999999999887</v>
      </c>
      <c r="K186" s="131">
        <v>2936.9760000000001</v>
      </c>
      <c r="L186" s="132">
        <v>100</v>
      </c>
      <c r="M186" s="132">
        <f t="shared" si="63"/>
        <v>11111</v>
      </c>
      <c r="N186" s="131">
        <f>M186/F186*100</f>
        <v>100</v>
      </c>
      <c r="O186" s="131">
        <f t="shared" ref="O186" si="168">M186-F186</f>
        <v>0</v>
      </c>
      <c r="P186" s="131">
        <f t="shared" si="165"/>
        <v>-12.023999999999887</v>
      </c>
      <c r="Q186" s="131">
        <f>R186+S186+T186</f>
        <v>0</v>
      </c>
      <c r="R186" s="132">
        <v>0</v>
      </c>
      <c r="S186" s="132">
        <v>0</v>
      </c>
      <c r="T186" s="132">
        <v>0</v>
      </c>
      <c r="U186" s="131"/>
      <c r="V186" s="131">
        <v>0</v>
      </c>
      <c r="W186" s="131"/>
      <c r="X186" s="131"/>
      <c r="Y186" s="131"/>
      <c r="Z186" s="131"/>
      <c r="AA186" s="105"/>
      <c r="AB186" s="105"/>
    </row>
    <row r="187" spans="2:28" ht="54.75" customHeight="1" x14ac:dyDescent="0.2">
      <c r="B187" s="135" t="s">
        <v>132</v>
      </c>
      <c r="C187" s="129"/>
      <c r="D187" s="129"/>
      <c r="E187" s="137" t="s">
        <v>133</v>
      </c>
      <c r="F187" s="131">
        <f>F188</f>
        <v>3982909</v>
      </c>
      <c r="G187" s="131">
        <f t="shared" ref="G187:U187" si="169">G188</f>
        <v>2108064</v>
      </c>
      <c r="H187" s="131">
        <f t="shared" si="169"/>
        <v>1180114</v>
      </c>
      <c r="I187" s="131">
        <f>I188</f>
        <v>1180105.6839999999</v>
      </c>
      <c r="J187" s="131">
        <f t="shared" si="169"/>
        <v>-927958.31600000011</v>
      </c>
      <c r="K187" s="131">
        <f>K188</f>
        <v>1180105.6839999999</v>
      </c>
      <c r="L187" s="132">
        <v>100</v>
      </c>
      <c r="M187" s="132">
        <f t="shared" si="63"/>
        <v>3982909</v>
      </c>
      <c r="N187" s="131">
        <v>100</v>
      </c>
      <c r="O187" s="131">
        <f t="shared" si="169"/>
        <v>0</v>
      </c>
      <c r="P187" s="131">
        <f>P188</f>
        <v>-8.3160000001080334</v>
      </c>
      <c r="Q187" s="131">
        <f>+R187+T187+S187</f>
        <v>-719.21600000000001</v>
      </c>
      <c r="R187" s="131">
        <f>R188</f>
        <v>0</v>
      </c>
      <c r="S187" s="131">
        <f t="shared" si="169"/>
        <v>0</v>
      </c>
      <c r="T187" s="131">
        <f>T188</f>
        <v>-719.21600000000001</v>
      </c>
      <c r="U187" s="131">
        <f t="shared" si="169"/>
        <v>0</v>
      </c>
      <c r="V187" s="131">
        <f>V188</f>
        <v>0</v>
      </c>
      <c r="W187" s="131"/>
      <c r="X187" s="131"/>
      <c r="Y187" s="131"/>
      <c r="Z187" s="131"/>
      <c r="AA187" s="105"/>
      <c r="AB187" s="105"/>
    </row>
    <row r="188" spans="2:28" ht="55.5" customHeight="1" x14ac:dyDescent="0.2">
      <c r="B188" s="135"/>
      <c r="C188" s="129" t="s">
        <v>46</v>
      </c>
      <c r="D188" s="129"/>
      <c r="E188" s="137" t="s">
        <v>133</v>
      </c>
      <c r="F188" s="131">
        <f>SUM(F189:F191)</f>
        <v>3982909</v>
      </c>
      <c r="G188" s="131">
        <f>SUM(G189:G191)</f>
        <v>2108064</v>
      </c>
      <c r="H188" s="131">
        <f>SUM(H189:H191)</f>
        <v>1180114</v>
      </c>
      <c r="I188" s="131">
        <f>SUM(I189:I191)</f>
        <v>1180105.6839999999</v>
      </c>
      <c r="J188" s="131">
        <f t="shared" ref="J188" si="170">SUM(J189:J191)</f>
        <v>-927958.31600000011</v>
      </c>
      <c r="K188" s="131">
        <f>SUM(K189:K191)</f>
        <v>1180105.6839999999</v>
      </c>
      <c r="L188" s="132">
        <v>100</v>
      </c>
      <c r="M188" s="132">
        <f t="shared" si="63"/>
        <v>3982909</v>
      </c>
      <c r="N188" s="131">
        <v>100</v>
      </c>
      <c r="O188" s="131">
        <f>SUM(O189:O191)</f>
        <v>0</v>
      </c>
      <c r="P188" s="131">
        <f>SUM(P189:P191)</f>
        <v>-8.3160000001080334</v>
      </c>
      <c r="Q188" s="131">
        <f>+Q189+Q190+Q191</f>
        <v>-719.21600000000001</v>
      </c>
      <c r="R188" s="131">
        <f>R190+R189</f>
        <v>0</v>
      </c>
      <c r="S188" s="131">
        <f>S191</f>
        <v>0</v>
      </c>
      <c r="T188" s="131">
        <f>SUM(T189:T191)</f>
        <v>-719.21600000000001</v>
      </c>
      <c r="U188" s="131">
        <v>0</v>
      </c>
      <c r="V188" s="131">
        <v>0</v>
      </c>
      <c r="W188" s="131"/>
      <c r="X188" s="131"/>
      <c r="Y188" s="131"/>
      <c r="Z188" s="131"/>
      <c r="AA188" s="105"/>
      <c r="AB188" s="105"/>
    </row>
    <row r="189" spans="2:28" ht="25.5" x14ac:dyDescent="0.2">
      <c r="B189" s="135"/>
      <c r="C189" s="129"/>
      <c r="D189" s="129" t="s">
        <v>77</v>
      </c>
      <c r="E189" s="137" t="s">
        <v>134</v>
      </c>
      <c r="F189" s="131">
        <v>951500</v>
      </c>
      <c r="G189" s="131">
        <v>899600</v>
      </c>
      <c r="H189" s="131">
        <v>0</v>
      </c>
      <c r="I189" s="131">
        <v>0</v>
      </c>
      <c r="J189" s="131">
        <f>I189-G189</f>
        <v>-899600</v>
      </c>
      <c r="K189" s="131">
        <v>0</v>
      </c>
      <c r="L189" s="132">
        <v>100</v>
      </c>
      <c r="M189" s="132">
        <f t="shared" si="63"/>
        <v>951500</v>
      </c>
      <c r="N189" s="131">
        <f t="shared" ref="N189:N204" si="171">M189/F189*100</f>
        <v>100</v>
      </c>
      <c r="O189" s="131">
        <f>M189-F189</f>
        <v>0</v>
      </c>
      <c r="P189" s="131">
        <f>K189-H189</f>
        <v>0</v>
      </c>
      <c r="Q189" s="131">
        <f>R189+S189+T189</f>
        <v>0</v>
      </c>
      <c r="R189" s="132"/>
      <c r="S189" s="132"/>
      <c r="T189" s="131"/>
      <c r="U189" s="131"/>
      <c r="V189" s="131">
        <f>P189-Q189-U189</f>
        <v>0</v>
      </c>
      <c r="W189" s="131"/>
      <c r="X189" s="131"/>
      <c r="Y189" s="131"/>
      <c r="Z189" s="131"/>
      <c r="AA189" s="105"/>
      <c r="AB189" s="105" t="s">
        <v>220</v>
      </c>
    </row>
    <row r="190" spans="2:28" ht="25.5" x14ac:dyDescent="0.2">
      <c r="B190" s="135"/>
      <c r="C190" s="129"/>
      <c r="D190" s="129" t="s">
        <v>83</v>
      </c>
      <c r="E190" s="137" t="s">
        <v>84</v>
      </c>
      <c r="F190" s="131">
        <v>28350</v>
      </c>
      <c r="G190" s="131">
        <v>28350</v>
      </c>
      <c r="H190" s="131">
        <v>0</v>
      </c>
      <c r="I190" s="131">
        <v>0</v>
      </c>
      <c r="J190" s="131">
        <f>I190-G190</f>
        <v>-28350</v>
      </c>
      <c r="K190" s="131">
        <v>0</v>
      </c>
      <c r="L190" s="132">
        <v>100</v>
      </c>
      <c r="M190" s="132">
        <f t="shared" si="63"/>
        <v>28350</v>
      </c>
      <c r="N190" s="131">
        <f t="shared" si="171"/>
        <v>100</v>
      </c>
      <c r="O190" s="131">
        <f>M190-F190</f>
        <v>0</v>
      </c>
      <c r="P190" s="131">
        <f>K190-H190</f>
        <v>0</v>
      </c>
      <c r="Q190" s="131">
        <f>R190+S190+T190</f>
        <v>0</v>
      </c>
      <c r="R190" s="131"/>
      <c r="S190" s="132"/>
      <c r="T190" s="131"/>
      <c r="U190" s="131"/>
      <c r="V190" s="131">
        <f>P190-Q190-U190</f>
        <v>0</v>
      </c>
      <c r="W190" s="131"/>
      <c r="X190" s="131"/>
      <c r="Y190" s="131"/>
      <c r="Z190" s="131"/>
      <c r="AA190" s="105"/>
      <c r="AB190" s="105" t="s">
        <v>220</v>
      </c>
    </row>
    <row r="191" spans="2:28" ht="63.75" x14ac:dyDescent="0.2">
      <c r="B191" s="135"/>
      <c r="C191" s="129"/>
      <c r="D191" s="129" t="s">
        <v>125</v>
      </c>
      <c r="E191" s="137" t="s">
        <v>126</v>
      </c>
      <c r="F191" s="131">
        <v>3003059</v>
      </c>
      <c r="G191" s="131">
        <v>1180114</v>
      </c>
      <c r="H191" s="131">
        <v>1180114</v>
      </c>
      <c r="I191" s="131">
        <v>1180105.6839999999</v>
      </c>
      <c r="J191" s="131">
        <f>I191-G191</f>
        <v>-8.3160000001080334</v>
      </c>
      <c r="K191" s="131">
        <v>1180105.6839999999</v>
      </c>
      <c r="L191" s="132">
        <v>100</v>
      </c>
      <c r="M191" s="132">
        <f t="shared" si="63"/>
        <v>3003059</v>
      </c>
      <c r="N191" s="131">
        <f t="shared" si="171"/>
        <v>100</v>
      </c>
      <c r="O191" s="131">
        <f>M191-F191</f>
        <v>0</v>
      </c>
      <c r="P191" s="131">
        <f>K191-H191</f>
        <v>-8.3160000001080334</v>
      </c>
      <c r="Q191" s="131">
        <f>R191+S191+T191</f>
        <v>-719.21600000000001</v>
      </c>
      <c r="R191" s="132"/>
      <c r="S191" s="132"/>
      <c r="T191" s="132">
        <v>-719.21600000000001</v>
      </c>
      <c r="U191" s="131"/>
      <c r="V191" s="131">
        <f>W191+X191+Y191+Z191</f>
        <v>0</v>
      </c>
      <c r="W191" s="131"/>
      <c r="X191" s="131"/>
      <c r="Y191" s="131"/>
      <c r="Z191" s="131"/>
      <c r="AA191" s="105"/>
      <c r="AB191" s="105" t="s">
        <v>218</v>
      </c>
    </row>
    <row r="192" spans="2:28" ht="28.5" customHeight="1" x14ac:dyDescent="0.2">
      <c r="B192" s="135" t="s">
        <v>135</v>
      </c>
      <c r="C192" s="129"/>
      <c r="D192" s="129"/>
      <c r="E192" s="137" t="s">
        <v>136</v>
      </c>
      <c r="F192" s="131">
        <f t="shared" ref="F192:K192" si="172">F193+F195+F197+F199+F201</f>
        <v>6247694</v>
      </c>
      <c r="G192" s="131">
        <f t="shared" si="172"/>
        <v>1669977</v>
      </c>
      <c r="H192" s="131">
        <f t="shared" si="172"/>
        <v>1417207</v>
      </c>
      <c r="I192" s="162">
        <f t="shared" si="172"/>
        <v>1623534.699</v>
      </c>
      <c r="J192" s="131">
        <f t="shared" si="172"/>
        <v>-46442.300999999992</v>
      </c>
      <c r="K192" s="131">
        <f t="shared" si="172"/>
        <v>1417206.7679999999</v>
      </c>
      <c r="L192" s="131">
        <v>100</v>
      </c>
      <c r="M192" s="131">
        <f>M193+M195+M197+M199+M201</f>
        <v>6247694</v>
      </c>
      <c r="N192" s="131">
        <f t="shared" si="171"/>
        <v>100</v>
      </c>
      <c r="O192" s="131">
        <v>0</v>
      </c>
      <c r="P192" s="131">
        <f>P193+P195+P197+P199+P201</f>
        <v>-0.23200000000360887</v>
      </c>
      <c r="Q192" s="131">
        <f>R192+S192+T192</f>
        <v>0</v>
      </c>
      <c r="R192" s="131">
        <f>R193+R195+R197+R199+R201</f>
        <v>0</v>
      </c>
      <c r="S192" s="131">
        <f>S193+S195+S197+S199+S201</f>
        <v>0</v>
      </c>
      <c r="T192" s="131">
        <f>T193+T195+T197+T199+T201</f>
        <v>0</v>
      </c>
      <c r="U192" s="131">
        <v>0</v>
      </c>
      <c r="V192" s="131">
        <v>0</v>
      </c>
      <c r="W192" s="131"/>
      <c r="X192" s="131"/>
      <c r="Y192" s="131"/>
      <c r="Z192" s="131"/>
      <c r="AA192" s="165"/>
      <c r="AB192" s="105"/>
    </row>
    <row r="193" spans="2:28" ht="27" customHeight="1" x14ac:dyDescent="0.2">
      <c r="B193" s="135"/>
      <c r="C193" s="129" t="s">
        <v>115</v>
      </c>
      <c r="D193" s="129"/>
      <c r="E193" s="137" t="s">
        <v>116</v>
      </c>
      <c r="F193" s="131">
        <f>+F194</f>
        <v>294742</v>
      </c>
      <c r="G193" s="131">
        <f>+G194</f>
        <v>294742</v>
      </c>
      <c r="H193" s="131">
        <f>H194</f>
        <v>64000</v>
      </c>
      <c r="I193" s="131">
        <f>+I194</f>
        <v>254087.93100000001</v>
      </c>
      <c r="J193" s="131">
        <f>+J194</f>
        <v>-40654.068999999989</v>
      </c>
      <c r="K193" s="131">
        <f>+K194</f>
        <v>64000</v>
      </c>
      <c r="L193" s="131">
        <f t="shared" ref="L193" si="173">L194</f>
        <v>100</v>
      </c>
      <c r="M193" s="132">
        <f t="shared" si="63"/>
        <v>294742</v>
      </c>
      <c r="N193" s="131">
        <f t="shared" si="171"/>
        <v>100</v>
      </c>
      <c r="O193" s="131">
        <f t="shared" ref="O193:O204" si="174">M193-F193</f>
        <v>0</v>
      </c>
      <c r="P193" s="131">
        <f>K193-H193</f>
        <v>0</v>
      </c>
      <c r="Q193" s="131">
        <f>Q194</f>
        <v>0</v>
      </c>
      <c r="R193" s="131">
        <f>R194</f>
        <v>0</v>
      </c>
      <c r="S193" s="131">
        <f>S194</f>
        <v>0</v>
      </c>
      <c r="T193" s="131">
        <f>T194</f>
        <v>0</v>
      </c>
      <c r="U193" s="131"/>
      <c r="V193" s="131">
        <v>0</v>
      </c>
      <c r="W193" s="131"/>
      <c r="X193" s="131"/>
      <c r="Y193" s="131"/>
      <c r="Z193" s="131"/>
      <c r="AA193" s="105"/>
      <c r="AB193" s="105"/>
    </row>
    <row r="194" spans="2:28" ht="63.75" x14ac:dyDescent="0.2">
      <c r="B194" s="135"/>
      <c r="C194" s="129"/>
      <c r="D194" s="129" t="s">
        <v>137</v>
      </c>
      <c r="E194" s="166" t="s">
        <v>138</v>
      </c>
      <c r="F194" s="131">
        <v>294742</v>
      </c>
      <c r="G194" s="131">
        <v>294742</v>
      </c>
      <c r="H194" s="131">
        <v>64000</v>
      </c>
      <c r="I194" s="131">
        <v>254087.93100000001</v>
      </c>
      <c r="J194" s="131">
        <f>I194-G194</f>
        <v>-40654.068999999989</v>
      </c>
      <c r="K194" s="131">
        <v>64000</v>
      </c>
      <c r="L194" s="132">
        <v>100</v>
      </c>
      <c r="M194" s="132">
        <f t="shared" si="63"/>
        <v>294742</v>
      </c>
      <c r="N194" s="131">
        <f t="shared" si="171"/>
        <v>100</v>
      </c>
      <c r="O194" s="131">
        <f t="shared" si="174"/>
        <v>0</v>
      </c>
      <c r="P194" s="131">
        <f>K194-H194</f>
        <v>0</v>
      </c>
      <c r="Q194" s="131">
        <f>R194+S194+T194</f>
        <v>0</v>
      </c>
      <c r="R194" s="131"/>
      <c r="S194" s="132"/>
      <c r="T194" s="131"/>
      <c r="U194" s="131"/>
      <c r="V194" s="131">
        <v>0</v>
      </c>
      <c r="W194" s="131"/>
      <c r="X194" s="131"/>
      <c r="Y194" s="131"/>
      <c r="Z194" s="131"/>
      <c r="AA194" s="105"/>
      <c r="AB194" s="105" t="s">
        <v>186</v>
      </c>
    </row>
    <row r="195" spans="2:28" ht="83.25" customHeight="1" x14ac:dyDescent="0.2">
      <c r="B195" s="135"/>
      <c r="C195" s="129" t="s">
        <v>119</v>
      </c>
      <c r="D195" s="129"/>
      <c r="E195" s="137" t="s">
        <v>139</v>
      </c>
      <c r="F195" s="131">
        <f>+F196</f>
        <v>4441492</v>
      </c>
      <c r="G195" s="131">
        <f t="shared" ref="G195:K195" si="175">+G196</f>
        <v>990000</v>
      </c>
      <c r="H195" s="131">
        <f t="shared" si="175"/>
        <v>990000</v>
      </c>
      <c r="I195" s="131">
        <f>+I196</f>
        <v>990000</v>
      </c>
      <c r="J195" s="131">
        <f t="shared" si="175"/>
        <v>0</v>
      </c>
      <c r="K195" s="131">
        <f t="shared" si="175"/>
        <v>990000</v>
      </c>
      <c r="L195" s="131">
        <f t="shared" ref="L195" si="176">L196</f>
        <v>100</v>
      </c>
      <c r="M195" s="132">
        <f>M196</f>
        <v>4441492</v>
      </c>
      <c r="N195" s="131">
        <f t="shared" si="171"/>
        <v>100</v>
      </c>
      <c r="O195" s="131">
        <f t="shared" si="174"/>
        <v>0</v>
      </c>
      <c r="P195" s="131">
        <f>K195-H195</f>
        <v>0</v>
      </c>
      <c r="Q195" s="131">
        <f>Q196</f>
        <v>0</v>
      </c>
      <c r="R195" s="131"/>
      <c r="S195" s="131"/>
      <c r="T195" s="131"/>
      <c r="U195" s="131"/>
      <c r="V195" s="131">
        <v>0</v>
      </c>
      <c r="W195" s="131"/>
      <c r="X195" s="131"/>
      <c r="Y195" s="131"/>
      <c r="Z195" s="131"/>
      <c r="AA195" s="105"/>
      <c r="AB195" s="105"/>
    </row>
    <row r="196" spans="2:28" ht="25.5" x14ac:dyDescent="0.2">
      <c r="B196" s="135"/>
      <c r="C196" s="129"/>
      <c r="D196" s="129" t="s">
        <v>125</v>
      </c>
      <c r="E196" s="137" t="s">
        <v>126</v>
      </c>
      <c r="F196" s="131">
        <v>4441492</v>
      </c>
      <c r="G196" s="131">
        <v>990000</v>
      </c>
      <c r="H196" s="131">
        <v>990000</v>
      </c>
      <c r="I196" s="131">
        <v>990000</v>
      </c>
      <c r="J196" s="131">
        <f>I196-G196</f>
        <v>0</v>
      </c>
      <c r="K196" s="131">
        <v>990000</v>
      </c>
      <c r="L196" s="132">
        <v>100</v>
      </c>
      <c r="M196" s="132">
        <f t="shared" ref="M196:M245" si="177">F196</f>
        <v>4441492</v>
      </c>
      <c r="N196" s="131">
        <f t="shared" si="171"/>
        <v>100</v>
      </c>
      <c r="O196" s="131">
        <f t="shared" si="174"/>
        <v>0</v>
      </c>
      <c r="P196" s="131">
        <f>K196-H196</f>
        <v>0</v>
      </c>
      <c r="Q196" s="131">
        <f>R196+S196+T196</f>
        <v>0</v>
      </c>
      <c r="R196" s="132"/>
      <c r="S196" s="132"/>
      <c r="T196" s="131"/>
      <c r="U196" s="131"/>
      <c r="V196" s="131">
        <v>0</v>
      </c>
      <c r="W196" s="131"/>
      <c r="X196" s="131"/>
      <c r="Y196" s="131"/>
      <c r="Z196" s="131"/>
      <c r="AA196" s="105"/>
      <c r="AB196" s="105"/>
    </row>
    <row r="197" spans="2:28" ht="31.5" customHeight="1" x14ac:dyDescent="0.2">
      <c r="B197" s="135"/>
      <c r="C197" s="129" t="s">
        <v>140</v>
      </c>
      <c r="D197" s="129"/>
      <c r="E197" s="137" t="s">
        <v>141</v>
      </c>
      <c r="F197" s="131">
        <f>F198</f>
        <v>863332</v>
      </c>
      <c r="G197" s="131">
        <f t="shared" ref="G197:K197" si="178">G198</f>
        <v>220000</v>
      </c>
      <c r="H197" s="131">
        <f t="shared" si="178"/>
        <v>220000</v>
      </c>
      <c r="I197" s="131">
        <f t="shared" si="178"/>
        <v>220000</v>
      </c>
      <c r="J197" s="131">
        <f t="shared" si="178"/>
        <v>0</v>
      </c>
      <c r="K197" s="131">
        <f t="shared" si="178"/>
        <v>220000</v>
      </c>
      <c r="L197" s="131">
        <v>100</v>
      </c>
      <c r="M197" s="131">
        <f>M198</f>
        <v>863332</v>
      </c>
      <c r="N197" s="131">
        <f t="shared" si="171"/>
        <v>100</v>
      </c>
      <c r="O197" s="131">
        <f t="shared" si="174"/>
        <v>0</v>
      </c>
      <c r="P197" s="131">
        <f t="shared" ref="P197:P199" si="179">K197-H197</f>
        <v>0</v>
      </c>
      <c r="Q197" s="131">
        <f>R197+S197+T197</f>
        <v>0</v>
      </c>
      <c r="R197" s="132"/>
      <c r="S197" s="132"/>
      <c r="T197" s="131"/>
      <c r="U197" s="131"/>
      <c r="V197" s="131">
        <v>0</v>
      </c>
      <c r="W197" s="131"/>
      <c r="X197" s="131"/>
      <c r="Y197" s="131"/>
      <c r="Z197" s="131"/>
      <c r="AA197" s="105"/>
      <c r="AB197" s="105"/>
    </row>
    <row r="198" spans="2:28" ht="25.5" x14ac:dyDescent="0.2">
      <c r="B198" s="135"/>
      <c r="C198" s="129"/>
      <c r="D198" s="129" t="s">
        <v>125</v>
      </c>
      <c r="E198" s="137" t="s">
        <v>126</v>
      </c>
      <c r="F198" s="131">
        <v>863332</v>
      </c>
      <c r="G198" s="131">
        <v>220000</v>
      </c>
      <c r="H198" s="131">
        <v>220000</v>
      </c>
      <c r="I198" s="131">
        <v>220000</v>
      </c>
      <c r="J198" s="131">
        <f t="shared" ref="J198:J203" si="180">I198-G198</f>
        <v>0</v>
      </c>
      <c r="K198" s="131">
        <v>220000</v>
      </c>
      <c r="L198" s="132">
        <v>100</v>
      </c>
      <c r="M198" s="132">
        <f t="shared" si="177"/>
        <v>863332</v>
      </c>
      <c r="N198" s="131">
        <f t="shared" si="171"/>
        <v>100</v>
      </c>
      <c r="O198" s="131">
        <f t="shared" si="174"/>
        <v>0</v>
      </c>
      <c r="P198" s="131">
        <f>K198-H198</f>
        <v>0</v>
      </c>
      <c r="Q198" s="131">
        <f>R198+S198+T198</f>
        <v>0</v>
      </c>
      <c r="R198" s="132"/>
      <c r="S198" s="132"/>
      <c r="T198" s="131"/>
      <c r="U198" s="131"/>
      <c r="V198" s="131">
        <v>0</v>
      </c>
      <c r="W198" s="131"/>
      <c r="X198" s="131"/>
      <c r="Y198" s="131"/>
      <c r="Z198" s="131"/>
      <c r="AA198" s="105"/>
      <c r="AB198" s="105"/>
    </row>
    <row r="199" spans="2:28" ht="40.5" customHeight="1" x14ac:dyDescent="0.2">
      <c r="B199" s="135"/>
      <c r="C199" s="129" t="s">
        <v>142</v>
      </c>
      <c r="D199" s="129"/>
      <c r="E199" s="137" t="s">
        <v>143</v>
      </c>
      <c r="F199" s="131">
        <f>+F200</f>
        <v>110936</v>
      </c>
      <c r="G199" s="131">
        <f t="shared" ref="G199:K199" si="181">+G200</f>
        <v>43302</v>
      </c>
      <c r="H199" s="131">
        <f t="shared" si="181"/>
        <v>43207</v>
      </c>
      <c r="I199" s="131">
        <f>+I200</f>
        <v>43206.767999999996</v>
      </c>
      <c r="J199" s="131">
        <f t="shared" si="181"/>
        <v>-95.232000000003609</v>
      </c>
      <c r="K199" s="131">
        <f t="shared" si="181"/>
        <v>43206.767999999996</v>
      </c>
      <c r="L199" s="132">
        <v>100</v>
      </c>
      <c r="M199" s="132">
        <f>M200</f>
        <v>110936</v>
      </c>
      <c r="N199" s="131">
        <f t="shared" si="171"/>
        <v>100</v>
      </c>
      <c r="O199" s="131">
        <f t="shared" si="174"/>
        <v>0</v>
      </c>
      <c r="P199" s="131">
        <f t="shared" si="179"/>
        <v>-0.23200000000360887</v>
      </c>
      <c r="Q199" s="131">
        <f>Q200</f>
        <v>0</v>
      </c>
      <c r="R199" s="131"/>
      <c r="S199" s="131"/>
      <c r="T199" s="131"/>
      <c r="U199" s="131"/>
      <c r="V199" s="131">
        <f>P199-Q199-U199</f>
        <v>-0.23200000000360887</v>
      </c>
      <c r="W199" s="131"/>
      <c r="X199" s="131"/>
      <c r="Y199" s="131"/>
      <c r="Z199" s="131"/>
      <c r="AA199" s="105"/>
      <c r="AB199" s="105"/>
    </row>
    <row r="200" spans="2:28" ht="63.75" x14ac:dyDescent="0.2">
      <c r="B200" s="135"/>
      <c r="C200" s="129"/>
      <c r="D200" s="129" t="s">
        <v>125</v>
      </c>
      <c r="E200" s="137" t="s">
        <v>126</v>
      </c>
      <c r="F200" s="131">
        <v>110936</v>
      </c>
      <c r="G200" s="131">
        <v>43302</v>
      </c>
      <c r="H200" s="131">
        <v>43207</v>
      </c>
      <c r="I200" s="131">
        <v>43206.767999999996</v>
      </c>
      <c r="J200" s="131">
        <f t="shared" si="180"/>
        <v>-95.232000000003609</v>
      </c>
      <c r="K200" s="131">
        <v>43206.767999999996</v>
      </c>
      <c r="L200" s="132">
        <v>100</v>
      </c>
      <c r="M200" s="132">
        <f>F200</f>
        <v>110936</v>
      </c>
      <c r="N200" s="131">
        <f t="shared" si="171"/>
        <v>100</v>
      </c>
      <c r="O200" s="131">
        <f t="shared" si="174"/>
        <v>0</v>
      </c>
      <c r="P200" s="131">
        <f>K200-H200</f>
        <v>-0.23200000000360887</v>
      </c>
      <c r="Q200" s="131">
        <f>R200+S200+T200</f>
        <v>0</v>
      </c>
      <c r="R200" s="132"/>
      <c r="S200" s="132"/>
      <c r="T200" s="131"/>
      <c r="U200" s="131"/>
      <c r="V200" s="131">
        <f>P200-Q200-U200</f>
        <v>-0.23200000000360887</v>
      </c>
      <c r="W200" s="131"/>
      <c r="X200" s="131"/>
      <c r="Y200" s="131"/>
      <c r="Z200" s="131"/>
      <c r="AA200" s="105" t="s">
        <v>66</v>
      </c>
      <c r="AB200" s="105" t="s">
        <v>66</v>
      </c>
    </row>
    <row r="201" spans="2:28" ht="54.75" customHeight="1" x14ac:dyDescent="0.2">
      <c r="B201" s="135"/>
      <c r="C201" s="129" t="s">
        <v>145</v>
      </c>
      <c r="D201" s="129"/>
      <c r="E201" s="137" t="s">
        <v>146</v>
      </c>
      <c r="F201" s="131">
        <f>+F202+F203</f>
        <v>537192</v>
      </c>
      <c r="G201" s="131">
        <f t="shared" ref="G201:K201" si="182">+G202+G203</f>
        <v>121933</v>
      </c>
      <c r="H201" s="131">
        <f t="shared" si="182"/>
        <v>100000</v>
      </c>
      <c r="I201" s="131">
        <f>+I202+I203</f>
        <v>116240</v>
      </c>
      <c r="J201" s="131">
        <f t="shared" si="182"/>
        <v>-5693</v>
      </c>
      <c r="K201" s="131">
        <f t="shared" si="182"/>
        <v>100000</v>
      </c>
      <c r="L201" s="132">
        <v>100</v>
      </c>
      <c r="M201" s="132">
        <f>M203+M202</f>
        <v>537192</v>
      </c>
      <c r="N201" s="131">
        <f t="shared" si="171"/>
        <v>100</v>
      </c>
      <c r="O201" s="131">
        <f t="shared" si="174"/>
        <v>0</v>
      </c>
      <c r="P201" s="131">
        <f>P203+P202</f>
        <v>0</v>
      </c>
      <c r="Q201" s="131">
        <f>Q203+Q202</f>
        <v>0</v>
      </c>
      <c r="R201" s="132"/>
      <c r="S201" s="132"/>
      <c r="T201" s="131"/>
      <c r="U201" s="131"/>
      <c r="V201" s="131">
        <v>0</v>
      </c>
      <c r="W201" s="131"/>
      <c r="X201" s="131"/>
      <c r="Y201" s="131"/>
      <c r="Z201" s="131"/>
      <c r="AA201" s="105"/>
      <c r="AB201" s="105"/>
    </row>
    <row r="202" spans="2:28" ht="63.75" x14ac:dyDescent="0.2">
      <c r="B202" s="129"/>
      <c r="C202" s="129"/>
      <c r="D202" s="129" t="s">
        <v>77</v>
      </c>
      <c r="E202" s="137" t="s">
        <v>129</v>
      </c>
      <c r="F202" s="131">
        <v>21933</v>
      </c>
      <c r="G202" s="131">
        <v>21933</v>
      </c>
      <c r="H202" s="131">
        <v>0</v>
      </c>
      <c r="I202" s="131">
        <v>16240</v>
      </c>
      <c r="J202" s="131">
        <f t="shared" ref="J202" si="183">I202-G202</f>
        <v>-5693</v>
      </c>
      <c r="K202" s="131">
        <v>0</v>
      </c>
      <c r="L202" s="132">
        <v>100</v>
      </c>
      <c r="M202" s="132">
        <f>F202</f>
        <v>21933</v>
      </c>
      <c r="N202" s="131">
        <f t="shared" si="171"/>
        <v>100</v>
      </c>
      <c r="O202" s="131">
        <v>0</v>
      </c>
      <c r="P202" s="131">
        <f t="shared" ref="P202" si="184">K202-H202</f>
        <v>0</v>
      </c>
      <c r="Q202" s="131">
        <f>R202+S202+T202</f>
        <v>0</v>
      </c>
      <c r="R202" s="131"/>
      <c r="S202" s="132"/>
      <c r="T202" s="131"/>
      <c r="U202" s="131"/>
      <c r="V202" s="131">
        <f>P202-Q202-U202</f>
        <v>0</v>
      </c>
      <c r="W202" s="131"/>
      <c r="X202" s="131"/>
      <c r="Y202" s="131"/>
      <c r="Z202" s="131"/>
      <c r="AA202" s="105"/>
      <c r="AB202" s="105" t="s">
        <v>66</v>
      </c>
    </row>
    <row r="203" spans="2:28" ht="25.5" x14ac:dyDescent="0.2">
      <c r="B203" s="135"/>
      <c r="C203" s="129"/>
      <c r="D203" s="129" t="s">
        <v>125</v>
      </c>
      <c r="E203" s="137" t="s">
        <v>126</v>
      </c>
      <c r="F203" s="131">
        <v>515259</v>
      </c>
      <c r="G203" s="131">
        <v>100000</v>
      </c>
      <c r="H203" s="131">
        <v>100000</v>
      </c>
      <c r="I203" s="131">
        <v>100000</v>
      </c>
      <c r="J203" s="131">
        <f t="shared" si="180"/>
        <v>0</v>
      </c>
      <c r="K203" s="131">
        <v>100000</v>
      </c>
      <c r="L203" s="132">
        <v>100</v>
      </c>
      <c r="M203" s="132">
        <f>F203</f>
        <v>515259</v>
      </c>
      <c r="N203" s="131">
        <f t="shared" si="171"/>
        <v>100</v>
      </c>
      <c r="O203" s="131">
        <f t="shared" si="174"/>
        <v>0</v>
      </c>
      <c r="P203" s="131">
        <f>K203-H203</f>
        <v>0</v>
      </c>
      <c r="Q203" s="131">
        <f>R203+S203+T203</f>
        <v>0</v>
      </c>
      <c r="R203" s="132"/>
      <c r="S203" s="132"/>
      <c r="T203" s="131"/>
      <c r="U203" s="131"/>
      <c r="V203" s="131">
        <f>P203-Q203-U203</f>
        <v>0</v>
      </c>
      <c r="W203" s="131"/>
      <c r="X203" s="131"/>
      <c r="Y203" s="131"/>
      <c r="Z203" s="131"/>
      <c r="AA203" s="105"/>
      <c r="AB203" s="105"/>
    </row>
    <row r="204" spans="2:28" s="167" customFormat="1" ht="54" customHeight="1" x14ac:dyDescent="0.2">
      <c r="B204" s="135" t="s">
        <v>147</v>
      </c>
      <c r="C204" s="129" t="s">
        <v>46</v>
      </c>
      <c r="D204" s="129" t="s">
        <v>77</v>
      </c>
      <c r="E204" s="137" t="s">
        <v>148</v>
      </c>
      <c r="F204" s="131">
        <v>23939</v>
      </c>
      <c r="G204" s="131">
        <v>23939</v>
      </c>
      <c r="H204" s="131">
        <v>1200</v>
      </c>
      <c r="I204" s="131">
        <v>10283.16527</v>
      </c>
      <c r="J204" s="131">
        <f>I204-G204</f>
        <v>-13655.83473</v>
      </c>
      <c r="K204" s="131">
        <v>1200</v>
      </c>
      <c r="L204" s="132">
        <v>0</v>
      </c>
      <c r="M204" s="132">
        <f t="shared" si="177"/>
        <v>23939</v>
      </c>
      <c r="N204" s="131">
        <f t="shared" si="171"/>
        <v>100</v>
      </c>
      <c r="O204" s="131">
        <f t="shared" si="174"/>
        <v>0</v>
      </c>
      <c r="P204" s="131">
        <f>K204-H204</f>
        <v>0</v>
      </c>
      <c r="Q204" s="131">
        <f>R204+S204+T204</f>
        <v>0</v>
      </c>
      <c r="R204" s="131"/>
      <c r="S204" s="132"/>
      <c r="T204" s="131"/>
      <c r="U204" s="131"/>
      <c r="V204" s="131">
        <f>P204-Q204-U204</f>
        <v>0</v>
      </c>
      <c r="W204" s="131"/>
      <c r="X204" s="131"/>
      <c r="Y204" s="131"/>
      <c r="Z204" s="131"/>
      <c r="AA204" s="105"/>
      <c r="AB204" s="105" t="s">
        <v>50</v>
      </c>
    </row>
    <row r="205" spans="2:28" s="167" customFormat="1" ht="93.75" customHeight="1" x14ac:dyDescent="0.2">
      <c r="B205" s="135" t="s">
        <v>149</v>
      </c>
      <c r="C205" s="129"/>
      <c r="D205" s="129"/>
      <c r="E205" s="137" t="s">
        <v>150</v>
      </c>
      <c r="F205" s="131">
        <f>F206</f>
        <v>9074083</v>
      </c>
      <c r="G205" s="131">
        <f t="shared" ref="G205:P205" si="185">G206</f>
        <v>2390043</v>
      </c>
      <c r="H205" s="131">
        <f>H206</f>
        <v>2390043</v>
      </c>
      <c r="I205" s="131">
        <f>I206</f>
        <v>2390042.5630000001</v>
      </c>
      <c r="J205" s="131">
        <f t="shared" si="185"/>
        <v>-0.43699999999999761</v>
      </c>
      <c r="K205" s="131">
        <f t="shared" si="185"/>
        <v>2390042.5630000001</v>
      </c>
      <c r="L205" s="131">
        <f t="shared" si="185"/>
        <v>100</v>
      </c>
      <c r="M205" s="131">
        <f>M206</f>
        <v>9074083</v>
      </c>
      <c r="N205" s="131">
        <f t="shared" si="185"/>
        <v>100</v>
      </c>
      <c r="O205" s="131">
        <f t="shared" si="185"/>
        <v>0</v>
      </c>
      <c r="P205" s="131">
        <f t="shared" si="185"/>
        <v>-0.43699999999999761</v>
      </c>
      <c r="Q205" s="131">
        <f>R205+S205+T205</f>
        <v>0</v>
      </c>
      <c r="R205" s="131">
        <f>R206</f>
        <v>0</v>
      </c>
      <c r="S205" s="131">
        <f>S206</f>
        <v>0</v>
      </c>
      <c r="T205" s="131">
        <f>T206</f>
        <v>0</v>
      </c>
      <c r="U205" s="131">
        <v>0</v>
      </c>
      <c r="V205" s="131">
        <f>V206</f>
        <v>0</v>
      </c>
      <c r="W205" s="131"/>
      <c r="X205" s="131"/>
      <c r="Y205" s="131"/>
      <c r="Z205" s="131"/>
      <c r="AA205" s="139"/>
      <c r="AB205" s="105"/>
    </row>
    <row r="206" spans="2:28" ht="25.5" x14ac:dyDescent="0.2">
      <c r="B206" s="135"/>
      <c r="C206" s="129" t="s">
        <v>46</v>
      </c>
      <c r="D206" s="129"/>
      <c r="E206" s="137" t="s">
        <v>47</v>
      </c>
      <c r="F206" s="131">
        <f>F208+F207</f>
        <v>9074083</v>
      </c>
      <c r="G206" s="131">
        <f t="shared" ref="G206:J206" si="186">G208+G207</f>
        <v>2390043</v>
      </c>
      <c r="H206" s="131">
        <f t="shared" si="186"/>
        <v>2390043</v>
      </c>
      <c r="I206" s="131">
        <f>I208+I207</f>
        <v>2390042.5630000001</v>
      </c>
      <c r="J206" s="131">
        <f t="shared" si="186"/>
        <v>-0.43699999999999761</v>
      </c>
      <c r="K206" s="131">
        <f>K208+K207</f>
        <v>2390042.5630000001</v>
      </c>
      <c r="L206" s="131">
        <f>L208</f>
        <v>100</v>
      </c>
      <c r="M206" s="132">
        <f>F206</f>
        <v>9074083</v>
      </c>
      <c r="N206" s="131">
        <f>N208</f>
        <v>100</v>
      </c>
      <c r="O206" s="131">
        <f>O208</f>
        <v>0</v>
      </c>
      <c r="P206" s="131">
        <f>P208+P207</f>
        <v>-0.43699999999999761</v>
      </c>
      <c r="Q206" s="131">
        <f>Q208+Q207</f>
        <v>0</v>
      </c>
      <c r="R206" s="131">
        <f>R207+R208</f>
        <v>0</v>
      </c>
      <c r="S206" s="131">
        <f t="shared" ref="S206:V206" si="187">S208</f>
        <v>0</v>
      </c>
      <c r="T206" s="131">
        <f>T208+T207</f>
        <v>0</v>
      </c>
      <c r="U206" s="131">
        <f t="shared" si="187"/>
        <v>0</v>
      </c>
      <c r="V206" s="131">
        <f t="shared" si="187"/>
        <v>0</v>
      </c>
      <c r="W206" s="131"/>
      <c r="X206" s="131"/>
      <c r="Y206" s="131"/>
      <c r="Z206" s="131"/>
      <c r="AA206" s="105"/>
      <c r="AB206" s="168"/>
    </row>
    <row r="207" spans="2:28" ht="63.75" x14ac:dyDescent="0.2">
      <c r="B207" s="129"/>
      <c r="C207" s="129"/>
      <c r="D207" s="129" t="s">
        <v>77</v>
      </c>
      <c r="E207" s="137" t="s">
        <v>129</v>
      </c>
      <c r="F207" s="131">
        <v>43</v>
      </c>
      <c r="G207" s="131">
        <v>43</v>
      </c>
      <c r="H207" s="131">
        <v>43</v>
      </c>
      <c r="I207" s="131">
        <v>42.563000000000002</v>
      </c>
      <c r="J207" s="131">
        <f>I207-G207</f>
        <v>-0.43699999999999761</v>
      </c>
      <c r="K207" s="131">
        <v>42.563000000000002</v>
      </c>
      <c r="L207" s="132">
        <v>0</v>
      </c>
      <c r="M207" s="132">
        <f t="shared" si="177"/>
        <v>43</v>
      </c>
      <c r="N207" s="131">
        <f t="shared" ref="N207:N264" si="188">M207/F207*100</f>
        <v>100</v>
      </c>
      <c r="O207" s="131">
        <f t="shared" ref="O207" si="189">M207-F207</f>
        <v>0</v>
      </c>
      <c r="P207" s="131">
        <f>K207-H207</f>
        <v>-0.43699999999999761</v>
      </c>
      <c r="Q207" s="131">
        <f>R207+S207+T207</f>
        <v>0</v>
      </c>
      <c r="R207" s="131"/>
      <c r="S207" s="132"/>
      <c r="T207" s="131"/>
      <c r="U207" s="131"/>
      <c r="V207" s="131">
        <f>P207-Q207-U207</f>
        <v>-0.43699999999999761</v>
      </c>
      <c r="W207" s="131"/>
      <c r="X207" s="131"/>
      <c r="Y207" s="131"/>
      <c r="Z207" s="131"/>
      <c r="AA207" s="105" t="s">
        <v>66</v>
      </c>
      <c r="AB207" s="105" t="s">
        <v>66</v>
      </c>
    </row>
    <row r="208" spans="2:28" ht="54" customHeight="1" x14ac:dyDescent="0.2">
      <c r="B208" s="135"/>
      <c r="C208" s="129"/>
      <c r="D208" s="129" t="s">
        <v>125</v>
      </c>
      <c r="E208" s="137" t="s">
        <v>126</v>
      </c>
      <c r="F208" s="131">
        <v>9074040</v>
      </c>
      <c r="G208" s="131">
        <v>2390000</v>
      </c>
      <c r="H208" s="131">
        <v>2390000</v>
      </c>
      <c r="I208" s="162">
        <v>2390000</v>
      </c>
      <c r="J208" s="131">
        <f>I208-G208</f>
        <v>0</v>
      </c>
      <c r="K208" s="131">
        <v>2390000</v>
      </c>
      <c r="L208" s="132">
        <v>100</v>
      </c>
      <c r="M208" s="132">
        <f t="shared" si="177"/>
        <v>9074040</v>
      </c>
      <c r="N208" s="131">
        <f t="shared" si="188"/>
        <v>100</v>
      </c>
      <c r="O208" s="131">
        <f>M208-F208</f>
        <v>0</v>
      </c>
      <c r="P208" s="131">
        <f>K208-H208</f>
        <v>0</v>
      </c>
      <c r="Q208" s="131">
        <f>R208+S208+T208</f>
        <v>0</v>
      </c>
      <c r="R208" s="132"/>
      <c r="S208" s="132"/>
      <c r="T208" s="131"/>
      <c r="U208" s="131"/>
      <c r="V208" s="131">
        <v>0</v>
      </c>
      <c r="W208" s="131"/>
      <c r="X208" s="131"/>
      <c r="Y208" s="131"/>
      <c r="Z208" s="131"/>
      <c r="AA208" s="105"/>
      <c r="AB208" s="105"/>
    </row>
    <row r="209" spans="2:28" ht="72" customHeight="1" x14ac:dyDescent="0.2">
      <c r="B209" s="129" t="s">
        <v>151</v>
      </c>
      <c r="C209" s="129"/>
      <c r="D209" s="129"/>
      <c r="E209" s="146" t="s">
        <v>152</v>
      </c>
      <c r="F209" s="131">
        <f>F210</f>
        <v>341363</v>
      </c>
      <c r="G209" s="131">
        <f t="shared" ref="G209:J209" si="190">G210</f>
        <v>186054</v>
      </c>
      <c r="H209" s="131">
        <f t="shared" si="190"/>
        <v>99594</v>
      </c>
      <c r="I209" s="131">
        <f t="shared" si="190"/>
        <v>151163.69674999997</v>
      </c>
      <c r="J209" s="131">
        <f t="shared" si="190"/>
        <v>-34890.303249999997</v>
      </c>
      <c r="K209" s="131">
        <f>K210</f>
        <v>99497.106139999989</v>
      </c>
      <c r="L209" s="132">
        <f>(K209/H209)*100</f>
        <v>99.902711147257861</v>
      </c>
      <c r="M209" s="131">
        <f>M210</f>
        <v>341363</v>
      </c>
      <c r="N209" s="131">
        <f t="shared" si="188"/>
        <v>100</v>
      </c>
      <c r="O209" s="131">
        <f t="shared" ref="O209:S209" si="191">O210</f>
        <v>0</v>
      </c>
      <c r="P209" s="131">
        <f t="shared" si="191"/>
        <v>-96.893860000000231</v>
      </c>
      <c r="Q209" s="131">
        <f t="shared" si="191"/>
        <v>-1066.9870000000001</v>
      </c>
      <c r="R209" s="131">
        <f t="shared" si="191"/>
        <v>0</v>
      </c>
      <c r="S209" s="131">
        <f t="shared" si="191"/>
        <v>-12.773999999999999</v>
      </c>
      <c r="T209" s="131">
        <f>T210</f>
        <v>-1054.213</v>
      </c>
      <c r="U209" s="131">
        <v>0</v>
      </c>
      <c r="V209" s="131">
        <v>0</v>
      </c>
      <c r="W209" s="131"/>
      <c r="X209" s="131"/>
      <c r="Y209" s="131"/>
      <c r="Z209" s="131"/>
      <c r="AA209" s="133"/>
      <c r="AB209" s="134"/>
    </row>
    <row r="210" spans="2:28" ht="25.5" x14ac:dyDescent="0.2">
      <c r="B210" s="129"/>
      <c r="C210" s="129" t="s">
        <v>46</v>
      </c>
      <c r="D210" s="129"/>
      <c r="E210" s="137" t="s">
        <v>47</v>
      </c>
      <c r="F210" s="131">
        <f t="shared" ref="F210:K210" si="192">SUM(F211:F228)</f>
        <v>341363</v>
      </c>
      <c r="G210" s="131">
        <f t="shared" si="192"/>
        <v>186054</v>
      </c>
      <c r="H210" s="131">
        <f t="shared" si="192"/>
        <v>99594</v>
      </c>
      <c r="I210" s="131">
        <f t="shared" si="192"/>
        <v>151163.69674999997</v>
      </c>
      <c r="J210" s="131">
        <f t="shared" si="192"/>
        <v>-34890.303249999997</v>
      </c>
      <c r="K210" s="131">
        <f t="shared" si="192"/>
        <v>99497.106139999989</v>
      </c>
      <c r="L210" s="132">
        <f>(K210/H210)*100</f>
        <v>99.902711147257861</v>
      </c>
      <c r="M210" s="131">
        <f>SUM(M211:M228)</f>
        <v>341363</v>
      </c>
      <c r="N210" s="131">
        <f t="shared" si="188"/>
        <v>100</v>
      </c>
      <c r="O210" s="131">
        <f>SUM(O216:O228)</f>
        <v>0</v>
      </c>
      <c r="P210" s="131">
        <f>SUM(P211:P228)</f>
        <v>-96.893860000000231</v>
      </c>
      <c r="Q210" s="131">
        <f>SUM(Q211:Q228)</f>
        <v>-1066.9870000000001</v>
      </c>
      <c r="R210" s="131">
        <f>SUM(R211:R228)</f>
        <v>0</v>
      </c>
      <c r="S210" s="131">
        <f>SUM(S211:S228)</f>
        <v>-12.773999999999999</v>
      </c>
      <c r="T210" s="131">
        <f>SUM(T211:T228)</f>
        <v>-1054.213</v>
      </c>
      <c r="U210" s="131">
        <f>U216+U218+U219+U220+U221+U225+U227+U228</f>
        <v>0</v>
      </c>
      <c r="V210" s="131">
        <f>V216+V218+V219+V220+V221+V225+V227+V228</f>
        <v>904.38924999999983</v>
      </c>
      <c r="W210" s="131"/>
      <c r="X210" s="131"/>
      <c r="Y210" s="131"/>
      <c r="Z210" s="131"/>
      <c r="AA210" s="105"/>
      <c r="AB210" s="134"/>
    </row>
    <row r="211" spans="2:28" x14ac:dyDescent="0.2">
      <c r="B211" s="129"/>
      <c r="C211" s="129"/>
      <c r="D211" s="129" t="s">
        <v>88</v>
      </c>
      <c r="E211" s="137" t="s">
        <v>49</v>
      </c>
      <c r="F211" s="131">
        <v>189428</v>
      </c>
      <c r="G211" s="131">
        <v>65200</v>
      </c>
      <c r="H211" s="131">
        <v>64555</v>
      </c>
      <c r="I211" s="131">
        <v>64555</v>
      </c>
      <c r="J211" s="131">
        <f t="shared" ref="J211:J215" si="193">I211-G211</f>
        <v>-645</v>
      </c>
      <c r="K211" s="131">
        <v>64555</v>
      </c>
      <c r="L211" s="132">
        <v>100</v>
      </c>
      <c r="M211" s="132">
        <f t="shared" ref="M211:M215" si="194">F211</f>
        <v>189428</v>
      </c>
      <c r="N211" s="131">
        <f t="shared" si="188"/>
        <v>100</v>
      </c>
      <c r="O211" s="131">
        <f t="shared" ref="O211:O215" si="195">M211-F211</f>
        <v>0</v>
      </c>
      <c r="P211" s="131">
        <f t="shared" ref="P211:P228" si="196">K211-H211</f>
        <v>0</v>
      </c>
      <c r="Q211" s="131">
        <f t="shared" ref="Q211:Q228" si="197">R211+S211+T211</f>
        <v>0</v>
      </c>
      <c r="R211" s="131"/>
      <c r="S211" s="132"/>
      <c r="T211" s="131"/>
      <c r="U211" s="131"/>
      <c r="V211" s="131">
        <f>P211-Q211-U211</f>
        <v>0</v>
      </c>
      <c r="W211" s="131"/>
      <c r="X211" s="131"/>
      <c r="Y211" s="131"/>
      <c r="Z211" s="131"/>
      <c r="AA211" s="105"/>
      <c r="AB211" s="105"/>
    </row>
    <row r="212" spans="2:28" x14ac:dyDescent="0.2">
      <c r="B212" s="135"/>
      <c r="C212" s="129"/>
      <c r="D212" s="129" t="s">
        <v>101</v>
      </c>
      <c r="E212" s="137" t="s">
        <v>56</v>
      </c>
      <c r="F212" s="131">
        <v>8015</v>
      </c>
      <c r="G212" s="131">
        <v>1463</v>
      </c>
      <c r="H212" s="131">
        <v>1463</v>
      </c>
      <c r="I212" s="131">
        <v>1462.1769999999999</v>
      </c>
      <c r="J212" s="131">
        <f>I212-G212</f>
        <v>-0.82300000000009277</v>
      </c>
      <c r="K212" s="131">
        <v>1462.1769999999999</v>
      </c>
      <c r="L212" s="132">
        <v>0</v>
      </c>
      <c r="M212" s="132">
        <f>F212</f>
        <v>8015</v>
      </c>
      <c r="N212" s="131">
        <v>100</v>
      </c>
      <c r="O212" s="131">
        <f t="shared" si="195"/>
        <v>0</v>
      </c>
      <c r="P212" s="131">
        <f>K212-H212</f>
        <v>-0.82300000000009277</v>
      </c>
      <c r="Q212" s="131">
        <f>T212+S212</f>
        <v>-0.94299999999999995</v>
      </c>
      <c r="R212" s="132" t="s">
        <v>53</v>
      </c>
      <c r="S212" s="132">
        <v>-0.94299999999999995</v>
      </c>
      <c r="T212" s="131"/>
      <c r="U212" s="131"/>
      <c r="V212" s="131">
        <f>P212-Q212-U212</f>
        <v>0.11999999999990718</v>
      </c>
      <c r="W212" s="131"/>
      <c r="X212" s="131"/>
      <c r="Y212" s="131"/>
      <c r="Z212" s="131"/>
      <c r="AA212" s="105"/>
      <c r="AB212" s="105"/>
    </row>
    <row r="213" spans="2:28" ht="38.25" x14ac:dyDescent="0.2">
      <c r="B213" s="135"/>
      <c r="C213" s="129"/>
      <c r="D213" s="140" t="s">
        <v>103</v>
      </c>
      <c r="E213" s="141" t="s">
        <v>58</v>
      </c>
      <c r="F213" s="131">
        <v>2684</v>
      </c>
      <c r="G213" s="131">
        <v>1077</v>
      </c>
      <c r="H213" s="131">
        <v>1077</v>
      </c>
      <c r="I213" s="131">
        <v>1077</v>
      </c>
      <c r="J213" s="131">
        <f t="shared" ref="J213" si="198">I213-G213</f>
        <v>0</v>
      </c>
      <c r="K213" s="131">
        <v>1077</v>
      </c>
      <c r="L213" s="132">
        <v>100</v>
      </c>
      <c r="M213" s="132">
        <f t="shared" si="194"/>
        <v>2684</v>
      </c>
      <c r="N213" s="131">
        <f t="shared" si="188"/>
        <v>100</v>
      </c>
      <c r="O213" s="131">
        <f t="shared" si="195"/>
        <v>0</v>
      </c>
      <c r="P213" s="131">
        <f>K213-H213</f>
        <v>0</v>
      </c>
      <c r="Q213" s="131">
        <f>R213+S213+T213</f>
        <v>0</v>
      </c>
      <c r="R213" s="132"/>
      <c r="S213" s="132"/>
      <c r="T213" s="131"/>
      <c r="U213" s="131"/>
      <c r="V213" s="131">
        <v>0</v>
      </c>
      <c r="W213" s="131"/>
      <c r="X213" s="131"/>
      <c r="Y213" s="131"/>
      <c r="Z213" s="131"/>
      <c r="AA213" s="105"/>
      <c r="AB213" s="105"/>
    </row>
    <row r="214" spans="2:28" x14ac:dyDescent="0.2">
      <c r="B214" s="129"/>
      <c r="C214" s="129"/>
      <c r="D214" s="129" t="s">
        <v>59</v>
      </c>
      <c r="E214" s="137" t="s">
        <v>60</v>
      </c>
      <c r="F214" s="131">
        <v>10002</v>
      </c>
      <c r="G214" s="131">
        <v>3332</v>
      </c>
      <c r="H214" s="131">
        <v>3332</v>
      </c>
      <c r="I214" s="131">
        <v>3332</v>
      </c>
      <c r="J214" s="131">
        <f>I214-G214</f>
        <v>0</v>
      </c>
      <c r="K214" s="131">
        <v>3332</v>
      </c>
      <c r="L214" s="132">
        <v>100</v>
      </c>
      <c r="M214" s="132">
        <f t="shared" si="194"/>
        <v>10002</v>
      </c>
      <c r="N214" s="131">
        <f t="shared" si="188"/>
        <v>100</v>
      </c>
      <c r="O214" s="131">
        <f t="shared" si="195"/>
        <v>0</v>
      </c>
      <c r="P214" s="131">
        <f t="shared" si="196"/>
        <v>0</v>
      </c>
      <c r="Q214" s="131">
        <f t="shared" si="197"/>
        <v>0</v>
      </c>
      <c r="R214" s="131"/>
      <c r="S214" s="132"/>
      <c r="T214" s="131"/>
      <c r="U214" s="131"/>
      <c r="V214" s="131">
        <f t="shared" ref="V214:V219" si="199">P214-Q214-U214</f>
        <v>0</v>
      </c>
      <c r="W214" s="131"/>
      <c r="X214" s="131"/>
      <c r="Y214" s="131"/>
      <c r="Z214" s="131"/>
      <c r="AA214" s="105"/>
      <c r="AB214" s="105"/>
    </row>
    <row r="215" spans="2:28" ht="38.25" x14ac:dyDescent="0.2">
      <c r="B215" s="129"/>
      <c r="C215" s="129"/>
      <c r="D215" s="129" t="s">
        <v>61</v>
      </c>
      <c r="E215" s="137" t="s">
        <v>102</v>
      </c>
      <c r="F215" s="131">
        <v>8524</v>
      </c>
      <c r="G215" s="131">
        <v>2666</v>
      </c>
      <c r="H215" s="131">
        <v>2666</v>
      </c>
      <c r="I215" s="131">
        <v>2666</v>
      </c>
      <c r="J215" s="131">
        <f t="shared" si="193"/>
        <v>0</v>
      </c>
      <c r="K215" s="131">
        <v>2666</v>
      </c>
      <c r="L215" s="132">
        <v>100</v>
      </c>
      <c r="M215" s="132">
        <f t="shared" si="194"/>
        <v>8524</v>
      </c>
      <c r="N215" s="131">
        <f t="shared" si="188"/>
        <v>100</v>
      </c>
      <c r="O215" s="131">
        <f t="shared" si="195"/>
        <v>0</v>
      </c>
      <c r="P215" s="131">
        <f t="shared" si="196"/>
        <v>0</v>
      </c>
      <c r="Q215" s="131">
        <f t="shared" si="197"/>
        <v>0</v>
      </c>
      <c r="R215" s="131"/>
      <c r="S215" s="132"/>
      <c r="T215" s="131"/>
      <c r="U215" s="131"/>
      <c r="V215" s="131">
        <f t="shared" si="199"/>
        <v>0</v>
      </c>
      <c r="W215" s="131"/>
      <c r="X215" s="131"/>
      <c r="Y215" s="131"/>
      <c r="Z215" s="131"/>
      <c r="AA215" s="105"/>
      <c r="AB215" s="105"/>
    </row>
    <row r="216" spans="2:28" ht="25.5" x14ac:dyDescent="0.2">
      <c r="B216" s="129"/>
      <c r="C216" s="129"/>
      <c r="D216" s="129" t="s">
        <v>89</v>
      </c>
      <c r="E216" s="137" t="s">
        <v>110</v>
      </c>
      <c r="F216" s="131">
        <v>85</v>
      </c>
      <c r="G216" s="131">
        <v>85</v>
      </c>
      <c r="H216" s="131">
        <v>85</v>
      </c>
      <c r="I216" s="131">
        <v>0</v>
      </c>
      <c r="J216" s="131">
        <f>I216-G216</f>
        <v>-85</v>
      </c>
      <c r="K216" s="131">
        <v>0</v>
      </c>
      <c r="L216" s="132">
        <v>0</v>
      </c>
      <c r="M216" s="132">
        <f t="shared" si="177"/>
        <v>85</v>
      </c>
      <c r="N216" s="131">
        <f t="shared" si="188"/>
        <v>100</v>
      </c>
      <c r="O216" s="131">
        <v>0</v>
      </c>
      <c r="P216" s="131">
        <f t="shared" si="196"/>
        <v>-85</v>
      </c>
      <c r="Q216" s="131">
        <f>R216+S216+T216</f>
        <v>0</v>
      </c>
      <c r="R216" s="132"/>
      <c r="S216" s="132"/>
      <c r="T216" s="131"/>
      <c r="U216" s="131"/>
      <c r="V216" s="131">
        <f t="shared" si="199"/>
        <v>-85</v>
      </c>
      <c r="W216" s="131"/>
      <c r="X216" s="131"/>
      <c r="Y216" s="131"/>
      <c r="Z216" s="131"/>
      <c r="AA216" s="105"/>
      <c r="AB216" s="105"/>
    </row>
    <row r="217" spans="2:28" ht="51" x14ac:dyDescent="0.2">
      <c r="B217" s="129"/>
      <c r="C217" s="129"/>
      <c r="D217" s="129" t="s">
        <v>64</v>
      </c>
      <c r="E217" s="142" t="s">
        <v>65</v>
      </c>
      <c r="F217" s="131">
        <v>5682</v>
      </c>
      <c r="G217" s="131">
        <v>1690</v>
      </c>
      <c r="H217" s="131">
        <v>1690</v>
      </c>
      <c r="I217" s="131">
        <v>1690</v>
      </c>
      <c r="J217" s="131">
        <f t="shared" ref="J217" si="200">I217-G217</f>
        <v>0</v>
      </c>
      <c r="K217" s="131">
        <v>1690</v>
      </c>
      <c r="L217" s="132">
        <f t="shared" ref="L217:L228" si="201">(K217/H217)*100</f>
        <v>100</v>
      </c>
      <c r="M217" s="132">
        <f t="shared" si="177"/>
        <v>5682</v>
      </c>
      <c r="N217" s="131">
        <f t="shared" si="188"/>
        <v>100</v>
      </c>
      <c r="O217" s="131">
        <f t="shared" ref="O217" si="202">M217-F217</f>
        <v>0</v>
      </c>
      <c r="P217" s="131">
        <f>K217-H217</f>
        <v>0</v>
      </c>
      <c r="Q217" s="131">
        <f t="shared" si="197"/>
        <v>-11.831</v>
      </c>
      <c r="R217" s="131"/>
      <c r="S217" s="132">
        <v>-11.831</v>
      </c>
      <c r="T217" s="131"/>
      <c r="U217" s="131"/>
      <c r="V217" s="131">
        <f t="shared" si="199"/>
        <v>11.831</v>
      </c>
      <c r="W217" s="131"/>
      <c r="X217" s="131"/>
      <c r="Y217" s="131"/>
      <c r="Z217" s="131"/>
      <c r="AA217" s="105"/>
      <c r="AB217" s="105"/>
    </row>
    <row r="218" spans="2:28" ht="25.5" x14ac:dyDescent="0.2">
      <c r="B218" s="129"/>
      <c r="C218" s="129"/>
      <c r="D218" s="129" t="s">
        <v>91</v>
      </c>
      <c r="E218" s="137" t="s">
        <v>92</v>
      </c>
      <c r="F218" s="131">
        <v>90980</v>
      </c>
      <c r="G218" s="131">
        <v>90980</v>
      </c>
      <c r="H218" s="131">
        <v>13593</v>
      </c>
      <c r="I218" s="131">
        <v>64582.990610000001</v>
      </c>
      <c r="J218" s="131">
        <f>I218-G218</f>
        <v>-26397.009389999999</v>
      </c>
      <c r="K218" s="131">
        <v>13593</v>
      </c>
      <c r="L218" s="132">
        <f t="shared" si="201"/>
        <v>100</v>
      </c>
      <c r="M218" s="132">
        <f t="shared" si="177"/>
        <v>90980</v>
      </c>
      <c r="N218" s="131">
        <f t="shared" si="188"/>
        <v>100</v>
      </c>
      <c r="O218" s="131">
        <f>M218-F218</f>
        <v>0</v>
      </c>
      <c r="P218" s="131">
        <f>K218-H218</f>
        <v>0</v>
      </c>
      <c r="Q218" s="131">
        <f>R218+T218</f>
        <v>-999.21299999999997</v>
      </c>
      <c r="R218" s="132"/>
      <c r="S218" s="132"/>
      <c r="T218" s="131">
        <v>-999.21299999999997</v>
      </c>
      <c r="U218" s="131"/>
      <c r="V218" s="131">
        <f t="shared" si="199"/>
        <v>999.21299999999997</v>
      </c>
      <c r="W218" s="131"/>
      <c r="X218" s="131"/>
      <c r="Y218" s="131"/>
      <c r="Z218" s="131"/>
      <c r="AA218" s="105"/>
      <c r="AB218" s="105" t="s">
        <v>216</v>
      </c>
    </row>
    <row r="219" spans="2:28" ht="40.5" customHeight="1" x14ac:dyDescent="0.2">
      <c r="B219" s="129"/>
      <c r="C219" s="129"/>
      <c r="D219" s="129" t="s">
        <v>93</v>
      </c>
      <c r="E219" s="137" t="s">
        <v>94</v>
      </c>
      <c r="F219" s="131">
        <v>1700</v>
      </c>
      <c r="G219" s="131">
        <v>1700</v>
      </c>
      <c r="H219" s="131">
        <v>654</v>
      </c>
      <c r="I219" s="131">
        <v>653.41269999999997</v>
      </c>
      <c r="J219" s="131">
        <f>I219-G219</f>
        <v>-1046.5873000000001</v>
      </c>
      <c r="K219" s="131">
        <v>653.41269999999997</v>
      </c>
      <c r="L219" s="132">
        <v>100</v>
      </c>
      <c r="M219" s="132">
        <f t="shared" si="177"/>
        <v>1700</v>
      </c>
      <c r="N219" s="131">
        <f t="shared" si="188"/>
        <v>100</v>
      </c>
      <c r="O219" s="131">
        <f>M219-F219</f>
        <v>0</v>
      </c>
      <c r="P219" s="131">
        <f>K219-H219</f>
        <v>-0.58730000000002747</v>
      </c>
      <c r="Q219" s="131">
        <f>R219+S219+T219</f>
        <v>0</v>
      </c>
      <c r="R219" s="132"/>
      <c r="S219" s="132"/>
      <c r="T219" s="131"/>
      <c r="U219" s="131"/>
      <c r="V219" s="131">
        <f t="shared" si="199"/>
        <v>-0.58730000000002747</v>
      </c>
      <c r="W219" s="131"/>
      <c r="X219" s="131"/>
      <c r="Y219" s="131"/>
      <c r="Z219" s="131"/>
      <c r="AA219" s="105" t="s">
        <v>66</v>
      </c>
      <c r="AB219" s="105" t="s">
        <v>211</v>
      </c>
    </row>
    <row r="220" spans="2:28" ht="27" customHeight="1" x14ac:dyDescent="0.2">
      <c r="B220" s="129"/>
      <c r="C220" s="129"/>
      <c r="D220" s="129" t="s">
        <v>95</v>
      </c>
      <c r="E220" s="149" t="s">
        <v>96</v>
      </c>
      <c r="F220" s="131">
        <v>1618</v>
      </c>
      <c r="G220" s="131">
        <v>1618</v>
      </c>
      <c r="H220" s="131">
        <v>0</v>
      </c>
      <c r="I220" s="131">
        <v>0</v>
      </c>
      <c r="J220" s="131">
        <f>I220-G220</f>
        <v>-1618</v>
      </c>
      <c r="K220" s="131">
        <v>0</v>
      </c>
      <c r="L220" s="132">
        <v>100</v>
      </c>
      <c r="M220" s="132">
        <f t="shared" si="177"/>
        <v>1618</v>
      </c>
      <c r="N220" s="131">
        <f t="shared" si="188"/>
        <v>100</v>
      </c>
      <c r="O220" s="131">
        <f>M220-F220</f>
        <v>0</v>
      </c>
      <c r="P220" s="131">
        <f t="shared" si="196"/>
        <v>0</v>
      </c>
      <c r="Q220" s="131">
        <f>R220+S220+T220</f>
        <v>0</v>
      </c>
      <c r="R220" s="132"/>
      <c r="S220" s="132"/>
      <c r="T220" s="131"/>
      <c r="U220" s="131"/>
      <c r="V220" s="131">
        <v>0</v>
      </c>
      <c r="W220" s="131"/>
      <c r="X220" s="131"/>
      <c r="Y220" s="131"/>
      <c r="Z220" s="131"/>
      <c r="AA220" s="105"/>
      <c r="AB220" s="105" t="s">
        <v>200</v>
      </c>
    </row>
    <row r="221" spans="2:28" ht="63.75" x14ac:dyDescent="0.2">
      <c r="B221" s="129"/>
      <c r="C221" s="129"/>
      <c r="D221" s="129" t="s">
        <v>71</v>
      </c>
      <c r="E221" s="137" t="s">
        <v>104</v>
      </c>
      <c r="F221" s="131">
        <v>5469</v>
      </c>
      <c r="G221" s="131">
        <v>5469</v>
      </c>
      <c r="H221" s="131">
        <v>2540</v>
      </c>
      <c r="I221" s="131">
        <v>2539.5235499999999</v>
      </c>
      <c r="J221" s="131">
        <f>I221-G221</f>
        <v>-2929.4764500000001</v>
      </c>
      <c r="K221" s="131">
        <v>2539.5235499999999</v>
      </c>
      <c r="L221" s="132">
        <v>100</v>
      </c>
      <c r="M221" s="132">
        <f t="shared" si="177"/>
        <v>5469</v>
      </c>
      <c r="N221" s="131">
        <f t="shared" si="188"/>
        <v>100</v>
      </c>
      <c r="O221" s="131">
        <f>M221-F221</f>
        <v>0</v>
      </c>
      <c r="P221" s="131">
        <f>K221-H221</f>
        <v>-0.4764500000001135</v>
      </c>
      <c r="Q221" s="131">
        <f>R221+S221+T221</f>
        <v>0</v>
      </c>
      <c r="R221" s="132"/>
      <c r="S221" s="132"/>
      <c r="T221" s="131"/>
      <c r="U221" s="131"/>
      <c r="V221" s="131">
        <f>P221-Q221-U221</f>
        <v>-0.4764500000001135</v>
      </c>
      <c r="W221" s="131"/>
      <c r="X221" s="131"/>
      <c r="Y221" s="131"/>
      <c r="Z221" s="131"/>
      <c r="AA221" s="105" t="s">
        <v>66</v>
      </c>
      <c r="AB221" s="105" t="s">
        <v>200</v>
      </c>
    </row>
    <row r="222" spans="2:28" ht="25.5" x14ac:dyDescent="0.2">
      <c r="B222" s="129"/>
      <c r="C222" s="129"/>
      <c r="D222" s="129" t="s">
        <v>97</v>
      </c>
      <c r="E222" s="137" t="s">
        <v>98</v>
      </c>
      <c r="F222" s="131">
        <v>10348</v>
      </c>
      <c r="G222" s="131">
        <v>6448</v>
      </c>
      <c r="H222" s="131">
        <v>6448</v>
      </c>
      <c r="I222" s="131">
        <v>6448</v>
      </c>
      <c r="J222" s="131">
        <f t="shared" ref="J222:J258" si="203">I222-G222</f>
        <v>0</v>
      </c>
      <c r="K222" s="131">
        <v>6448</v>
      </c>
      <c r="L222" s="132">
        <v>100</v>
      </c>
      <c r="M222" s="132">
        <f t="shared" si="177"/>
        <v>10348</v>
      </c>
      <c r="N222" s="131">
        <f t="shared" si="188"/>
        <v>100</v>
      </c>
      <c r="O222" s="131">
        <f t="shared" ref="O222:O259" si="204">M222-F222</f>
        <v>0</v>
      </c>
      <c r="P222" s="131">
        <f t="shared" ref="P222:P223" si="205">K222-H222</f>
        <v>0</v>
      </c>
      <c r="Q222" s="131">
        <f>R222+S222+T222</f>
        <v>0</v>
      </c>
      <c r="R222" s="132"/>
      <c r="S222" s="132"/>
      <c r="T222" s="131"/>
      <c r="U222" s="131"/>
      <c r="V222" s="131">
        <f>P222-Q222-U222</f>
        <v>0</v>
      </c>
      <c r="W222" s="131"/>
      <c r="X222" s="131"/>
      <c r="Y222" s="131"/>
      <c r="Z222" s="131"/>
      <c r="AA222" s="105"/>
      <c r="AB222" s="105"/>
    </row>
    <row r="223" spans="2:28" ht="63.75" x14ac:dyDescent="0.2">
      <c r="B223" s="129"/>
      <c r="C223" s="129"/>
      <c r="D223" s="129" t="s">
        <v>73</v>
      </c>
      <c r="E223" s="137" t="s">
        <v>74</v>
      </c>
      <c r="F223" s="131">
        <v>399</v>
      </c>
      <c r="G223" s="131">
        <v>399</v>
      </c>
      <c r="H223" s="131">
        <v>120</v>
      </c>
      <c r="I223" s="131">
        <v>326.22863999999998</v>
      </c>
      <c r="J223" s="131">
        <f t="shared" si="203"/>
        <v>-72.771360000000016</v>
      </c>
      <c r="K223" s="131">
        <v>119.62864</v>
      </c>
      <c r="L223" s="132">
        <v>100</v>
      </c>
      <c r="M223" s="132">
        <f t="shared" si="177"/>
        <v>399</v>
      </c>
      <c r="N223" s="131">
        <f t="shared" si="188"/>
        <v>100</v>
      </c>
      <c r="O223" s="131">
        <f t="shared" si="204"/>
        <v>0</v>
      </c>
      <c r="P223" s="131">
        <f t="shared" si="205"/>
        <v>-0.37135999999999569</v>
      </c>
      <c r="Q223" s="131">
        <f t="shared" ref="Q223:Q224" si="206">R223+S223+T223</f>
        <v>0</v>
      </c>
      <c r="R223" s="132"/>
      <c r="S223" s="132"/>
      <c r="T223" s="131"/>
      <c r="U223" s="131"/>
      <c r="V223" s="131">
        <f>P223-Q223-U223</f>
        <v>-0.37135999999999569</v>
      </c>
      <c r="W223" s="131"/>
      <c r="X223" s="131"/>
      <c r="Y223" s="131"/>
      <c r="Z223" s="131"/>
      <c r="AA223" s="105"/>
      <c r="AB223" s="105" t="s">
        <v>66</v>
      </c>
    </row>
    <row r="224" spans="2:28" ht="63.75" x14ac:dyDescent="0.2">
      <c r="B224" s="135"/>
      <c r="C224" s="129"/>
      <c r="D224" s="140" t="s">
        <v>75</v>
      </c>
      <c r="E224" s="136" t="s">
        <v>76</v>
      </c>
      <c r="F224" s="131">
        <v>1948</v>
      </c>
      <c r="G224" s="131">
        <v>1948</v>
      </c>
      <c r="H224" s="131">
        <v>330</v>
      </c>
      <c r="I224" s="131">
        <v>800</v>
      </c>
      <c r="J224" s="131">
        <f t="shared" si="203"/>
        <v>-1148</v>
      </c>
      <c r="K224" s="131">
        <v>330</v>
      </c>
      <c r="L224" s="132">
        <f t="shared" ref="L224" si="207">(K224/H224)*100</f>
        <v>100</v>
      </c>
      <c r="M224" s="132">
        <f>F224</f>
        <v>1948</v>
      </c>
      <c r="N224" s="131">
        <f>M224/F224*100</f>
        <v>100</v>
      </c>
      <c r="O224" s="131">
        <f t="shared" si="204"/>
        <v>0</v>
      </c>
      <c r="P224" s="131">
        <f>K224-H224</f>
        <v>0</v>
      </c>
      <c r="Q224" s="131">
        <f t="shared" si="206"/>
        <v>-55</v>
      </c>
      <c r="R224" s="132"/>
      <c r="S224" s="132"/>
      <c r="T224" s="132">
        <v>-55</v>
      </c>
      <c r="U224" s="132"/>
      <c r="V224" s="131">
        <v>0</v>
      </c>
      <c r="W224" s="131"/>
      <c r="X224" s="131"/>
      <c r="Y224" s="131"/>
      <c r="Z224" s="131"/>
      <c r="AA224" s="105"/>
      <c r="AB224" s="105" t="s">
        <v>66</v>
      </c>
    </row>
    <row r="225" spans="2:28" ht="29.25" customHeight="1" x14ac:dyDescent="0.2">
      <c r="B225" s="129"/>
      <c r="C225" s="129"/>
      <c r="D225" s="129" t="s">
        <v>77</v>
      </c>
      <c r="E225" s="137" t="s">
        <v>129</v>
      </c>
      <c r="F225" s="131">
        <v>1838</v>
      </c>
      <c r="G225" s="131">
        <v>1088</v>
      </c>
      <c r="H225" s="131">
        <v>150</v>
      </c>
      <c r="I225" s="131">
        <v>150</v>
      </c>
      <c r="J225" s="131">
        <f t="shared" si="203"/>
        <v>-938</v>
      </c>
      <c r="K225" s="131">
        <v>150</v>
      </c>
      <c r="L225" s="132">
        <v>100</v>
      </c>
      <c r="M225" s="132">
        <f t="shared" si="177"/>
        <v>1838</v>
      </c>
      <c r="N225" s="131">
        <f t="shared" si="188"/>
        <v>100</v>
      </c>
      <c r="O225" s="131">
        <f t="shared" si="204"/>
        <v>0</v>
      </c>
      <c r="P225" s="131">
        <f t="shared" si="196"/>
        <v>0</v>
      </c>
      <c r="Q225" s="131">
        <f t="shared" si="197"/>
        <v>0</v>
      </c>
      <c r="R225" s="132"/>
      <c r="S225" s="132"/>
      <c r="T225" s="131"/>
      <c r="U225" s="131"/>
      <c r="V225" s="131">
        <f>P225-Q225-U225</f>
        <v>0</v>
      </c>
      <c r="W225" s="131"/>
      <c r="X225" s="131"/>
      <c r="Y225" s="131"/>
      <c r="Z225" s="131"/>
      <c r="AA225" s="105"/>
      <c r="AB225" s="105" t="s">
        <v>66</v>
      </c>
    </row>
    <row r="226" spans="2:28" ht="63.75" x14ac:dyDescent="0.2">
      <c r="B226" s="135"/>
      <c r="C226" s="129"/>
      <c r="D226" s="140" t="s">
        <v>206</v>
      </c>
      <c r="E226" s="137" t="s">
        <v>207</v>
      </c>
      <c r="F226" s="131">
        <v>79</v>
      </c>
      <c r="G226" s="131">
        <v>54</v>
      </c>
      <c r="H226" s="131">
        <v>54</v>
      </c>
      <c r="I226" s="131">
        <v>53.124250000000004</v>
      </c>
      <c r="J226" s="131">
        <f t="shared" si="203"/>
        <v>-0.87574999999999648</v>
      </c>
      <c r="K226" s="131">
        <v>53.124250000000004</v>
      </c>
      <c r="L226" s="132">
        <v>100</v>
      </c>
      <c r="M226" s="132">
        <f t="shared" si="177"/>
        <v>79</v>
      </c>
      <c r="N226" s="131">
        <f t="shared" si="188"/>
        <v>100</v>
      </c>
      <c r="O226" s="131">
        <f t="shared" si="204"/>
        <v>0</v>
      </c>
      <c r="P226" s="131">
        <f t="shared" si="196"/>
        <v>-0.87574999999999648</v>
      </c>
      <c r="Q226" s="131">
        <f t="shared" si="197"/>
        <v>0</v>
      </c>
      <c r="R226" s="132"/>
      <c r="S226" s="132"/>
      <c r="T226" s="131"/>
      <c r="U226" s="131"/>
      <c r="V226" s="131">
        <f>P226-Q226-U226</f>
        <v>-0.87574999999999648</v>
      </c>
      <c r="W226" s="131"/>
      <c r="X226" s="131"/>
      <c r="Y226" s="131"/>
      <c r="Z226" s="131"/>
      <c r="AA226" s="105" t="s">
        <v>66</v>
      </c>
      <c r="AB226" s="105" t="s">
        <v>66</v>
      </c>
    </row>
    <row r="227" spans="2:28" ht="63.75" x14ac:dyDescent="0.2">
      <c r="B227" s="129"/>
      <c r="C227" s="129"/>
      <c r="D227" s="129" t="s">
        <v>83</v>
      </c>
      <c r="E227" s="137" t="s">
        <v>153</v>
      </c>
      <c r="F227" s="131">
        <v>54</v>
      </c>
      <c r="G227" s="131">
        <v>33</v>
      </c>
      <c r="H227" s="131">
        <v>33</v>
      </c>
      <c r="I227" s="131">
        <v>24.24</v>
      </c>
      <c r="J227" s="131">
        <f t="shared" si="203"/>
        <v>-8.7600000000000016</v>
      </c>
      <c r="K227" s="131">
        <v>24.24</v>
      </c>
      <c r="L227" s="132">
        <v>100</v>
      </c>
      <c r="M227" s="132">
        <f t="shared" si="177"/>
        <v>54</v>
      </c>
      <c r="N227" s="131">
        <f t="shared" si="188"/>
        <v>100</v>
      </c>
      <c r="O227" s="131">
        <f t="shared" si="204"/>
        <v>0</v>
      </c>
      <c r="P227" s="131">
        <f t="shared" si="196"/>
        <v>-8.7600000000000016</v>
      </c>
      <c r="Q227" s="131">
        <f t="shared" si="197"/>
        <v>0</v>
      </c>
      <c r="R227" s="132"/>
      <c r="S227" s="132"/>
      <c r="T227" s="131"/>
      <c r="U227" s="131"/>
      <c r="V227" s="131">
        <f>P227-Q227-U227</f>
        <v>-8.7600000000000016</v>
      </c>
      <c r="W227" s="131"/>
      <c r="X227" s="131"/>
      <c r="Y227" s="131"/>
      <c r="Z227" s="131"/>
      <c r="AA227" s="105" t="s">
        <v>66</v>
      </c>
      <c r="AB227" s="105" t="s">
        <v>66</v>
      </c>
    </row>
    <row r="228" spans="2:28" ht="35.25" customHeight="1" x14ac:dyDescent="0.2">
      <c r="B228" s="129"/>
      <c r="C228" s="129"/>
      <c r="D228" s="129" t="s">
        <v>125</v>
      </c>
      <c r="E228" s="137" t="s">
        <v>126</v>
      </c>
      <c r="F228" s="131">
        <v>2510</v>
      </c>
      <c r="G228" s="131">
        <v>804</v>
      </c>
      <c r="H228" s="131">
        <v>804</v>
      </c>
      <c r="I228" s="131">
        <v>804</v>
      </c>
      <c r="J228" s="131">
        <f t="shared" si="203"/>
        <v>0</v>
      </c>
      <c r="K228" s="131">
        <v>804</v>
      </c>
      <c r="L228" s="132">
        <f t="shared" si="201"/>
        <v>100</v>
      </c>
      <c r="M228" s="132">
        <f t="shared" si="177"/>
        <v>2510</v>
      </c>
      <c r="N228" s="131">
        <f t="shared" si="188"/>
        <v>100</v>
      </c>
      <c r="O228" s="131">
        <f t="shared" si="204"/>
        <v>0</v>
      </c>
      <c r="P228" s="131">
        <f t="shared" si="196"/>
        <v>0</v>
      </c>
      <c r="Q228" s="131">
        <f t="shared" si="197"/>
        <v>0</v>
      </c>
      <c r="R228" s="132"/>
      <c r="S228" s="132"/>
      <c r="T228" s="131"/>
      <c r="U228" s="131"/>
      <c r="V228" s="131">
        <f>P228-Q228-U228</f>
        <v>0</v>
      </c>
      <c r="W228" s="131"/>
      <c r="X228" s="131"/>
      <c r="Y228" s="131"/>
      <c r="Z228" s="131"/>
      <c r="AA228" s="105"/>
      <c r="AB228" s="105"/>
    </row>
    <row r="229" spans="2:28" ht="66.75" customHeight="1" x14ac:dyDescent="0.2">
      <c r="B229" s="129" t="s">
        <v>154</v>
      </c>
      <c r="C229" s="129"/>
      <c r="D229" s="129"/>
      <c r="E229" s="145" t="s">
        <v>155</v>
      </c>
      <c r="F229" s="131">
        <f>F230</f>
        <v>835491</v>
      </c>
      <c r="G229" s="131">
        <f t="shared" ref="G229:J229" si="208">G230</f>
        <v>389199</v>
      </c>
      <c r="H229" s="131">
        <f t="shared" si="208"/>
        <v>213517</v>
      </c>
      <c r="I229" s="131">
        <f t="shared" si="208"/>
        <v>288349.99447000003</v>
      </c>
      <c r="J229" s="131">
        <f t="shared" si="208"/>
        <v>-100849.00553000001</v>
      </c>
      <c r="K229" s="131">
        <f>K230</f>
        <v>211342.43592000002</v>
      </c>
      <c r="L229" s="132">
        <f>L230</f>
        <v>1498.2333193794022</v>
      </c>
      <c r="M229" s="131">
        <f>M230</f>
        <v>835491</v>
      </c>
      <c r="N229" s="131">
        <f t="shared" ref="N229:V229" si="209">N230</f>
        <v>1500</v>
      </c>
      <c r="O229" s="131">
        <f t="shared" si="209"/>
        <v>0</v>
      </c>
      <c r="P229" s="131">
        <f t="shared" si="209"/>
        <v>-2174.5640799999951</v>
      </c>
      <c r="Q229" s="131">
        <f t="shared" si="209"/>
        <v>-5801.3060000000005</v>
      </c>
      <c r="R229" s="131">
        <f t="shared" si="209"/>
        <v>0</v>
      </c>
      <c r="S229" s="131">
        <f t="shared" si="209"/>
        <v>-4345.3060000000005</v>
      </c>
      <c r="T229" s="131">
        <f t="shared" si="209"/>
        <v>-1456</v>
      </c>
      <c r="U229" s="131">
        <f t="shared" si="209"/>
        <v>0</v>
      </c>
      <c r="V229" s="131">
        <f t="shared" si="209"/>
        <v>0</v>
      </c>
      <c r="W229" s="131"/>
      <c r="X229" s="131"/>
      <c r="Y229" s="131"/>
      <c r="Z229" s="131"/>
      <c r="AA229" s="169"/>
      <c r="AB229" s="168"/>
    </row>
    <row r="230" spans="2:28" ht="25.5" x14ac:dyDescent="0.2">
      <c r="B230" s="129"/>
      <c r="C230" s="129" t="s">
        <v>46</v>
      </c>
      <c r="D230" s="140"/>
      <c r="E230" s="170" t="s">
        <v>47</v>
      </c>
      <c r="F230" s="131">
        <f t="shared" ref="F230:T230" si="210">SUM(F231:F245)</f>
        <v>835491</v>
      </c>
      <c r="G230" s="131">
        <f t="shared" si="210"/>
        <v>389199</v>
      </c>
      <c r="H230" s="131">
        <f t="shared" si="210"/>
        <v>213517</v>
      </c>
      <c r="I230" s="131">
        <f t="shared" si="210"/>
        <v>288349.99447000003</v>
      </c>
      <c r="J230" s="131">
        <f t="shared" si="210"/>
        <v>-100849.00553000001</v>
      </c>
      <c r="K230" s="131">
        <f t="shared" si="210"/>
        <v>211342.43592000002</v>
      </c>
      <c r="L230" s="131">
        <f t="shared" si="210"/>
        <v>1498.2333193794022</v>
      </c>
      <c r="M230" s="131">
        <f t="shared" si="210"/>
        <v>835491</v>
      </c>
      <c r="N230" s="131">
        <f t="shared" si="210"/>
        <v>1500</v>
      </c>
      <c r="O230" s="131">
        <f t="shared" si="210"/>
        <v>0</v>
      </c>
      <c r="P230" s="131">
        <f t="shared" si="210"/>
        <v>-2174.5640799999951</v>
      </c>
      <c r="Q230" s="131">
        <f t="shared" si="210"/>
        <v>-5801.3060000000005</v>
      </c>
      <c r="R230" s="131">
        <f t="shared" si="210"/>
        <v>0</v>
      </c>
      <c r="S230" s="131">
        <f t="shared" si="210"/>
        <v>-4345.3060000000005</v>
      </c>
      <c r="T230" s="131">
        <f t="shared" si="210"/>
        <v>-1456</v>
      </c>
      <c r="U230" s="131"/>
      <c r="V230" s="131">
        <v>0</v>
      </c>
      <c r="W230" s="131"/>
      <c r="X230" s="131"/>
      <c r="Y230" s="131"/>
      <c r="Z230" s="131"/>
      <c r="AA230" s="105"/>
      <c r="AB230" s="105"/>
    </row>
    <row r="231" spans="2:28" x14ac:dyDescent="0.2">
      <c r="B231" s="129"/>
      <c r="C231" s="129"/>
      <c r="D231" s="129" t="s">
        <v>88</v>
      </c>
      <c r="E231" s="137" t="s">
        <v>49</v>
      </c>
      <c r="F231" s="131">
        <v>409717</v>
      </c>
      <c r="G231" s="131">
        <v>125200</v>
      </c>
      <c r="H231" s="131">
        <v>125200</v>
      </c>
      <c r="I231" s="131">
        <v>125200</v>
      </c>
      <c r="J231" s="131">
        <f t="shared" ref="J231:J235" si="211">I231-G231</f>
        <v>0</v>
      </c>
      <c r="K231" s="131">
        <v>125200</v>
      </c>
      <c r="L231" s="132">
        <f t="shared" ref="L231:L232" si="212">(K231/H231)*100</f>
        <v>100</v>
      </c>
      <c r="M231" s="132">
        <f t="shared" ref="M231:M235" si="213">F231</f>
        <v>409717</v>
      </c>
      <c r="N231" s="131">
        <f>M231/F231*100</f>
        <v>100</v>
      </c>
      <c r="O231" s="131">
        <f t="shared" ref="O231:O235" si="214">M231-F231</f>
        <v>0</v>
      </c>
      <c r="P231" s="131">
        <f t="shared" ref="P231:P245" si="215">K231-H231</f>
        <v>0</v>
      </c>
      <c r="Q231" s="131">
        <f t="shared" ref="Q231:Q243" si="216">R231+S231+T231</f>
        <v>-3811.027</v>
      </c>
      <c r="R231" s="132"/>
      <c r="S231" s="132">
        <v>-3811.027</v>
      </c>
      <c r="T231" s="131"/>
      <c r="U231" s="131"/>
      <c r="V231" s="131">
        <f>P231-Q231-U231</f>
        <v>3811.027</v>
      </c>
      <c r="W231" s="131"/>
      <c r="X231" s="131"/>
      <c r="Y231" s="131"/>
      <c r="Z231" s="131"/>
      <c r="AA231" s="105"/>
      <c r="AB231" s="105"/>
    </row>
    <row r="232" spans="2:28" ht="63.75" x14ac:dyDescent="0.2">
      <c r="B232" s="129"/>
      <c r="C232" s="129"/>
      <c r="D232" s="129" t="s">
        <v>101</v>
      </c>
      <c r="E232" s="137" t="s">
        <v>56</v>
      </c>
      <c r="F232" s="131">
        <v>11391</v>
      </c>
      <c r="G232" s="131">
        <v>3347</v>
      </c>
      <c r="H232" s="131">
        <v>3347</v>
      </c>
      <c r="I232" s="131">
        <v>3346.2220000000002</v>
      </c>
      <c r="J232" s="131">
        <f>I232-G232</f>
        <v>-0.77799999999979264</v>
      </c>
      <c r="K232" s="131">
        <v>3346.2220000000002</v>
      </c>
      <c r="L232" s="132">
        <f t="shared" si="212"/>
        <v>99.976755303256652</v>
      </c>
      <c r="M232" s="132">
        <f t="shared" si="213"/>
        <v>11391</v>
      </c>
      <c r="N232" s="131">
        <f t="shared" si="188"/>
        <v>100</v>
      </c>
      <c r="O232" s="131">
        <f t="shared" si="214"/>
        <v>0</v>
      </c>
      <c r="P232" s="131">
        <f t="shared" si="215"/>
        <v>-0.77799999999979264</v>
      </c>
      <c r="Q232" s="131">
        <f>R232+S232+T232</f>
        <v>-0.17</v>
      </c>
      <c r="R232" s="131"/>
      <c r="S232" s="132">
        <v>-0.17</v>
      </c>
      <c r="T232" s="131"/>
      <c r="U232" s="131"/>
      <c r="V232" s="131">
        <f>P232-Q232-U232</f>
        <v>-0.6079999999997926</v>
      </c>
      <c r="W232" s="131"/>
      <c r="X232" s="131"/>
      <c r="Y232" s="131"/>
      <c r="Z232" s="131"/>
      <c r="AA232" s="105" t="s">
        <v>66</v>
      </c>
      <c r="AB232" s="105" t="s">
        <v>66</v>
      </c>
    </row>
    <row r="233" spans="2:28" ht="38.25" x14ac:dyDescent="0.2">
      <c r="B233" s="135"/>
      <c r="C233" s="129"/>
      <c r="D233" s="140" t="s">
        <v>57</v>
      </c>
      <c r="E233" s="141" t="s">
        <v>58</v>
      </c>
      <c r="F233" s="131">
        <v>7227</v>
      </c>
      <c r="G233" s="131">
        <v>3150</v>
      </c>
      <c r="H233" s="131">
        <v>3150</v>
      </c>
      <c r="I233" s="131">
        <v>3150</v>
      </c>
      <c r="J233" s="131">
        <f t="shared" si="211"/>
        <v>0</v>
      </c>
      <c r="K233" s="131">
        <v>3150</v>
      </c>
      <c r="L233" s="132">
        <v>100</v>
      </c>
      <c r="M233" s="132">
        <f t="shared" si="213"/>
        <v>7227</v>
      </c>
      <c r="N233" s="131">
        <f t="shared" si="188"/>
        <v>100</v>
      </c>
      <c r="O233" s="131">
        <f t="shared" si="214"/>
        <v>0</v>
      </c>
      <c r="P233" s="131">
        <f t="shared" si="215"/>
        <v>0</v>
      </c>
      <c r="Q233" s="131">
        <f>R233+S233+T233</f>
        <v>0</v>
      </c>
      <c r="R233" s="132"/>
      <c r="S233" s="132"/>
      <c r="T233" s="131"/>
      <c r="U233" s="131"/>
      <c r="V233" s="131">
        <v>0</v>
      </c>
      <c r="W233" s="131"/>
      <c r="X233" s="131"/>
      <c r="Y233" s="131"/>
      <c r="Z233" s="131"/>
      <c r="AA233" s="105"/>
      <c r="AB233" s="105"/>
    </row>
    <row r="234" spans="2:28" x14ac:dyDescent="0.2">
      <c r="B234" s="129"/>
      <c r="C234" s="129"/>
      <c r="D234" s="129" t="s">
        <v>59</v>
      </c>
      <c r="E234" s="137" t="s">
        <v>60</v>
      </c>
      <c r="F234" s="131">
        <v>21634</v>
      </c>
      <c r="G234" s="131">
        <v>6780</v>
      </c>
      <c r="H234" s="131">
        <v>6780</v>
      </c>
      <c r="I234" s="131">
        <v>6780</v>
      </c>
      <c r="J234" s="131">
        <f t="shared" si="211"/>
        <v>0</v>
      </c>
      <c r="K234" s="131">
        <v>6780</v>
      </c>
      <c r="L234" s="132">
        <f t="shared" ref="L234:L248" si="217">(K234/H234)*100</f>
        <v>100</v>
      </c>
      <c r="M234" s="132">
        <f t="shared" si="213"/>
        <v>21634</v>
      </c>
      <c r="N234" s="131">
        <f t="shared" si="188"/>
        <v>100</v>
      </c>
      <c r="O234" s="131">
        <f t="shared" si="214"/>
        <v>0</v>
      </c>
      <c r="P234" s="131">
        <f t="shared" si="215"/>
        <v>0</v>
      </c>
      <c r="Q234" s="131">
        <f t="shared" si="216"/>
        <v>-175.583</v>
      </c>
      <c r="R234" s="132"/>
      <c r="S234" s="132">
        <v>-175.583</v>
      </c>
      <c r="T234" s="131"/>
      <c r="U234" s="131"/>
      <c r="V234" s="131">
        <f>P234-Q234-U234</f>
        <v>175.583</v>
      </c>
      <c r="W234" s="131"/>
      <c r="X234" s="131"/>
      <c r="Y234" s="131"/>
      <c r="Z234" s="131"/>
      <c r="AA234" s="105"/>
      <c r="AB234" s="105"/>
    </row>
    <row r="235" spans="2:28" ht="39" customHeight="1" x14ac:dyDescent="0.2">
      <c r="B235" s="129"/>
      <c r="C235" s="129"/>
      <c r="D235" s="129" t="s">
        <v>61</v>
      </c>
      <c r="E235" s="137" t="s">
        <v>102</v>
      </c>
      <c r="F235" s="131">
        <v>18438</v>
      </c>
      <c r="G235" s="131">
        <v>5640</v>
      </c>
      <c r="H235" s="131">
        <v>5640</v>
      </c>
      <c r="I235" s="131">
        <v>5628.72</v>
      </c>
      <c r="J235" s="131">
        <f t="shared" si="211"/>
        <v>-11.279999999999745</v>
      </c>
      <c r="K235" s="131">
        <v>5628.72</v>
      </c>
      <c r="L235" s="132">
        <f t="shared" si="217"/>
        <v>99.8</v>
      </c>
      <c r="M235" s="132">
        <f t="shared" si="213"/>
        <v>18438</v>
      </c>
      <c r="N235" s="131">
        <f t="shared" si="188"/>
        <v>100</v>
      </c>
      <c r="O235" s="131">
        <f t="shared" si="214"/>
        <v>0</v>
      </c>
      <c r="P235" s="131">
        <f t="shared" si="215"/>
        <v>-11.279999999999745</v>
      </c>
      <c r="Q235" s="131">
        <f t="shared" si="216"/>
        <v>-156.66399999999999</v>
      </c>
      <c r="R235" s="132"/>
      <c r="S235" s="132">
        <v>-156.66399999999999</v>
      </c>
      <c r="T235" s="131"/>
      <c r="U235" s="131"/>
      <c r="V235" s="131">
        <f>P235-Q235-U235</f>
        <v>145.38400000000024</v>
      </c>
      <c r="W235" s="131"/>
      <c r="X235" s="131"/>
      <c r="Y235" s="131"/>
      <c r="Z235" s="131"/>
      <c r="AA235" s="105"/>
      <c r="AB235" s="105"/>
    </row>
    <row r="236" spans="2:28" ht="63.75" x14ac:dyDescent="0.2">
      <c r="B236" s="129"/>
      <c r="C236" s="129"/>
      <c r="D236" s="140" t="s">
        <v>89</v>
      </c>
      <c r="E236" s="137" t="s">
        <v>110</v>
      </c>
      <c r="F236" s="131">
        <v>63</v>
      </c>
      <c r="G236" s="131">
        <v>37</v>
      </c>
      <c r="H236" s="131">
        <v>37</v>
      </c>
      <c r="I236" s="131">
        <v>36.844000000000001</v>
      </c>
      <c r="J236" s="131">
        <f>I236-G236</f>
        <v>-0.15599999999999881</v>
      </c>
      <c r="K236" s="131">
        <v>36.844000000000001</v>
      </c>
      <c r="L236" s="132">
        <v>100</v>
      </c>
      <c r="M236" s="132">
        <f t="shared" si="177"/>
        <v>63</v>
      </c>
      <c r="N236" s="131">
        <f t="shared" si="188"/>
        <v>100</v>
      </c>
      <c r="O236" s="131">
        <f t="shared" si="204"/>
        <v>0</v>
      </c>
      <c r="P236" s="131">
        <f t="shared" si="215"/>
        <v>-0.15599999999999881</v>
      </c>
      <c r="Q236" s="131">
        <f>R236+S236+T236</f>
        <v>0</v>
      </c>
      <c r="R236" s="131"/>
      <c r="S236" s="132"/>
      <c r="T236" s="131"/>
      <c r="U236" s="131"/>
      <c r="V236" s="131">
        <f>P236-Q236-U236</f>
        <v>-0.15599999999999881</v>
      </c>
      <c r="W236" s="131"/>
      <c r="X236" s="131"/>
      <c r="Y236" s="131"/>
      <c r="Z236" s="131"/>
      <c r="AA236" s="105" t="s">
        <v>66</v>
      </c>
      <c r="AB236" s="105" t="s">
        <v>66</v>
      </c>
    </row>
    <row r="237" spans="2:28" ht="39" customHeight="1" x14ac:dyDescent="0.2">
      <c r="B237" s="129"/>
      <c r="C237" s="129"/>
      <c r="D237" s="129" t="s">
        <v>64</v>
      </c>
      <c r="E237" s="148" t="s">
        <v>65</v>
      </c>
      <c r="F237" s="131">
        <v>12292</v>
      </c>
      <c r="G237" s="131">
        <v>3160</v>
      </c>
      <c r="H237" s="131">
        <v>3160</v>
      </c>
      <c r="I237" s="131">
        <v>3152.48</v>
      </c>
      <c r="J237" s="131">
        <f t="shared" si="203"/>
        <v>-7.5199999999999818</v>
      </c>
      <c r="K237" s="131">
        <v>3152.48</v>
      </c>
      <c r="L237" s="132">
        <f>(K237/H237)*100</f>
        <v>99.762025316455691</v>
      </c>
      <c r="M237" s="132">
        <f t="shared" si="177"/>
        <v>12292</v>
      </c>
      <c r="N237" s="131">
        <v>100</v>
      </c>
      <c r="O237" s="131">
        <v>0</v>
      </c>
      <c r="P237" s="131">
        <f t="shared" si="215"/>
        <v>-7.5199999999999818</v>
      </c>
      <c r="Q237" s="131">
        <f t="shared" si="216"/>
        <v>-201.86199999999999</v>
      </c>
      <c r="R237" s="131"/>
      <c r="S237" s="131">
        <v>-201.86199999999999</v>
      </c>
      <c r="T237" s="131"/>
      <c r="U237" s="131"/>
      <c r="V237" s="131">
        <f>P237-Q237-U237</f>
        <v>194.34200000000001</v>
      </c>
      <c r="W237" s="131"/>
      <c r="X237" s="131"/>
      <c r="Y237" s="131"/>
      <c r="Z237" s="131"/>
      <c r="AA237" s="105" t="s">
        <v>66</v>
      </c>
      <c r="AB237" s="105" t="s">
        <v>66</v>
      </c>
    </row>
    <row r="238" spans="2:28" ht="63.75" x14ac:dyDescent="0.2">
      <c r="B238" s="129"/>
      <c r="C238" s="129"/>
      <c r="D238" s="129" t="s">
        <v>91</v>
      </c>
      <c r="E238" s="137" t="s">
        <v>92</v>
      </c>
      <c r="F238" s="131">
        <v>199690</v>
      </c>
      <c r="G238" s="131">
        <v>199690</v>
      </c>
      <c r="H238" s="131">
        <v>38462</v>
      </c>
      <c r="I238" s="131">
        <v>110737.07223999999</v>
      </c>
      <c r="J238" s="131">
        <f t="shared" si="203"/>
        <v>-88952.927760000006</v>
      </c>
      <c r="K238" s="131">
        <v>38461.337290000003</v>
      </c>
      <c r="L238" s="132">
        <v>100</v>
      </c>
      <c r="M238" s="132">
        <f t="shared" si="177"/>
        <v>199690</v>
      </c>
      <c r="N238" s="131">
        <f t="shared" si="188"/>
        <v>100</v>
      </c>
      <c r="O238" s="131">
        <f t="shared" si="204"/>
        <v>0</v>
      </c>
      <c r="P238" s="131">
        <f t="shared" si="215"/>
        <v>-0.66270999999687774</v>
      </c>
      <c r="Q238" s="131">
        <f>R238+S238+T238</f>
        <v>0</v>
      </c>
      <c r="R238" s="132"/>
      <c r="S238" s="132"/>
      <c r="T238" s="131"/>
      <c r="U238" s="131"/>
      <c r="V238" s="131">
        <v>0</v>
      </c>
      <c r="W238" s="131"/>
      <c r="X238" s="131"/>
      <c r="Y238" s="131"/>
      <c r="Z238" s="131"/>
      <c r="AA238" s="105" t="s">
        <v>66</v>
      </c>
      <c r="AB238" s="105" t="s">
        <v>216</v>
      </c>
    </row>
    <row r="239" spans="2:28" ht="39" customHeight="1" x14ac:dyDescent="0.2">
      <c r="B239" s="129"/>
      <c r="C239" s="129"/>
      <c r="D239" s="129" t="s">
        <v>93</v>
      </c>
      <c r="E239" s="137" t="s">
        <v>94</v>
      </c>
      <c r="F239" s="131">
        <v>12600</v>
      </c>
      <c r="G239" s="131">
        <v>12600</v>
      </c>
      <c r="H239" s="131">
        <v>4641</v>
      </c>
      <c r="I239" s="131">
        <v>6419.7636000000002</v>
      </c>
      <c r="J239" s="131">
        <f>I239-G239</f>
        <v>-6180.2363999999998</v>
      </c>
      <c r="K239" s="131">
        <v>4640.4816000000001</v>
      </c>
      <c r="L239" s="132">
        <v>100</v>
      </c>
      <c r="M239" s="132">
        <f t="shared" si="177"/>
        <v>12600</v>
      </c>
      <c r="N239" s="131">
        <f t="shared" si="188"/>
        <v>100</v>
      </c>
      <c r="O239" s="131">
        <f t="shared" si="204"/>
        <v>0</v>
      </c>
      <c r="P239" s="131">
        <f t="shared" si="215"/>
        <v>-0.5183999999999287</v>
      </c>
      <c r="Q239" s="131">
        <f>R239+S239+T239</f>
        <v>0</v>
      </c>
      <c r="R239" s="132"/>
      <c r="S239" s="132"/>
      <c r="T239" s="131"/>
      <c r="U239" s="131"/>
      <c r="V239" s="131">
        <v>0</v>
      </c>
      <c r="W239" s="131"/>
      <c r="X239" s="131"/>
      <c r="Y239" s="131"/>
      <c r="Z239" s="131"/>
      <c r="AA239" s="105"/>
      <c r="AB239" s="105" t="s">
        <v>219</v>
      </c>
    </row>
    <row r="240" spans="2:28" ht="63.75" x14ac:dyDescent="0.2">
      <c r="B240" s="129"/>
      <c r="C240" s="129"/>
      <c r="D240" s="129" t="s">
        <v>95</v>
      </c>
      <c r="E240" s="149" t="s">
        <v>96</v>
      </c>
      <c r="F240" s="131">
        <v>1029</v>
      </c>
      <c r="G240" s="131">
        <v>1029</v>
      </c>
      <c r="H240" s="131">
        <v>258</v>
      </c>
      <c r="I240" s="131">
        <v>254.63191</v>
      </c>
      <c r="J240" s="131">
        <f>I240-G240</f>
        <v>-774.36808999999994</v>
      </c>
      <c r="K240" s="131">
        <v>254.63191</v>
      </c>
      <c r="L240" s="132">
        <f t="shared" ref="L240" si="218">(K240/H240)*100</f>
        <v>98.69453875968992</v>
      </c>
      <c r="M240" s="132">
        <f t="shared" si="177"/>
        <v>1029</v>
      </c>
      <c r="N240" s="131">
        <f t="shared" si="188"/>
        <v>100</v>
      </c>
      <c r="O240" s="131">
        <f t="shared" si="204"/>
        <v>0</v>
      </c>
      <c r="P240" s="131">
        <f t="shared" si="215"/>
        <v>-3.3680899999999951</v>
      </c>
      <c r="Q240" s="131">
        <f>R240+S240+T240</f>
        <v>-1029</v>
      </c>
      <c r="R240" s="132"/>
      <c r="S240" s="132"/>
      <c r="T240" s="131">
        <v>-1029</v>
      </c>
      <c r="U240" s="131"/>
      <c r="V240" s="131">
        <f>P240-Q240-U240</f>
        <v>1025.6319100000001</v>
      </c>
      <c r="W240" s="131"/>
      <c r="X240" s="131"/>
      <c r="Y240" s="131"/>
      <c r="Z240" s="131"/>
      <c r="AA240" s="105" t="s">
        <v>66</v>
      </c>
      <c r="AB240" s="105" t="s">
        <v>66</v>
      </c>
    </row>
    <row r="241" spans="2:28" ht="63.75" x14ac:dyDescent="0.2">
      <c r="B241" s="129"/>
      <c r="C241" s="129"/>
      <c r="D241" s="129" t="s">
        <v>71</v>
      </c>
      <c r="E241" s="137" t="s">
        <v>104</v>
      </c>
      <c r="F241" s="131">
        <v>6199</v>
      </c>
      <c r="G241" s="131">
        <v>3100</v>
      </c>
      <c r="H241" s="131">
        <v>3100</v>
      </c>
      <c r="I241" s="131">
        <v>2995.4340000000002</v>
      </c>
      <c r="J241" s="131">
        <f t="shared" si="203"/>
        <v>-104.5659999999998</v>
      </c>
      <c r="K241" s="131">
        <v>951.62900000000002</v>
      </c>
      <c r="L241" s="132">
        <v>100</v>
      </c>
      <c r="M241" s="132">
        <f t="shared" si="177"/>
        <v>6199</v>
      </c>
      <c r="N241" s="131">
        <f t="shared" si="188"/>
        <v>100</v>
      </c>
      <c r="O241" s="131">
        <f t="shared" si="204"/>
        <v>0</v>
      </c>
      <c r="P241" s="131">
        <f>K241-H241</f>
        <v>-2148.3710000000001</v>
      </c>
      <c r="Q241" s="131">
        <f>R241+S241+T241</f>
        <v>0</v>
      </c>
      <c r="R241" s="131"/>
      <c r="S241" s="132"/>
      <c r="T241" s="131"/>
      <c r="U241" s="131"/>
      <c r="V241" s="131">
        <f>P241-Q241-U241</f>
        <v>-2148.3710000000001</v>
      </c>
      <c r="W241" s="131"/>
      <c r="X241" s="131"/>
      <c r="Y241" s="131"/>
      <c r="Z241" s="131"/>
      <c r="AA241" s="105" t="s">
        <v>66</v>
      </c>
      <c r="AB241" s="105" t="s">
        <v>66</v>
      </c>
    </row>
    <row r="242" spans="2:28" ht="63.75" x14ac:dyDescent="0.2">
      <c r="B242" s="129"/>
      <c r="C242" s="129"/>
      <c r="D242" s="129" t="s">
        <v>97</v>
      </c>
      <c r="E242" s="137" t="s">
        <v>98</v>
      </c>
      <c r="F242" s="131">
        <v>57395</v>
      </c>
      <c r="G242" s="131">
        <v>18981</v>
      </c>
      <c r="H242" s="131">
        <v>18981</v>
      </c>
      <c r="I242" s="131">
        <v>18980.343990000001</v>
      </c>
      <c r="J242" s="131">
        <f>I242-G242</f>
        <v>-0.65600999999878695</v>
      </c>
      <c r="K242" s="131">
        <v>18980.343990000001</v>
      </c>
      <c r="L242" s="132">
        <v>100</v>
      </c>
      <c r="M242" s="132">
        <f t="shared" si="177"/>
        <v>57395</v>
      </c>
      <c r="N242" s="131">
        <f>M242/F242*100</f>
        <v>100</v>
      </c>
      <c r="O242" s="131">
        <f>M242-F242</f>
        <v>0</v>
      </c>
      <c r="P242" s="131">
        <f>K242-H242</f>
        <v>-0.65600999999878695</v>
      </c>
      <c r="Q242" s="131">
        <f>R242+S242+T242</f>
        <v>0</v>
      </c>
      <c r="R242" s="132"/>
      <c r="S242" s="132"/>
      <c r="T242" s="131"/>
      <c r="U242" s="131"/>
      <c r="V242" s="131">
        <f>P242-Q242-U242</f>
        <v>-0.65600999999878695</v>
      </c>
      <c r="W242" s="131"/>
      <c r="X242" s="131"/>
      <c r="Y242" s="131"/>
      <c r="Z242" s="131"/>
      <c r="AA242" s="105" t="s">
        <v>66</v>
      </c>
      <c r="AB242" s="105" t="s">
        <v>66</v>
      </c>
    </row>
    <row r="243" spans="2:28" ht="63.75" x14ac:dyDescent="0.2">
      <c r="B243" s="129"/>
      <c r="C243" s="129"/>
      <c r="D243" s="129" t="s">
        <v>73</v>
      </c>
      <c r="E243" s="137" t="s">
        <v>74</v>
      </c>
      <c r="F243" s="131">
        <v>403</v>
      </c>
      <c r="G243" s="131">
        <v>403</v>
      </c>
      <c r="H243" s="131">
        <v>93</v>
      </c>
      <c r="I243" s="131">
        <v>400.48273</v>
      </c>
      <c r="J243" s="131">
        <f t="shared" si="203"/>
        <v>-2.5172699999999963</v>
      </c>
      <c r="K243" s="131">
        <v>91.746129999999994</v>
      </c>
      <c r="L243" s="132">
        <v>100</v>
      </c>
      <c r="M243" s="132">
        <f t="shared" si="177"/>
        <v>403</v>
      </c>
      <c r="N243" s="131">
        <f>M243/F243*100</f>
        <v>100</v>
      </c>
      <c r="O243" s="131">
        <f>M243-F243</f>
        <v>0</v>
      </c>
      <c r="P243" s="131">
        <f t="shared" ref="P243" si="219">K243-H243</f>
        <v>-1.2538700000000063</v>
      </c>
      <c r="Q243" s="131">
        <f t="shared" si="216"/>
        <v>0</v>
      </c>
      <c r="R243" s="132"/>
      <c r="S243" s="132"/>
      <c r="T243" s="131"/>
      <c r="U243" s="131"/>
      <c r="V243" s="131">
        <f>P243-Q243-U243</f>
        <v>-1.2538700000000063</v>
      </c>
      <c r="W243" s="131"/>
      <c r="X243" s="131"/>
      <c r="Y243" s="131"/>
      <c r="Z243" s="131"/>
      <c r="AA243" s="105" t="s">
        <v>66</v>
      </c>
      <c r="AB243" s="105" t="s">
        <v>66</v>
      </c>
    </row>
    <row r="244" spans="2:28" ht="39" customHeight="1" x14ac:dyDescent="0.2">
      <c r="B244" s="135"/>
      <c r="C244" s="129"/>
      <c r="D244" s="140" t="s">
        <v>75</v>
      </c>
      <c r="E244" s="136" t="s">
        <v>76</v>
      </c>
      <c r="F244" s="131">
        <v>5081</v>
      </c>
      <c r="G244" s="131">
        <v>5081</v>
      </c>
      <c r="H244" s="131">
        <v>200</v>
      </c>
      <c r="I244" s="131">
        <v>800</v>
      </c>
      <c r="J244" s="131">
        <f t="shared" si="203"/>
        <v>-4281</v>
      </c>
      <c r="K244" s="131">
        <v>200</v>
      </c>
      <c r="L244" s="132">
        <v>100</v>
      </c>
      <c r="M244" s="132">
        <f>F244</f>
        <v>5081</v>
      </c>
      <c r="N244" s="131">
        <f>M244/F244*100</f>
        <v>100</v>
      </c>
      <c r="O244" s="131">
        <f t="shared" ref="O244" si="220">M244-F244</f>
        <v>0</v>
      </c>
      <c r="P244" s="131">
        <f>K244-H244</f>
        <v>0</v>
      </c>
      <c r="Q244" s="131">
        <f>R244+S244+T244</f>
        <v>0</v>
      </c>
      <c r="R244" s="132"/>
      <c r="S244" s="132"/>
      <c r="T244" s="132"/>
      <c r="U244" s="132"/>
      <c r="V244" s="131">
        <v>0</v>
      </c>
      <c r="W244" s="131"/>
      <c r="X244" s="131"/>
      <c r="Y244" s="131"/>
      <c r="Z244" s="131"/>
      <c r="AA244" s="105"/>
      <c r="AB244" s="105" t="s">
        <v>216</v>
      </c>
    </row>
    <row r="245" spans="2:28" ht="63.75" x14ac:dyDescent="0.2">
      <c r="B245" s="129"/>
      <c r="C245" s="129"/>
      <c r="D245" s="129" t="s">
        <v>77</v>
      </c>
      <c r="E245" s="137" t="s">
        <v>129</v>
      </c>
      <c r="F245" s="131">
        <v>72332</v>
      </c>
      <c r="G245" s="131">
        <v>1001</v>
      </c>
      <c r="H245" s="131">
        <v>468</v>
      </c>
      <c r="I245" s="131">
        <v>468</v>
      </c>
      <c r="J245" s="131">
        <f>I245-G245</f>
        <v>-533</v>
      </c>
      <c r="K245" s="131">
        <v>468</v>
      </c>
      <c r="L245" s="132">
        <f t="shared" si="217"/>
        <v>100</v>
      </c>
      <c r="M245" s="132">
        <f t="shared" si="177"/>
        <v>72332</v>
      </c>
      <c r="N245" s="131">
        <f t="shared" si="188"/>
        <v>100</v>
      </c>
      <c r="O245" s="131">
        <f t="shared" si="204"/>
        <v>0</v>
      </c>
      <c r="P245" s="131">
        <f t="shared" si="215"/>
        <v>0</v>
      </c>
      <c r="Q245" s="131">
        <f>R245+S245+T245</f>
        <v>-427</v>
      </c>
      <c r="R245" s="132"/>
      <c r="S245" s="132"/>
      <c r="T245" s="131">
        <v>-427</v>
      </c>
      <c r="U245" s="131"/>
      <c r="V245" s="131">
        <v>0</v>
      </c>
      <c r="W245" s="131"/>
      <c r="X245" s="131"/>
      <c r="Y245" s="131"/>
      <c r="Z245" s="131"/>
      <c r="AA245" s="105"/>
      <c r="AB245" s="105" t="s">
        <v>66</v>
      </c>
    </row>
    <row r="246" spans="2:28" ht="66" customHeight="1" x14ac:dyDescent="0.2">
      <c r="B246" s="129" t="s">
        <v>154</v>
      </c>
      <c r="C246" s="129"/>
      <c r="D246" s="129"/>
      <c r="E246" s="145" t="s">
        <v>156</v>
      </c>
      <c r="F246" s="131">
        <f>F247</f>
        <v>891190</v>
      </c>
      <c r="G246" s="131">
        <f t="shared" ref="G246:J246" si="221">G247</f>
        <v>439181</v>
      </c>
      <c r="H246" s="131">
        <f t="shared" si="221"/>
        <v>281509</v>
      </c>
      <c r="I246" s="131">
        <f t="shared" si="221"/>
        <v>416291.11741000001</v>
      </c>
      <c r="J246" s="131">
        <f t="shared" si="221"/>
        <v>-22889.882590000012</v>
      </c>
      <c r="K246" s="131">
        <f>K247</f>
        <v>280768.73363999999</v>
      </c>
      <c r="L246" s="132">
        <f t="shared" si="217"/>
        <v>99.737036343420641</v>
      </c>
      <c r="M246" s="131">
        <f>M247</f>
        <v>891190</v>
      </c>
      <c r="N246" s="131">
        <f>M246/F246*100</f>
        <v>100</v>
      </c>
      <c r="O246" s="131">
        <f t="shared" ref="O246:T246" si="222">O247</f>
        <v>0</v>
      </c>
      <c r="P246" s="131">
        <f t="shared" si="222"/>
        <v>-740.26636000000053</v>
      </c>
      <c r="Q246" s="131">
        <f t="shared" si="222"/>
        <v>-5005.3549999999996</v>
      </c>
      <c r="R246" s="131">
        <f t="shared" si="222"/>
        <v>0</v>
      </c>
      <c r="S246" s="131">
        <f t="shared" si="222"/>
        <v>-47.116</v>
      </c>
      <c r="T246" s="131">
        <f t="shared" si="222"/>
        <v>-4958.2389999999996</v>
      </c>
      <c r="U246" s="131">
        <v>0</v>
      </c>
      <c r="V246" s="131">
        <v>0</v>
      </c>
      <c r="W246" s="131">
        <v>0</v>
      </c>
      <c r="X246" s="131">
        <v>0</v>
      </c>
      <c r="Y246" s="131">
        <v>0</v>
      </c>
      <c r="Z246" s="131">
        <v>0</v>
      </c>
      <c r="AA246" s="171"/>
      <c r="AB246" s="105"/>
    </row>
    <row r="247" spans="2:28" ht="25.5" x14ac:dyDescent="0.2">
      <c r="B247" s="129"/>
      <c r="C247" s="129" t="s">
        <v>46</v>
      </c>
      <c r="D247" s="129"/>
      <c r="E247" s="163" t="s">
        <v>47</v>
      </c>
      <c r="F247" s="131">
        <f>F248+F249+F250+F251+F252+F253+F254+F255+F256+F257+F258+F259+F260+F261+F262+F263+F264</f>
        <v>891190</v>
      </c>
      <c r="G247" s="131">
        <f t="shared" ref="G247:R247" si="223">G248+G249+G250+G251+G252+G253+G254+G255+G256+G257+G258+G259+G260+G261+G262+G263+G264</f>
        <v>439181</v>
      </c>
      <c r="H247" s="131">
        <f t="shared" si="223"/>
        <v>281509</v>
      </c>
      <c r="I247" s="131">
        <f t="shared" si="223"/>
        <v>416291.11741000001</v>
      </c>
      <c r="J247" s="131">
        <f t="shared" si="223"/>
        <v>-22889.882590000012</v>
      </c>
      <c r="K247" s="131">
        <f t="shared" si="223"/>
        <v>280768.73363999999</v>
      </c>
      <c r="L247" s="131">
        <f t="shared" si="223"/>
        <v>1600</v>
      </c>
      <c r="M247" s="131">
        <f t="shared" si="223"/>
        <v>891190</v>
      </c>
      <c r="N247" s="131">
        <f t="shared" si="223"/>
        <v>1700</v>
      </c>
      <c r="O247" s="131">
        <f t="shared" si="223"/>
        <v>0</v>
      </c>
      <c r="P247" s="131">
        <f t="shared" si="223"/>
        <v>-740.26636000000053</v>
      </c>
      <c r="Q247" s="131">
        <f t="shared" si="223"/>
        <v>-5005.3549999999996</v>
      </c>
      <c r="R247" s="131">
        <f t="shared" si="223"/>
        <v>0</v>
      </c>
      <c r="S247" s="131">
        <f t="shared" ref="S247:U247" si="224">S248+S249+S250+S251+S252+S253+S254+S255+S256+S257+S258+S259+S260+S261+S262+S263</f>
        <v>-47.116</v>
      </c>
      <c r="T247" s="131">
        <f t="shared" si="224"/>
        <v>-4958.2389999999996</v>
      </c>
      <c r="U247" s="131">
        <f t="shared" si="224"/>
        <v>0</v>
      </c>
      <c r="V247" s="131">
        <f t="shared" ref="V247:Z247" si="225">+V253+V255+V256+V257+V258+V262</f>
        <v>4800.0141300000005</v>
      </c>
      <c r="W247" s="131">
        <f t="shared" si="225"/>
        <v>0</v>
      </c>
      <c r="X247" s="131">
        <f t="shared" si="225"/>
        <v>0</v>
      </c>
      <c r="Y247" s="131">
        <f t="shared" si="225"/>
        <v>0</v>
      </c>
      <c r="Z247" s="131">
        <f t="shared" si="225"/>
        <v>0</v>
      </c>
      <c r="AA247" s="105"/>
      <c r="AB247" s="105"/>
    </row>
    <row r="248" spans="2:28" x14ac:dyDescent="0.2">
      <c r="B248" s="129"/>
      <c r="C248" s="129"/>
      <c r="D248" s="129" t="s">
        <v>88</v>
      </c>
      <c r="E248" s="137" t="s">
        <v>49</v>
      </c>
      <c r="F248" s="131">
        <v>447429</v>
      </c>
      <c r="G248" s="131">
        <v>149831</v>
      </c>
      <c r="H248" s="131">
        <v>149831</v>
      </c>
      <c r="I248" s="131">
        <v>149831</v>
      </c>
      <c r="J248" s="131">
        <f>I248-G248</f>
        <v>0</v>
      </c>
      <c r="K248" s="131">
        <v>149831</v>
      </c>
      <c r="L248" s="132">
        <f t="shared" si="217"/>
        <v>100</v>
      </c>
      <c r="M248" s="132">
        <f t="shared" ref="M248:M310" si="226">F248</f>
        <v>447429</v>
      </c>
      <c r="N248" s="131">
        <v>100</v>
      </c>
      <c r="O248" s="131">
        <f t="shared" ref="O248:O252" si="227">M248-F248</f>
        <v>0</v>
      </c>
      <c r="P248" s="131">
        <f t="shared" ref="P248:P252" si="228">K248-H248</f>
        <v>0</v>
      </c>
      <c r="Q248" s="131">
        <f>R248+S248+T248</f>
        <v>-18.734000000000002</v>
      </c>
      <c r="R248" s="131"/>
      <c r="S248" s="132">
        <v>-18.734000000000002</v>
      </c>
      <c r="T248" s="132"/>
      <c r="U248" s="131"/>
      <c r="V248" s="131">
        <f>P248-Q248-U248</f>
        <v>18.734000000000002</v>
      </c>
      <c r="W248" s="131"/>
      <c r="X248" s="131"/>
      <c r="Y248" s="131"/>
      <c r="Z248" s="131"/>
      <c r="AA248" s="105"/>
      <c r="AB248" s="105"/>
    </row>
    <row r="249" spans="2:28" ht="25.5" x14ac:dyDescent="0.2">
      <c r="B249" s="129"/>
      <c r="C249" s="129"/>
      <c r="D249" s="129" t="s">
        <v>101</v>
      </c>
      <c r="E249" s="137" t="s">
        <v>56</v>
      </c>
      <c r="F249" s="131">
        <v>14340</v>
      </c>
      <c r="G249" s="131">
        <v>3361</v>
      </c>
      <c r="H249" s="131">
        <v>3361</v>
      </c>
      <c r="I249" s="131">
        <v>3360.8829999999998</v>
      </c>
      <c r="J249" s="131">
        <f t="shared" ref="J249:J250" si="229">I249-G249</f>
        <v>-0.11700000000018917</v>
      </c>
      <c r="K249" s="131">
        <v>3360.8829999999998</v>
      </c>
      <c r="L249" s="132">
        <v>100</v>
      </c>
      <c r="M249" s="132">
        <f t="shared" si="226"/>
        <v>14340</v>
      </c>
      <c r="N249" s="131">
        <f>M249/F249*100</f>
        <v>100</v>
      </c>
      <c r="O249" s="131">
        <f t="shared" si="227"/>
        <v>0</v>
      </c>
      <c r="P249" s="131">
        <f t="shared" si="228"/>
        <v>-0.11700000000018917</v>
      </c>
      <c r="Q249" s="131">
        <f t="shared" ref="Q249:Q260" si="230">R249+S249+T249</f>
        <v>0</v>
      </c>
      <c r="R249" s="131"/>
      <c r="S249" s="132"/>
      <c r="T249" s="131"/>
      <c r="U249" s="131"/>
      <c r="V249" s="131">
        <f>P249-Q249-U249</f>
        <v>-0.11700000000018917</v>
      </c>
      <c r="W249" s="131"/>
      <c r="X249" s="131"/>
      <c r="Y249" s="131"/>
      <c r="Z249" s="131"/>
      <c r="AA249" s="105" t="s">
        <v>212</v>
      </c>
      <c r="AB249" s="105" t="s">
        <v>212</v>
      </c>
    </row>
    <row r="250" spans="2:28" ht="38.25" x14ac:dyDescent="0.2">
      <c r="B250" s="135"/>
      <c r="C250" s="129"/>
      <c r="D250" s="140" t="s">
        <v>57</v>
      </c>
      <c r="E250" s="141" t="s">
        <v>58</v>
      </c>
      <c r="F250" s="131">
        <v>8715</v>
      </c>
      <c r="G250" s="131">
        <v>2927</v>
      </c>
      <c r="H250" s="131">
        <v>2927</v>
      </c>
      <c r="I250" s="131">
        <v>2927</v>
      </c>
      <c r="J250" s="131">
        <f t="shared" si="229"/>
        <v>0</v>
      </c>
      <c r="K250" s="131">
        <v>2927</v>
      </c>
      <c r="L250" s="132">
        <v>100</v>
      </c>
      <c r="M250" s="132">
        <f t="shared" si="226"/>
        <v>8715</v>
      </c>
      <c r="N250" s="131">
        <f t="shared" ref="N250" si="231">M250/F250*100</f>
        <v>100</v>
      </c>
      <c r="O250" s="131">
        <f t="shared" si="227"/>
        <v>0</v>
      </c>
      <c r="P250" s="131">
        <f>K250-H250</f>
        <v>0</v>
      </c>
      <c r="Q250" s="131">
        <f>R250+S250+T250</f>
        <v>0</v>
      </c>
      <c r="R250" s="132"/>
      <c r="S250" s="132"/>
      <c r="T250" s="131"/>
      <c r="U250" s="131"/>
      <c r="V250" s="131">
        <v>0</v>
      </c>
      <c r="W250" s="131"/>
      <c r="X250" s="131"/>
      <c r="Y250" s="131"/>
      <c r="Z250" s="131"/>
      <c r="AA250" s="105"/>
      <c r="AB250" s="105"/>
    </row>
    <row r="251" spans="2:28" x14ac:dyDescent="0.2">
      <c r="B251" s="129"/>
      <c r="C251" s="129"/>
      <c r="D251" s="129" t="s">
        <v>59</v>
      </c>
      <c r="E251" s="137" t="s">
        <v>60</v>
      </c>
      <c r="F251" s="131">
        <v>23625</v>
      </c>
      <c r="G251" s="131">
        <v>7974</v>
      </c>
      <c r="H251" s="131">
        <v>7974</v>
      </c>
      <c r="I251" s="131">
        <v>7974</v>
      </c>
      <c r="J251" s="131">
        <f>I251-G251</f>
        <v>0</v>
      </c>
      <c r="K251" s="131">
        <v>7974</v>
      </c>
      <c r="L251" s="132">
        <f t="shared" ref="L251:L252" si="232">(K251/H251)*100</f>
        <v>100</v>
      </c>
      <c r="M251" s="132">
        <f t="shared" si="226"/>
        <v>23625</v>
      </c>
      <c r="N251" s="131">
        <v>100</v>
      </c>
      <c r="O251" s="131">
        <f t="shared" si="227"/>
        <v>0</v>
      </c>
      <c r="P251" s="131">
        <f t="shared" si="228"/>
        <v>0</v>
      </c>
      <c r="Q251" s="131">
        <f t="shared" si="230"/>
        <v>0</v>
      </c>
      <c r="R251" s="131"/>
      <c r="S251" s="131"/>
      <c r="T251" s="131"/>
      <c r="U251" s="131"/>
      <c r="V251" s="131">
        <f>P251-Q251-U251</f>
        <v>0</v>
      </c>
      <c r="W251" s="131"/>
      <c r="X251" s="131"/>
      <c r="Y251" s="131"/>
      <c r="Z251" s="131"/>
      <c r="AA251" s="105"/>
      <c r="AB251" s="105"/>
    </row>
    <row r="252" spans="2:28" ht="38.25" x14ac:dyDescent="0.2">
      <c r="B252" s="129"/>
      <c r="C252" s="129"/>
      <c r="D252" s="129" t="s">
        <v>61</v>
      </c>
      <c r="E252" s="137" t="s">
        <v>102</v>
      </c>
      <c r="F252" s="131">
        <v>20134</v>
      </c>
      <c r="G252" s="131">
        <v>6589</v>
      </c>
      <c r="H252" s="131">
        <v>6589</v>
      </c>
      <c r="I252" s="131">
        <v>6589</v>
      </c>
      <c r="J252" s="131">
        <f>I252-G252</f>
        <v>0</v>
      </c>
      <c r="K252" s="131">
        <v>6589</v>
      </c>
      <c r="L252" s="132">
        <f t="shared" si="232"/>
        <v>100</v>
      </c>
      <c r="M252" s="132">
        <f t="shared" si="226"/>
        <v>20134</v>
      </c>
      <c r="N252" s="131">
        <f t="shared" ref="N252" si="233">M252/F252*100</f>
        <v>100</v>
      </c>
      <c r="O252" s="131">
        <f t="shared" si="227"/>
        <v>0</v>
      </c>
      <c r="P252" s="131">
        <f t="shared" si="228"/>
        <v>0</v>
      </c>
      <c r="Q252" s="131">
        <f>R252+S252+T252</f>
        <v>-0.30199999999999999</v>
      </c>
      <c r="R252" s="132"/>
      <c r="S252" s="132">
        <v>-0.30199999999999999</v>
      </c>
      <c r="T252" s="131"/>
      <c r="U252" s="131"/>
      <c r="V252" s="131">
        <f>P252-Q252-U252</f>
        <v>0.30199999999999999</v>
      </c>
      <c r="W252" s="131"/>
      <c r="X252" s="131"/>
      <c r="Y252" s="131"/>
      <c r="Z252" s="131"/>
      <c r="AA252" s="105"/>
      <c r="AB252" s="105"/>
    </row>
    <row r="253" spans="2:28" ht="25.5" x14ac:dyDescent="0.2">
      <c r="B253" s="129"/>
      <c r="C253" s="129"/>
      <c r="D253" s="129" t="s">
        <v>89</v>
      </c>
      <c r="E253" s="137" t="s">
        <v>110</v>
      </c>
      <c r="F253" s="131">
        <v>113</v>
      </c>
      <c r="G253" s="131">
        <v>0</v>
      </c>
      <c r="H253" s="131">
        <v>0</v>
      </c>
      <c r="I253" s="131">
        <v>0</v>
      </c>
      <c r="J253" s="131">
        <f>I253-G253</f>
        <v>0</v>
      </c>
      <c r="K253" s="131">
        <v>0</v>
      </c>
      <c r="L253" s="132">
        <v>100</v>
      </c>
      <c r="M253" s="132">
        <f t="shared" si="226"/>
        <v>113</v>
      </c>
      <c r="N253" s="131">
        <f t="shared" si="188"/>
        <v>100</v>
      </c>
      <c r="O253" s="131">
        <v>0</v>
      </c>
      <c r="P253" s="131">
        <f>K253-H253</f>
        <v>0</v>
      </c>
      <c r="Q253" s="131">
        <f>R253+S253+T253</f>
        <v>0</v>
      </c>
      <c r="R253" s="131"/>
      <c r="S253" s="131"/>
      <c r="T253" s="131"/>
      <c r="U253" s="131"/>
      <c r="V253" s="131">
        <v>0</v>
      </c>
      <c r="W253" s="131"/>
      <c r="X253" s="131"/>
      <c r="Y253" s="131"/>
      <c r="Z253" s="131"/>
      <c r="AA253" s="105"/>
      <c r="AB253" s="105"/>
    </row>
    <row r="254" spans="2:28" ht="51" x14ac:dyDescent="0.2">
      <c r="B254" s="129"/>
      <c r="C254" s="129"/>
      <c r="D254" s="129" t="s">
        <v>64</v>
      </c>
      <c r="E254" s="172" t="s">
        <v>65</v>
      </c>
      <c r="F254" s="131">
        <v>13422</v>
      </c>
      <c r="G254" s="131">
        <v>3772</v>
      </c>
      <c r="H254" s="131">
        <v>3772</v>
      </c>
      <c r="I254" s="131">
        <v>3772</v>
      </c>
      <c r="J254" s="131">
        <f t="shared" si="203"/>
        <v>0</v>
      </c>
      <c r="K254" s="131">
        <v>3772</v>
      </c>
      <c r="L254" s="132">
        <f t="shared" ref="L254" si="234">(K254/H254)*100</f>
        <v>100</v>
      </c>
      <c r="M254" s="132">
        <f t="shared" si="226"/>
        <v>13422</v>
      </c>
      <c r="N254" s="131">
        <f t="shared" si="188"/>
        <v>100</v>
      </c>
      <c r="O254" s="131">
        <f t="shared" ref="O254" si="235">M254-F254</f>
        <v>0</v>
      </c>
      <c r="P254" s="131">
        <f t="shared" ref="P254:P260" si="236">K254-H254</f>
        <v>0</v>
      </c>
      <c r="Q254" s="131">
        <f t="shared" si="230"/>
        <v>-28.08</v>
      </c>
      <c r="R254" s="132"/>
      <c r="S254" s="132">
        <v>-28.08</v>
      </c>
      <c r="T254" s="131"/>
      <c r="U254" s="131"/>
      <c r="V254" s="131">
        <f>P254-Q254-U254</f>
        <v>28.08</v>
      </c>
      <c r="W254" s="131"/>
      <c r="X254" s="131"/>
      <c r="Y254" s="131"/>
      <c r="Z254" s="131"/>
      <c r="AA254" s="105"/>
      <c r="AB254" s="105"/>
    </row>
    <row r="255" spans="2:28" ht="63.75" x14ac:dyDescent="0.2">
      <c r="B255" s="129"/>
      <c r="C255" s="129"/>
      <c r="D255" s="129" t="s">
        <v>91</v>
      </c>
      <c r="E255" s="137" t="s">
        <v>92</v>
      </c>
      <c r="F255" s="131">
        <v>218981</v>
      </c>
      <c r="G255" s="131">
        <v>203622</v>
      </c>
      <c r="H255" s="131">
        <v>51445</v>
      </c>
      <c r="I255" s="131">
        <v>185391.31808999999</v>
      </c>
      <c r="J255" s="131">
        <f>I255-G255</f>
        <v>-18230.681910000014</v>
      </c>
      <c r="K255" s="131">
        <v>51445</v>
      </c>
      <c r="L255" s="132">
        <v>0</v>
      </c>
      <c r="M255" s="132">
        <f t="shared" si="226"/>
        <v>218981</v>
      </c>
      <c r="N255" s="131">
        <f t="shared" si="188"/>
        <v>100</v>
      </c>
      <c r="O255" s="131">
        <f t="shared" si="204"/>
        <v>0</v>
      </c>
      <c r="P255" s="131">
        <f t="shared" si="236"/>
        <v>0</v>
      </c>
      <c r="Q255" s="131">
        <f>R255+S255+T255</f>
        <v>-4958.2389999999996</v>
      </c>
      <c r="R255" s="132"/>
      <c r="S255" s="132"/>
      <c r="T255" s="131">
        <v>-4958.2389999999996</v>
      </c>
      <c r="U255" s="131"/>
      <c r="V255" s="131">
        <f>P255-Q255-U255</f>
        <v>4958.2389999999996</v>
      </c>
      <c r="W255" s="131"/>
      <c r="X255" s="131"/>
      <c r="Y255" s="131"/>
      <c r="Z255" s="131"/>
      <c r="AA255" s="105"/>
      <c r="AB255" s="105" t="s">
        <v>66</v>
      </c>
    </row>
    <row r="256" spans="2:28" ht="42" customHeight="1" x14ac:dyDescent="0.2">
      <c r="B256" s="129"/>
      <c r="C256" s="129"/>
      <c r="D256" s="129" t="s">
        <v>93</v>
      </c>
      <c r="E256" s="137" t="s">
        <v>94</v>
      </c>
      <c r="F256" s="131">
        <v>13235</v>
      </c>
      <c r="G256" s="131">
        <v>10335</v>
      </c>
      <c r="H256" s="131">
        <v>10335</v>
      </c>
      <c r="I256" s="131">
        <v>10335</v>
      </c>
      <c r="J256" s="131">
        <f t="shared" si="203"/>
        <v>0</v>
      </c>
      <c r="K256" s="131">
        <v>10176.975130000001</v>
      </c>
      <c r="L256" s="132">
        <v>100</v>
      </c>
      <c r="M256" s="132">
        <f t="shared" si="226"/>
        <v>13235</v>
      </c>
      <c r="N256" s="131">
        <f t="shared" si="188"/>
        <v>100</v>
      </c>
      <c r="O256" s="131">
        <f t="shared" si="204"/>
        <v>0</v>
      </c>
      <c r="P256" s="131">
        <f>K256-H256</f>
        <v>-158.02486999999928</v>
      </c>
      <c r="Q256" s="131">
        <f>R256+S256+T256</f>
        <v>0</v>
      </c>
      <c r="R256" s="132"/>
      <c r="S256" s="132"/>
      <c r="T256" s="131"/>
      <c r="U256" s="131"/>
      <c r="V256" s="131">
        <f>P256-Q256-U256</f>
        <v>-158.02486999999928</v>
      </c>
      <c r="W256" s="131"/>
      <c r="X256" s="131"/>
      <c r="Y256" s="131"/>
      <c r="Z256" s="131"/>
      <c r="AA256" s="105" t="s">
        <v>66</v>
      </c>
    </row>
    <row r="257" spans="2:28" ht="63.75" x14ac:dyDescent="0.2">
      <c r="B257" s="129"/>
      <c r="C257" s="129"/>
      <c r="D257" s="129" t="s">
        <v>95</v>
      </c>
      <c r="E257" s="173" t="s">
        <v>96</v>
      </c>
      <c r="F257" s="131">
        <v>1659</v>
      </c>
      <c r="G257" s="131">
        <v>1659</v>
      </c>
      <c r="H257" s="131">
        <v>1659</v>
      </c>
      <c r="I257" s="131">
        <v>1658.8</v>
      </c>
      <c r="J257" s="131">
        <f t="shared" si="203"/>
        <v>-0.20000000000004547</v>
      </c>
      <c r="K257" s="131">
        <v>1658.8</v>
      </c>
      <c r="L257" s="132">
        <v>100</v>
      </c>
      <c r="M257" s="132">
        <f t="shared" si="226"/>
        <v>1659</v>
      </c>
      <c r="N257" s="131">
        <f t="shared" si="188"/>
        <v>100</v>
      </c>
      <c r="O257" s="131">
        <f t="shared" si="204"/>
        <v>0</v>
      </c>
      <c r="P257" s="131">
        <f t="shared" si="236"/>
        <v>-0.20000000000004547</v>
      </c>
      <c r="Q257" s="131">
        <f>R257+S257+T257</f>
        <v>0</v>
      </c>
      <c r="R257" s="132"/>
      <c r="S257" s="132"/>
      <c r="T257" s="131"/>
      <c r="U257" s="131"/>
      <c r="V257" s="131">
        <f>P257-Q257-U257</f>
        <v>-0.20000000000004547</v>
      </c>
      <c r="W257" s="131"/>
      <c r="X257" s="131"/>
      <c r="Y257" s="131"/>
      <c r="Z257" s="131"/>
      <c r="AA257" s="105" t="s">
        <v>66</v>
      </c>
      <c r="AB257" s="105" t="s">
        <v>66</v>
      </c>
    </row>
    <row r="258" spans="2:28" ht="63.75" x14ac:dyDescent="0.2">
      <c r="B258" s="129"/>
      <c r="C258" s="129"/>
      <c r="D258" s="129" t="s">
        <v>71</v>
      </c>
      <c r="E258" s="137" t="s">
        <v>104</v>
      </c>
      <c r="F258" s="131">
        <v>5508</v>
      </c>
      <c r="G258" s="131">
        <v>5508</v>
      </c>
      <c r="H258" s="131">
        <v>5508</v>
      </c>
      <c r="I258" s="131">
        <v>5443.0399500000003</v>
      </c>
      <c r="J258" s="131">
        <f t="shared" si="203"/>
        <v>-64.960049999999683</v>
      </c>
      <c r="K258" s="131">
        <v>4928.0405499999997</v>
      </c>
      <c r="L258" s="132">
        <v>100</v>
      </c>
      <c r="M258" s="132">
        <f t="shared" si="226"/>
        <v>5508</v>
      </c>
      <c r="N258" s="131">
        <f t="shared" si="188"/>
        <v>100</v>
      </c>
      <c r="O258" s="131">
        <f t="shared" si="204"/>
        <v>0</v>
      </c>
      <c r="P258" s="131">
        <f>K258-H258</f>
        <v>-579.95945000000029</v>
      </c>
      <c r="Q258" s="131">
        <f>R258+S258+T258</f>
        <v>0</v>
      </c>
      <c r="R258" s="132"/>
      <c r="S258" s="132"/>
      <c r="T258" s="131"/>
      <c r="U258" s="131"/>
      <c r="V258" s="131">
        <v>0</v>
      </c>
      <c r="W258" s="131"/>
      <c r="X258" s="131"/>
      <c r="Y258" s="131"/>
      <c r="Z258" s="131"/>
      <c r="AA258" s="105" t="s">
        <v>66</v>
      </c>
      <c r="AB258" s="105" t="s">
        <v>66</v>
      </c>
    </row>
    <row r="259" spans="2:28" ht="63.75" x14ac:dyDescent="0.2">
      <c r="B259" s="129"/>
      <c r="C259" s="129"/>
      <c r="D259" s="129" t="s">
        <v>97</v>
      </c>
      <c r="E259" s="137" t="s">
        <v>98</v>
      </c>
      <c r="F259" s="131">
        <v>77151</v>
      </c>
      <c r="G259" s="131">
        <v>37004</v>
      </c>
      <c r="H259" s="131">
        <v>37004</v>
      </c>
      <c r="I259" s="131">
        <v>37003.633379999999</v>
      </c>
      <c r="J259" s="131">
        <f>I259-G259</f>
        <v>-0.36662000000069384</v>
      </c>
      <c r="K259" s="131">
        <v>37003.633379999999</v>
      </c>
      <c r="L259" s="132">
        <v>100</v>
      </c>
      <c r="M259" s="132">
        <f t="shared" si="226"/>
        <v>77151</v>
      </c>
      <c r="N259" s="131">
        <f t="shared" si="188"/>
        <v>100</v>
      </c>
      <c r="O259" s="131">
        <f t="shared" si="204"/>
        <v>0</v>
      </c>
      <c r="P259" s="131">
        <f>K259-H259</f>
        <v>-0.36662000000069384</v>
      </c>
      <c r="Q259" s="131">
        <f t="shared" si="230"/>
        <v>0</v>
      </c>
      <c r="R259" s="132"/>
      <c r="S259" s="132"/>
      <c r="T259" s="131"/>
      <c r="U259" s="131"/>
      <c r="V259" s="131">
        <v>0</v>
      </c>
      <c r="W259" s="131"/>
      <c r="X259" s="131"/>
      <c r="Y259" s="131"/>
      <c r="Z259" s="131"/>
      <c r="AA259" s="105" t="s">
        <v>66</v>
      </c>
      <c r="AB259" s="105" t="s">
        <v>66</v>
      </c>
    </row>
    <row r="260" spans="2:28" ht="25.5" x14ac:dyDescent="0.2">
      <c r="B260" s="135"/>
      <c r="C260" s="129"/>
      <c r="D260" s="129" t="s">
        <v>73</v>
      </c>
      <c r="E260" s="137" t="s">
        <v>74</v>
      </c>
      <c r="F260" s="131">
        <v>419</v>
      </c>
      <c r="G260" s="131">
        <v>419</v>
      </c>
      <c r="H260" s="131">
        <v>117</v>
      </c>
      <c r="I260" s="131">
        <v>418.99999000000003</v>
      </c>
      <c r="J260" s="131">
        <f>I260-G260</f>
        <v>-9.9999999747524271E-6</v>
      </c>
      <c r="K260" s="131">
        <v>115.95858</v>
      </c>
      <c r="L260" s="131">
        <v>100</v>
      </c>
      <c r="M260" s="132">
        <f t="shared" si="226"/>
        <v>419</v>
      </c>
      <c r="N260" s="131">
        <f t="shared" si="188"/>
        <v>100</v>
      </c>
      <c r="O260" s="131">
        <f>M260-F260</f>
        <v>0</v>
      </c>
      <c r="P260" s="131">
        <f t="shared" si="236"/>
        <v>-1.0414200000000022</v>
      </c>
      <c r="Q260" s="131">
        <f t="shared" si="230"/>
        <v>0</v>
      </c>
      <c r="R260" s="132"/>
      <c r="S260" s="132"/>
      <c r="T260" s="131"/>
      <c r="U260" s="131"/>
      <c r="V260" s="131">
        <v>0</v>
      </c>
      <c r="W260" s="131"/>
      <c r="X260" s="131"/>
      <c r="Y260" s="131"/>
      <c r="Z260" s="131"/>
      <c r="AA260" s="105"/>
      <c r="AB260" s="105"/>
    </row>
    <row r="261" spans="2:28" ht="53.25" customHeight="1" x14ac:dyDescent="0.2">
      <c r="B261" s="135"/>
      <c r="C261" s="129"/>
      <c r="D261" s="140" t="s">
        <v>75</v>
      </c>
      <c r="E261" s="136" t="s">
        <v>76</v>
      </c>
      <c r="F261" s="131">
        <v>5393</v>
      </c>
      <c r="G261" s="131">
        <v>5393</v>
      </c>
      <c r="H261" s="131">
        <v>200</v>
      </c>
      <c r="I261" s="131">
        <v>800</v>
      </c>
      <c r="J261" s="131">
        <f t="shared" ref="J261:J308" si="237">I261-G261</f>
        <v>-4593</v>
      </c>
      <c r="K261" s="131">
        <v>200</v>
      </c>
      <c r="L261" s="132">
        <v>100</v>
      </c>
      <c r="M261" s="132">
        <f>F261</f>
        <v>5393</v>
      </c>
      <c r="N261" s="131">
        <f>M261/F261*100</f>
        <v>100</v>
      </c>
      <c r="O261" s="131">
        <f t="shared" ref="O261:O309" si="238">M261-F261</f>
        <v>0</v>
      </c>
      <c r="P261" s="131">
        <f>K261-H261</f>
        <v>0</v>
      </c>
      <c r="Q261" s="131">
        <f>R261+S261+T261</f>
        <v>0</v>
      </c>
      <c r="R261" s="132"/>
      <c r="S261" s="132"/>
      <c r="T261" s="132"/>
      <c r="U261" s="132"/>
      <c r="V261" s="131">
        <v>0</v>
      </c>
      <c r="W261" s="131"/>
      <c r="X261" s="131"/>
      <c r="Y261" s="131"/>
      <c r="Z261" s="131"/>
      <c r="AA261" s="105"/>
      <c r="AB261" s="105" t="s">
        <v>220</v>
      </c>
    </row>
    <row r="262" spans="2:28" ht="25.5" x14ac:dyDescent="0.2">
      <c r="B262" s="129"/>
      <c r="C262" s="129"/>
      <c r="D262" s="129" t="s">
        <v>77</v>
      </c>
      <c r="E262" s="137" t="s">
        <v>78</v>
      </c>
      <c r="F262" s="131">
        <v>40837</v>
      </c>
      <c r="G262" s="131">
        <v>572</v>
      </c>
      <c r="H262" s="131">
        <v>572</v>
      </c>
      <c r="I262" s="131">
        <v>572</v>
      </c>
      <c r="J262" s="131">
        <f t="shared" si="237"/>
        <v>0</v>
      </c>
      <c r="K262" s="131">
        <v>572</v>
      </c>
      <c r="L262" s="132">
        <v>100</v>
      </c>
      <c r="M262" s="132">
        <f t="shared" si="226"/>
        <v>40837</v>
      </c>
      <c r="N262" s="131">
        <f t="shared" si="188"/>
        <v>100</v>
      </c>
      <c r="O262" s="131">
        <f t="shared" si="238"/>
        <v>0</v>
      </c>
      <c r="P262" s="132">
        <f>K262-H262</f>
        <v>0</v>
      </c>
      <c r="Q262" s="131">
        <f>R262+S262+T262</f>
        <v>0</v>
      </c>
      <c r="R262" s="132"/>
      <c r="S262" s="132"/>
      <c r="T262" s="131"/>
      <c r="U262" s="131"/>
      <c r="V262" s="131">
        <f>P262-Q262-U262</f>
        <v>0</v>
      </c>
      <c r="W262" s="131"/>
      <c r="X262" s="131"/>
      <c r="Y262" s="131"/>
      <c r="Z262" s="131"/>
      <c r="AA262" s="105"/>
      <c r="AB262" s="105"/>
    </row>
    <row r="263" spans="2:28" ht="63.75" x14ac:dyDescent="0.2">
      <c r="B263" s="129"/>
      <c r="C263" s="129"/>
      <c r="D263" s="129" t="s">
        <v>79</v>
      </c>
      <c r="E263" s="137" t="s">
        <v>80</v>
      </c>
      <c r="F263" s="131">
        <v>215</v>
      </c>
      <c r="G263" s="131">
        <v>215</v>
      </c>
      <c r="H263" s="131">
        <v>215</v>
      </c>
      <c r="I263" s="131">
        <v>214.44300000000001</v>
      </c>
      <c r="J263" s="131">
        <f t="shared" si="237"/>
        <v>-0.55699999999998795</v>
      </c>
      <c r="K263" s="131">
        <v>214.44300000000001</v>
      </c>
      <c r="L263" s="132">
        <v>100</v>
      </c>
      <c r="M263" s="132">
        <f t="shared" si="226"/>
        <v>215</v>
      </c>
      <c r="N263" s="131">
        <f t="shared" si="188"/>
        <v>100</v>
      </c>
      <c r="O263" s="131">
        <f t="shared" si="238"/>
        <v>0</v>
      </c>
      <c r="P263" s="132">
        <f>K263-H263</f>
        <v>-0.55699999999998795</v>
      </c>
      <c r="Q263" s="131">
        <v>0</v>
      </c>
      <c r="R263" s="132"/>
      <c r="S263" s="132"/>
      <c r="T263" s="131"/>
      <c r="U263" s="131"/>
      <c r="V263" s="131">
        <v>0</v>
      </c>
      <c r="W263" s="131"/>
      <c r="X263" s="131"/>
      <c r="Y263" s="131"/>
      <c r="Z263" s="131"/>
      <c r="AA263" s="105" t="s">
        <v>66</v>
      </c>
      <c r="AB263" s="105" t="s">
        <v>66</v>
      </c>
    </row>
    <row r="264" spans="2:28" ht="25.5" x14ac:dyDescent="0.2">
      <c r="B264" s="129"/>
      <c r="C264" s="129"/>
      <c r="D264" s="129" t="s">
        <v>83</v>
      </c>
      <c r="E264" s="137" t="s">
        <v>153</v>
      </c>
      <c r="F264" s="131">
        <v>14</v>
      </c>
      <c r="G264" s="131">
        <v>0</v>
      </c>
      <c r="H264" s="131">
        <v>0</v>
      </c>
      <c r="I264" s="131">
        <v>0</v>
      </c>
      <c r="J264" s="131">
        <f t="shared" si="237"/>
        <v>0</v>
      </c>
      <c r="K264" s="131">
        <v>0</v>
      </c>
      <c r="L264" s="132">
        <v>100</v>
      </c>
      <c r="M264" s="132">
        <f t="shared" si="226"/>
        <v>14</v>
      </c>
      <c r="N264" s="131">
        <f t="shared" si="188"/>
        <v>100</v>
      </c>
      <c r="O264" s="131">
        <f t="shared" si="238"/>
        <v>0</v>
      </c>
      <c r="P264" s="131">
        <f t="shared" ref="P264" si="239">K264-H264</f>
        <v>0</v>
      </c>
      <c r="Q264" s="131">
        <f t="shared" ref="Q264" si="240">R264+S264+T264</f>
        <v>0</v>
      </c>
      <c r="R264" s="132"/>
      <c r="S264" s="132"/>
      <c r="T264" s="131"/>
      <c r="U264" s="131"/>
      <c r="V264" s="131">
        <f>P264-Q264-U264</f>
        <v>0</v>
      </c>
      <c r="W264" s="131"/>
      <c r="X264" s="131"/>
      <c r="Y264" s="131"/>
      <c r="Z264" s="131"/>
      <c r="AA264" s="105"/>
      <c r="AB264" s="105"/>
    </row>
    <row r="265" spans="2:28" ht="54.75" customHeight="1" x14ac:dyDescent="0.2">
      <c r="B265" s="129" t="s">
        <v>154</v>
      </c>
      <c r="C265" s="129"/>
      <c r="D265" s="129"/>
      <c r="E265" s="145" t="s">
        <v>157</v>
      </c>
      <c r="F265" s="131">
        <f>F266</f>
        <v>483186</v>
      </c>
      <c r="G265" s="131">
        <f t="shared" ref="G265:J265" si="241">G266</f>
        <v>303822</v>
      </c>
      <c r="H265" s="131">
        <f t="shared" si="241"/>
        <v>158481</v>
      </c>
      <c r="I265" s="131">
        <f t="shared" si="241"/>
        <v>277690.39509000001</v>
      </c>
      <c r="J265" s="131">
        <f t="shared" si="241"/>
        <v>-26131.604910000002</v>
      </c>
      <c r="K265" s="131">
        <f>K266</f>
        <v>155125.27025</v>
      </c>
      <c r="L265" s="132">
        <f>(K265/H265)*100</f>
        <v>97.882566522169853</v>
      </c>
      <c r="M265" s="131">
        <f>M266</f>
        <v>483186</v>
      </c>
      <c r="N265" s="131">
        <f>M265/F265*100</f>
        <v>100</v>
      </c>
      <c r="O265" s="131">
        <f>O266</f>
        <v>0</v>
      </c>
      <c r="P265" s="131">
        <f t="shared" ref="P265:R265" si="242">P266</f>
        <v>-3355.72975</v>
      </c>
      <c r="Q265" s="131">
        <f t="shared" si="242"/>
        <v>0</v>
      </c>
      <c r="R265" s="131">
        <f t="shared" si="242"/>
        <v>0</v>
      </c>
      <c r="S265" s="131">
        <f>S266</f>
        <v>0</v>
      </c>
      <c r="T265" s="131">
        <f>T266</f>
        <v>0</v>
      </c>
      <c r="U265" s="131">
        <v>0</v>
      </c>
      <c r="V265" s="131">
        <v>0</v>
      </c>
      <c r="W265" s="131">
        <v>0</v>
      </c>
      <c r="X265" s="131">
        <v>0</v>
      </c>
      <c r="Y265" s="131">
        <v>0</v>
      </c>
      <c r="Z265" s="131">
        <v>0</v>
      </c>
      <c r="AA265" s="165"/>
      <c r="AB265" s="105"/>
    </row>
    <row r="266" spans="2:28" ht="25.5" x14ac:dyDescent="0.2">
      <c r="B266" s="129"/>
      <c r="C266" s="129" t="s">
        <v>46</v>
      </c>
      <c r="D266" s="129"/>
      <c r="E266" s="159" t="s">
        <v>47</v>
      </c>
      <c r="F266" s="131">
        <f>F267+F268+F269+F270+F271+F273+F274+F275+F277+F278+F279+F272+F276</f>
        <v>483186</v>
      </c>
      <c r="G266" s="131">
        <f t="shared" ref="G266:J266" si="243">G267+G268+G269+G270+G271+G273+G274+G275+G277+G278+G279+G272+G276</f>
        <v>303822</v>
      </c>
      <c r="H266" s="131">
        <f t="shared" si="243"/>
        <v>158481</v>
      </c>
      <c r="I266" s="131">
        <f t="shared" si="243"/>
        <v>277690.39509000001</v>
      </c>
      <c r="J266" s="131">
        <f t="shared" si="243"/>
        <v>-26131.604910000002</v>
      </c>
      <c r="K266" s="131">
        <f>K267+K268+K269+K270+K271+K273+K274+K275+K277+K278+K279+K272+K276</f>
        <v>155125.27025</v>
      </c>
      <c r="L266" s="131">
        <v>100</v>
      </c>
      <c r="M266" s="131">
        <f>M267+M268+M269+M270+M271+M273+M274+M275+M277+M278+M279+M272+M276</f>
        <v>483186</v>
      </c>
      <c r="N266" s="131">
        <v>100</v>
      </c>
      <c r="O266" s="131">
        <f>O267+O268+O269+O270+O271+O273+O274+O275+O277+O278+O279+O272+O276</f>
        <v>0</v>
      </c>
      <c r="P266" s="131">
        <f t="shared" ref="P266:R266" si="244">P267+P268+P269+P270+P271+P273+P274+P275+P277+P278+P279+P272+P276</f>
        <v>-3355.72975</v>
      </c>
      <c r="Q266" s="131">
        <f t="shared" si="244"/>
        <v>0</v>
      </c>
      <c r="R266" s="131">
        <f t="shared" si="244"/>
        <v>0</v>
      </c>
      <c r="S266" s="131">
        <f t="shared" ref="S266:Z266" si="245">SUM(S267:S279)</f>
        <v>0</v>
      </c>
      <c r="T266" s="131">
        <f t="shared" si="245"/>
        <v>0</v>
      </c>
      <c r="U266" s="131">
        <f t="shared" si="245"/>
        <v>0</v>
      </c>
      <c r="V266" s="131">
        <f t="shared" si="245"/>
        <v>-3355.72975</v>
      </c>
      <c r="W266" s="131">
        <f t="shared" si="245"/>
        <v>0</v>
      </c>
      <c r="X266" s="131">
        <f t="shared" si="245"/>
        <v>0</v>
      </c>
      <c r="Y266" s="131">
        <f t="shared" si="245"/>
        <v>0</v>
      </c>
      <c r="Z266" s="131">
        <f t="shared" si="245"/>
        <v>0</v>
      </c>
      <c r="AA266" s="105"/>
      <c r="AB266" s="105"/>
    </row>
    <row r="267" spans="2:28" x14ac:dyDescent="0.2">
      <c r="B267" s="129"/>
      <c r="C267" s="129"/>
      <c r="D267" s="129" t="s">
        <v>88</v>
      </c>
      <c r="E267" s="137" t="s">
        <v>49</v>
      </c>
      <c r="F267" s="131">
        <v>226830</v>
      </c>
      <c r="G267" s="131">
        <v>78397</v>
      </c>
      <c r="H267" s="131">
        <v>78397</v>
      </c>
      <c r="I267" s="174">
        <v>78397</v>
      </c>
      <c r="J267" s="131">
        <f>I267-G267</f>
        <v>0</v>
      </c>
      <c r="K267" s="131">
        <v>78397</v>
      </c>
      <c r="L267" s="132">
        <f t="shared" ref="L267" si="246">(K267/H267)*100</f>
        <v>100</v>
      </c>
      <c r="M267" s="132">
        <f t="shared" ref="M267:M280" si="247">F267</f>
        <v>226830</v>
      </c>
      <c r="N267" s="131">
        <v>100</v>
      </c>
      <c r="O267" s="131">
        <f t="shared" ref="O267:O273" si="248">M267-F267</f>
        <v>0</v>
      </c>
      <c r="P267" s="131">
        <f>K267-H267</f>
        <v>0</v>
      </c>
      <c r="Q267" s="131">
        <f t="shared" ref="Q267:Q277" si="249">R267+S267+T267</f>
        <v>0</v>
      </c>
      <c r="R267" s="131"/>
      <c r="S267" s="132"/>
      <c r="T267" s="132"/>
      <c r="U267" s="131"/>
      <c r="V267" s="131">
        <f>P267-Q267-U267</f>
        <v>0</v>
      </c>
      <c r="W267" s="131"/>
      <c r="X267" s="131"/>
      <c r="Y267" s="131"/>
      <c r="Z267" s="131"/>
      <c r="AA267" s="105"/>
      <c r="AB267" s="105"/>
    </row>
    <row r="268" spans="2:28" x14ac:dyDescent="0.2">
      <c r="B268" s="129"/>
      <c r="C268" s="129"/>
      <c r="D268" s="129" t="s">
        <v>101</v>
      </c>
      <c r="E268" s="137" t="s">
        <v>56</v>
      </c>
      <c r="F268" s="131">
        <v>8004</v>
      </c>
      <c r="G268" s="131">
        <v>2025</v>
      </c>
      <c r="H268" s="131">
        <v>2025</v>
      </c>
      <c r="I268" s="131">
        <v>2024.942</v>
      </c>
      <c r="J268" s="131">
        <f t="shared" ref="J268:J276" si="250">I268-G268</f>
        <v>-5.7999999999992724E-2</v>
      </c>
      <c r="K268" s="131">
        <v>2024.942</v>
      </c>
      <c r="L268" s="132">
        <v>100</v>
      </c>
      <c r="M268" s="132">
        <f t="shared" si="247"/>
        <v>8004</v>
      </c>
      <c r="N268" s="131">
        <f>M268/F268*100</f>
        <v>100</v>
      </c>
      <c r="O268" s="131">
        <f t="shared" si="248"/>
        <v>0</v>
      </c>
      <c r="P268" s="131">
        <f t="shared" ref="P268:P273" si="251">K268-H268</f>
        <v>-5.7999999999992724E-2</v>
      </c>
      <c r="Q268" s="131">
        <f t="shared" si="249"/>
        <v>0</v>
      </c>
      <c r="R268" s="131"/>
      <c r="S268" s="132"/>
      <c r="T268" s="131"/>
      <c r="U268" s="131"/>
      <c r="V268" s="131">
        <f>P268-Q268-U268</f>
        <v>-5.7999999999992724E-2</v>
      </c>
      <c r="W268" s="131"/>
      <c r="X268" s="131"/>
      <c r="Y268" s="131"/>
      <c r="Z268" s="131"/>
      <c r="AA268" s="105"/>
      <c r="AB268" s="105"/>
    </row>
    <row r="269" spans="2:28" ht="38.25" x14ac:dyDescent="0.2">
      <c r="B269" s="135"/>
      <c r="C269" s="129"/>
      <c r="D269" s="140" t="s">
        <v>57</v>
      </c>
      <c r="E269" s="141" t="s">
        <v>58</v>
      </c>
      <c r="F269" s="131">
        <v>5882</v>
      </c>
      <c r="G269" s="131">
        <v>1540</v>
      </c>
      <c r="H269" s="131">
        <v>1540</v>
      </c>
      <c r="I269" s="131">
        <v>1540</v>
      </c>
      <c r="J269" s="131">
        <f>I269-G269</f>
        <v>0</v>
      </c>
      <c r="K269" s="131">
        <v>1540</v>
      </c>
      <c r="L269" s="132">
        <v>100</v>
      </c>
      <c r="M269" s="132">
        <f t="shared" si="247"/>
        <v>5882</v>
      </c>
      <c r="N269" s="131">
        <f t="shared" ref="N269" si="252">M269/F269*100</f>
        <v>100</v>
      </c>
      <c r="O269" s="131">
        <f t="shared" si="248"/>
        <v>0</v>
      </c>
      <c r="P269" s="131">
        <f>K269-H269</f>
        <v>0</v>
      </c>
      <c r="Q269" s="131">
        <f>R269+S269+T269</f>
        <v>0</v>
      </c>
      <c r="R269" s="132"/>
      <c r="S269" s="132"/>
      <c r="T269" s="131"/>
      <c r="U269" s="131"/>
      <c r="V269" s="131">
        <v>0</v>
      </c>
      <c r="W269" s="131"/>
      <c r="X269" s="131"/>
      <c r="Y269" s="131"/>
      <c r="Z269" s="131"/>
      <c r="AA269" s="105"/>
      <c r="AB269" s="105"/>
    </row>
    <row r="270" spans="2:28" x14ac:dyDescent="0.2">
      <c r="B270" s="129"/>
      <c r="C270" s="129"/>
      <c r="D270" s="129" t="s">
        <v>59</v>
      </c>
      <c r="E270" s="137" t="s">
        <v>60</v>
      </c>
      <c r="F270" s="131">
        <v>11927</v>
      </c>
      <c r="G270" s="131">
        <v>3950</v>
      </c>
      <c r="H270" s="131">
        <v>3950</v>
      </c>
      <c r="I270" s="131">
        <v>3950</v>
      </c>
      <c r="J270" s="131">
        <f t="shared" si="250"/>
        <v>0</v>
      </c>
      <c r="K270" s="131">
        <v>3950</v>
      </c>
      <c r="L270" s="132">
        <v>100</v>
      </c>
      <c r="M270" s="132">
        <f t="shared" si="247"/>
        <v>11927</v>
      </c>
      <c r="N270" s="131">
        <f>M270/F270*100</f>
        <v>100</v>
      </c>
      <c r="O270" s="131">
        <f t="shared" si="248"/>
        <v>0</v>
      </c>
      <c r="P270" s="131">
        <f t="shared" si="251"/>
        <v>0</v>
      </c>
      <c r="Q270" s="131">
        <f t="shared" si="249"/>
        <v>0</v>
      </c>
      <c r="R270" s="131"/>
      <c r="S270" s="132"/>
      <c r="T270" s="131"/>
      <c r="U270" s="131"/>
      <c r="V270" s="131">
        <f>P270-Q270-U270</f>
        <v>0</v>
      </c>
      <c r="W270" s="131"/>
      <c r="X270" s="131"/>
      <c r="Y270" s="131"/>
      <c r="Z270" s="131"/>
      <c r="AA270" s="105"/>
      <c r="AB270" s="105"/>
    </row>
    <row r="271" spans="2:28" ht="38.25" x14ac:dyDescent="0.2">
      <c r="B271" s="129"/>
      <c r="C271" s="129"/>
      <c r="D271" s="129" t="s">
        <v>61</v>
      </c>
      <c r="E271" s="137" t="s">
        <v>102</v>
      </c>
      <c r="F271" s="131">
        <v>10165</v>
      </c>
      <c r="G271" s="131">
        <v>2714</v>
      </c>
      <c r="H271" s="131">
        <v>2714</v>
      </c>
      <c r="I271" s="131">
        <v>2714</v>
      </c>
      <c r="J271" s="131">
        <f t="shared" si="250"/>
        <v>0</v>
      </c>
      <c r="K271" s="131">
        <v>2714</v>
      </c>
      <c r="L271" s="132">
        <f t="shared" ref="L271:L273" si="253">(K271/H271)*100</f>
        <v>100</v>
      </c>
      <c r="M271" s="132">
        <f t="shared" si="247"/>
        <v>10165</v>
      </c>
      <c r="N271" s="131">
        <v>100</v>
      </c>
      <c r="O271" s="131">
        <f t="shared" si="248"/>
        <v>0</v>
      </c>
      <c r="P271" s="131">
        <f>K271-H271</f>
        <v>0</v>
      </c>
      <c r="Q271" s="131">
        <f t="shared" si="249"/>
        <v>0</v>
      </c>
      <c r="R271" s="131"/>
      <c r="S271" s="131"/>
      <c r="T271" s="131"/>
      <c r="U271" s="131"/>
      <c r="V271" s="131">
        <f>P271-Q271-U271</f>
        <v>0</v>
      </c>
      <c r="W271" s="131"/>
      <c r="X271" s="131"/>
      <c r="Y271" s="131"/>
      <c r="Z271" s="131"/>
      <c r="AA271" s="105"/>
      <c r="AB271" s="105"/>
    </row>
    <row r="272" spans="2:28" ht="25.5" x14ac:dyDescent="0.2">
      <c r="B272" s="129"/>
      <c r="C272" s="129"/>
      <c r="D272" s="129" t="s">
        <v>89</v>
      </c>
      <c r="E272" s="137" t="s">
        <v>110</v>
      </c>
      <c r="F272" s="131">
        <v>28</v>
      </c>
      <c r="G272" s="131">
        <v>0</v>
      </c>
      <c r="H272" s="131">
        <v>0</v>
      </c>
      <c r="I272" s="131">
        <v>0</v>
      </c>
      <c r="J272" s="131">
        <f>I272-G272</f>
        <v>0</v>
      </c>
      <c r="K272" s="131">
        <v>0</v>
      </c>
      <c r="L272" s="132">
        <v>100</v>
      </c>
      <c r="M272" s="132">
        <f t="shared" si="247"/>
        <v>28</v>
      </c>
      <c r="N272" s="131">
        <f t="shared" ref="N272:N309" si="254">M272/F272*100</f>
        <v>100</v>
      </c>
      <c r="O272" s="131">
        <v>0</v>
      </c>
      <c r="P272" s="131">
        <f>K272-H272</f>
        <v>0</v>
      </c>
      <c r="Q272" s="131">
        <f t="shared" si="249"/>
        <v>0</v>
      </c>
      <c r="R272" s="131"/>
      <c r="S272" s="131"/>
      <c r="T272" s="131"/>
      <c r="U272" s="131"/>
      <c r="V272" s="131">
        <v>0</v>
      </c>
      <c r="W272" s="131"/>
      <c r="X272" s="131"/>
      <c r="Y272" s="131"/>
      <c r="Z272" s="131"/>
      <c r="AA272" s="105"/>
      <c r="AB272" s="105"/>
    </row>
    <row r="273" spans="2:28" ht="51" x14ac:dyDescent="0.2">
      <c r="B273" s="129"/>
      <c r="C273" s="129"/>
      <c r="D273" s="129" t="s">
        <v>64</v>
      </c>
      <c r="E273" s="172" t="s">
        <v>65</v>
      </c>
      <c r="F273" s="131">
        <v>6777</v>
      </c>
      <c r="G273" s="131">
        <v>1623</v>
      </c>
      <c r="H273" s="131">
        <v>1623</v>
      </c>
      <c r="I273" s="131">
        <v>1623</v>
      </c>
      <c r="J273" s="131">
        <f t="shared" si="250"/>
        <v>0</v>
      </c>
      <c r="K273" s="131">
        <v>1623</v>
      </c>
      <c r="L273" s="132">
        <f t="shared" si="253"/>
        <v>100</v>
      </c>
      <c r="M273" s="132">
        <f t="shared" si="247"/>
        <v>6777</v>
      </c>
      <c r="N273" s="131">
        <f t="shared" si="254"/>
        <v>100</v>
      </c>
      <c r="O273" s="131">
        <f t="shared" si="248"/>
        <v>0</v>
      </c>
      <c r="P273" s="131">
        <f t="shared" si="251"/>
        <v>0</v>
      </c>
      <c r="Q273" s="131">
        <f t="shared" si="249"/>
        <v>0</v>
      </c>
      <c r="R273" s="132"/>
      <c r="S273" s="132"/>
      <c r="T273" s="131"/>
      <c r="U273" s="131"/>
      <c r="V273" s="131">
        <f>P273-Q273-U273</f>
        <v>0</v>
      </c>
      <c r="W273" s="131"/>
      <c r="X273" s="131"/>
      <c r="Y273" s="131"/>
      <c r="Z273" s="131"/>
      <c r="AA273" s="105"/>
      <c r="AB273" s="105"/>
    </row>
    <row r="274" spans="2:28" ht="38.25" x14ac:dyDescent="0.2">
      <c r="B274" s="129"/>
      <c r="C274" s="129"/>
      <c r="D274" s="129" t="s">
        <v>91</v>
      </c>
      <c r="E274" s="137" t="s">
        <v>92</v>
      </c>
      <c r="F274" s="131">
        <v>91770</v>
      </c>
      <c r="G274" s="131">
        <v>91770</v>
      </c>
      <c r="H274" s="131">
        <v>23782</v>
      </c>
      <c r="I274" s="131">
        <v>71190.763550000003</v>
      </c>
      <c r="J274" s="131">
        <f>I274-G274</f>
        <v>-20579.236449999997</v>
      </c>
      <c r="K274" s="131">
        <v>23782</v>
      </c>
      <c r="L274" s="132">
        <v>100</v>
      </c>
      <c r="M274" s="132">
        <f t="shared" si="247"/>
        <v>91770</v>
      </c>
      <c r="N274" s="131">
        <f t="shared" si="254"/>
        <v>100</v>
      </c>
      <c r="O274" s="131">
        <v>0</v>
      </c>
      <c r="P274" s="131">
        <f>K274-H274</f>
        <v>0</v>
      </c>
      <c r="Q274" s="131">
        <f t="shared" si="249"/>
        <v>0</v>
      </c>
      <c r="R274" s="131"/>
      <c r="S274" s="131"/>
      <c r="T274" s="131"/>
      <c r="U274" s="131"/>
      <c r="V274" s="131">
        <v>0</v>
      </c>
      <c r="W274" s="131"/>
      <c r="X274" s="131"/>
      <c r="Y274" s="131"/>
      <c r="Z274" s="131"/>
      <c r="AA274" s="105"/>
      <c r="AB274" s="105" t="s">
        <v>211</v>
      </c>
    </row>
    <row r="275" spans="2:28" ht="51" x14ac:dyDescent="0.2">
      <c r="B275" s="129"/>
      <c r="C275" s="129"/>
      <c r="D275" s="129" t="s">
        <v>93</v>
      </c>
      <c r="E275" s="137" t="s">
        <v>94</v>
      </c>
      <c r="F275" s="131">
        <v>5510</v>
      </c>
      <c r="G275" s="131">
        <v>5510</v>
      </c>
      <c r="H275" s="131">
        <v>5510</v>
      </c>
      <c r="I275" s="131">
        <v>2479.2075500000001</v>
      </c>
      <c r="J275" s="131">
        <f t="shared" si="250"/>
        <v>-3030.7924499999999</v>
      </c>
      <c r="K275" s="131">
        <v>2207.5752499999999</v>
      </c>
      <c r="L275" s="132">
        <v>100</v>
      </c>
      <c r="M275" s="132">
        <f t="shared" si="247"/>
        <v>5510</v>
      </c>
      <c r="N275" s="131">
        <f t="shared" si="254"/>
        <v>100</v>
      </c>
      <c r="O275" s="131">
        <f t="shared" ref="O275:O279" si="255">M275-F275</f>
        <v>0</v>
      </c>
      <c r="P275" s="131">
        <f t="shared" ref="P275:P277" si="256">K275-H275</f>
        <v>-3302.4247500000001</v>
      </c>
      <c r="Q275" s="131">
        <f t="shared" si="249"/>
        <v>0</v>
      </c>
      <c r="R275" s="132"/>
      <c r="S275" s="132"/>
      <c r="T275" s="131"/>
      <c r="U275" s="131"/>
      <c r="V275" s="131">
        <f>P275-Q275-U275</f>
        <v>-3302.4247500000001</v>
      </c>
      <c r="W275" s="131"/>
      <c r="X275" s="131"/>
      <c r="Y275" s="131"/>
      <c r="Z275" s="131"/>
      <c r="AA275" s="105"/>
      <c r="AB275" s="105" t="s">
        <v>211</v>
      </c>
    </row>
    <row r="276" spans="2:28" ht="63.75" x14ac:dyDescent="0.2">
      <c r="B276" s="129"/>
      <c r="C276" s="129"/>
      <c r="D276" s="129" t="s">
        <v>95</v>
      </c>
      <c r="E276" s="173" t="s">
        <v>96</v>
      </c>
      <c r="F276" s="131">
        <v>406</v>
      </c>
      <c r="G276" s="131">
        <v>406</v>
      </c>
      <c r="H276" s="131">
        <v>406</v>
      </c>
      <c r="I276" s="131">
        <v>353</v>
      </c>
      <c r="J276" s="131">
        <f t="shared" si="250"/>
        <v>-53</v>
      </c>
      <c r="K276" s="131">
        <v>353</v>
      </c>
      <c r="L276" s="132">
        <v>100</v>
      </c>
      <c r="M276" s="132">
        <f t="shared" si="247"/>
        <v>406</v>
      </c>
      <c r="N276" s="131">
        <f t="shared" si="254"/>
        <v>100</v>
      </c>
      <c r="O276" s="131">
        <f t="shared" si="255"/>
        <v>0</v>
      </c>
      <c r="P276" s="131">
        <f t="shared" si="256"/>
        <v>-53</v>
      </c>
      <c r="Q276" s="131">
        <f t="shared" si="249"/>
        <v>0</v>
      </c>
      <c r="R276" s="132"/>
      <c r="S276" s="132"/>
      <c r="T276" s="131"/>
      <c r="U276" s="131"/>
      <c r="V276" s="131">
        <f>P276-Q276-U276</f>
        <v>-53</v>
      </c>
      <c r="W276" s="131"/>
      <c r="X276" s="131"/>
      <c r="Y276" s="131"/>
      <c r="Z276" s="131"/>
      <c r="AA276" s="105" t="s">
        <v>66</v>
      </c>
      <c r="AB276" s="105" t="s">
        <v>66</v>
      </c>
    </row>
    <row r="277" spans="2:28" ht="38.25" x14ac:dyDescent="0.2">
      <c r="B277" s="129"/>
      <c r="C277" s="129"/>
      <c r="D277" s="129" t="s">
        <v>71</v>
      </c>
      <c r="E277" s="137" t="s">
        <v>104</v>
      </c>
      <c r="F277" s="131">
        <v>2719</v>
      </c>
      <c r="G277" s="131">
        <v>2719</v>
      </c>
      <c r="H277" s="131">
        <v>101</v>
      </c>
      <c r="I277" s="131">
        <v>698.48199999999997</v>
      </c>
      <c r="J277" s="131">
        <f>I277-G277</f>
        <v>-2020.518</v>
      </c>
      <c r="K277" s="131">
        <v>100.753</v>
      </c>
      <c r="L277" s="132">
        <v>100</v>
      </c>
      <c r="M277" s="132">
        <f t="shared" si="247"/>
        <v>2719</v>
      </c>
      <c r="N277" s="131">
        <f t="shared" si="254"/>
        <v>100</v>
      </c>
      <c r="O277" s="131">
        <f t="shared" si="255"/>
        <v>0</v>
      </c>
      <c r="P277" s="131">
        <f t="shared" si="256"/>
        <v>-0.24699999999999989</v>
      </c>
      <c r="Q277" s="131">
        <f t="shared" si="249"/>
        <v>0</v>
      </c>
      <c r="R277" s="132"/>
      <c r="S277" s="132"/>
      <c r="T277" s="131"/>
      <c r="U277" s="131"/>
      <c r="V277" s="131">
        <f>P277-Q277-U277</f>
        <v>-0.24699999999999989</v>
      </c>
      <c r="W277" s="131"/>
      <c r="X277" s="131"/>
      <c r="Y277" s="131"/>
      <c r="Z277" s="131"/>
      <c r="AA277" s="105"/>
      <c r="AB277" s="105" t="s">
        <v>211</v>
      </c>
    </row>
    <row r="278" spans="2:28" ht="52.5" customHeight="1" x14ac:dyDescent="0.2">
      <c r="B278" s="135"/>
      <c r="C278" s="129"/>
      <c r="D278" s="140" t="s">
        <v>75</v>
      </c>
      <c r="E278" s="136" t="s">
        <v>76</v>
      </c>
      <c r="F278" s="131">
        <v>800</v>
      </c>
      <c r="G278" s="131">
        <v>800</v>
      </c>
      <c r="H278" s="131">
        <v>800</v>
      </c>
      <c r="I278" s="131">
        <v>800</v>
      </c>
      <c r="J278" s="131">
        <f t="shared" ref="J278" si="257">I278-G278</f>
        <v>0</v>
      </c>
      <c r="K278" s="131">
        <v>800</v>
      </c>
      <c r="L278" s="132">
        <v>100</v>
      </c>
      <c r="M278" s="132">
        <f>F278</f>
        <v>800</v>
      </c>
      <c r="N278" s="131">
        <f>M278/F278*100</f>
        <v>100</v>
      </c>
      <c r="O278" s="131">
        <f t="shared" si="255"/>
        <v>0</v>
      </c>
      <c r="P278" s="131">
        <f>K278-H278</f>
        <v>0</v>
      </c>
      <c r="Q278" s="131">
        <f>R278+S278+T278</f>
        <v>0</v>
      </c>
      <c r="R278" s="132"/>
      <c r="S278" s="132"/>
      <c r="T278" s="132"/>
      <c r="U278" s="132"/>
      <c r="V278" s="131">
        <v>0</v>
      </c>
      <c r="W278" s="131"/>
      <c r="X278" s="131"/>
      <c r="Y278" s="131"/>
      <c r="Z278" s="131"/>
      <c r="AA278" s="105"/>
      <c r="AB278" s="105"/>
    </row>
    <row r="279" spans="2:28" ht="63.75" x14ac:dyDescent="0.2">
      <c r="B279" s="129"/>
      <c r="C279" s="129"/>
      <c r="D279" s="129" t="s">
        <v>77</v>
      </c>
      <c r="E279" s="137" t="s">
        <v>78</v>
      </c>
      <c r="F279" s="131">
        <v>112368</v>
      </c>
      <c r="G279" s="131">
        <v>112368</v>
      </c>
      <c r="H279" s="131">
        <v>37633</v>
      </c>
      <c r="I279" s="131">
        <v>111919.99999</v>
      </c>
      <c r="J279" s="131">
        <f>I279-G279</f>
        <v>-448.00001000000339</v>
      </c>
      <c r="K279" s="131">
        <v>37633</v>
      </c>
      <c r="L279" s="132">
        <v>100</v>
      </c>
      <c r="M279" s="132">
        <f t="shared" si="247"/>
        <v>112368</v>
      </c>
      <c r="N279" s="131">
        <f t="shared" si="254"/>
        <v>100</v>
      </c>
      <c r="O279" s="131">
        <f t="shared" si="255"/>
        <v>0</v>
      </c>
      <c r="P279" s="131">
        <f t="shared" ref="P279" si="258">K279-H279</f>
        <v>0</v>
      </c>
      <c r="Q279" s="131">
        <f>R279+S279+T279</f>
        <v>0</v>
      </c>
      <c r="R279" s="131"/>
      <c r="S279" s="132"/>
      <c r="T279" s="131"/>
      <c r="U279" s="131"/>
      <c r="V279" s="131">
        <f>P279-Q279-U279</f>
        <v>0</v>
      </c>
      <c r="W279" s="131"/>
      <c r="X279" s="131"/>
      <c r="Y279" s="131"/>
      <c r="Z279" s="131"/>
      <c r="AA279" s="105"/>
      <c r="AB279" s="105" t="s">
        <v>66</v>
      </c>
    </row>
    <row r="280" spans="2:28" ht="63.75" customHeight="1" x14ac:dyDescent="0.2">
      <c r="B280" s="129" t="s">
        <v>154</v>
      </c>
      <c r="C280" s="129"/>
      <c r="D280" s="129"/>
      <c r="E280" s="145" t="s">
        <v>181</v>
      </c>
      <c r="F280" s="131">
        <f>F281</f>
        <v>224160</v>
      </c>
      <c r="G280" s="131">
        <f t="shared" ref="G280:I280" si="259">G281</f>
        <v>117018</v>
      </c>
      <c r="H280" s="131">
        <f t="shared" si="259"/>
        <v>38797</v>
      </c>
      <c r="I280" s="131">
        <f t="shared" si="259"/>
        <v>104811.76368</v>
      </c>
      <c r="J280" s="131">
        <f>J281</f>
        <v>-12206.236319999996</v>
      </c>
      <c r="K280" s="131">
        <f>K281</f>
        <v>38793.804000000004</v>
      </c>
      <c r="L280" s="132">
        <f>(K280/H280)*100</f>
        <v>99.991762249658493</v>
      </c>
      <c r="M280" s="132">
        <f t="shared" si="247"/>
        <v>224160</v>
      </c>
      <c r="N280" s="131">
        <f>M280/F280*100</f>
        <v>100</v>
      </c>
      <c r="O280" s="131">
        <v>0</v>
      </c>
      <c r="P280" s="131">
        <f t="shared" ref="P280:T280" si="260">P281</f>
        <v>-3.1959999999999695</v>
      </c>
      <c r="Q280" s="131">
        <f t="shared" si="260"/>
        <v>-5149.28</v>
      </c>
      <c r="R280" s="131">
        <f t="shared" si="260"/>
        <v>0</v>
      </c>
      <c r="S280" s="131">
        <f t="shared" si="260"/>
        <v>-5149.28</v>
      </c>
      <c r="T280" s="131">
        <f t="shared" si="260"/>
        <v>0</v>
      </c>
      <c r="U280" s="131">
        <v>0</v>
      </c>
      <c r="V280" s="131">
        <v>0</v>
      </c>
      <c r="W280" s="131">
        <v>0</v>
      </c>
      <c r="X280" s="131">
        <v>0</v>
      </c>
      <c r="Y280" s="131">
        <v>0</v>
      </c>
      <c r="Z280" s="131">
        <v>0</v>
      </c>
      <c r="AA280" s="165"/>
      <c r="AB280" s="105"/>
    </row>
    <row r="281" spans="2:28" ht="25.5" x14ac:dyDescent="0.2">
      <c r="B281" s="129"/>
      <c r="C281" s="129" t="s">
        <v>46</v>
      </c>
      <c r="D281" s="129"/>
      <c r="E281" s="159" t="s">
        <v>47</v>
      </c>
      <c r="F281" s="131">
        <f>F282+F284+F285+F286+F287+F288+F289+F290+F291+F2833+F283+F292</f>
        <v>224160</v>
      </c>
      <c r="G281" s="131">
        <f>G282+G284+G285+G286+G287+G288+G289+G290+G291+G2833+G283+G292</f>
        <v>117018</v>
      </c>
      <c r="H281" s="131">
        <f>H282+H284+H285+H286+H287+H288+H289+H290+H291+H2833+H283+H292</f>
        <v>38797</v>
      </c>
      <c r="I281" s="131">
        <f>I282+I284+I285+I286+I287+I288+I289+I290+I291+I2833+I283+I292</f>
        <v>104811.76368</v>
      </c>
      <c r="J281" s="131">
        <f>I281-G281</f>
        <v>-12206.236319999996</v>
      </c>
      <c r="K281" s="131">
        <f>K282+K284+K285+K286+K287+K288+K289+K290+K291+K2833+K283+K292</f>
        <v>38793.804000000004</v>
      </c>
      <c r="L281" s="131">
        <v>100</v>
      </c>
      <c r="M281" s="131">
        <f>M282+M284+M285+M286+M287+M288+M289+M290+M291+M2833+M283+M292</f>
        <v>224160</v>
      </c>
      <c r="N281" s="131">
        <v>100</v>
      </c>
      <c r="O281" s="131">
        <f t="shared" ref="O281:T281" si="261">O282+O284+O285+O286+O287+O288+O289+O290+O291+O2833+O283+O292</f>
        <v>0</v>
      </c>
      <c r="P281" s="131">
        <f t="shared" si="261"/>
        <v>-3.1959999999999695</v>
      </c>
      <c r="Q281" s="131">
        <f t="shared" si="261"/>
        <v>-5149.28</v>
      </c>
      <c r="R281" s="131">
        <f t="shared" si="261"/>
        <v>0</v>
      </c>
      <c r="S281" s="131">
        <f t="shared" si="261"/>
        <v>-5149.28</v>
      </c>
      <c r="T281" s="131">
        <f t="shared" si="261"/>
        <v>0</v>
      </c>
      <c r="U281" s="131">
        <f t="shared" ref="U281:Z281" si="262">SUM(U282:U292)</f>
        <v>0</v>
      </c>
      <c r="V281" s="131">
        <f t="shared" si="262"/>
        <v>4786.107</v>
      </c>
      <c r="W281" s="131">
        <f t="shared" si="262"/>
        <v>0</v>
      </c>
      <c r="X281" s="131">
        <f t="shared" si="262"/>
        <v>0</v>
      </c>
      <c r="Y281" s="131">
        <f t="shared" si="262"/>
        <v>0</v>
      </c>
      <c r="Z281" s="131">
        <f t="shared" si="262"/>
        <v>0</v>
      </c>
      <c r="AA281" s="105"/>
      <c r="AB281" s="105"/>
    </row>
    <row r="282" spans="2:28" x14ac:dyDescent="0.2">
      <c r="B282" s="129"/>
      <c r="C282" s="129"/>
      <c r="D282" s="129" t="s">
        <v>88</v>
      </c>
      <c r="E282" s="137" t="s">
        <v>49</v>
      </c>
      <c r="F282" s="131">
        <v>99949</v>
      </c>
      <c r="G282" s="131">
        <v>11532</v>
      </c>
      <c r="H282" s="131">
        <v>11532</v>
      </c>
      <c r="I282" s="174">
        <v>11532</v>
      </c>
      <c r="J282" s="131">
        <f>I282-G282</f>
        <v>0</v>
      </c>
      <c r="K282" s="131">
        <v>11532</v>
      </c>
      <c r="L282" s="132">
        <f t="shared" ref="L282" si="263">(K282/H282)*100</f>
        <v>100</v>
      </c>
      <c r="M282" s="132">
        <f t="shared" ref="M282:M290" si="264">F282</f>
        <v>99949</v>
      </c>
      <c r="N282" s="131">
        <v>100</v>
      </c>
      <c r="O282" s="131">
        <f t="shared" ref="O282:O287" si="265">M282-F282</f>
        <v>0</v>
      </c>
      <c r="P282" s="131">
        <f>K282-H282</f>
        <v>0</v>
      </c>
      <c r="Q282" s="131">
        <f t="shared" ref="Q282:Q283" si="266">R282+S282+T282</f>
        <v>-4458.268</v>
      </c>
      <c r="R282" s="131"/>
      <c r="S282" s="132">
        <v>-4458.268</v>
      </c>
      <c r="T282" s="132"/>
      <c r="U282" s="131"/>
      <c r="V282" s="131">
        <f>P282-Q282-U282</f>
        <v>4458.268</v>
      </c>
      <c r="W282" s="131"/>
      <c r="X282" s="131"/>
      <c r="Y282" s="131"/>
      <c r="Z282" s="131"/>
      <c r="AA282" s="105"/>
      <c r="AB282" s="105"/>
    </row>
    <row r="283" spans="2:28" x14ac:dyDescent="0.2">
      <c r="B283" s="129"/>
      <c r="C283" s="129"/>
      <c r="D283" s="129" t="s">
        <v>101</v>
      </c>
      <c r="E283" s="137" t="s">
        <v>56</v>
      </c>
      <c r="F283" s="131">
        <v>4489</v>
      </c>
      <c r="G283" s="131">
        <v>550</v>
      </c>
      <c r="H283" s="131">
        <v>550</v>
      </c>
      <c r="I283" s="131">
        <v>550</v>
      </c>
      <c r="J283" s="131">
        <f t="shared" ref="J283" si="267">I283-G283</f>
        <v>0</v>
      </c>
      <c r="K283" s="131">
        <v>550</v>
      </c>
      <c r="L283" s="132">
        <v>100</v>
      </c>
      <c r="M283" s="132">
        <f t="shared" si="264"/>
        <v>4489</v>
      </c>
      <c r="N283" s="131">
        <f>M283/F283*100</f>
        <v>100</v>
      </c>
      <c r="O283" s="131">
        <f t="shared" si="265"/>
        <v>0</v>
      </c>
      <c r="P283" s="131">
        <f t="shared" ref="P283" si="268">K283-H283</f>
        <v>0</v>
      </c>
      <c r="Q283" s="131">
        <f t="shared" si="266"/>
        <v>0</v>
      </c>
      <c r="R283" s="131"/>
      <c r="S283" s="132"/>
      <c r="T283" s="131"/>
      <c r="U283" s="131"/>
      <c r="V283" s="131">
        <f>P283-Q283-U283</f>
        <v>0</v>
      </c>
      <c r="W283" s="131"/>
      <c r="X283" s="131"/>
      <c r="Y283" s="131"/>
      <c r="Z283" s="131"/>
      <c r="AA283" s="105"/>
      <c r="AB283" s="105"/>
    </row>
    <row r="284" spans="2:28" ht="38.25" x14ac:dyDescent="0.2">
      <c r="B284" s="135"/>
      <c r="C284" s="129"/>
      <c r="D284" s="140" t="s">
        <v>57</v>
      </c>
      <c r="E284" s="141" t="s">
        <v>58</v>
      </c>
      <c r="F284" s="131">
        <v>3682</v>
      </c>
      <c r="G284" s="131">
        <v>291</v>
      </c>
      <c r="H284" s="131">
        <v>291</v>
      </c>
      <c r="I284" s="131">
        <v>291</v>
      </c>
      <c r="J284" s="131">
        <f>I284-G284</f>
        <v>0</v>
      </c>
      <c r="K284" s="131">
        <v>291</v>
      </c>
      <c r="L284" s="132">
        <v>100</v>
      </c>
      <c r="M284" s="132">
        <f t="shared" si="264"/>
        <v>3682</v>
      </c>
      <c r="N284" s="131">
        <f t="shared" ref="N284" si="269">M284/F284*100</f>
        <v>100</v>
      </c>
      <c r="O284" s="131">
        <f t="shared" si="265"/>
        <v>0</v>
      </c>
      <c r="P284" s="131">
        <f>K284-H284</f>
        <v>0</v>
      </c>
      <c r="Q284" s="131">
        <f>R284+S284+T284</f>
        <v>-183.059</v>
      </c>
      <c r="R284" s="132"/>
      <c r="S284" s="132">
        <v>-183.059</v>
      </c>
      <c r="T284" s="131"/>
      <c r="U284" s="131"/>
      <c r="V284" s="131">
        <v>0</v>
      </c>
      <c r="W284" s="131"/>
      <c r="X284" s="131"/>
      <c r="Y284" s="131"/>
      <c r="Z284" s="131"/>
      <c r="AA284" s="105"/>
      <c r="AB284" s="105"/>
    </row>
    <row r="285" spans="2:28" x14ac:dyDescent="0.2">
      <c r="B285" s="129"/>
      <c r="C285" s="129"/>
      <c r="D285" s="129" t="s">
        <v>59</v>
      </c>
      <c r="E285" s="137" t="s">
        <v>60</v>
      </c>
      <c r="F285" s="131">
        <v>5312</v>
      </c>
      <c r="G285" s="131">
        <v>633</v>
      </c>
      <c r="H285" s="131">
        <v>633</v>
      </c>
      <c r="I285" s="131">
        <v>633</v>
      </c>
      <c r="J285" s="131">
        <f t="shared" ref="J285:J287" si="270">I285-G285</f>
        <v>0</v>
      </c>
      <c r="K285" s="131">
        <v>633</v>
      </c>
      <c r="L285" s="132">
        <v>100</v>
      </c>
      <c r="M285" s="132">
        <f t="shared" si="264"/>
        <v>5312</v>
      </c>
      <c r="N285" s="131">
        <f>M285/F285*100</f>
        <v>100</v>
      </c>
      <c r="O285" s="131">
        <f t="shared" si="265"/>
        <v>0</v>
      </c>
      <c r="P285" s="131">
        <f t="shared" ref="P285" si="271">K285-H285</f>
        <v>0</v>
      </c>
      <c r="Q285" s="131">
        <f t="shared" ref="Q285:Q290" si="272">R285+S285+T285</f>
        <v>-176.91800000000001</v>
      </c>
      <c r="R285" s="131"/>
      <c r="S285" s="132">
        <v>-176.91800000000001</v>
      </c>
      <c r="T285" s="131"/>
      <c r="U285" s="131"/>
      <c r="V285" s="131">
        <v>0</v>
      </c>
      <c r="W285" s="131"/>
      <c r="X285" s="131"/>
      <c r="Y285" s="131"/>
      <c r="Z285" s="131"/>
      <c r="AA285" s="105"/>
      <c r="AB285" s="105"/>
    </row>
    <row r="286" spans="2:28" ht="38.25" x14ac:dyDescent="0.2">
      <c r="B286" s="129"/>
      <c r="C286" s="129"/>
      <c r="D286" s="129" t="s">
        <v>61</v>
      </c>
      <c r="E286" s="137" t="s">
        <v>102</v>
      </c>
      <c r="F286" s="131">
        <v>4527</v>
      </c>
      <c r="G286" s="131">
        <v>516</v>
      </c>
      <c r="H286" s="131">
        <v>516</v>
      </c>
      <c r="I286" s="131">
        <v>514.51900000000001</v>
      </c>
      <c r="J286" s="131">
        <f t="shared" si="270"/>
        <v>-1.4809999999999945</v>
      </c>
      <c r="K286" s="131">
        <v>514.51900000000001</v>
      </c>
      <c r="L286" s="132">
        <f t="shared" ref="L286:L292" si="273">(K286/H286)*100</f>
        <v>99.712984496124037</v>
      </c>
      <c r="M286" s="132">
        <f t="shared" si="264"/>
        <v>4527</v>
      </c>
      <c r="N286" s="131">
        <v>100</v>
      </c>
      <c r="O286" s="131">
        <f t="shared" si="265"/>
        <v>0</v>
      </c>
      <c r="P286" s="131">
        <f>K286-H286</f>
        <v>-1.4809999999999945</v>
      </c>
      <c r="Q286" s="131">
        <f t="shared" si="272"/>
        <v>-228.137</v>
      </c>
      <c r="R286" s="131"/>
      <c r="S286" s="131">
        <v>-228.137</v>
      </c>
      <c r="T286" s="131"/>
      <c r="U286" s="131"/>
      <c r="V286" s="131">
        <f>P286-Q286-U286</f>
        <v>226.65600000000001</v>
      </c>
      <c r="W286" s="131"/>
      <c r="X286" s="131"/>
      <c r="Y286" s="131"/>
      <c r="Z286" s="131"/>
      <c r="AA286" s="105"/>
      <c r="AB286" s="105"/>
    </row>
    <row r="287" spans="2:28" ht="51" x14ac:dyDescent="0.2">
      <c r="B287" s="129"/>
      <c r="C287" s="129"/>
      <c r="D287" s="129" t="s">
        <v>64</v>
      </c>
      <c r="E287" s="172" t="s">
        <v>65</v>
      </c>
      <c r="F287" s="131">
        <v>3018</v>
      </c>
      <c r="G287" s="131">
        <v>313</v>
      </c>
      <c r="H287" s="131">
        <v>313</v>
      </c>
      <c r="I287" s="131">
        <v>313</v>
      </c>
      <c r="J287" s="131">
        <f t="shared" si="270"/>
        <v>0</v>
      </c>
      <c r="K287" s="131">
        <v>313</v>
      </c>
      <c r="L287" s="132">
        <f t="shared" si="273"/>
        <v>100</v>
      </c>
      <c r="M287" s="132">
        <f t="shared" si="264"/>
        <v>3018</v>
      </c>
      <c r="N287" s="131">
        <f t="shared" ref="N287:N290" si="274">M287/F287*100</f>
        <v>100</v>
      </c>
      <c r="O287" s="131">
        <f t="shared" si="265"/>
        <v>0</v>
      </c>
      <c r="P287" s="131">
        <f t="shared" ref="P287" si="275">K287-H287</f>
        <v>0</v>
      </c>
      <c r="Q287" s="131">
        <f t="shared" si="272"/>
        <v>-102.898</v>
      </c>
      <c r="R287" s="132"/>
      <c r="S287" s="132">
        <v>-102.898</v>
      </c>
      <c r="T287" s="131"/>
      <c r="U287" s="131"/>
      <c r="V287" s="131">
        <f>P287-Q287-U287</f>
        <v>102.898</v>
      </c>
      <c r="W287" s="131"/>
      <c r="X287" s="131"/>
      <c r="Y287" s="131"/>
      <c r="Z287" s="131"/>
      <c r="AA287" s="105"/>
      <c r="AB287" s="105"/>
    </row>
    <row r="288" spans="2:28" ht="63.75" x14ac:dyDescent="0.2">
      <c r="B288" s="129"/>
      <c r="C288" s="129"/>
      <c r="D288" s="129" t="s">
        <v>91</v>
      </c>
      <c r="E288" s="137" t="s">
        <v>92</v>
      </c>
      <c r="F288" s="131">
        <v>28375</v>
      </c>
      <c r="G288" s="131">
        <v>28375</v>
      </c>
      <c r="H288" s="131">
        <v>0</v>
      </c>
      <c r="I288" s="131">
        <v>18134.95968</v>
      </c>
      <c r="J288" s="131">
        <f>I288-G288</f>
        <v>-10240.04032</v>
      </c>
      <c r="K288" s="131">
        <v>0</v>
      </c>
      <c r="L288" s="132">
        <v>100</v>
      </c>
      <c r="M288" s="132">
        <f t="shared" si="264"/>
        <v>28375</v>
      </c>
      <c r="N288" s="131">
        <f t="shared" si="274"/>
        <v>100</v>
      </c>
      <c r="O288" s="131">
        <v>0</v>
      </c>
      <c r="P288" s="131">
        <f>K288-H288</f>
        <v>0</v>
      </c>
      <c r="Q288" s="131">
        <f t="shared" si="272"/>
        <v>0</v>
      </c>
      <c r="R288" s="131"/>
      <c r="S288" s="131"/>
      <c r="T288" s="131"/>
      <c r="U288" s="131"/>
      <c r="V288" s="131">
        <v>0</v>
      </c>
      <c r="W288" s="131"/>
      <c r="X288" s="131"/>
      <c r="Y288" s="131"/>
      <c r="Z288" s="131"/>
      <c r="AA288" s="105"/>
      <c r="AB288" s="105" t="s">
        <v>66</v>
      </c>
    </row>
    <row r="289" spans="2:28" ht="63.75" x14ac:dyDescent="0.2">
      <c r="B289" s="129"/>
      <c r="C289" s="129"/>
      <c r="D289" s="129" t="s">
        <v>93</v>
      </c>
      <c r="E289" s="137" t="s">
        <v>94</v>
      </c>
      <c r="F289" s="131">
        <v>189</v>
      </c>
      <c r="G289" s="131">
        <v>189</v>
      </c>
      <c r="H289" s="131">
        <v>153</v>
      </c>
      <c r="I289" s="131">
        <v>152.19999999999999</v>
      </c>
      <c r="J289" s="131">
        <f t="shared" ref="J289" si="276">I289-G289</f>
        <v>-36.800000000000011</v>
      </c>
      <c r="K289" s="131">
        <v>152.19999999999999</v>
      </c>
      <c r="L289" s="132">
        <v>100</v>
      </c>
      <c r="M289" s="132">
        <f t="shared" si="264"/>
        <v>189</v>
      </c>
      <c r="N289" s="131">
        <f t="shared" si="274"/>
        <v>100</v>
      </c>
      <c r="O289" s="131">
        <f t="shared" ref="O289:O292" si="277">M289-F289</f>
        <v>0</v>
      </c>
      <c r="P289" s="131">
        <f t="shared" ref="P289:P290" si="278">K289-H289</f>
        <v>-0.80000000000001137</v>
      </c>
      <c r="Q289" s="131">
        <f t="shared" si="272"/>
        <v>0</v>
      </c>
      <c r="R289" s="132"/>
      <c r="S289" s="132"/>
      <c r="T289" s="131"/>
      <c r="U289" s="131"/>
      <c r="V289" s="131">
        <f>P289-Q289-U289</f>
        <v>-0.80000000000001137</v>
      </c>
      <c r="W289" s="131"/>
      <c r="X289" s="131"/>
      <c r="Y289" s="131"/>
      <c r="Z289" s="131"/>
      <c r="AA289" s="105" t="s">
        <v>66</v>
      </c>
      <c r="AB289" s="105" t="s">
        <v>66</v>
      </c>
    </row>
    <row r="290" spans="2:28" ht="63.75" x14ac:dyDescent="0.2">
      <c r="B290" s="129"/>
      <c r="C290" s="129"/>
      <c r="D290" s="129" t="s">
        <v>71</v>
      </c>
      <c r="E290" s="137" t="s">
        <v>104</v>
      </c>
      <c r="F290" s="131">
        <v>2976</v>
      </c>
      <c r="G290" s="131">
        <v>2976</v>
      </c>
      <c r="H290" s="131">
        <v>1049</v>
      </c>
      <c r="I290" s="131">
        <v>1048.085</v>
      </c>
      <c r="J290" s="131">
        <f>I290-G290</f>
        <v>-1927.915</v>
      </c>
      <c r="K290" s="131">
        <v>1048.085</v>
      </c>
      <c r="L290" s="132">
        <v>100</v>
      </c>
      <c r="M290" s="132">
        <f t="shared" si="264"/>
        <v>2976</v>
      </c>
      <c r="N290" s="131">
        <f t="shared" si="274"/>
        <v>100</v>
      </c>
      <c r="O290" s="131">
        <f t="shared" si="277"/>
        <v>0</v>
      </c>
      <c r="P290" s="131">
        <f t="shared" si="278"/>
        <v>-0.91499999999996362</v>
      </c>
      <c r="Q290" s="131">
        <f t="shared" si="272"/>
        <v>0</v>
      </c>
      <c r="R290" s="132"/>
      <c r="S290" s="132"/>
      <c r="T290" s="131"/>
      <c r="U290" s="131"/>
      <c r="V290" s="131">
        <f>P290-Q290-U290</f>
        <v>-0.91499999999996362</v>
      </c>
      <c r="W290" s="131"/>
      <c r="X290" s="131"/>
      <c r="Y290" s="131"/>
      <c r="Z290" s="131"/>
      <c r="AA290" s="105"/>
      <c r="AB290" s="105" t="s">
        <v>66</v>
      </c>
    </row>
    <row r="291" spans="2:28" ht="51" x14ac:dyDescent="0.2">
      <c r="B291" s="135"/>
      <c r="C291" s="129"/>
      <c r="D291" s="140" t="s">
        <v>75</v>
      </c>
      <c r="E291" s="136" t="s">
        <v>76</v>
      </c>
      <c r="F291" s="131">
        <v>1443</v>
      </c>
      <c r="G291" s="131">
        <v>1443</v>
      </c>
      <c r="H291" s="131">
        <v>360</v>
      </c>
      <c r="I291" s="131">
        <v>1443</v>
      </c>
      <c r="J291" s="131">
        <f t="shared" ref="J291" si="279">I291-G291</f>
        <v>0</v>
      </c>
      <c r="K291" s="131">
        <v>360</v>
      </c>
      <c r="L291" s="132">
        <f t="shared" si="273"/>
        <v>100</v>
      </c>
      <c r="M291" s="132">
        <f>F291</f>
        <v>1443</v>
      </c>
      <c r="N291" s="131">
        <f>M291/F291*100</f>
        <v>100</v>
      </c>
      <c r="O291" s="131">
        <f t="shared" si="277"/>
        <v>0</v>
      </c>
      <c r="P291" s="131">
        <f>K291-H291</f>
        <v>0</v>
      </c>
      <c r="Q291" s="131">
        <v>0</v>
      </c>
      <c r="R291" s="132"/>
      <c r="S291" s="132"/>
      <c r="T291" s="132"/>
      <c r="U291" s="132"/>
      <c r="V291" s="131">
        <v>0</v>
      </c>
      <c r="W291" s="131"/>
      <c r="X291" s="131"/>
      <c r="Y291" s="131"/>
      <c r="Z291" s="131"/>
      <c r="AA291" s="105"/>
      <c r="AB291" s="105"/>
    </row>
    <row r="292" spans="2:28" ht="25.5" x14ac:dyDescent="0.2">
      <c r="B292" s="129"/>
      <c r="C292" s="129"/>
      <c r="D292" s="129" t="s">
        <v>77</v>
      </c>
      <c r="E292" s="137" t="s">
        <v>78</v>
      </c>
      <c r="F292" s="131">
        <v>70200</v>
      </c>
      <c r="G292" s="131">
        <v>70200</v>
      </c>
      <c r="H292" s="131">
        <v>23400</v>
      </c>
      <c r="I292" s="131">
        <v>70200</v>
      </c>
      <c r="J292" s="131">
        <f>I292-G292</f>
        <v>0</v>
      </c>
      <c r="K292" s="131">
        <v>23400</v>
      </c>
      <c r="L292" s="132">
        <f t="shared" si="273"/>
        <v>100</v>
      </c>
      <c r="M292" s="132">
        <f t="shared" ref="M292" si="280">F292</f>
        <v>70200</v>
      </c>
      <c r="N292" s="131">
        <f t="shared" ref="N292" si="281">M292/F292*100</f>
        <v>100</v>
      </c>
      <c r="O292" s="131">
        <f t="shared" si="277"/>
        <v>0</v>
      </c>
      <c r="P292" s="131">
        <f t="shared" ref="P292" si="282">K292-H292</f>
        <v>0</v>
      </c>
      <c r="Q292" s="131">
        <f>R292+S292+T292</f>
        <v>0</v>
      </c>
      <c r="R292" s="131"/>
      <c r="S292" s="132"/>
      <c r="T292" s="131"/>
      <c r="U292" s="131"/>
      <c r="V292" s="131">
        <f>P292-Q292-U292</f>
        <v>0</v>
      </c>
      <c r="W292" s="131"/>
      <c r="X292" s="131"/>
      <c r="Y292" s="131"/>
      <c r="Z292" s="131"/>
      <c r="AA292" s="105"/>
      <c r="AB292" s="105"/>
    </row>
    <row r="293" spans="2:28" ht="63.75" x14ac:dyDescent="0.2">
      <c r="B293" s="129" t="s">
        <v>158</v>
      </c>
      <c r="C293" s="129"/>
      <c r="D293" s="129"/>
      <c r="E293" s="175" t="s">
        <v>159</v>
      </c>
      <c r="F293" s="131">
        <f>F294</f>
        <v>1197482</v>
      </c>
      <c r="G293" s="131">
        <f t="shared" ref="G293:J293" si="283">G294</f>
        <v>514630</v>
      </c>
      <c r="H293" s="131">
        <f t="shared" si="283"/>
        <v>371237</v>
      </c>
      <c r="I293" s="131">
        <f t="shared" si="283"/>
        <v>456120.86453000002</v>
      </c>
      <c r="J293" s="131">
        <f t="shared" si="283"/>
        <v>-58509.135470000001</v>
      </c>
      <c r="K293" s="131">
        <f>K294</f>
        <v>371235.16191000002</v>
      </c>
      <c r="L293" s="132">
        <f>(K293/H293)*100</f>
        <v>99.999504874244764</v>
      </c>
      <c r="M293" s="131">
        <f>M294</f>
        <v>1197482</v>
      </c>
      <c r="N293" s="131">
        <f t="shared" si="254"/>
        <v>100</v>
      </c>
      <c r="O293" s="131">
        <f t="shared" ref="O293:T293" si="284">O294</f>
        <v>0</v>
      </c>
      <c r="P293" s="131">
        <f t="shared" si="284"/>
        <v>-1.8380900000022109</v>
      </c>
      <c r="Q293" s="131">
        <f t="shared" si="284"/>
        <v>-10060</v>
      </c>
      <c r="R293" s="131">
        <f t="shared" si="284"/>
        <v>0</v>
      </c>
      <c r="S293" s="131">
        <f t="shared" si="284"/>
        <v>0</v>
      </c>
      <c r="T293" s="131">
        <f t="shared" si="284"/>
        <v>-10060</v>
      </c>
      <c r="U293" s="131">
        <v>0</v>
      </c>
      <c r="V293" s="131">
        <v>0</v>
      </c>
      <c r="W293" s="131"/>
      <c r="X293" s="131"/>
      <c r="Y293" s="131"/>
      <c r="Z293" s="131"/>
      <c r="AA293" s="147"/>
      <c r="AB293" s="105"/>
    </row>
    <row r="294" spans="2:28" ht="27" customHeight="1" x14ac:dyDescent="0.2">
      <c r="B294" s="129"/>
      <c r="C294" s="129" t="s">
        <v>46</v>
      </c>
      <c r="D294" s="129"/>
      <c r="E294" s="159" t="s">
        <v>47</v>
      </c>
      <c r="F294" s="131">
        <f t="shared" ref="F294:T294" si="285">SUM(F295:F310)</f>
        <v>1197482</v>
      </c>
      <c r="G294" s="131">
        <f t="shared" si="285"/>
        <v>514630</v>
      </c>
      <c r="H294" s="131">
        <f t="shared" si="285"/>
        <v>371237</v>
      </c>
      <c r="I294" s="131">
        <f t="shared" si="285"/>
        <v>456120.86453000002</v>
      </c>
      <c r="J294" s="131">
        <f t="shared" si="285"/>
        <v>-58509.135470000001</v>
      </c>
      <c r="K294" s="131">
        <f t="shared" si="285"/>
        <v>371235.16191000002</v>
      </c>
      <c r="L294" s="131">
        <f t="shared" si="285"/>
        <v>1600</v>
      </c>
      <c r="M294" s="131">
        <f t="shared" si="285"/>
        <v>1197482</v>
      </c>
      <c r="N294" s="131">
        <f t="shared" si="285"/>
        <v>1600</v>
      </c>
      <c r="O294" s="131">
        <f t="shared" si="285"/>
        <v>0</v>
      </c>
      <c r="P294" s="131">
        <f t="shared" si="285"/>
        <v>-1.8380900000022109</v>
      </c>
      <c r="Q294" s="131">
        <f t="shared" si="285"/>
        <v>-10060</v>
      </c>
      <c r="R294" s="131">
        <f t="shared" si="285"/>
        <v>0</v>
      </c>
      <c r="S294" s="131">
        <f t="shared" si="285"/>
        <v>0</v>
      </c>
      <c r="T294" s="131">
        <f t="shared" si="285"/>
        <v>-10060</v>
      </c>
      <c r="U294" s="131">
        <f>SUM(U300:U310)</f>
        <v>0</v>
      </c>
      <c r="V294" s="131">
        <v>0</v>
      </c>
      <c r="W294" s="131"/>
      <c r="X294" s="131"/>
      <c r="Y294" s="131"/>
      <c r="Z294" s="131"/>
      <c r="AA294" s="105"/>
      <c r="AB294" s="163"/>
    </row>
    <row r="295" spans="2:28" x14ac:dyDescent="0.2">
      <c r="B295" s="129"/>
      <c r="C295" s="129"/>
      <c r="D295" s="129" t="s">
        <v>48</v>
      </c>
      <c r="E295" s="137" t="s">
        <v>49</v>
      </c>
      <c r="F295" s="131">
        <v>798062</v>
      </c>
      <c r="G295" s="131">
        <v>262000</v>
      </c>
      <c r="H295" s="131">
        <v>262000</v>
      </c>
      <c r="I295" s="131">
        <v>262000</v>
      </c>
      <c r="J295" s="131">
        <f t="shared" ref="J295:J299" si="286">I295-G295</f>
        <v>0</v>
      </c>
      <c r="K295" s="131">
        <v>262000</v>
      </c>
      <c r="L295" s="132">
        <f>(K295/H295)*100</f>
        <v>100</v>
      </c>
      <c r="M295" s="132">
        <f t="shared" ref="M295:M299" si="287">F295</f>
        <v>798062</v>
      </c>
      <c r="N295" s="131">
        <f t="shared" si="254"/>
        <v>100</v>
      </c>
      <c r="O295" s="131">
        <f t="shared" ref="O295:O299" si="288">M295-F295</f>
        <v>0</v>
      </c>
      <c r="P295" s="131">
        <f t="shared" ref="P295:P310" si="289">K295-H295</f>
        <v>0</v>
      </c>
      <c r="Q295" s="131">
        <f>R295+S295+T295</f>
        <v>0</v>
      </c>
      <c r="R295" s="132"/>
      <c r="S295" s="132"/>
      <c r="T295" s="131"/>
      <c r="U295" s="131"/>
      <c r="V295" s="131">
        <f>P295-Q295-U295</f>
        <v>0</v>
      </c>
      <c r="W295" s="131"/>
      <c r="X295" s="131"/>
      <c r="Y295" s="131"/>
      <c r="Z295" s="131"/>
      <c r="AA295" s="105"/>
      <c r="AB295" s="105"/>
    </row>
    <row r="296" spans="2:28" x14ac:dyDescent="0.2">
      <c r="B296" s="129"/>
      <c r="C296" s="129"/>
      <c r="D296" s="129" t="s">
        <v>101</v>
      </c>
      <c r="E296" s="137" t="s">
        <v>56</v>
      </c>
      <c r="F296" s="131">
        <v>26349</v>
      </c>
      <c r="G296" s="131">
        <v>4510</v>
      </c>
      <c r="H296" s="131">
        <v>4510</v>
      </c>
      <c r="I296" s="131">
        <v>4510</v>
      </c>
      <c r="J296" s="131">
        <f t="shared" si="286"/>
        <v>0</v>
      </c>
      <c r="K296" s="131">
        <v>4510</v>
      </c>
      <c r="L296" s="132">
        <v>100</v>
      </c>
      <c r="M296" s="132">
        <f t="shared" si="287"/>
        <v>26349</v>
      </c>
      <c r="N296" s="131">
        <f t="shared" si="254"/>
        <v>100</v>
      </c>
      <c r="O296" s="131">
        <f t="shared" si="288"/>
        <v>0</v>
      </c>
      <c r="P296" s="131">
        <f t="shared" si="289"/>
        <v>0</v>
      </c>
      <c r="Q296" s="131">
        <f t="shared" ref="Q296:Q310" si="290">R296+S296+T296</f>
        <v>0</v>
      </c>
      <c r="R296" s="131"/>
      <c r="S296" s="132"/>
      <c r="T296" s="131"/>
      <c r="U296" s="131"/>
      <c r="V296" s="131">
        <f>P296-Q296-U296</f>
        <v>0</v>
      </c>
      <c r="W296" s="131"/>
      <c r="X296" s="131"/>
      <c r="Y296" s="131"/>
      <c r="Z296" s="131"/>
      <c r="AA296" s="105"/>
      <c r="AB296" s="105"/>
    </row>
    <row r="297" spans="2:28" ht="39" customHeight="1" x14ac:dyDescent="0.2">
      <c r="B297" s="135"/>
      <c r="C297" s="129"/>
      <c r="D297" s="140" t="s">
        <v>57</v>
      </c>
      <c r="E297" s="141" t="s">
        <v>58</v>
      </c>
      <c r="F297" s="131">
        <v>18351</v>
      </c>
      <c r="G297" s="131">
        <v>4190</v>
      </c>
      <c r="H297" s="131">
        <v>4190</v>
      </c>
      <c r="I297" s="131">
        <v>4190</v>
      </c>
      <c r="J297" s="131">
        <f t="shared" si="286"/>
        <v>0</v>
      </c>
      <c r="K297" s="131">
        <v>4190</v>
      </c>
      <c r="L297" s="132">
        <v>100</v>
      </c>
      <c r="M297" s="132">
        <f t="shared" si="287"/>
        <v>18351</v>
      </c>
      <c r="N297" s="131">
        <f t="shared" si="254"/>
        <v>100</v>
      </c>
      <c r="O297" s="131">
        <f t="shared" si="288"/>
        <v>0</v>
      </c>
      <c r="P297" s="131">
        <f t="shared" si="289"/>
        <v>0</v>
      </c>
      <c r="Q297" s="131">
        <f>R297+S297+T297</f>
        <v>0</v>
      </c>
      <c r="R297" s="132"/>
      <c r="S297" s="132"/>
      <c r="T297" s="131"/>
      <c r="U297" s="131"/>
      <c r="V297" s="131">
        <v>0</v>
      </c>
      <c r="W297" s="131"/>
      <c r="X297" s="131"/>
      <c r="Y297" s="131"/>
      <c r="Z297" s="131"/>
      <c r="AA297" s="105"/>
      <c r="AB297" s="105"/>
    </row>
    <row r="298" spans="2:28" x14ac:dyDescent="0.2">
      <c r="B298" s="129"/>
      <c r="C298" s="129"/>
      <c r="D298" s="129" t="s">
        <v>59</v>
      </c>
      <c r="E298" s="137" t="s">
        <v>60</v>
      </c>
      <c r="F298" s="131">
        <v>42138</v>
      </c>
      <c r="G298" s="131">
        <v>14840</v>
      </c>
      <c r="H298" s="131">
        <v>14840</v>
      </c>
      <c r="I298" s="131">
        <v>14840</v>
      </c>
      <c r="J298" s="131">
        <f t="shared" si="286"/>
        <v>0</v>
      </c>
      <c r="K298" s="131">
        <v>14840</v>
      </c>
      <c r="L298" s="132">
        <f>(K298/H298)*100</f>
        <v>100</v>
      </c>
      <c r="M298" s="132">
        <f t="shared" si="287"/>
        <v>42138</v>
      </c>
      <c r="N298" s="131">
        <f t="shared" si="254"/>
        <v>100</v>
      </c>
      <c r="O298" s="131">
        <f t="shared" si="288"/>
        <v>0</v>
      </c>
      <c r="P298" s="131">
        <f t="shared" si="289"/>
        <v>0</v>
      </c>
      <c r="Q298" s="131">
        <f t="shared" si="290"/>
        <v>0</v>
      </c>
      <c r="R298" s="132"/>
      <c r="S298" s="132"/>
      <c r="T298" s="131"/>
      <c r="U298" s="131"/>
      <c r="V298" s="131">
        <f>P298-Q298-U298</f>
        <v>0</v>
      </c>
      <c r="W298" s="131"/>
      <c r="X298" s="131"/>
      <c r="Y298" s="131"/>
      <c r="Z298" s="131"/>
      <c r="AA298" s="105"/>
      <c r="AB298" s="105"/>
    </row>
    <row r="299" spans="2:28" ht="38.25" x14ac:dyDescent="0.2">
      <c r="B299" s="129"/>
      <c r="C299" s="129"/>
      <c r="D299" s="129" t="s">
        <v>61</v>
      </c>
      <c r="E299" s="137" t="s">
        <v>102</v>
      </c>
      <c r="F299" s="131">
        <v>35912</v>
      </c>
      <c r="G299" s="131">
        <v>10920</v>
      </c>
      <c r="H299" s="131">
        <v>10920</v>
      </c>
      <c r="I299" s="131">
        <v>10920</v>
      </c>
      <c r="J299" s="131">
        <f t="shared" si="286"/>
        <v>0</v>
      </c>
      <c r="K299" s="131">
        <v>10920</v>
      </c>
      <c r="L299" s="132">
        <f>(K299/H299)*100</f>
        <v>100</v>
      </c>
      <c r="M299" s="132">
        <f t="shared" si="287"/>
        <v>35912</v>
      </c>
      <c r="N299" s="131">
        <f t="shared" si="254"/>
        <v>100</v>
      </c>
      <c r="O299" s="131">
        <f t="shared" si="288"/>
        <v>0</v>
      </c>
      <c r="P299" s="131">
        <f t="shared" si="289"/>
        <v>0</v>
      </c>
      <c r="Q299" s="131">
        <f t="shared" si="290"/>
        <v>0</v>
      </c>
      <c r="R299" s="132"/>
      <c r="S299" s="132"/>
      <c r="T299" s="131"/>
      <c r="U299" s="131"/>
      <c r="V299" s="131">
        <f>P299-Q299-U299</f>
        <v>0</v>
      </c>
      <c r="W299" s="131"/>
      <c r="X299" s="131"/>
      <c r="Y299" s="131"/>
      <c r="Z299" s="131"/>
      <c r="AA299" s="105"/>
      <c r="AB299" s="105"/>
    </row>
    <row r="300" spans="2:28" ht="25.5" x14ac:dyDescent="0.2">
      <c r="B300" s="129"/>
      <c r="C300" s="129"/>
      <c r="D300" s="129" t="s">
        <v>89</v>
      </c>
      <c r="E300" s="137" t="s">
        <v>110</v>
      </c>
      <c r="F300" s="131">
        <v>50</v>
      </c>
      <c r="G300" s="131">
        <v>0</v>
      </c>
      <c r="H300" s="131">
        <v>0</v>
      </c>
      <c r="I300" s="131">
        <v>0</v>
      </c>
      <c r="J300" s="131">
        <f t="shared" si="237"/>
        <v>0</v>
      </c>
      <c r="K300" s="131">
        <v>0</v>
      </c>
      <c r="L300" s="132">
        <v>100</v>
      </c>
      <c r="M300" s="132">
        <f t="shared" si="226"/>
        <v>50</v>
      </c>
      <c r="N300" s="131">
        <f t="shared" si="254"/>
        <v>100</v>
      </c>
      <c r="O300" s="131">
        <f t="shared" si="238"/>
        <v>0</v>
      </c>
      <c r="P300" s="131">
        <f t="shared" si="289"/>
        <v>0</v>
      </c>
      <c r="Q300" s="131">
        <f t="shared" si="290"/>
        <v>0</v>
      </c>
      <c r="R300" s="132"/>
      <c r="S300" s="132"/>
      <c r="T300" s="131"/>
      <c r="U300" s="131"/>
      <c r="V300" s="131">
        <f>P300-Q300-U300</f>
        <v>0</v>
      </c>
      <c r="W300" s="131"/>
      <c r="X300" s="131"/>
      <c r="Y300" s="131"/>
      <c r="Z300" s="131"/>
      <c r="AA300" s="105"/>
      <c r="AB300" s="105"/>
    </row>
    <row r="301" spans="2:28" ht="51" x14ac:dyDescent="0.2">
      <c r="B301" s="129"/>
      <c r="C301" s="129"/>
      <c r="D301" s="129" t="s">
        <v>64</v>
      </c>
      <c r="E301" s="172" t="s">
        <v>65</v>
      </c>
      <c r="F301" s="131">
        <v>23943</v>
      </c>
      <c r="G301" s="131">
        <v>6695</v>
      </c>
      <c r="H301" s="131">
        <v>6695</v>
      </c>
      <c r="I301" s="131">
        <v>6695</v>
      </c>
      <c r="J301" s="131">
        <f t="shared" si="237"/>
        <v>0</v>
      </c>
      <c r="K301" s="131">
        <v>6695</v>
      </c>
      <c r="L301" s="132">
        <f>(K301/H301)*100</f>
        <v>100</v>
      </c>
      <c r="M301" s="132">
        <f t="shared" si="226"/>
        <v>23943</v>
      </c>
      <c r="N301" s="131">
        <f t="shared" si="254"/>
        <v>100</v>
      </c>
      <c r="O301" s="131">
        <f t="shared" si="238"/>
        <v>0</v>
      </c>
      <c r="P301" s="131">
        <f>K301-H301</f>
        <v>0</v>
      </c>
      <c r="Q301" s="131">
        <f t="shared" si="290"/>
        <v>0</v>
      </c>
      <c r="R301" s="132"/>
      <c r="S301" s="132"/>
      <c r="T301" s="131"/>
      <c r="U301" s="131"/>
      <c r="V301" s="131">
        <f>P301-Q301-U301</f>
        <v>0</v>
      </c>
      <c r="W301" s="131"/>
      <c r="X301" s="131"/>
      <c r="Y301" s="131"/>
      <c r="Z301" s="131"/>
      <c r="AA301" s="105"/>
      <c r="AB301" s="105"/>
    </row>
    <row r="302" spans="2:28" ht="25.5" x14ac:dyDescent="0.2">
      <c r="B302" s="129"/>
      <c r="C302" s="129"/>
      <c r="D302" s="140" t="s">
        <v>91</v>
      </c>
      <c r="E302" s="136" t="s">
        <v>92</v>
      </c>
      <c r="F302" s="131">
        <v>133399</v>
      </c>
      <c r="G302" s="131">
        <v>133399</v>
      </c>
      <c r="H302" s="131">
        <v>25338</v>
      </c>
      <c r="I302" s="131">
        <v>105469.72788000001</v>
      </c>
      <c r="J302" s="131">
        <f t="shared" si="237"/>
        <v>-27929.272119999994</v>
      </c>
      <c r="K302" s="131">
        <v>25337.993689999999</v>
      </c>
      <c r="L302" s="132">
        <v>100</v>
      </c>
      <c r="M302" s="132">
        <f t="shared" si="226"/>
        <v>133399</v>
      </c>
      <c r="N302" s="131">
        <f t="shared" si="254"/>
        <v>100</v>
      </c>
      <c r="O302" s="131">
        <f t="shared" si="238"/>
        <v>0</v>
      </c>
      <c r="P302" s="131">
        <f>K302-H302</f>
        <v>-6.3100000006670598E-3</v>
      </c>
      <c r="Q302" s="131">
        <f>R302+S302+T302</f>
        <v>0</v>
      </c>
      <c r="R302" s="132"/>
      <c r="S302" s="132"/>
      <c r="T302" s="131"/>
      <c r="U302" s="131"/>
      <c r="V302" s="131">
        <f>P302-Q302-U302</f>
        <v>-6.3100000006670598E-3</v>
      </c>
      <c r="W302" s="131"/>
      <c r="X302" s="131"/>
      <c r="Y302" s="131"/>
      <c r="Z302" s="131"/>
      <c r="AA302" s="105"/>
      <c r="AB302" s="105" t="s">
        <v>213</v>
      </c>
    </row>
    <row r="303" spans="2:28" ht="51" x14ac:dyDescent="0.2">
      <c r="B303" s="129"/>
      <c r="C303" s="129"/>
      <c r="D303" s="129" t="s">
        <v>93</v>
      </c>
      <c r="E303" s="137" t="s">
        <v>94</v>
      </c>
      <c r="F303" s="131">
        <v>18146</v>
      </c>
      <c r="G303" s="131">
        <v>18146</v>
      </c>
      <c r="H303" s="131">
        <v>6850</v>
      </c>
      <c r="I303" s="131">
        <v>10160.579900000001</v>
      </c>
      <c r="J303" s="131">
        <f t="shared" si="237"/>
        <v>-7985.4200999999994</v>
      </c>
      <c r="K303" s="131">
        <v>6849.5875999999998</v>
      </c>
      <c r="L303" s="132">
        <v>100</v>
      </c>
      <c r="M303" s="132">
        <f t="shared" si="226"/>
        <v>18146</v>
      </c>
      <c r="N303" s="131">
        <f t="shared" si="254"/>
        <v>100</v>
      </c>
      <c r="O303" s="131">
        <f t="shared" si="238"/>
        <v>0</v>
      </c>
      <c r="P303" s="131">
        <f t="shared" si="289"/>
        <v>-0.41240000000016153</v>
      </c>
      <c r="Q303" s="131">
        <f>R303+S303+T303</f>
        <v>0</v>
      </c>
      <c r="R303" s="132"/>
      <c r="S303" s="132"/>
      <c r="T303" s="131"/>
      <c r="U303" s="131"/>
      <c r="V303" s="131">
        <v>0</v>
      </c>
      <c r="W303" s="131"/>
      <c r="X303" s="131"/>
      <c r="Y303" s="131"/>
      <c r="Z303" s="131"/>
      <c r="AA303" s="105"/>
      <c r="AB303" s="105" t="s">
        <v>213</v>
      </c>
    </row>
    <row r="304" spans="2:28" ht="27.75" customHeight="1" x14ac:dyDescent="0.2">
      <c r="B304" s="129"/>
      <c r="C304" s="129"/>
      <c r="D304" s="129" t="s">
        <v>95</v>
      </c>
      <c r="E304" s="176" t="s">
        <v>96</v>
      </c>
      <c r="F304" s="131">
        <v>624</v>
      </c>
      <c r="G304" s="131">
        <v>624</v>
      </c>
      <c r="H304" s="131">
        <v>617</v>
      </c>
      <c r="I304" s="131">
        <v>616.39544999999998</v>
      </c>
      <c r="J304" s="131">
        <f>I304-G304</f>
        <v>-7.6045500000000175</v>
      </c>
      <c r="K304" s="131">
        <v>616.39544999999998</v>
      </c>
      <c r="L304" s="132">
        <v>100</v>
      </c>
      <c r="M304" s="132">
        <f t="shared" si="226"/>
        <v>624</v>
      </c>
      <c r="N304" s="131">
        <f t="shared" si="254"/>
        <v>100</v>
      </c>
      <c r="O304" s="131">
        <f t="shared" si="238"/>
        <v>0</v>
      </c>
      <c r="P304" s="131">
        <f>K304-H304</f>
        <v>-0.60455000000001746</v>
      </c>
      <c r="Q304" s="131">
        <f>R304+S304+T304</f>
        <v>0</v>
      </c>
      <c r="R304" s="132"/>
      <c r="S304" s="132"/>
      <c r="T304" s="131"/>
      <c r="U304" s="131"/>
      <c r="V304" s="131">
        <f>P304-Q304-U304</f>
        <v>-0.60455000000001746</v>
      </c>
      <c r="W304" s="131"/>
      <c r="X304" s="131"/>
      <c r="Y304" s="131"/>
      <c r="Z304" s="131"/>
      <c r="AA304" s="105" t="s">
        <v>66</v>
      </c>
      <c r="AB304" s="105" t="s">
        <v>66</v>
      </c>
    </row>
    <row r="305" spans="2:28" ht="63.75" x14ac:dyDescent="0.2">
      <c r="B305" s="129"/>
      <c r="C305" s="129"/>
      <c r="D305" s="129" t="s">
        <v>71</v>
      </c>
      <c r="E305" s="137" t="s">
        <v>104</v>
      </c>
      <c r="F305" s="131">
        <v>9791</v>
      </c>
      <c r="G305" s="131">
        <v>9101</v>
      </c>
      <c r="H305" s="131">
        <v>5753</v>
      </c>
      <c r="I305" s="131">
        <v>6288.3606</v>
      </c>
      <c r="J305" s="131">
        <f t="shared" si="237"/>
        <v>-2812.6394</v>
      </c>
      <c r="K305" s="131">
        <v>5752.9625999999998</v>
      </c>
      <c r="L305" s="132">
        <v>100</v>
      </c>
      <c r="M305" s="132">
        <f t="shared" si="226"/>
        <v>9791</v>
      </c>
      <c r="N305" s="131">
        <f t="shared" si="254"/>
        <v>100</v>
      </c>
      <c r="O305" s="131">
        <f t="shared" si="238"/>
        <v>0</v>
      </c>
      <c r="P305" s="131">
        <f t="shared" si="289"/>
        <v>-3.7400000000161526E-2</v>
      </c>
      <c r="Q305" s="131">
        <f>R305+S305+T305</f>
        <v>0</v>
      </c>
      <c r="R305" s="132"/>
      <c r="S305" s="131"/>
      <c r="T305" s="131"/>
      <c r="U305" s="131"/>
      <c r="V305" s="131">
        <f>P305-Q305-U305</f>
        <v>-3.7400000000161526E-2</v>
      </c>
      <c r="W305" s="131"/>
      <c r="X305" s="131"/>
      <c r="Y305" s="131"/>
      <c r="Z305" s="131"/>
      <c r="AA305" s="105" t="s">
        <v>66</v>
      </c>
      <c r="AB305" s="105" t="s">
        <v>66</v>
      </c>
    </row>
    <row r="306" spans="2:28" ht="34.5" customHeight="1" x14ac:dyDescent="0.2">
      <c r="B306" s="129"/>
      <c r="C306" s="129"/>
      <c r="D306" s="129" t="s">
        <v>97</v>
      </c>
      <c r="E306" s="137" t="s">
        <v>98</v>
      </c>
      <c r="F306" s="131">
        <v>60313</v>
      </c>
      <c r="G306" s="131">
        <v>27846</v>
      </c>
      <c r="H306" s="131">
        <v>27846</v>
      </c>
      <c r="I306" s="131">
        <v>27845.664649999999</v>
      </c>
      <c r="J306" s="131">
        <f t="shared" si="237"/>
        <v>-0.33535000000119908</v>
      </c>
      <c r="K306" s="131">
        <v>27845.664649999999</v>
      </c>
      <c r="L306" s="132">
        <v>100</v>
      </c>
      <c r="M306" s="132">
        <f t="shared" si="226"/>
        <v>60313</v>
      </c>
      <c r="N306" s="131">
        <f>M306/F306*100</f>
        <v>100</v>
      </c>
      <c r="O306" s="131">
        <f>M306-F306</f>
        <v>0</v>
      </c>
      <c r="P306" s="131">
        <f t="shared" si="289"/>
        <v>-0.33535000000119908</v>
      </c>
      <c r="Q306" s="131">
        <f t="shared" si="290"/>
        <v>-10000</v>
      </c>
      <c r="R306" s="132"/>
      <c r="S306" s="132"/>
      <c r="T306" s="131">
        <v>-10000</v>
      </c>
      <c r="U306" s="131"/>
      <c r="V306" s="131">
        <v>0</v>
      </c>
      <c r="W306" s="131"/>
      <c r="X306" s="131"/>
      <c r="Y306" s="131"/>
      <c r="Z306" s="131"/>
      <c r="AA306" s="105" t="s">
        <v>66</v>
      </c>
      <c r="AB306" s="105" t="s">
        <v>66</v>
      </c>
    </row>
    <row r="307" spans="2:28" ht="63.75" x14ac:dyDescent="0.2">
      <c r="B307" s="135"/>
      <c r="C307" s="129"/>
      <c r="D307" s="129" t="s">
        <v>73</v>
      </c>
      <c r="E307" s="137" t="s">
        <v>74</v>
      </c>
      <c r="F307" s="131">
        <v>1171</v>
      </c>
      <c r="G307" s="131">
        <v>1171</v>
      </c>
      <c r="H307" s="131">
        <v>206</v>
      </c>
      <c r="I307" s="131">
        <v>713.14604999999995</v>
      </c>
      <c r="J307" s="131">
        <f t="shared" si="237"/>
        <v>-457.85395000000005</v>
      </c>
      <c r="K307" s="131">
        <v>205.56791999999999</v>
      </c>
      <c r="L307" s="131">
        <v>100</v>
      </c>
      <c r="M307" s="132">
        <f t="shared" si="226"/>
        <v>1171</v>
      </c>
      <c r="N307" s="131">
        <f>M307/F307*100</f>
        <v>100</v>
      </c>
      <c r="O307" s="131">
        <f>M307-F307</f>
        <v>0</v>
      </c>
      <c r="P307" s="131">
        <f t="shared" si="289"/>
        <v>-0.43208000000001334</v>
      </c>
      <c r="Q307" s="131">
        <f t="shared" si="290"/>
        <v>-60</v>
      </c>
      <c r="R307" s="132"/>
      <c r="S307" s="132"/>
      <c r="T307" s="131">
        <v>-60</v>
      </c>
      <c r="U307" s="131"/>
      <c r="V307" s="131">
        <v>0</v>
      </c>
      <c r="W307" s="131"/>
      <c r="X307" s="131"/>
      <c r="Y307" s="131"/>
      <c r="Z307" s="131"/>
      <c r="AA307" s="105" t="s">
        <v>66</v>
      </c>
      <c r="AB307" s="105" t="s">
        <v>66</v>
      </c>
    </row>
    <row r="308" spans="2:28" ht="51" x14ac:dyDescent="0.2">
      <c r="B308" s="135"/>
      <c r="C308" s="129"/>
      <c r="D308" s="140" t="s">
        <v>75</v>
      </c>
      <c r="E308" s="136" t="s">
        <v>76</v>
      </c>
      <c r="F308" s="131">
        <v>25592</v>
      </c>
      <c r="G308" s="131">
        <v>19052</v>
      </c>
      <c r="H308" s="131">
        <v>400</v>
      </c>
      <c r="I308" s="131">
        <v>800</v>
      </c>
      <c r="J308" s="131">
        <f t="shared" si="237"/>
        <v>-18252</v>
      </c>
      <c r="K308" s="131">
        <v>400</v>
      </c>
      <c r="L308" s="131">
        <v>100</v>
      </c>
      <c r="M308" s="132">
        <f>F308</f>
        <v>25592</v>
      </c>
      <c r="N308" s="131">
        <f>M308/F308*100</f>
        <v>100</v>
      </c>
      <c r="O308" s="131">
        <f t="shared" ref="O308" si="291">M308-F308</f>
        <v>0</v>
      </c>
      <c r="P308" s="131">
        <f>K308-H308</f>
        <v>0</v>
      </c>
      <c r="Q308" s="131">
        <f t="shared" si="290"/>
        <v>0</v>
      </c>
      <c r="R308" s="132"/>
      <c r="S308" s="132"/>
      <c r="T308" s="132"/>
      <c r="U308" s="132"/>
      <c r="V308" s="131">
        <v>0</v>
      </c>
      <c r="W308" s="131"/>
      <c r="X308" s="131"/>
      <c r="Y308" s="131"/>
      <c r="Z308" s="131"/>
      <c r="AA308" s="105"/>
      <c r="AB308" s="105" t="s">
        <v>213</v>
      </c>
    </row>
    <row r="309" spans="2:28" ht="63.75" x14ac:dyDescent="0.2">
      <c r="B309" s="129"/>
      <c r="C309" s="129"/>
      <c r="D309" s="129" t="s">
        <v>77</v>
      </c>
      <c r="E309" s="137" t="s">
        <v>78</v>
      </c>
      <c r="F309" s="131">
        <v>3630</v>
      </c>
      <c r="G309" s="131">
        <v>2136</v>
      </c>
      <c r="H309" s="131">
        <v>1072</v>
      </c>
      <c r="I309" s="131">
        <v>1071.99</v>
      </c>
      <c r="J309" s="131">
        <f>I309-G309</f>
        <v>-1064.01</v>
      </c>
      <c r="K309" s="131">
        <v>1071.99</v>
      </c>
      <c r="L309" s="132">
        <v>100</v>
      </c>
      <c r="M309" s="132">
        <f t="shared" si="226"/>
        <v>3630</v>
      </c>
      <c r="N309" s="131">
        <f t="shared" si="254"/>
        <v>100</v>
      </c>
      <c r="O309" s="131">
        <f t="shared" si="238"/>
        <v>0</v>
      </c>
      <c r="P309" s="131">
        <f>K309-H309</f>
        <v>-9.9999999999909051E-3</v>
      </c>
      <c r="Q309" s="131">
        <f>R309+S309+T309</f>
        <v>0</v>
      </c>
      <c r="R309" s="132"/>
      <c r="S309" s="132"/>
      <c r="T309" s="131"/>
      <c r="U309" s="131"/>
      <c r="V309" s="131">
        <f>P309-Q309-U309</f>
        <v>-9.9999999999909051E-3</v>
      </c>
      <c r="W309" s="131"/>
      <c r="X309" s="131"/>
      <c r="Y309" s="131"/>
      <c r="Z309" s="131"/>
      <c r="AA309" s="105"/>
      <c r="AB309" s="105" t="s">
        <v>66</v>
      </c>
    </row>
    <row r="310" spans="2:28" ht="15.75" customHeight="1" x14ac:dyDescent="0.2">
      <c r="B310" s="129"/>
      <c r="C310" s="129"/>
      <c r="D310" s="129" t="s">
        <v>83</v>
      </c>
      <c r="E310" s="137" t="s">
        <v>153</v>
      </c>
      <c r="F310" s="131">
        <v>11</v>
      </c>
      <c r="G310" s="131">
        <v>0</v>
      </c>
      <c r="H310" s="131">
        <v>0</v>
      </c>
      <c r="I310" s="131">
        <v>0</v>
      </c>
      <c r="J310" s="131">
        <f>I310-G310</f>
        <v>0</v>
      </c>
      <c r="K310" s="131">
        <v>0</v>
      </c>
      <c r="L310" s="132">
        <v>100</v>
      </c>
      <c r="M310" s="132">
        <f t="shared" si="226"/>
        <v>11</v>
      </c>
      <c r="N310" s="131">
        <f>M310/F310*100</f>
        <v>100</v>
      </c>
      <c r="O310" s="131">
        <f>M310-F310</f>
        <v>0</v>
      </c>
      <c r="P310" s="131">
        <f t="shared" si="289"/>
        <v>0</v>
      </c>
      <c r="Q310" s="131">
        <f t="shared" si="290"/>
        <v>0</v>
      </c>
      <c r="R310" s="132"/>
      <c r="S310" s="132"/>
      <c r="T310" s="131"/>
      <c r="U310" s="131"/>
      <c r="V310" s="131">
        <f>P310-Q310-U310</f>
        <v>0</v>
      </c>
      <c r="W310" s="131"/>
      <c r="X310" s="131"/>
      <c r="Y310" s="131"/>
      <c r="Z310" s="131"/>
      <c r="AA310" s="105"/>
      <c r="AB310" s="105"/>
    </row>
    <row r="311" spans="2:28" ht="38.25" x14ac:dyDescent="0.2">
      <c r="B311" s="129" t="s">
        <v>160</v>
      </c>
      <c r="C311" s="129"/>
      <c r="D311" s="129"/>
      <c r="E311" s="175" t="s">
        <v>161</v>
      </c>
      <c r="F311" s="131">
        <f>F312</f>
        <v>1298</v>
      </c>
      <c r="G311" s="131">
        <f>G312</f>
        <v>0</v>
      </c>
      <c r="H311" s="131">
        <f>+H312</f>
        <v>0</v>
      </c>
      <c r="I311" s="131">
        <f>+I312</f>
        <v>0</v>
      </c>
      <c r="J311" s="131">
        <f t="shared" ref="J311:O313" si="292">J312</f>
        <v>0</v>
      </c>
      <c r="K311" s="131">
        <f>+K312</f>
        <v>0</v>
      </c>
      <c r="L311" s="131">
        <v>100</v>
      </c>
      <c r="M311" s="131">
        <f>M312</f>
        <v>1298</v>
      </c>
      <c r="N311" s="131">
        <v>100</v>
      </c>
      <c r="O311" s="131">
        <f t="shared" si="292"/>
        <v>0</v>
      </c>
      <c r="P311" s="131">
        <f>P312</f>
        <v>0</v>
      </c>
      <c r="Q311" s="131">
        <f>+R311+S311+T311</f>
        <v>0</v>
      </c>
      <c r="R311" s="131">
        <f>R312</f>
        <v>0</v>
      </c>
      <c r="S311" s="131">
        <v>0</v>
      </c>
      <c r="T311" s="131">
        <v>0</v>
      </c>
      <c r="U311" s="131">
        <v>0</v>
      </c>
      <c r="V311" s="131">
        <v>0</v>
      </c>
      <c r="W311" s="131"/>
      <c r="X311" s="131"/>
      <c r="Y311" s="131"/>
      <c r="Z311" s="131"/>
      <c r="AA311" s="105"/>
      <c r="AB311" s="105"/>
    </row>
    <row r="312" spans="2:28" ht="25.5" x14ac:dyDescent="0.2">
      <c r="B312" s="135"/>
      <c r="C312" s="129" t="s">
        <v>46</v>
      </c>
      <c r="D312" s="129" t="s">
        <v>121</v>
      </c>
      <c r="E312" s="137" t="s">
        <v>47</v>
      </c>
      <c r="F312" s="131">
        <v>1298</v>
      </c>
      <c r="G312" s="131">
        <v>0</v>
      </c>
      <c r="H312" s="131">
        <v>0</v>
      </c>
      <c r="I312" s="131">
        <v>0</v>
      </c>
      <c r="J312" s="131">
        <f>I312-G312</f>
        <v>0</v>
      </c>
      <c r="K312" s="131">
        <v>0</v>
      </c>
      <c r="L312" s="132">
        <v>100</v>
      </c>
      <c r="M312" s="131">
        <f>F312</f>
        <v>1298</v>
      </c>
      <c r="N312" s="131">
        <v>100</v>
      </c>
      <c r="O312" s="131">
        <f>SUM(O316:O323)</f>
        <v>0</v>
      </c>
      <c r="P312" s="131">
        <f>K312-H312</f>
        <v>0</v>
      </c>
      <c r="Q312" s="131">
        <f>+R312+S312+T312</f>
        <v>0</v>
      </c>
      <c r="R312" s="131"/>
      <c r="S312" s="131"/>
      <c r="T312" s="131"/>
      <c r="U312" s="131"/>
      <c r="V312" s="131">
        <v>0</v>
      </c>
      <c r="W312" s="131"/>
      <c r="X312" s="131"/>
      <c r="Y312" s="131"/>
      <c r="Z312" s="131"/>
      <c r="AA312" s="105"/>
      <c r="AB312" s="105"/>
    </row>
    <row r="313" spans="2:28" ht="30.75" customHeight="1" x14ac:dyDescent="0.2">
      <c r="B313" s="129" t="s">
        <v>195</v>
      </c>
      <c r="C313" s="129"/>
      <c r="D313" s="129"/>
      <c r="E313" s="177" t="s">
        <v>196</v>
      </c>
      <c r="F313" s="131">
        <f>F314</f>
        <v>30385</v>
      </c>
      <c r="G313" s="131">
        <f>G314</f>
        <v>30385</v>
      </c>
      <c r="H313" s="131">
        <f>+H314</f>
        <v>0</v>
      </c>
      <c r="I313" s="131">
        <f>+I314</f>
        <v>0</v>
      </c>
      <c r="J313" s="131">
        <f t="shared" si="292"/>
        <v>-30385</v>
      </c>
      <c r="K313" s="131">
        <f>+K314</f>
        <v>0</v>
      </c>
      <c r="L313" s="131">
        <v>100</v>
      </c>
      <c r="M313" s="131">
        <f>M314</f>
        <v>30385</v>
      </c>
      <c r="N313" s="131">
        <v>100</v>
      </c>
      <c r="O313" s="131">
        <f t="shared" si="292"/>
        <v>0</v>
      </c>
      <c r="P313" s="131">
        <f>P314</f>
        <v>0</v>
      </c>
      <c r="Q313" s="131">
        <f>+R313+S313+T313</f>
        <v>0</v>
      </c>
      <c r="R313" s="131">
        <f>R314</f>
        <v>0</v>
      </c>
      <c r="S313" s="131">
        <v>0</v>
      </c>
      <c r="T313" s="131">
        <v>0</v>
      </c>
      <c r="U313" s="131">
        <v>0</v>
      </c>
      <c r="V313" s="131">
        <v>0</v>
      </c>
      <c r="W313" s="131"/>
      <c r="X313" s="131"/>
      <c r="Y313" s="131"/>
      <c r="Z313" s="131"/>
      <c r="AA313" s="105"/>
      <c r="AB313" s="105"/>
    </row>
    <row r="314" spans="2:28" ht="51" x14ac:dyDescent="0.2">
      <c r="B314" s="135"/>
      <c r="C314" s="129" t="s">
        <v>46</v>
      </c>
      <c r="D314" s="129" t="s">
        <v>85</v>
      </c>
      <c r="E314" s="136" t="s">
        <v>86</v>
      </c>
      <c r="F314" s="131">
        <v>30385</v>
      </c>
      <c r="G314" s="131">
        <v>30385</v>
      </c>
      <c r="H314" s="131">
        <v>0</v>
      </c>
      <c r="I314" s="131">
        <v>0</v>
      </c>
      <c r="J314" s="131">
        <f>I314-G314</f>
        <v>-30385</v>
      </c>
      <c r="K314" s="131">
        <v>0</v>
      </c>
      <c r="L314" s="132">
        <v>100</v>
      </c>
      <c r="M314" s="131">
        <f>F314</f>
        <v>30385</v>
      </c>
      <c r="N314" s="131">
        <v>100</v>
      </c>
      <c r="O314" s="131">
        <f>SUM(O318:O325)</f>
        <v>0</v>
      </c>
      <c r="P314" s="131">
        <f>K314-H314</f>
        <v>0</v>
      </c>
      <c r="Q314" s="131">
        <f>+R314+S314+T314</f>
        <v>0</v>
      </c>
      <c r="R314" s="131"/>
      <c r="S314" s="131"/>
      <c r="T314" s="131"/>
      <c r="U314" s="131"/>
      <c r="V314" s="131">
        <v>0</v>
      </c>
      <c r="W314" s="131"/>
      <c r="X314" s="131"/>
      <c r="Y314" s="131"/>
      <c r="Z314" s="131"/>
      <c r="AA314" s="105"/>
      <c r="AB314" s="105"/>
    </row>
    <row r="315" spans="2:28" ht="63.75" x14ac:dyDescent="0.2">
      <c r="B315" s="135" t="s">
        <v>162</v>
      </c>
      <c r="C315" s="129"/>
      <c r="D315" s="129"/>
      <c r="E315" s="142" t="s">
        <v>184</v>
      </c>
      <c r="F315" s="131">
        <f>F316</f>
        <v>169034</v>
      </c>
      <c r="G315" s="131">
        <f t="shared" ref="G315:I315" si="293">G316</f>
        <v>102823</v>
      </c>
      <c r="H315" s="131">
        <f t="shared" si="293"/>
        <v>54669</v>
      </c>
      <c r="I315" s="131">
        <f t="shared" si="293"/>
        <v>95957.857920000009</v>
      </c>
      <c r="J315" s="131">
        <f>J316</f>
        <v>-6865.1420799999969</v>
      </c>
      <c r="K315" s="131">
        <f>K316</f>
        <v>54668.821120000001</v>
      </c>
      <c r="L315" s="132">
        <f>(K315/H315)*100</f>
        <v>99.9996727944539</v>
      </c>
      <c r="M315" s="131">
        <f>M316</f>
        <v>169034</v>
      </c>
      <c r="N315" s="131">
        <f t="shared" ref="N315:N327" si="294">M315/F315*100</f>
        <v>100</v>
      </c>
      <c r="O315" s="131">
        <f t="shared" ref="O315:U315" si="295">O316</f>
        <v>0</v>
      </c>
      <c r="P315" s="131">
        <f t="shared" si="295"/>
        <v>-0.17887999999879867</v>
      </c>
      <c r="Q315" s="131">
        <f t="shared" si="295"/>
        <v>0</v>
      </c>
      <c r="R315" s="131">
        <f t="shared" si="295"/>
        <v>0</v>
      </c>
      <c r="S315" s="131">
        <f t="shared" si="295"/>
        <v>0</v>
      </c>
      <c r="T315" s="131">
        <f t="shared" si="295"/>
        <v>0</v>
      </c>
      <c r="U315" s="131">
        <f t="shared" si="295"/>
        <v>0</v>
      </c>
      <c r="V315" s="131">
        <f>V316</f>
        <v>-0.17840000000001055</v>
      </c>
      <c r="W315" s="131"/>
      <c r="X315" s="131"/>
      <c r="Y315" s="131"/>
      <c r="Z315" s="131"/>
      <c r="AA315" s="147"/>
      <c r="AB315" s="105"/>
    </row>
    <row r="316" spans="2:28" ht="29.25" customHeight="1" x14ac:dyDescent="0.2">
      <c r="B316" s="135"/>
      <c r="C316" s="129" t="s">
        <v>46</v>
      </c>
      <c r="D316" s="129"/>
      <c r="E316" s="137" t="s">
        <v>47</v>
      </c>
      <c r="F316" s="131">
        <f t="shared" ref="F316:K316" si="296">SUM(F317:F327)</f>
        <v>169034</v>
      </c>
      <c r="G316" s="131">
        <f t="shared" si="296"/>
        <v>102823</v>
      </c>
      <c r="H316" s="131">
        <f t="shared" si="296"/>
        <v>54669</v>
      </c>
      <c r="I316" s="131">
        <f t="shared" si="296"/>
        <v>95957.857920000009</v>
      </c>
      <c r="J316" s="131">
        <f t="shared" si="296"/>
        <v>-6865.1420799999969</v>
      </c>
      <c r="K316" s="131">
        <f t="shared" si="296"/>
        <v>54668.821120000001</v>
      </c>
      <c r="L316" s="131">
        <v>100</v>
      </c>
      <c r="M316" s="131">
        <f t="shared" ref="M316:U316" si="297">SUM(M317:M327)</f>
        <v>169034</v>
      </c>
      <c r="N316" s="131">
        <f t="shared" si="297"/>
        <v>1100</v>
      </c>
      <c r="O316" s="131">
        <f t="shared" si="297"/>
        <v>0</v>
      </c>
      <c r="P316" s="131">
        <f t="shared" si="297"/>
        <v>-0.17887999999879867</v>
      </c>
      <c r="Q316" s="131">
        <f t="shared" si="297"/>
        <v>0</v>
      </c>
      <c r="R316" s="131">
        <f t="shared" si="297"/>
        <v>0</v>
      </c>
      <c r="S316" s="132">
        <f t="shared" si="297"/>
        <v>0</v>
      </c>
      <c r="T316" s="132">
        <f t="shared" si="297"/>
        <v>0</v>
      </c>
      <c r="U316" s="132">
        <f t="shared" si="297"/>
        <v>0</v>
      </c>
      <c r="V316" s="131">
        <f>V325+V327</f>
        <v>-0.17840000000001055</v>
      </c>
      <c r="W316" s="131"/>
      <c r="X316" s="131"/>
      <c r="Y316" s="131"/>
      <c r="Z316" s="131"/>
      <c r="AA316" s="105"/>
      <c r="AB316" s="105"/>
    </row>
    <row r="317" spans="2:28" x14ac:dyDescent="0.2">
      <c r="B317" s="135"/>
      <c r="C317" s="129"/>
      <c r="D317" s="129" t="s">
        <v>88</v>
      </c>
      <c r="E317" s="137" t="s">
        <v>49</v>
      </c>
      <c r="F317" s="131">
        <v>83190</v>
      </c>
      <c r="G317" s="131">
        <v>28386</v>
      </c>
      <c r="H317" s="131">
        <v>27000</v>
      </c>
      <c r="I317" s="131">
        <v>26999.999520000001</v>
      </c>
      <c r="J317" s="131">
        <f>I317-G317</f>
        <v>-1386.0004799999988</v>
      </c>
      <c r="K317" s="131">
        <v>26999.999520000001</v>
      </c>
      <c r="L317" s="132">
        <f>(K317/H317)*100</f>
        <v>99.999998222222231</v>
      </c>
      <c r="M317" s="132">
        <f t="shared" ref="M317:M319" si="298">F317</f>
        <v>83190</v>
      </c>
      <c r="N317" s="131">
        <f t="shared" ref="N317:N319" si="299">M317/F317*100</f>
        <v>100</v>
      </c>
      <c r="O317" s="131">
        <f>M317-F317</f>
        <v>0</v>
      </c>
      <c r="P317" s="131">
        <f>K317-H317</f>
        <v>-4.799999987881165E-4</v>
      </c>
      <c r="Q317" s="131">
        <f>R317+S317+T317</f>
        <v>0</v>
      </c>
      <c r="R317" s="132"/>
      <c r="S317" s="132"/>
      <c r="T317" s="131"/>
      <c r="U317" s="131"/>
      <c r="V317" s="131">
        <f>P317-Q317-U317</f>
        <v>-4.799999987881165E-4</v>
      </c>
      <c r="W317" s="131"/>
      <c r="X317" s="131"/>
      <c r="Y317" s="131"/>
      <c r="Z317" s="131"/>
      <c r="AA317" s="105"/>
      <c r="AB317" s="105"/>
    </row>
    <row r="318" spans="2:28" ht="25.5" x14ac:dyDescent="0.2">
      <c r="B318" s="129"/>
      <c r="C318" s="129"/>
      <c r="D318" s="129" t="s">
        <v>101</v>
      </c>
      <c r="E318" s="137" t="s">
        <v>56</v>
      </c>
      <c r="F318" s="131">
        <v>3972</v>
      </c>
      <c r="G318" s="131">
        <v>1141</v>
      </c>
      <c r="H318" s="131">
        <v>1038</v>
      </c>
      <c r="I318" s="131">
        <v>1038</v>
      </c>
      <c r="J318" s="131">
        <f t="shared" ref="J318:J327" si="300">I318-G318</f>
        <v>-103</v>
      </c>
      <c r="K318" s="131">
        <v>1038</v>
      </c>
      <c r="L318" s="131">
        <v>100</v>
      </c>
      <c r="M318" s="132">
        <f t="shared" si="298"/>
        <v>3972</v>
      </c>
      <c r="N318" s="131">
        <f t="shared" si="299"/>
        <v>100</v>
      </c>
      <c r="O318" s="131">
        <f t="shared" ref="O318:O327" si="301">M318-F318</f>
        <v>0</v>
      </c>
      <c r="P318" s="131">
        <f t="shared" ref="P318:P325" si="302">K318-H318</f>
        <v>0</v>
      </c>
      <c r="Q318" s="131">
        <f>R318+S318+T318</f>
        <v>0</v>
      </c>
      <c r="R318" s="131"/>
      <c r="S318" s="132"/>
      <c r="T318" s="131"/>
      <c r="U318" s="131"/>
      <c r="V318" s="131">
        <f>P318-Q318-U318</f>
        <v>0</v>
      </c>
      <c r="W318" s="131"/>
      <c r="X318" s="131"/>
      <c r="Y318" s="131"/>
      <c r="Z318" s="131"/>
      <c r="AA318" s="105" t="s">
        <v>212</v>
      </c>
      <c r="AB318" s="105" t="s">
        <v>212</v>
      </c>
    </row>
    <row r="319" spans="2:28" ht="38.25" x14ac:dyDescent="0.2">
      <c r="B319" s="135"/>
      <c r="C319" s="129"/>
      <c r="D319" s="140" t="s">
        <v>57</v>
      </c>
      <c r="E319" s="141" t="s">
        <v>58</v>
      </c>
      <c r="F319" s="131">
        <v>2351</v>
      </c>
      <c r="G319" s="131">
        <v>868</v>
      </c>
      <c r="H319" s="131">
        <v>820</v>
      </c>
      <c r="I319" s="131">
        <v>820</v>
      </c>
      <c r="J319" s="131">
        <f t="shared" si="300"/>
        <v>-48</v>
      </c>
      <c r="K319" s="131">
        <v>820</v>
      </c>
      <c r="L319" s="132">
        <v>100</v>
      </c>
      <c r="M319" s="132">
        <f t="shared" si="298"/>
        <v>2351</v>
      </c>
      <c r="N319" s="131">
        <f t="shared" si="299"/>
        <v>100</v>
      </c>
      <c r="O319" s="131">
        <f t="shared" si="301"/>
        <v>0</v>
      </c>
      <c r="P319" s="131">
        <f>K319-H319</f>
        <v>0</v>
      </c>
      <c r="Q319" s="131">
        <f>R319+S319+T319</f>
        <v>0</v>
      </c>
      <c r="R319" s="132"/>
      <c r="S319" s="132"/>
      <c r="T319" s="131"/>
      <c r="U319" s="131"/>
      <c r="V319" s="131">
        <v>0</v>
      </c>
      <c r="W319" s="131"/>
      <c r="X319" s="131"/>
      <c r="Y319" s="131"/>
      <c r="Z319" s="131"/>
      <c r="AA319" s="105"/>
      <c r="AB319" s="105"/>
    </row>
    <row r="320" spans="2:28" x14ac:dyDescent="0.2">
      <c r="B320" s="129"/>
      <c r="C320" s="129"/>
      <c r="D320" s="129" t="s">
        <v>59</v>
      </c>
      <c r="E320" s="137" t="s">
        <v>60</v>
      </c>
      <c r="F320" s="131">
        <v>4392</v>
      </c>
      <c r="G320" s="131">
        <v>1342</v>
      </c>
      <c r="H320" s="131">
        <v>1269</v>
      </c>
      <c r="I320" s="131">
        <v>1269</v>
      </c>
      <c r="J320" s="131">
        <f t="shared" si="300"/>
        <v>-73</v>
      </c>
      <c r="K320" s="131">
        <v>1269</v>
      </c>
      <c r="L320" s="132">
        <f t="shared" ref="L320:L327" si="303">(K320/H320)*100</f>
        <v>100</v>
      </c>
      <c r="M320" s="132">
        <f>F320</f>
        <v>4392</v>
      </c>
      <c r="N320" s="131">
        <v>100</v>
      </c>
      <c r="O320" s="131">
        <f t="shared" si="301"/>
        <v>0</v>
      </c>
      <c r="P320" s="131">
        <f t="shared" si="302"/>
        <v>0</v>
      </c>
      <c r="Q320" s="131">
        <f t="shared" ref="Q320:Q327" si="304">R320+S320+T320</f>
        <v>0</v>
      </c>
      <c r="R320" s="131"/>
      <c r="S320" s="131"/>
      <c r="T320" s="131"/>
      <c r="U320" s="131"/>
      <c r="V320" s="131">
        <v>0</v>
      </c>
      <c r="W320" s="131"/>
      <c r="X320" s="131"/>
      <c r="Y320" s="131"/>
      <c r="Z320" s="131"/>
      <c r="AA320" s="105"/>
      <c r="AB320" s="105"/>
    </row>
    <row r="321" spans="2:29" ht="42" customHeight="1" x14ac:dyDescent="0.2">
      <c r="B321" s="135"/>
      <c r="C321" s="129"/>
      <c r="D321" s="129" t="s">
        <v>61</v>
      </c>
      <c r="E321" s="137" t="s">
        <v>102</v>
      </c>
      <c r="F321" s="131">
        <v>3743</v>
      </c>
      <c r="G321" s="131">
        <v>1404</v>
      </c>
      <c r="H321" s="131">
        <v>1342</v>
      </c>
      <c r="I321" s="131">
        <v>1342</v>
      </c>
      <c r="J321" s="131">
        <f t="shared" si="300"/>
        <v>-62</v>
      </c>
      <c r="K321" s="131">
        <v>1342</v>
      </c>
      <c r="L321" s="132">
        <v>100</v>
      </c>
      <c r="M321" s="132">
        <f t="shared" ref="M321:M327" si="305">F321</f>
        <v>3743</v>
      </c>
      <c r="N321" s="131">
        <f t="shared" ref="N321:N324" si="306">M321/F321*100</f>
        <v>100</v>
      </c>
      <c r="O321" s="131">
        <f t="shared" si="301"/>
        <v>0</v>
      </c>
      <c r="P321" s="131">
        <f t="shared" si="302"/>
        <v>0</v>
      </c>
      <c r="Q321" s="131">
        <f t="shared" si="304"/>
        <v>0</v>
      </c>
      <c r="R321" s="132"/>
      <c r="S321" s="132"/>
      <c r="T321" s="131"/>
      <c r="U321" s="131"/>
      <c r="V321" s="131">
        <f>P321-Q321-U321</f>
        <v>0</v>
      </c>
      <c r="W321" s="131"/>
      <c r="X321" s="131"/>
      <c r="Y321" s="131"/>
      <c r="Z321" s="131"/>
      <c r="AA321" s="105"/>
      <c r="AB321" s="105"/>
    </row>
    <row r="322" spans="2:29" ht="25.5" x14ac:dyDescent="0.2">
      <c r="B322" s="129"/>
      <c r="C322" s="129"/>
      <c r="D322" s="129" t="s">
        <v>89</v>
      </c>
      <c r="E322" s="137" t="s">
        <v>110</v>
      </c>
      <c r="F322" s="131">
        <v>50</v>
      </c>
      <c r="G322" s="131">
        <v>50</v>
      </c>
      <c r="H322" s="131">
        <v>0</v>
      </c>
      <c r="I322" s="131">
        <v>0</v>
      </c>
      <c r="J322" s="131">
        <f t="shared" si="300"/>
        <v>-50</v>
      </c>
      <c r="K322" s="131">
        <v>0</v>
      </c>
      <c r="L322" s="132">
        <v>100</v>
      </c>
      <c r="M322" s="132">
        <f t="shared" si="305"/>
        <v>50</v>
      </c>
      <c r="N322" s="131">
        <f t="shared" si="306"/>
        <v>100</v>
      </c>
      <c r="O322" s="131">
        <f t="shared" si="301"/>
        <v>0</v>
      </c>
      <c r="P322" s="131">
        <f t="shared" si="302"/>
        <v>0</v>
      </c>
      <c r="Q322" s="131">
        <f t="shared" si="304"/>
        <v>0</v>
      </c>
      <c r="R322" s="132"/>
      <c r="S322" s="132"/>
      <c r="T322" s="131"/>
      <c r="U322" s="131"/>
      <c r="V322" s="131">
        <f>P322-Q322-U322</f>
        <v>0</v>
      </c>
      <c r="W322" s="131"/>
      <c r="X322" s="131"/>
      <c r="Y322" s="131"/>
      <c r="Z322" s="131"/>
      <c r="AA322" s="105"/>
      <c r="AB322" s="105"/>
    </row>
    <row r="323" spans="2:29" ht="51" x14ac:dyDescent="0.2">
      <c r="B323" s="135"/>
      <c r="C323" s="129"/>
      <c r="D323" s="129" t="s">
        <v>64</v>
      </c>
      <c r="E323" s="172" t="s">
        <v>65</v>
      </c>
      <c r="F323" s="131">
        <v>2496</v>
      </c>
      <c r="G323" s="131">
        <v>792</v>
      </c>
      <c r="H323" s="131">
        <v>750</v>
      </c>
      <c r="I323" s="131">
        <v>750</v>
      </c>
      <c r="J323" s="131">
        <f t="shared" si="300"/>
        <v>-42</v>
      </c>
      <c r="K323" s="131">
        <v>750</v>
      </c>
      <c r="L323" s="132">
        <f t="shared" si="303"/>
        <v>100</v>
      </c>
      <c r="M323" s="132">
        <f t="shared" si="305"/>
        <v>2496</v>
      </c>
      <c r="N323" s="131">
        <f t="shared" si="306"/>
        <v>100</v>
      </c>
      <c r="O323" s="131">
        <f t="shared" si="301"/>
        <v>0</v>
      </c>
      <c r="P323" s="131">
        <f t="shared" si="302"/>
        <v>0</v>
      </c>
      <c r="Q323" s="131">
        <f t="shared" si="304"/>
        <v>0</v>
      </c>
      <c r="R323" s="132"/>
      <c r="S323" s="132"/>
      <c r="T323" s="131"/>
      <c r="U323" s="131"/>
      <c r="V323" s="131">
        <v>0</v>
      </c>
      <c r="W323" s="131"/>
      <c r="X323" s="131"/>
      <c r="Y323" s="131"/>
      <c r="Z323" s="131"/>
      <c r="AA323" s="105"/>
      <c r="AB323" s="105"/>
    </row>
    <row r="324" spans="2:29" ht="27.75" customHeight="1" x14ac:dyDescent="0.2">
      <c r="B324" s="129"/>
      <c r="C324" s="129"/>
      <c r="D324" s="129" t="s">
        <v>95</v>
      </c>
      <c r="E324" s="176" t="s">
        <v>96</v>
      </c>
      <c r="F324" s="131">
        <v>504</v>
      </c>
      <c r="G324" s="131">
        <v>504</v>
      </c>
      <c r="H324" s="131">
        <v>0</v>
      </c>
      <c r="I324" s="131">
        <v>0</v>
      </c>
      <c r="J324" s="131">
        <f>I324-G324</f>
        <v>-504</v>
      </c>
      <c r="K324" s="131">
        <v>0</v>
      </c>
      <c r="L324" s="132">
        <v>100</v>
      </c>
      <c r="M324" s="132">
        <f t="shared" si="305"/>
        <v>504</v>
      </c>
      <c r="N324" s="131">
        <f t="shared" si="306"/>
        <v>100</v>
      </c>
      <c r="O324" s="131">
        <f t="shared" si="301"/>
        <v>0</v>
      </c>
      <c r="P324" s="131">
        <f>K324-H324</f>
        <v>0</v>
      </c>
      <c r="Q324" s="131">
        <f>R324+S324+T324</f>
        <v>0</v>
      </c>
      <c r="R324" s="132"/>
      <c r="S324" s="132"/>
      <c r="T324" s="131"/>
      <c r="U324" s="131"/>
      <c r="V324" s="131">
        <f>P324-Q324-U324</f>
        <v>0</v>
      </c>
      <c r="W324" s="131"/>
      <c r="X324" s="131"/>
      <c r="Y324" s="131"/>
      <c r="Z324" s="131"/>
      <c r="AA324" s="105"/>
      <c r="AB324" s="105" t="s">
        <v>66</v>
      </c>
    </row>
    <row r="325" spans="2:29" ht="63.75" x14ac:dyDescent="0.2">
      <c r="B325" s="135"/>
      <c r="C325" s="129"/>
      <c r="D325" s="129" t="s">
        <v>71</v>
      </c>
      <c r="E325" s="137" t="s">
        <v>104</v>
      </c>
      <c r="F325" s="131">
        <v>2923</v>
      </c>
      <c r="G325" s="131">
        <v>2923</v>
      </c>
      <c r="H325" s="131">
        <v>1315</v>
      </c>
      <c r="I325" s="131">
        <v>1314.8216</v>
      </c>
      <c r="J325" s="131">
        <f>I325-G325</f>
        <v>-1608.1784</v>
      </c>
      <c r="K325" s="131">
        <v>1314.8216</v>
      </c>
      <c r="L325" s="132">
        <v>100</v>
      </c>
      <c r="M325" s="132">
        <f t="shared" si="305"/>
        <v>2923</v>
      </c>
      <c r="N325" s="131">
        <f t="shared" si="294"/>
        <v>100</v>
      </c>
      <c r="O325" s="131">
        <f t="shared" si="301"/>
        <v>0</v>
      </c>
      <c r="P325" s="131">
        <f t="shared" si="302"/>
        <v>-0.17840000000001055</v>
      </c>
      <c r="Q325" s="131">
        <f t="shared" si="304"/>
        <v>0</v>
      </c>
      <c r="R325" s="132"/>
      <c r="S325" s="132"/>
      <c r="T325" s="131"/>
      <c r="U325" s="131"/>
      <c r="V325" s="131">
        <f>P325-Q325</f>
        <v>-0.17840000000001055</v>
      </c>
      <c r="W325" s="131"/>
      <c r="X325" s="131"/>
      <c r="Y325" s="131"/>
      <c r="Z325" s="131"/>
      <c r="AA325" s="105" t="s">
        <v>66</v>
      </c>
      <c r="AB325" s="105" t="s">
        <v>213</v>
      </c>
    </row>
    <row r="326" spans="2:29" ht="63.75" x14ac:dyDescent="0.2">
      <c r="B326" s="135"/>
      <c r="C326" s="129"/>
      <c r="D326" s="140" t="s">
        <v>75</v>
      </c>
      <c r="E326" s="136" t="s">
        <v>76</v>
      </c>
      <c r="F326" s="131">
        <v>1357</v>
      </c>
      <c r="G326" s="131">
        <v>1357</v>
      </c>
      <c r="H326" s="131">
        <v>351</v>
      </c>
      <c r="I326" s="131">
        <v>800</v>
      </c>
      <c r="J326" s="131">
        <f t="shared" ref="J326" si="307">I326-G326</f>
        <v>-557</v>
      </c>
      <c r="K326" s="131">
        <v>351</v>
      </c>
      <c r="L326" s="132">
        <v>100</v>
      </c>
      <c r="M326" s="132">
        <f>F326</f>
        <v>1357</v>
      </c>
      <c r="N326" s="131">
        <f>M326/F326*100</f>
        <v>100</v>
      </c>
      <c r="O326" s="131">
        <f t="shared" si="301"/>
        <v>0</v>
      </c>
      <c r="P326" s="131">
        <f>K326-H326</f>
        <v>0</v>
      </c>
      <c r="Q326" s="131">
        <f t="shared" si="304"/>
        <v>0</v>
      </c>
      <c r="R326" s="132"/>
      <c r="S326" s="132"/>
      <c r="T326" s="132"/>
      <c r="U326" s="132"/>
      <c r="V326" s="131">
        <v>0</v>
      </c>
      <c r="W326" s="131"/>
      <c r="X326" s="131"/>
      <c r="Y326" s="131"/>
      <c r="Z326" s="131"/>
      <c r="AA326" s="105"/>
      <c r="AB326" s="105" t="s">
        <v>66</v>
      </c>
    </row>
    <row r="327" spans="2:29" ht="63.75" x14ac:dyDescent="0.2">
      <c r="B327" s="135"/>
      <c r="C327" s="129"/>
      <c r="D327" s="129" t="s">
        <v>77</v>
      </c>
      <c r="E327" s="137" t="s">
        <v>129</v>
      </c>
      <c r="F327" s="131">
        <v>64056</v>
      </c>
      <c r="G327" s="131">
        <v>64056</v>
      </c>
      <c r="H327" s="131">
        <v>20784</v>
      </c>
      <c r="I327" s="131">
        <v>61624.036800000002</v>
      </c>
      <c r="J327" s="131">
        <f t="shared" si="300"/>
        <v>-2431.9631999999983</v>
      </c>
      <c r="K327" s="131">
        <v>20784</v>
      </c>
      <c r="L327" s="132">
        <f t="shared" si="303"/>
        <v>100</v>
      </c>
      <c r="M327" s="132">
        <f t="shared" si="305"/>
        <v>64056</v>
      </c>
      <c r="N327" s="131">
        <f t="shared" si="294"/>
        <v>100</v>
      </c>
      <c r="O327" s="131">
        <f t="shared" si="301"/>
        <v>0</v>
      </c>
      <c r="P327" s="131">
        <f>K327-H327</f>
        <v>0</v>
      </c>
      <c r="Q327" s="131">
        <f t="shared" si="304"/>
        <v>0</v>
      </c>
      <c r="R327" s="132"/>
      <c r="S327" s="132"/>
      <c r="T327" s="131"/>
      <c r="U327" s="131"/>
      <c r="V327" s="131">
        <f>P327-Q327-U327</f>
        <v>0</v>
      </c>
      <c r="W327" s="131"/>
      <c r="X327" s="131"/>
      <c r="Y327" s="131"/>
      <c r="Z327" s="131"/>
      <c r="AA327" s="105"/>
      <c r="AB327" s="105" t="s">
        <v>66</v>
      </c>
    </row>
    <row r="328" spans="2:29" ht="76.5" x14ac:dyDescent="0.2">
      <c r="B328" s="135" t="s">
        <v>163</v>
      </c>
      <c r="C328" s="129" t="s">
        <v>46</v>
      </c>
      <c r="D328" s="129"/>
      <c r="E328" s="137" t="s">
        <v>164</v>
      </c>
      <c r="F328" s="131">
        <f>F329</f>
        <v>71267</v>
      </c>
      <c r="G328" s="131">
        <f t="shared" ref="G328:V328" si="308">G329</f>
        <v>69167</v>
      </c>
      <c r="H328" s="131">
        <f t="shared" si="308"/>
        <v>1870</v>
      </c>
      <c r="I328" s="131">
        <f t="shared" si="308"/>
        <v>1869.9480000000001</v>
      </c>
      <c r="J328" s="131">
        <f t="shared" si="308"/>
        <v>-67297.051999999996</v>
      </c>
      <c r="K328" s="131">
        <f t="shared" si="308"/>
        <v>1869.9480000000001</v>
      </c>
      <c r="L328" s="131">
        <f t="shared" si="308"/>
        <v>100</v>
      </c>
      <c r="M328" s="131">
        <f t="shared" si="308"/>
        <v>71267</v>
      </c>
      <c r="N328" s="131">
        <f t="shared" si="308"/>
        <v>100</v>
      </c>
      <c r="O328" s="131">
        <f t="shared" si="308"/>
        <v>0</v>
      </c>
      <c r="P328" s="131">
        <f t="shared" si="308"/>
        <v>-5.1999999999907232E-2</v>
      </c>
      <c r="Q328" s="131">
        <f t="shared" si="308"/>
        <v>0</v>
      </c>
      <c r="R328" s="131">
        <f t="shared" si="308"/>
        <v>0</v>
      </c>
      <c r="S328" s="131">
        <f t="shared" si="308"/>
        <v>0</v>
      </c>
      <c r="T328" s="131">
        <f t="shared" si="308"/>
        <v>0</v>
      </c>
      <c r="U328" s="131">
        <f t="shared" si="308"/>
        <v>0</v>
      </c>
      <c r="V328" s="131">
        <f t="shared" si="308"/>
        <v>-5.1999999999907232E-2</v>
      </c>
      <c r="W328" s="131"/>
      <c r="X328" s="131"/>
      <c r="Y328" s="131"/>
      <c r="Z328" s="131"/>
      <c r="AA328" s="105"/>
      <c r="AB328" s="156"/>
    </row>
    <row r="329" spans="2:29" ht="51" x14ac:dyDescent="0.2">
      <c r="B329" s="129"/>
      <c r="C329" s="129"/>
      <c r="D329" s="140" t="s">
        <v>85</v>
      </c>
      <c r="E329" s="136" t="s">
        <v>86</v>
      </c>
      <c r="F329" s="131">
        <v>71267</v>
      </c>
      <c r="G329" s="131">
        <v>69167</v>
      </c>
      <c r="H329" s="131">
        <v>1870</v>
      </c>
      <c r="I329" s="131">
        <v>1869.9480000000001</v>
      </c>
      <c r="J329" s="131">
        <f>I329-G329</f>
        <v>-67297.051999999996</v>
      </c>
      <c r="K329" s="131">
        <v>1869.9480000000001</v>
      </c>
      <c r="L329" s="132">
        <v>100</v>
      </c>
      <c r="M329" s="132">
        <f>F329</f>
        <v>71267</v>
      </c>
      <c r="N329" s="131">
        <f t="shared" ref="N329" si="309">M329/F329*100</f>
        <v>100</v>
      </c>
      <c r="O329" s="131">
        <v>0</v>
      </c>
      <c r="P329" s="131">
        <f>K329-H329</f>
        <v>-5.1999999999907232E-2</v>
      </c>
      <c r="Q329" s="131">
        <f>R329+S329+T329</f>
        <v>0</v>
      </c>
      <c r="R329" s="132"/>
      <c r="S329" s="132"/>
      <c r="T329" s="131"/>
      <c r="U329" s="131"/>
      <c r="V329" s="131">
        <f>P329-Q329-U329</f>
        <v>-5.1999999999907232E-2</v>
      </c>
      <c r="W329" s="150"/>
      <c r="X329" s="150"/>
      <c r="Y329" s="150"/>
      <c r="Z329" s="131"/>
      <c r="AA329" s="105"/>
      <c r="AB329" s="105"/>
    </row>
    <row r="330" spans="2:29" ht="76.5" x14ac:dyDescent="0.2">
      <c r="B330" s="135" t="s">
        <v>198</v>
      </c>
      <c r="C330" s="129" t="s">
        <v>171</v>
      </c>
      <c r="D330" s="129"/>
      <c r="E330" s="137" t="s">
        <v>164</v>
      </c>
      <c r="F330" s="131">
        <f>F331</f>
        <v>1329330</v>
      </c>
      <c r="G330" s="131">
        <f t="shared" ref="G330:V330" si="310">G331</f>
        <v>153762</v>
      </c>
      <c r="H330" s="131">
        <f t="shared" si="310"/>
        <v>153762</v>
      </c>
      <c r="I330" s="131">
        <f t="shared" si="310"/>
        <v>153761.46127999999</v>
      </c>
      <c r="J330" s="131">
        <f t="shared" si="310"/>
        <v>-0.53872000001138076</v>
      </c>
      <c r="K330" s="131">
        <f t="shared" si="310"/>
        <v>153761.46127999999</v>
      </c>
      <c r="L330" s="131">
        <f t="shared" si="310"/>
        <v>100</v>
      </c>
      <c r="M330" s="131">
        <f t="shared" si="310"/>
        <v>1329330</v>
      </c>
      <c r="N330" s="131">
        <f t="shared" si="310"/>
        <v>100</v>
      </c>
      <c r="O330" s="131">
        <f t="shared" si="310"/>
        <v>0</v>
      </c>
      <c r="P330" s="131">
        <f t="shared" si="310"/>
        <v>-0.53872000001138076</v>
      </c>
      <c r="Q330" s="131">
        <f t="shared" si="310"/>
        <v>0</v>
      </c>
      <c r="R330" s="131">
        <f t="shared" si="310"/>
        <v>0</v>
      </c>
      <c r="S330" s="131">
        <f t="shared" si="310"/>
        <v>0</v>
      </c>
      <c r="T330" s="131">
        <f t="shared" si="310"/>
        <v>0</v>
      </c>
      <c r="U330" s="131">
        <f t="shared" si="310"/>
        <v>0</v>
      </c>
      <c r="V330" s="131">
        <f t="shared" si="310"/>
        <v>-0.53872000001138076</v>
      </c>
      <c r="W330" s="131"/>
      <c r="X330" s="131"/>
      <c r="Y330" s="131"/>
      <c r="Z330" s="131"/>
      <c r="AA330" s="105"/>
      <c r="AB330" s="156"/>
    </row>
    <row r="331" spans="2:29" ht="51" x14ac:dyDescent="0.2">
      <c r="B331" s="129"/>
      <c r="C331" s="129"/>
      <c r="D331" s="140" t="s">
        <v>197</v>
      </c>
      <c r="E331" s="136" t="s">
        <v>86</v>
      </c>
      <c r="F331" s="131">
        <v>1329330</v>
      </c>
      <c r="G331" s="131">
        <v>153762</v>
      </c>
      <c r="H331" s="131">
        <v>153762</v>
      </c>
      <c r="I331" s="131">
        <v>153761.46127999999</v>
      </c>
      <c r="J331" s="131">
        <f>I331-G331</f>
        <v>-0.53872000001138076</v>
      </c>
      <c r="K331" s="131">
        <v>153761.46127999999</v>
      </c>
      <c r="L331" s="132">
        <v>100</v>
      </c>
      <c r="M331" s="132">
        <f>F331</f>
        <v>1329330</v>
      </c>
      <c r="N331" s="131">
        <f t="shared" ref="N331" si="311">M331/F331*100</f>
        <v>100</v>
      </c>
      <c r="O331" s="131">
        <v>0</v>
      </c>
      <c r="P331" s="131">
        <f>K331-H331</f>
        <v>-0.53872000001138076</v>
      </c>
      <c r="Q331" s="131">
        <f>R331+S331+T331</f>
        <v>0</v>
      </c>
      <c r="R331" s="132"/>
      <c r="S331" s="132"/>
      <c r="T331" s="131"/>
      <c r="U331" s="131"/>
      <c r="V331" s="131">
        <f>P331-Q331-U331</f>
        <v>-0.53872000001138076</v>
      </c>
      <c r="W331" s="150"/>
      <c r="X331" s="150"/>
      <c r="Y331" s="150"/>
      <c r="Z331" s="131"/>
      <c r="AA331" s="105"/>
      <c r="AB331" s="105"/>
    </row>
    <row r="332" spans="2:29" ht="43.5" customHeight="1" x14ac:dyDescent="0.2">
      <c r="B332" s="178" t="s">
        <v>165</v>
      </c>
      <c r="C332" s="178"/>
      <c r="D332" s="178"/>
      <c r="E332" s="166" t="s">
        <v>166</v>
      </c>
      <c r="F332" s="179">
        <f>F333</f>
        <v>294840</v>
      </c>
      <c r="G332" s="179">
        <f>G333</f>
        <v>0</v>
      </c>
      <c r="H332" s="179">
        <f>+H333</f>
        <v>0</v>
      </c>
      <c r="I332" s="179">
        <f>I333</f>
        <v>0</v>
      </c>
      <c r="J332" s="179">
        <f t="shared" ref="J332:V332" si="312">J333</f>
        <v>0</v>
      </c>
      <c r="K332" s="179">
        <f>K333</f>
        <v>0</v>
      </c>
      <c r="L332" s="132">
        <v>100</v>
      </c>
      <c r="M332" s="179">
        <f>F332</f>
        <v>294840</v>
      </c>
      <c r="N332" s="179">
        <f t="shared" ref="N332:P332" si="313">N333</f>
        <v>0</v>
      </c>
      <c r="O332" s="179">
        <f t="shared" si="313"/>
        <v>0</v>
      </c>
      <c r="P332" s="179">
        <f t="shared" si="313"/>
        <v>0</v>
      </c>
      <c r="Q332" s="179">
        <f>+R332+S332+T332</f>
        <v>0</v>
      </c>
      <c r="R332" s="179">
        <f>R333+R334</f>
        <v>0</v>
      </c>
      <c r="S332" s="179">
        <f>S333</f>
        <v>0</v>
      </c>
      <c r="T332" s="179">
        <f>T333</f>
        <v>0</v>
      </c>
      <c r="U332" s="179">
        <f t="shared" si="312"/>
        <v>0</v>
      </c>
      <c r="V332" s="179">
        <f t="shared" si="312"/>
        <v>0</v>
      </c>
      <c r="W332" s="180"/>
      <c r="X332" s="180"/>
      <c r="Y332" s="180"/>
      <c r="Z332" s="180"/>
      <c r="AA332" s="144"/>
      <c r="AB332" s="105"/>
    </row>
    <row r="333" spans="2:29" ht="25.5" x14ac:dyDescent="0.2">
      <c r="B333" s="178"/>
      <c r="C333" s="178" t="s">
        <v>46</v>
      </c>
      <c r="D333" s="178"/>
      <c r="E333" s="142" t="s">
        <v>167</v>
      </c>
      <c r="F333" s="179">
        <f>F334+F335</f>
        <v>294840</v>
      </c>
      <c r="G333" s="131">
        <f>G334+G335</f>
        <v>0</v>
      </c>
      <c r="H333" s="131">
        <f t="shared" ref="H333:I333" si="314">H334+H335</f>
        <v>0</v>
      </c>
      <c r="I333" s="131">
        <f t="shared" si="314"/>
        <v>0</v>
      </c>
      <c r="J333" s="180">
        <f>J334+J335</f>
        <v>0</v>
      </c>
      <c r="K333" s="179">
        <f>K334+K335</f>
        <v>0</v>
      </c>
      <c r="L333" s="132">
        <v>100</v>
      </c>
      <c r="M333" s="179">
        <f>M334</f>
        <v>294840</v>
      </c>
      <c r="N333" s="180">
        <v>0</v>
      </c>
      <c r="O333" s="180">
        <v>0</v>
      </c>
      <c r="P333" s="180">
        <f>P334+P335</f>
        <v>0</v>
      </c>
      <c r="Q333" s="180">
        <f>Q334</f>
        <v>0</v>
      </c>
      <c r="R333" s="179">
        <v>0</v>
      </c>
      <c r="S333" s="179">
        <v>0</v>
      </c>
      <c r="T333" s="179">
        <f>T334</f>
        <v>0</v>
      </c>
      <c r="U333" s="179">
        <v>0</v>
      </c>
      <c r="V333" s="180">
        <v>0</v>
      </c>
      <c r="W333" s="180"/>
      <c r="X333" s="180"/>
      <c r="Y333" s="180"/>
      <c r="Z333" s="180"/>
      <c r="AA333" s="144"/>
      <c r="AB333" s="105"/>
    </row>
    <row r="334" spans="2:29" ht="25.5" x14ac:dyDescent="0.2">
      <c r="B334" s="178"/>
      <c r="C334" s="178"/>
      <c r="D334" s="181" t="s">
        <v>77</v>
      </c>
      <c r="E334" s="182" t="s">
        <v>129</v>
      </c>
      <c r="F334" s="179">
        <v>294840</v>
      </c>
      <c r="G334" s="180">
        <v>0</v>
      </c>
      <c r="H334" s="179">
        <v>0</v>
      </c>
      <c r="I334" s="179">
        <v>0</v>
      </c>
      <c r="J334" s="180">
        <f>I334-G334</f>
        <v>0</v>
      </c>
      <c r="K334" s="179">
        <v>0</v>
      </c>
      <c r="L334" s="132">
        <v>100</v>
      </c>
      <c r="M334" s="179">
        <f>F334</f>
        <v>294840</v>
      </c>
      <c r="N334" s="180">
        <v>0</v>
      </c>
      <c r="O334" s="180">
        <v>0</v>
      </c>
      <c r="P334" s="180">
        <f>K334-H334</f>
        <v>0</v>
      </c>
      <c r="Q334" s="180">
        <f>T334+R334+S334</f>
        <v>0</v>
      </c>
      <c r="R334" s="179"/>
      <c r="S334" s="179"/>
      <c r="T334" s="179"/>
      <c r="U334" s="179"/>
      <c r="V334" s="180">
        <v>0</v>
      </c>
      <c r="W334" s="180"/>
      <c r="X334" s="180"/>
      <c r="Y334" s="180"/>
      <c r="Z334" s="180"/>
      <c r="AA334" s="105"/>
      <c r="AB334" s="105"/>
      <c r="AC334" s="152"/>
    </row>
    <row r="335" spans="2:29" ht="25.5" x14ac:dyDescent="0.2">
      <c r="B335" s="178"/>
      <c r="C335" s="178"/>
      <c r="D335" s="178" t="s">
        <v>125</v>
      </c>
      <c r="E335" s="137" t="s">
        <v>126</v>
      </c>
      <c r="F335" s="180">
        <v>0</v>
      </c>
      <c r="G335" s="180">
        <v>0</v>
      </c>
      <c r="H335" s="180">
        <v>0</v>
      </c>
      <c r="I335" s="180">
        <v>0</v>
      </c>
      <c r="J335" s="131">
        <f>I335-G335</f>
        <v>0</v>
      </c>
      <c r="K335" s="180">
        <v>0</v>
      </c>
      <c r="L335" s="132">
        <v>100</v>
      </c>
      <c r="M335" s="179">
        <f>+F335</f>
        <v>0</v>
      </c>
      <c r="N335" s="180">
        <v>0</v>
      </c>
      <c r="O335" s="180">
        <v>0</v>
      </c>
      <c r="P335" s="180">
        <f>K335-H335</f>
        <v>0</v>
      </c>
      <c r="Q335" s="180">
        <f>+R335+S335+T335</f>
        <v>0</v>
      </c>
      <c r="R335" s="179"/>
      <c r="S335" s="179"/>
      <c r="T335" s="180"/>
      <c r="U335" s="180"/>
      <c r="V335" s="180">
        <v>0</v>
      </c>
      <c r="W335" s="183"/>
      <c r="X335" s="183"/>
      <c r="Y335" s="183"/>
      <c r="Z335" s="180"/>
      <c r="AA335" s="105"/>
      <c r="AB335" s="105"/>
    </row>
    <row r="336" spans="2:29" ht="38.25" x14ac:dyDescent="0.2">
      <c r="B336" s="135" t="s">
        <v>168</v>
      </c>
      <c r="C336" s="129"/>
      <c r="D336" s="129"/>
      <c r="E336" s="142" t="s">
        <v>169</v>
      </c>
      <c r="F336" s="131">
        <f>F337</f>
        <v>785250</v>
      </c>
      <c r="G336" s="131">
        <f t="shared" ref="G336:I336" si="315">G337</f>
        <v>337425</v>
      </c>
      <c r="H336" s="131">
        <f t="shared" si="315"/>
        <v>233237</v>
      </c>
      <c r="I336" s="131">
        <f t="shared" si="315"/>
        <v>320919.2401</v>
      </c>
      <c r="J336" s="131">
        <f>J337</f>
        <v>-16505.759899999994</v>
      </c>
      <c r="K336" s="131">
        <f>K337</f>
        <v>233223.76243</v>
      </c>
      <c r="L336" s="132">
        <f t="shared" ref="L336" si="316">(K336/H336)*100</f>
        <v>99.994324412507453</v>
      </c>
      <c r="M336" s="131">
        <f>M337</f>
        <v>785250</v>
      </c>
      <c r="N336" s="131">
        <f>M336/F336*100</f>
        <v>100</v>
      </c>
      <c r="O336" s="131">
        <f t="shared" ref="O336" si="317">O337</f>
        <v>0</v>
      </c>
      <c r="P336" s="131">
        <f>P337</f>
        <v>-13.237570000001384</v>
      </c>
      <c r="Q336" s="131">
        <f>Q337</f>
        <v>-300</v>
      </c>
      <c r="R336" s="131">
        <f t="shared" ref="R336:V336" si="318">R337</f>
        <v>0</v>
      </c>
      <c r="S336" s="131">
        <f t="shared" si="318"/>
        <v>0</v>
      </c>
      <c r="T336" s="131">
        <f t="shared" si="318"/>
        <v>-300</v>
      </c>
      <c r="U336" s="131">
        <f t="shared" si="318"/>
        <v>0</v>
      </c>
      <c r="V336" s="131">
        <f t="shared" si="318"/>
        <v>-12.131070000001273</v>
      </c>
      <c r="W336" s="131"/>
      <c r="X336" s="131"/>
      <c r="Y336" s="131"/>
      <c r="Z336" s="131"/>
      <c r="AA336" s="147"/>
      <c r="AB336" s="134"/>
    </row>
    <row r="337" spans="2:28" ht="25.5" x14ac:dyDescent="0.2">
      <c r="B337" s="135"/>
      <c r="C337" s="129" t="s">
        <v>46</v>
      </c>
      <c r="D337" s="129"/>
      <c r="E337" s="159" t="s">
        <v>47</v>
      </c>
      <c r="F337" s="131">
        <f>SUM(F338:F352)</f>
        <v>785250</v>
      </c>
      <c r="G337" s="131">
        <f t="shared" ref="G337:V337" si="319">SUM(G338:G352)</f>
        <v>337425</v>
      </c>
      <c r="H337" s="131">
        <f t="shared" si="319"/>
        <v>233237</v>
      </c>
      <c r="I337" s="131">
        <f t="shared" si="319"/>
        <v>320919.2401</v>
      </c>
      <c r="J337" s="131">
        <f t="shared" si="319"/>
        <v>-16505.759899999994</v>
      </c>
      <c r="K337" s="131">
        <f t="shared" si="319"/>
        <v>233223.76243</v>
      </c>
      <c r="L337" s="131">
        <f t="shared" si="319"/>
        <v>1400</v>
      </c>
      <c r="M337" s="131">
        <f t="shared" si="319"/>
        <v>785250</v>
      </c>
      <c r="N337" s="131" t="e">
        <f t="shared" si="319"/>
        <v>#DIV/0!</v>
      </c>
      <c r="O337" s="131">
        <f t="shared" si="319"/>
        <v>0</v>
      </c>
      <c r="P337" s="131">
        <f t="shared" si="319"/>
        <v>-13.237570000001384</v>
      </c>
      <c r="Q337" s="131">
        <f t="shared" si="319"/>
        <v>-300</v>
      </c>
      <c r="R337" s="131">
        <f t="shared" si="319"/>
        <v>0</v>
      </c>
      <c r="S337" s="131">
        <f t="shared" si="319"/>
        <v>0</v>
      </c>
      <c r="T337" s="131">
        <f t="shared" si="319"/>
        <v>-300</v>
      </c>
      <c r="U337" s="131">
        <f t="shared" si="319"/>
        <v>0</v>
      </c>
      <c r="V337" s="131">
        <f t="shared" si="319"/>
        <v>-12.131070000001273</v>
      </c>
      <c r="W337" s="131"/>
      <c r="X337" s="131"/>
      <c r="Y337" s="131"/>
      <c r="Z337" s="131"/>
      <c r="AA337" s="134"/>
      <c r="AB337" s="134"/>
    </row>
    <row r="338" spans="2:28" x14ac:dyDescent="0.2">
      <c r="B338" s="129"/>
      <c r="C338" s="129"/>
      <c r="D338" s="129" t="s">
        <v>88</v>
      </c>
      <c r="E338" s="137" t="s">
        <v>49</v>
      </c>
      <c r="F338" s="131">
        <v>514992</v>
      </c>
      <c r="G338" s="131">
        <v>165885</v>
      </c>
      <c r="H338" s="131">
        <v>160274</v>
      </c>
      <c r="I338" s="131">
        <v>160274</v>
      </c>
      <c r="J338" s="131">
        <f t="shared" ref="J338:J350" si="320">I338-G338</f>
        <v>-5611</v>
      </c>
      <c r="K338" s="131">
        <v>160274</v>
      </c>
      <c r="L338" s="131">
        <v>100</v>
      </c>
      <c r="M338" s="132">
        <f t="shared" ref="M338:M352" si="321">F338</f>
        <v>514992</v>
      </c>
      <c r="N338" s="131">
        <v>100</v>
      </c>
      <c r="O338" s="131">
        <f>M338-F338</f>
        <v>0</v>
      </c>
      <c r="P338" s="131">
        <f t="shared" ref="P338:P339" si="322">K338-H338</f>
        <v>0</v>
      </c>
      <c r="Q338" s="131">
        <f>+R338+S338+T338</f>
        <v>0</v>
      </c>
      <c r="R338" s="131"/>
      <c r="S338" s="132"/>
      <c r="T338" s="132"/>
      <c r="U338" s="131"/>
      <c r="V338" s="131">
        <f>P338-Q338-U338</f>
        <v>0</v>
      </c>
      <c r="W338" s="131"/>
      <c r="X338" s="131"/>
      <c r="Y338" s="131"/>
      <c r="Z338" s="131"/>
      <c r="AA338" s="105"/>
      <c r="AB338" s="105"/>
    </row>
    <row r="339" spans="2:28" x14ac:dyDescent="0.2">
      <c r="B339" s="129"/>
      <c r="C339" s="129"/>
      <c r="D339" s="129" t="s">
        <v>101</v>
      </c>
      <c r="E339" s="137" t="s">
        <v>56</v>
      </c>
      <c r="F339" s="131">
        <v>27646</v>
      </c>
      <c r="G339" s="131">
        <v>3692</v>
      </c>
      <c r="H339" s="131">
        <v>3692</v>
      </c>
      <c r="I339" s="131">
        <v>3691.3380000000002</v>
      </c>
      <c r="J339" s="131">
        <f t="shared" si="320"/>
        <v>-0.66199999999980719</v>
      </c>
      <c r="K339" s="131">
        <v>3691.3380000000002</v>
      </c>
      <c r="L339" s="131">
        <v>100</v>
      </c>
      <c r="M339" s="132">
        <f t="shared" si="321"/>
        <v>27646</v>
      </c>
      <c r="N339" s="131">
        <v>100</v>
      </c>
      <c r="O339" s="131">
        <f>M339-F339</f>
        <v>0</v>
      </c>
      <c r="P339" s="131">
        <f t="shared" si="322"/>
        <v>-0.66199999999980719</v>
      </c>
      <c r="Q339" s="131">
        <f>R339+S339+T339</f>
        <v>0</v>
      </c>
      <c r="R339" s="131"/>
      <c r="S339" s="131"/>
      <c r="T339" s="131"/>
      <c r="U339" s="131"/>
      <c r="V339" s="131">
        <f>P339-Q339-U339</f>
        <v>-0.66199999999980719</v>
      </c>
      <c r="W339" s="131"/>
      <c r="X339" s="131"/>
      <c r="Y339" s="131"/>
      <c r="Z339" s="131"/>
      <c r="AA339" s="105"/>
      <c r="AB339" s="105"/>
    </row>
    <row r="340" spans="2:28" ht="38.25" x14ac:dyDescent="0.2">
      <c r="B340" s="135"/>
      <c r="C340" s="129"/>
      <c r="D340" s="140" t="s">
        <v>57</v>
      </c>
      <c r="E340" s="141" t="s">
        <v>58</v>
      </c>
      <c r="F340" s="131">
        <v>18896</v>
      </c>
      <c r="G340" s="131">
        <v>6000</v>
      </c>
      <c r="H340" s="131">
        <v>6000</v>
      </c>
      <c r="I340" s="131">
        <v>6000</v>
      </c>
      <c r="J340" s="131">
        <f>I340-G340</f>
        <v>0</v>
      </c>
      <c r="K340" s="131">
        <v>6000</v>
      </c>
      <c r="L340" s="132">
        <v>100</v>
      </c>
      <c r="M340" s="132">
        <f t="shared" si="321"/>
        <v>18896</v>
      </c>
      <c r="N340" s="131">
        <f t="shared" ref="N340" si="323">M340/F340*100</f>
        <v>100</v>
      </c>
      <c r="O340" s="131">
        <f t="shared" ref="O340" si="324">M340-F340</f>
        <v>0</v>
      </c>
      <c r="P340" s="131">
        <f>K340-H340</f>
        <v>0</v>
      </c>
      <c r="Q340" s="131">
        <f t="shared" ref="Q340:Q343" si="325">R340+S340+T340</f>
        <v>0</v>
      </c>
      <c r="R340" s="132"/>
      <c r="S340" s="132"/>
      <c r="T340" s="131"/>
      <c r="U340" s="131"/>
      <c r="V340" s="131">
        <v>0</v>
      </c>
      <c r="W340" s="131"/>
      <c r="X340" s="131"/>
      <c r="Y340" s="131"/>
      <c r="Z340" s="131"/>
      <c r="AA340" s="105"/>
      <c r="AB340" s="105"/>
    </row>
    <row r="341" spans="2:28" x14ac:dyDescent="0.2">
      <c r="B341" s="129"/>
      <c r="C341" s="129"/>
      <c r="D341" s="129" t="s">
        <v>59</v>
      </c>
      <c r="E341" s="137" t="s">
        <v>60</v>
      </c>
      <c r="F341" s="131">
        <v>28405</v>
      </c>
      <c r="G341" s="131">
        <v>9500</v>
      </c>
      <c r="H341" s="131">
        <v>9500</v>
      </c>
      <c r="I341" s="131">
        <v>9500</v>
      </c>
      <c r="J341" s="131">
        <f t="shared" si="320"/>
        <v>0</v>
      </c>
      <c r="K341" s="131">
        <v>9500</v>
      </c>
      <c r="L341" s="131">
        <v>100</v>
      </c>
      <c r="M341" s="132">
        <f t="shared" si="321"/>
        <v>28405</v>
      </c>
      <c r="N341" s="131">
        <v>100</v>
      </c>
      <c r="O341" s="131">
        <f>M341-F341</f>
        <v>0</v>
      </c>
      <c r="P341" s="131">
        <f>K341-H341</f>
        <v>0</v>
      </c>
      <c r="Q341" s="131">
        <f>R341+S341+T341</f>
        <v>0</v>
      </c>
      <c r="R341" s="131"/>
      <c r="S341" s="131"/>
      <c r="T341" s="131"/>
      <c r="U341" s="131"/>
      <c r="V341" s="131">
        <v>0</v>
      </c>
      <c r="W341" s="131"/>
      <c r="X341" s="131"/>
      <c r="Y341" s="131"/>
      <c r="Z341" s="131"/>
      <c r="AA341" s="105"/>
      <c r="AB341" s="105"/>
    </row>
    <row r="342" spans="2:28" ht="42" customHeight="1" x14ac:dyDescent="0.2">
      <c r="B342" s="129"/>
      <c r="C342" s="129"/>
      <c r="D342" s="129" t="s">
        <v>61</v>
      </c>
      <c r="E342" s="137" t="s">
        <v>102</v>
      </c>
      <c r="F342" s="131">
        <v>24294</v>
      </c>
      <c r="G342" s="131">
        <v>7800</v>
      </c>
      <c r="H342" s="131">
        <v>7800</v>
      </c>
      <c r="I342" s="131">
        <v>7800</v>
      </c>
      <c r="J342" s="131">
        <f t="shared" si="320"/>
        <v>0</v>
      </c>
      <c r="K342" s="131">
        <v>7800</v>
      </c>
      <c r="L342" s="131">
        <v>100</v>
      </c>
      <c r="M342" s="132">
        <f t="shared" si="321"/>
        <v>24294</v>
      </c>
      <c r="N342" s="131">
        <f>M342/F342*100</f>
        <v>100</v>
      </c>
      <c r="O342" s="131">
        <f>M342-F342</f>
        <v>0</v>
      </c>
      <c r="P342" s="131">
        <f t="shared" ref="P342:P347" si="326">K342-H342</f>
        <v>0</v>
      </c>
      <c r="Q342" s="131">
        <f t="shared" si="325"/>
        <v>0</v>
      </c>
      <c r="R342" s="131"/>
      <c r="S342" s="131"/>
      <c r="T342" s="131"/>
      <c r="U342" s="131"/>
      <c r="V342" s="131">
        <f>P342-Q342-U342</f>
        <v>0</v>
      </c>
      <c r="W342" s="131"/>
      <c r="X342" s="131"/>
      <c r="Y342" s="131"/>
      <c r="Z342" s="131"/>
      <c r="AA342" s="105"/>
      <c r="AB342" s="105"/>
    </row>
    <row r="343" spans="2:28" ht="51" x14ac:dyDescent="0.2">
      <c r="B343" s="129"/>
      <c r="C343" s="129"/>
      <c r="D343" s="129" t="s">
        <v>64</v>
      </c>
      <c r="E343" s="184" t="s">
        <v>65</v>
      </c>
      <c r="F343" s="131">
        <v>16195</v>
      </c>
      <c r="G343" s="131">
        <v>4900</v>
      </c>
      <c r="H343" s="131">
        <v>4900</v>
      </c>
      <c r="I343" s="131">
        <v>4900</v>
      </c>
      <c r="J343" s="131">
        <f t="shared" si="320"/>
        <v>0</v>
      </c>
      <c r="K343" s="131">
        <v>4900</v>
      </c>
      <c r="L343" s="131">
        <v>100</v>
      </c>
      <c r="M343" s="132">
        <f t="shared" si="321"/>
        <v>16195</v>
      </c>
      <c r="N343" s="131">
        <v>100</v>
      </c>
      <c r="O343" s="131">
        <v>0</v>
      </c>
      <c r="P343" s="131">
        <f t="shared" si="326"/>
        <v>0</v>
      </c>
      <c r="Q343" s="131">
        <f t="shared" si="325"/>
        <v>0</v>
      </c>
      <c r="R343" s="131"/>
      <c r="S343" s="131"/>
      <c r="T343" s="131"/>
      <c r="U343" s="131"/>
      <c r="V343" s="131">
        <f>P343-Q343-U343</f>
        <v>0</v>
      </c>
      <c r="W343" s="131"/>
      <c r="X343" s="131"/>
      <c r="Y343" s="131"/>
      <c r="Z343" s="131"/>
      <c r="AA343" s="105"/>
      <c r="AB343" s="105"/>
    </row>
    <row r="344" spans="2:28" s="193" customFormat="1" ht="63.75" x14ac:dyDescent="0.2">
      <c r="B344" s="185"/>
      <c r="C344" s="186"/>
      <c r="D344" s="187" t="s">
        <v>71</v>
      </c>
      <c r="E344" s="188" t="s">
        <v>104</v>
      </c>
      <c r="F344" s="189">
        <v>11285</v>
      </c>
      <c r="G344" s="189">
        <v>11285</v>
      </c>
      <c r="H344" s="189">
        <v>1345</v>
      </c>
      <c r="I344" s="189">
        <v>1831.2909999999999</v>
      </c>
      <c r="J344" s="189">
        <f t="shared" si="320"/>
        <v>-9453.7090000000007</v>
      </c>
      <c r="K344" s="189">
        <v>1344.1</v>
      </c>
      <c r="L344" s="190">
        <v>100</v>
      </c>
      <c r="M344" s="190">
        <f t="shared" si="321"/>
        <v>11285</v>
      </c>
      <c r="N344" s="189">
        <f t="shared" ref="N344:N351" si="327">M344/F344*100</f>
        <v>100</v>
      </c>
      <c r="O344" s="189">
        <f>M344-F344</f>
        <v>0</v>
      </c>
      <c r="P344" s="189">
        <f t="shared" si="326"/>
        <v>-0.90000000000009095</v>
      </c>
      <c r="Q344" s="189">
        <f>R344+S344+T344</f>
        <v>0</v>
      </c>
      <c r="R344" s="189"/>
      <c r="S344" s="190"/>
      <c r="T344" s="189"/>
      <c r="U344" s="191"/>
      <c r="V344" s="189">
        <f>P344-Q344-U344</f>
        <v>-0.90000000000009095</v>
      </c>
      <c r="W344" s="191"/>
      <c r="X344" s="191"/>
      <c r="Y344" s="191"/>
      <c r="Z344" s="191"/>
      <c r="AA344" s="105" t="s">
        <v>66</v>
      </c>
      <c r="AB344" s="192" t="s">
        <v>193</v>
      </c>
    </row>
    <row r="345" spans="2:28" s="193" customFormat="1" ht="25.5" x14ac:dyDescent="0.2">
      <c r="B345" s="186"/>
      <c r="C345" s="186"/>
      <c r="D345" s="186" t="s">
        <v>97</v>
      </c>
      <c r="E345" s="194" t="s">
        <v>98</v>
      </c>
      <c r="F345" s="189">
        <v>5608</v>
      </c>
      <c r="G345" s="189">
        <v>3134</v>
      </c>
      <c r="H345" s="189">
        <v>3134</v>
      </c>
      <c r="I345" s="189">
        <v>3133.8074999999999</v>
      </c>
      <c r="J345" s="189">
        <f>I345-G345</f>
        <v>-0.19250000000010914</v>
      </c>
      <c r="K345" s="189">
        <v>3133.8074999999999</v>
      </c>
      <c r="L345" s="190">
        <v>100</v>
      </c>
      <c r="M345" s="190">
        <f t="shared" si="321"/>
        <v>5608</v>
      </c>
      <c r="N345" s="189">
        <f>M345/F345*100</f>
        <v>100</v>
      </c>
      <c r="O345" s="189">
        <f>M345-F345</f>
        <v>0</v>
      </c>
      <c r="P345" s="189">
        <f t="shared" si="326"/>
        <v>-0.19250000000010914</v>
      </c>
      <c r="Q345" s="189">
        <f t="shared" ref="Q345" si="328">R345+S345+T345</f>
        <v>0</v>
      </c>
      <c r="R345" s="190"/>
      <c r="S345" s="190"/>
      <c r="T345" s="189"/>
      <c r="U345" s="189"/>
      <c r="V345" s="189">
        <v>0</v>
      </c>
      <c r="W345" s="189"/>
      <c r="X345" s="189"/>
      <c r="Y345" s="189"/>
      <c r="Z345" s="189"/>
      <c r="AA345" s="105"/>
      <c r="AB345" s="195"/>
    </row>
    <row r="346" spans="2:28" s="193" customFormat="1" ht="63.75" x14ac:dyDescent="0.2">
      <c r="B346" s="186"/>
      <c r="C346" s="186"/>
      <c r="D346" s="186" t="s">
        <v>73</v>
      </c>
      <c r="E346" s="194" t="s">
        <v>74</v>
      </c>
      <c r="F346" s="189">
        <v>17715</v>
      </c>
      <c r="G346" s="189">
        <v>17715</v>
      </c>
      <c r="H346" s="189">
        <v>4703</v>
      </c>
      <c r="I346" s="189">
        <v>17336.849600000001</v>
      </c>
      <c r="J346" s="189">
        <f t="shared" si="320"/>
        <v>-378.15039999999863</v>
      </c>
      <c r="K346" s="189">
        <v>4702.8109299999996</v>
      </c>
      <c r="L346" s="190">
        <v>100</v>
      </c>
      <c r="M346" s="190">
        <f t="shared" si="321"/>
        <v>17715</v>
      </c>
      <c r="N346" s="189">
        <f t="shared" si="327"/>
        <v>100</v>
      </c>
      <c r="O346" s="189">
        <f t="shared" ref="O346:O347" si="329">M346-F346</f>
        <v>0</v>
      </c>
      <c r="P346" s="189">
        <f t="shared" si="326"/>
        <v>-0.18907000000035623</v>
      </c>
      <c r="Q346" s="189">
        <f>R346+S346+T346</f>
        <v>0</v>
      </c>
      <c r="R346" s="190"/>
      <c r="S346" s="190"/>
      <c r="T346" s="190"/>
      <c r="U346" s="189"/>
      <c r="V346" s="189">
        <f>P346-Q346-U346</f>
        <v>-0.18907000000035623</v>
      </c>
      <c r="W346" s="189"/>
      <c r="X346" s="189"/>
      <c r="Y346" s="189"/>
      <c r="Z346" s="189"/>
      <c r="AA346" s="105" t="s">
        <v>66</v>
      </c>
      <c r="AB346" s="105" t="s">
        <v>66</v>
      </c>
    </row>
    <row r="347" spans="2:28" s="193" customFormat="1" ht="56.25" customHeight="1" x14ac:dyDescent="0.2">
      <c r="B347" s="186"/>
      <c r="C347" s="186"/>
      <c r="D347" s="187" t="s">
        <v>75</v>
      </c>
      <c r="E347" s="188" t="s">
        <v>76</v>
      </c>
      <c r="F347" s="189">
        <v>962</v>
      </c>
      <c r="G347" s="189">
        <v>962</v>
      </c>
      <c r="H347" s="189">
        <v>248</v>
      </c>
      <c r="I347" s="189">
        <v>939.65499999999997</v>
      </c>
      <c r="J347" s="189">
        <f t="shared" si="320"/>
        <v>-22.345000000000027</v>
      </c>
      <c r="K347" s="189">
        <v>248</v>
      </c>
      <c r="L347" s="190">
        <v>100</v>
      </c>
      <c r="M347" s="190">
        <f t="shared" si="321"/>
        <v>962</v>
      </c>
      <c r="N347" s="189">
        <f t="shared" si="327"/>
        <v>100</v>
      </c>
      <c r="O347" s="189">
        <f t="shared" si="329"/>
        <v>0</v>
      </c>
      <c r="P347" s="189">
        <f t="shared" si="326"/>
        <v>0</v>
      </c>
      <c r="Q347" s="189">
        <f>R347+S347+T347</f>
        <v>0</v>
      </c>
      <c r="R347" s="190"/>
      <c r="S347" s="190"/>
      <c r="T347" s="190"/>
      <c r="U347" s="189"/>
      <c r="V347" s="189">
        <v>0</v>
      </c>
      <c r="W347" s="189"/>
      <c r="X347" s="189"/>
      <c r="Y347" s="189"/>
      <c r="Z347" s="189"/>
      <c r="AA347" s="192"/>
      <c r="AB347" s="105" t="s">
        <v>66</v>
      </c>
    </row>
    <row r="348" spans="2:28" s="193" customFormat="1" ht="63.75" x14ac:dyDescent="0.2">
      <c r="B348" s="185"/>
      <c r="C348" s="186"/>
      <c r="D348" s="186" t="s">
        <v>77</v>
      </c>
      <c r="E348" s="194" t="s">
        <v>78</v>
      </c>
      <c r="F348" s="189">
        <v>106437</v>
      </c>
      <c r="G348" s="189">
        <v>106437</v>
      </c>
      <c r="H348" s="189">
        <v>31526</v>
      </c>
      <c r="I348" s="189">
        <v>105408.213</v>
      </c>
      <c r="J348" s="189">
        <f t="shared" si="320"/>
        <v>-1028.7869999999966</v>
      </c>
      <c r="K348" s="189">
        <v>31525.62</v>
      </c>
      <c r="L348" s="190">
        <v>100</v>
      </c>
      <c r="M348" s="190">
        <f t="shared" si="321"/>
        <v>106437</v>
      </c>
      <c r="N348" s="189">
        <f t="shared" si="327"/>
        <v>100</v>
      </c>
      <c r="O348" s="189">
        <f>M348-F348</f>
        <v>0</v>
      </c>
      <c r="P348" s="189">
        <f>K348-H348</f>
        <v>-0.38000000000101863</v>
      </c>
      <c r="Q348" s="189">
        <f>R348+S348+T348</f>
        <v>0</v>
      </c>
      <c r="R348" s="189"/>
      <c r="S348" s="190"/>
      <c r="T348" s="189"/>
      <c r="U348" s="191"/>
      <c r="V348" s="189">
        <f>P348-Q348-U348</f>
        <v>-0.38000000000101863</v>
      </c>
      <c r="W348" s="191"/>
      <c r="X348" s="191"/>
      <c r="Y348" s="191"/>
      <c r="Z348" s="191"/>
      <c r="AA348" s="105" t="s">
        <v>66</v>
      </c>
      <c r="AB348" s="105" t="s">
        <v>66</v>
      </c>
    </row>
    <row r="349" spans="2:28" ht="63.75" x14ac:dyDescent="0.2">
      <c r="B349" s="135"/>
      <c r="C349" s="129"/>
      <c r="D349" s="140" t="s">
        <v>79</v>
      </c>
      <c r="E349" s="136" t="s">
        <v>80</v>
      </c>
      <c r="F349" s="132">
        <v>105</v>
      </c>
      <c r="G349" s="132">
        <v>105</v>
      </c>
      <c r="H349" s="132">
        <v>105</v>
      </c>
      <c r="I349" s="132">
        <v>104.086</v>
      </c>
      <c r="J349" s="131">
        <f t="shared" si="320"/>
        <v>-0.91400000000000148</v>
      </c>
      <c r="K349" s="132">
        <v>104.086</v>
      </c>
      <c r="L349" s="132">
        <v>0</v>
      </c>
      <c r="M349" s="132">
        <f t="shared" si="321"/>
        <v>105</v>
      </c>
      <c r="N349" s="131">
        <f t="shared" si="327"/>
        <v>100</v>
      </c>
      <c r="O349" s="131">
        <f t="shared" ref="O349:O350" si="330">M349-F349</f>
        <v>0</v>
      </c>
      <c r="P349" s="131">
        <f>K349-H349</f>
        <v>-0.91400000000000148</v>
      </c>
      <c r="Q349" s="131">
        <f>R349+S349+T349</f>
        <v>-300</v>
      </c>
      <c r="R349" s="132"/>
      <c r="S349" s="143"/>
      <c r="T349" s="143">
        <v>-300</v>
      </c>
      <c r="U349" s="132"/>
      <c r="V349" s="131">
        <v>0</v>
      </c>
      <c r="W349" s="131"/>
      <c r="X349" s="131"/>
      <c r="Y349" s="131"/>
      <c r="Z349" s="131"/>
      <c r="AA349" s="105" t="s">
        <v>66</v>
      </c>
      <c r="AB349" s="105" t="s">
        <v>66</v>
      </c>
    </row>
    <row r="350" spans="2:28" ht="63.75" x14ac:dyDescent="0.2">
      <c r="B350" s="135"/>
      <c r="C350" s="129"/>
      <c r="D350" s="140" t="s">
        <v>206</v>
      </c>
      <c r="E350" s="137" t="s">
        <v>207</v>
      </c>
      <c r="F350" s="131">
        <v>10</v>
      </c>
      <c r="G350" s="131">
        <v>10</v>
      </c>
      <c r="H350" s="131">
        <v>10</v>
      </c>
      <c r="I350" s="131">
        <v>0</v>
      </c>
      <c r="J350" s="131">
        <f t="shared" si="320"/>
        <v>-10</v>
      </c>
      <c r="K350" s="131">
        <v>0</v>
      </c>
      <c r="L350" s="132">
        <v>100</v>
      </c>
      <c r="M350" s="132">
        <f t="shared" si="321"/>
        <v>10</v>
      </c>
      <c r="N350" s="131">
        <f t="shared" si="327"/>
        <v>100</v>
      </c>
      <c r="O350" s="131">
        <f t="shared" si="330"/>
        <v>0</v>
      </c>
      <c r="P350" s="131">
        <f t="shared" ref="P350" si="331">K350-H350</f>
        <v>-10</v>
      </c>
      <c r="Q350" s="131">
        <f t="shared" ref="Q350" si="332">R350+S350+T350</f>
        <v>0</v>
      </c>
      <c r="R350" s="132"/>
      <c r="S350" s="132"/>
      <c r="T350" s="131"/>
      <c r="U350" s="131"/>
      <c r="V350" s="131">
        <f>P350-Q350-U350</f>
        <v>-10</v>
      </c>
      <c r="W350" s="131"/>
      <c r="X350" s="131"/>
      <c r="Y350" s="131"/>
      <c r="Z350" s="131"/>
      <c r="AA350" s="105" t="s">
        <v>54</v>
      </c>
      <c r="AB350" s="105" t="s">
        <v>54</v>
      </c>
    </row>
    <row r="351" spans="2:28" ht="51" x14ac:dyDescent="0.2">
      <c r="B351" s="129"/>
      <c r="C351" s="129"/>
      <c r="D351" s="140" t="s">
        <v>85</v>
      </c>
      <c r="E351" s="136" t="s">
        <v>86</v>
      </c>
      <c r="F351" s="131">
        <v>12700</v>
      </c>
      <c r="G351" s="131">
        <v>0</v>
      </c>
      <c r="H351" s="131">
        <v>0</v>
      </c>
      <c r="I351" s="131">
        <v>0</v>
      </c>
      <c r="J351" s="131">
        <f>I351-G351</f>
        <v>0</v>
      </c>
      <c r="K351" s="131">
        <v>0</v>
      </c>
      <c r="L351" s="132">
        <v>100</v>
      </c>
      <c r="M351" s="132">
        <f>F351</f>
        <v>12700</v>
      </c>
      <c r="N351" s="131">
        <f t="shared" si="327"/>
        <v>100</v>
      </c>
      <c r="O351" s="131">
        <v>0</v>
      </c>
      <c r="P351" s="131">
        <f>K351-H351</f>
        <v>0</v>
      </c>
      <c r="Q351" s="131">
        <f>R351+S351+T351</f>
        <v>0</v>
      </c>
      <c r="R351" s="132"/>
      <c r="S351" s="132"/>
      <c r="T351" s="131"/>
      <c r="U351" s="131"/>
      <c r="V351" s="131">
        <f>P351-Q351-U351</f>
        <v>0</v>
      </c>
      <c r="W351" s="150"/>
      <c r="X351" s="150"/>
      <c r="Y351" s="150"/>
      <c r="Z351" s="131"/>
      <c r="AA351" s="105"/>
      <c r="AB351" s="105"/>
    </row>
    <row r="352" spans="2:28" ht="15.75" customHeight="1" x14ac:dyDescent="0.2">
      <c r="B352" s="129"/>
      <c r="C352" s="129"/>
      <c r="D352" s="129" t="s">
        <v>83</v>
      </c>
      <c r="E352" s="137" t="s">
        <v>153</v>
      </c>
      <c r="F352" s="131">
        <v>0</v>
      </c>
      <c r="G352" s="131">
        <v>0</v>
      </c>
      <c r="H352" s="131">
        <v>0</v>
      </c>
      <c r="I352" s="131">
        <v>0</v>
      </c>
      <c r="J352" s="131">
        <f>I352-G352</f>
        <v>0</v>
      </c>
      <c r="K352" s="131">
        <v>0</v>
      </c>
      <c r="L352" s="132">
        <v>100</v>
      </c>
      <c r="M352" s="132">
        <f t="shared" si="321"/>
        <v>0</v>
      </c>
      <c r="N352" s="131" t="e">
        <f>M352/F352*100</f>
        <v>#DIV/0!</v>
      </c>
      <c r="O352" s="131">
        <f>M352-F352</f>
        <v>0</v>
      </c>
      <c r="P352" s="131">
        <f t="shared" ref="P352" si="333">K352-H352</f>
        <v>0</v>
      </c>
      <c r="Q352" s="131">
        <f t="shared" ref="Q352" si="334">R352+S352+T352</f>
        <v>0</v>
      </c>
      <c r="R352" s="132"/>
      <c r="S352" s="132"/>
      <c r="T352" s="131"/>
      <c r="U352" s="131"/>
      <c r="V352" s="131">
        <f>P352-Q352-U352</f>
        <v>0</v>
      </c>
      <c r="W352" s="131"/>
      <c r="X352" s="131"/>
      <c r="Y352" s="131"/>
      <c r="Z352" s="131"/>
      <c r="AA352" s="105"/>
      <c r="AB352" s="105"/>
    </row>
    <row r="353" spans="1:672" s="196" customFormat="1" ht="40.5" customHeight="1" x14ac:dyDescent="0.2">
      <c r="B353" s="135" t="s">
        <v>170</v>
      </c>
      <c r="C353" s="129" t="s">
        <v>171</v>
      </c>
      <c r="D353" s="129" t="s">
        <v>77</v>
      </c>
      <c r="E353" s="137" t="s">
        <v>172</v>
      </c>
      <c r="F353" s="131">
        <v>17845</v>
      </c>
      <c r="G353" s="131">
        <v>17845</v>
      </c>
      <c r="H353" s="131">
        <v>4251</v>
      </c>
      <c r="I353" s="131">
        <v>17845</v>
      </c>
      <c r="J353" s="131">
        <f>I353-G353</f>
        <v>0</v>
      </c>
      <c r="K353" s="131">
        <v>4250.6078100000004</v>
      </c>
      <c r="L353" s="132">
        <v>100</v>
      </c>
      <c r="M353" s="132">
        <f>F353</f>
        <v>17845</v>
      </c>
      <c r="N353" s="131">
        <f>M353/F353*100</f>
        <v>100</v>
      </c>
      <c r="O353" s="131">
        <v>0</v>
      </c>
      <c r="P353" s="131">
        <f>K353-H353</f>
        <v>-0.39218999999957305</v>
      </c>
      <c r="Q353" s="131">
        <f>R353+S353+T353</f>
        <v>0</v>
      </c>
      <c r="R353" s="131"/>
      <c r="S353" s="132"/>
      <c r="T353" s="131"/>
      <c r="U353" s="131"/>
      <c r="V353" s="131">
        <v>0</v>
      </c>
      <c r="W353" s="131"/>
      <c r="X353" s="131"/>
      <c r="Y353" s="131"/>
      <c r="Z353" s="131"/>
      <c r="AA353" s="105"/>
      <c r="AB353" s="137"/>
    </row>
    <row r="354" spans="1:672" ht="25.5" x14ac:dyDescent="0.2">
      <c r="B354" s="178" t="s">
        <v>187</v>
      </c>
      <c r="C354" s="178"/>
      <c r="D354" s="178"/>
      <c r="E354" s="166" t="s">
        <v>188</v>
      </c>
      <c r="F354" s="179">
        <f>F355+F357</f>
        <v>416747</v>
      </c>
      <c r="G354" s="179">
        <f t="shared" ref="G354:Q354" si="335">G355+G357</f>
        <v>416747</v>
      </c>
      <c r="H354" s="179">
        <f t="shared" si="335"/>
        <v>52833</v>
      </c>
      <c r="I354" s="179">
        <f t="shared" si="335"/>
        <v>267106.05745000002</v>
      </c>
      <c r="J354" s="179">
        <f t="shared" si="335"/>
        <v>-149640.94254999998</v>
      </c>
      <c r="K354" s="179">
        <f t="shared" si="335"/>
        <v>52785.069650000005</v>
      </c>
      <c r="L354" s="132">
        <f t="shared" ref="L354:L361" si="336">(K354/H354)*100</f>
        <v>99.909279522268292</v>
      </c>
      <c r="M354" s="179">
        <f t="shared" si="335"/>
        <v>416747</v>
      </c>
      <c r="N354" s="179">
        <f t="shared" si="335"/>
        <v>0</v>
      </c>
      <c r="O354" s="179">
        <f t="shared" si="335"/>
        <v>0</v>
      </c>
      <c r="P354" s="179">
        <f t="shared" si="335"/>
        <v>-47.930349999998725</v>
      </c>
      <c r="Q354" s="179">
        <f t="shared" si="335"/>
        <v>-2837.6959999999999</v>
      </c>
      <c r="R354" s="179">
        <f>R355+R356</f>
        <v>0</v>
      </c>
      <c r="S354" s="179">
        <f>S355</f>
        <v>0</v>
      </c>
      <c r="T354" s="179">
        <f>T355</f>
        <v>-2837.6959999999999</v>
      </c>
      <c r="U354" s="179">
        <f t="shared" ref="U354:V354" si="337">U355</f>
        <v>0</v>
      </c>
      <c r="V354" s="179">
        <f t="shared" si="337"/>
        <v>0</v>
      </c>
      <c r="W354" s="180"/>
      <c r="X354" s="180"/>
      <c r="Y354" s="180"/>
      <c r="Z354" s="180"/>
      <c r="AA354" s="144"/>
      <c r="AB354" s="105"/>
    </row>
    <row r="355" spans="1:672" ht="42.75" customHeight="1" x14ac:dyDescent="0.2">
      <c r="B355" s="178"/>
      <c r="C355" s="178" t="s">
        <v>88</v>
      </c>
      <c r="D355" s="178"/>
      <c r="E355" s="142" t="s">
        <v>189</v>
      </c>
      <c r="F355" s="179">
        <f>F356</f>
        <v>287514</v>
      </c>
      <c r="G355" s="179">
        <f t="shared" ref="G355:Q355" si="338">G356</f>
        <v>287514</v>
      </c>
      <c r="H355" s="179">
        <f t="shared" si="338"/>
        <v>27092</v>
      </c>
      <c r="I355" s="179">
        <f t="shared" si="338"/>
        <v>182678.97945000001</v>
      </c>
      <c r="J355" s="179">
        <f t="shared" si="338"/>
        <v>-104835.02054999999</v>
      </c>
      <c r="K355" s="179">
        <f t="shared" si="338"/>
        <v>27045.21716</v>
      </c>
      <c r="L355" s="132">
        <f t="shared" si="336"/>
        <v>99.827318618042227</v>
      </c>
      <c r="M355" s="179">
        <f t="shared" si="338"/>
        <v>287514</v>
      </c>
      <c r="N355" s="179">
        <f t="shared" si="338"/>
        <v>0</v>
      </c>
      <c r="O355" s="179">
        <f t="shared" si="338"/>
        <v>0</v>
      </c>
      <c r="P355" s="179">
        <f t="shared" si="338"/>
        <v>-46.782839999999851</v>
      </c>
      <c r="Q355" s="179">
        <f t="shared" si="338"/>
        <v>-2837.6959999999999</v>
      </c>
      <c r="R355" s="179">
        <v>0</v>
      </c>
      <c r="S355" s="179">
        <v>0</v>
      </c>
      <c r="T355" s="179">
        <f>T356</f>
        <v>-2837.6959999999999</v>
      </c>
      <c r="U355" s="179">
        <v>0</v>
      </c>
      <c r="V355" s="180">
        <v>0</v>
      </c>
      <c r="W355" s="180"/>
      <c r="X355" s="180"/>
      <c r="Y355" s="180"/>
      <c r="Z355" s="180"/>
      <c r="AA355" s="144"/>
      <c r="AB355" s="105"/>
    </row>
    <row r="356" spans="1:672" ht="102" x14ac:dyDescent="0.2">
      <c r="B356" s="178"/>
      <c r="C356" s="178"/>
      <c r="D356" s="181" t="s">
        <v>77</v>
      </c>
      <c r="E356" s="182" t="s">
        <v>129</v>
      </c>
      <c r="F356" s="179">
        <v>287514</v>
      </c>
      <c r="G356" s="180">
        <v>287514</v>
      </c>
      <c r="H356" s="179">
        <v>27092</v>
      </c>
      <c r="I356" s="179">
        <v>182678.97945000001</v>
      </c>
      <c r="J356" s="180">
        <f>I356-G356</f>
        <v>-104835.02054999999</v>
      </c>
      <c r="K356" s="179">
        <v>27045.21716</v>
      </c>
      <c r="L356" s="132">
        <f t="shared" si="336"/>
        <v>99.827318618042227</v>
      </c>
      <c r="M356" s="179">
        <f>F356</f>
        <v>287514</v>
      </c>
      <c r="N356" s="180">
        <v>0</v>
      </c>
      <c r="O356" s="180">
        <v>0</v>
      </c>
      <c r="P356" s="180">
        <f>K356-H356</f>
        <v>-46.782839999999851</v>
      </c>
      <c r="Q356" s="180">
        <f>T356+R356+S356</f>
        <v>-2837.6959999999999</v>
      </c>
      <c r="R356" s="179"/>
      <c r="S356" s="179"/>
      <c r="T356" s="179">
        <v>-2837.6959999999999</v>
      </c>
      <c r="U356" s="179"/>
      <c r="V356" s="180">
        <v>0</v>
      </c>
      <c r="W356" s="180"/>
      <c r="X356" s="180"/>
      <c r="Y356" s="180"/>
      <c r="Z356" s="180"/>
      <c r="AA356" s="105" t="s">
        <v>54</v>
      </c>
      <c r="AB356" s="105" t="s">
        <v>222</v>
      </c>
      <c r="AC356" s="152"/>
    </row>
    <row r="357" spans="1:672" ht="39.75" customHeight="1" x14ac:dyDescent="0.2">
      <c r="B357" s="178"/>
      <c r="C357" s="178" t="s">
        <v>51</v>
      </c>
      <c r="D357" s="178"/>
      <c r="E357" s="142" t="s">
        <v>189</v>
      </c>
      <c r="F357" s="179">
        <f>F358</f>
        <v>129233</v>
      </c>
      <c r="G357" s="179">
        <f t="shared" ref="G357:Q357" si="339">G358</f>
        <v>129233</v>
      </c>
      <c r="H357" s="179">
        <f t="shared" si="339"/>
        <v>25741</v>
      </c>
      <c r="I357" s="179">
        <f t="shared" si="339"/>
        <v>84427.077999999994</v>
      </c>
      <c r="J357" s="179">
        <f t="shared" si="339"/>
        <v>-44805.922000000006</v>
      </c>
      <c r="K357" s="179">
        <f t="shared" si="339"/>
        <v>25739.852490000001</v>
      </c>
      <c r="L357" s="132">
        <f t="shared" si="336"/>
        <v>99.995542092381811</v>
      </c>
      <c r="M357" s="179">
        <f t="shared" si="339"/>
        <v>129233</v>
      </c>
      <c r="N357" s="179">
        <f t="shared" si="339"/>
        <v>0</v>
      </c>
      <c r="O357" s="179">
        <f t="shared" si="339"/>
        <v>0</v>
      </c>
      <c r="P357" s="179">
        <f t="shared" si="339"/>
        <v>-1.1475099999988743</v>
      </c>
      <c r="Q357" s="179">
        <f t="shared" si="339"/>
        <v>0</v>
      </c>
      <c r="R357" s="179">
        <v>0</v>
      </c>
      <c r="S357" s="179">
        <v>0</v>
      </c>
      <c r="T357" s="179">
        <f>T358</f>
        <v>0</v>
      </c>
      <c r="U357" s="179">
        <v>0</v>
      </c>
      <c r="V357" s="180">
        <v>0</v>
      </c>
      <c r="W357" s="180"/>
      <c r="X357" s="180"/>
      <c r="Y357" s="180"/>
      <c r="Z357" s="180"/>
      <c r="AA357" s="144"/>
      <c r="AB357" s="105"/>
    </row>
    <row r="358" spans="1:672" ht="102" x14ac:dyDescent="0.2">
      <c r="B358" s="178"/>
      <c r="C358" s="178"/>
      <c r="D358" s="181" t="s">
        <v>77</v>
      </c>
      <c r="E358" s="182" t="s">
        <v>129</v>
      </c>
      <c r="F358" s="179">
        <v>129233</v>
      </c>
      <c r="G358" s="180">
        <v>129233</v>
      </c>
      <c r="H358" s="179">
        <v>25741</v>
      </c>
      <c r="I358" s="179">
        <v>84427.077999999994</v>
      </c>
      <c r="J358" s="180">
        <f>I358-G358</f>
        <v>-44805.922000000006</v>
      </c>
      <c r="K358" s="179">
        <v>25739.852490000001</v>
      </c>
      <c r="L358" s="132">
        <f t="shared" si="336"/>
        <v>99.995542092381811</v>
      </c>
      <c r="M358" s="179">
        <f>F358</f>
        <v>129233</v>
      </c>
      <c r="N358" s="180">
        <v>0</v>
      </c>
      <c r="O358" s="180">
        <v>0</v>
      </c>
      <c r="P358" s="180">
        <f>K358-H358</f>
        <v>-1.1475099999988743</v>
      </c>
      <c r="Q358" s="180">
        <f>T358+R358+S358</f>
        <v>0</v>
      </c>
      <c r="R358" s="179"/>
      <c r="S358" s="179"/>
      <c r="T358" s="179"/>
      <c r="U358" s="179"/>
      <c r="V358" s="180">
        <v>0</v>
      </c>
      <c r="W358" s="180"/>
      <c r="X358" s="180"/>
      <c r="Y358" s="180"/>
      <c r="Z358" s="180"/>
      <c r="AA358" s="105"/>
      <c r="AB358" s="105" t="s">
        <v>222</v>
      </c>
      <c r="AC358" s="152"/>
    </row>
    <row r="359" spans="1:672" ht="25.5" x14ac:dyDescent="0.2">
      <c r="B359" s="178" t="s">
        <v>190</v>
      </c>
      <c r="C359" s="178"/>
      <c r="D359" s="178"/>
      <c r="E359" s="166" t="s">
        <v>188</v>
      </c>
      <c r="F359" s="179">
        <f>F360</f>
        <v>118111</v>
      </c>
      <c r="G359" s="179">
        <f>G360</f>
        <v>118111</v>
      </c>
      <c r="H359" s="179">
        <f>+H360</f>
        <v>32244</v>
      </c>
      <c r="I359" s="179">
        <f>I360</f>
        <v>106354.764</v>
      </c>
      <c r="J359" s="179">
        <f t="shared" ref="J359:V359" si="340">J360</f>
        <v>-11756.236000000004</v>
      </c>
      <c r="K359" s="179">
        <f>K360</f>
        <v>32143.756399999998</v>
      </c>
      <c r="L359" s="132">
        <f t="shared" si="336"/>
        <v>99.689109291651164</v>
      </c>
      <c r="M359" s="179">
        <f>F359</f>
        <v>118111</v>
      </c>
      <c r="N359" s="179">
        <f t="shared" ref="N359:P359" si="341">N360</f>
        <v>0</v>
      </c>
      <c r="O359" s="179">
        <f t="shared" si="341"/>
        <v>0</v>
      </c>
      <c r="P359" s="179">
        <f t="shared" si="341"/>
        <v>-100.24360000000161</v>
      </c>
      <c r="Q359" s="179">
        <f>+R359+S359+T359</f>
        <v>-255.708</v>
      </c>
      <c r="R359" s="179">
        <f>R360+R361</f>
        <v>0</v>
      </c>
      <c r="S359" s="179">
        <f>S360</f>
        <v>0</v>
      </c>
      <c r="T359" s="179">
        <f>T360</f>
        <v>-255.708</v>
      </c>
      <c r="U359" s="179">
        <f t="shared" si="340"/>
        <v>0</v>
      </c>
      <c r="V359" s="179">
        <f t="shared" si="340"/>
        <v>0</v>
      </c>
      <c r="W359" s="180"/>
      <c r="X359" s="180"/>
      <c r="Y359" s="180"/>
      <c r="Z359" s="180"/>
      <c r="AA359" s="144"/>
      <c r="AB359" s="105"/>
    </row>
    <row r="360" spans="1:672" ht="39.75" customHeight="1" x14ac:dyDescent="0.2">
      <c r="B360" s="178"/>
      <c r="C360" s="178" t="s">
        <v>171</v>
      </c>
      <c r="D360" s="178"/>
      <c r="E360" s="142" t="s">
        <v>189</v>
      </c>
      <c r="F360" s="179">
        <f>F361+F362</f>
        <v>118111</v>
      </c>
      <c r="G360" s="131">
        <f>G361+G362</f>
        <v>118111</v>
      </c>
      <c r="H360" s="131">
        <f t="shared" ref="H360:I360" si="342">H361+H362</f>
        <v>32244</v>
      </c>
      <c r="I360" s="131">
        <f t="shared" si="342"/>
        <v>106354.764</v>
      </c>
      <c r="J360" s="180">
        <f>J361+J362</f>
        <v>-11756.236000000004</v>
      </c>
      <c r="K360" s="179">
        <f>K361+K362</f>
        <v>32143.756399999998</v>
      </c>
      <c r="L360" s="132">
        <f t="shared" si="336"/>
        <v>99.689109291651164</v>
      </c>
      <c r="M360" s="179">
        <f>M361</f>
        <v>118111</v>
      </c>
      <c r="N360" s="180">
        <v>0</v>
      </c>
      <c r="O360" s="180">
        <v>0</v>
      </c>
      <c r="P360" s="180">
        <f>P361+P362</f>
        <v>-100.24360000000161</v>
      </c>
      <c r="Q360" s="180">
        <f>Q361</f>
        <v>-255.708</v>
      </c>
      <c r="R360" s="179">
        <v>0</v>
      </c>
      <c r="S360" s="179">
        <v>0</v>
      </c>
      <c r="T360" s="179">
        <f>T361</f>
        <v>-255.708</v>
      </c>
      <c r="U360" s="179">
        <v>0</v>
      </c>
      <c r="V360" s="180">
        <v>0</v>
      </c>
      <c r="W360" s="180"/>
      <c r="X360" s="180"/>
      <c r="Y360" s="180"/>
      <c r="Z360" s="180"/>
      <c r="AA360" s="144"/>
      <c r="AB360" s="105"/>
    </row>
    <row r="361" spans="1:672" s="196" customFormat="1" ht="63.75" x14ac:dyDescent="0.2">
      <c r="B361" s="129"/>
      <c r="C361" s="129"/>
      <c r="D361" s="140" t="s">
        <v>77</v>
      </c>
      <c r="E361" s="136" t="s">
        <v>129</v>
      </c>
      <c r="F361" s="132">
        <v>118111</v>
      </c>
      <c r="G361" s="131">
        <v>118111</v>
      </c>
      <c r="H361" s="132">
        <v>32244</v>
      </c>
      <c r="I361" s="132">
        <v>106354.764</v>
      </c>
      <c r="J361" s="131">
        <f>I361-G361</f>
        <v>-11756.236000000004</v>
      </c>
      <c r="K361" s="132">
        <v>32143.756399999998</v>
      </c>
      <c r="L361" s="132">
        <f t="shared" si="336"/>
        <v>99.689109291651164</v>
      </c>
      <c r="M361" s="132">
        <f>F361</f>
        <v>118111</v>
      </c>
      <c r="N361" s="131">
        <v>0</v>
      </c>
      <c r="O361" s="131">
        <v>0</v>
      </c>
      <c r="P361" s="131">
        <f>K361-H361</f>
        <v>-100.24360000000161</v>
      </c>
      <c r="Q361" s="131">
        <f>T361+R361+S361</f>
        <v>-255.708</v>
      </c>
      <c r="R361" s="132"/>
      <c r="S361" s="132"/>
      <c r="T361" s="132">
        <v>-255.708</v>
      </c>
      <c r="U361" s="132"/>
      <c r="V361" s="131">
        <v>0</v>
      </c>
      <c r="W361" s="131"/>
      <c r="X361" s="131"/>
      <c r="Y361" s="131"/>
      <c r="Z361" s="131"/>
      <c r="AA361" s="105" t="s">
        <v>54</v>
      </c>
      <c r="AB361" s="105" t="s">
        <v>54</v>
      </c>
    </row>
    <row r="362" spans="1:672" s="152" customFormat="1" ht="32.25" customHeight="1" x14ac:dyDescent="0.2">
      <c r="B362" s="197"/>
      <c r="C362" s="197"/>
      <c r="D362" s="197"/>
      <c r="E362" s="198"/>
      <c r="F362" s="199"/>
      <c r="G362" s="200"/>
      <c r="H362" s="199"/>
      <c r="I362" s="199"/>
      <c r="J362" s="200"/>
      <c r="K362" s="199"/>
      <c r="L362" s="199"/>
      <c r="M362" s="199"/>
      <c r="N362" s="200"/>
      <c r="O362" s="200"/>
      <c r="P362" s="200"/>
      <c r="Q362" s="200"/>
      <c r="R362" s="199"/>
      <c r="S362" s="199"/>
      <c r="T362" s="199"/>
      <c r="U362" s="199"/>
      <c r="V362" s="200"/>
      <c r="W362" s="200"/>
      <c r="X362" s="200"/>
      <c r="Y362" s="200"/>
      <c r="Z362" s="200"/>
      <c r="AB362" s="201"/>
      <c r="AC362" s="127"/>
      <c r="AD362" s="127"/>
      <c r="AE362" s="127"/>
      <c r="AF362" s="127"/>
      <c r="AG362" s="127"/>
      <c r="AH362" s="127"/>
      <c r="AI362" s="127"/>
      <c r="AJ362" s="127"/>
      <c r="AK362" s="127"/>
      <c r="AL362" s="127"/>
      <c r="AM362" s="127"/>
      <c r="AN362" s="127"/>
      <c r="AO362" s="127"/>
      <c r="AP362" s="127"/>
      <c r="AQ362" s="127"/>
      <c r="AR362" s="127"/>
      <c r="AS362" s="127"/>
      <c r="AT362" s="127"/>
      <c r="AU362" s="127"/>
      <c r="AV362" s="127"/>
      <c r="AW362" s="127"/>
      <c r="AX362" s="127"/>
      <c r="AY362" s="127"/>
      <c r="AZ362" s="127"/>
      <c r="BA362" s="127"/>
      <c r="BB362" s="127"/>
      <c r="BC362" s="127"/>
      <c r="BD362" s="127"/>
      <c r="BE362" s="127"/>
      <c r="BF362" s="127"/>
      <c r="BG362" s="127"/>
      <c r="BH362" s="127"/>
      <c r="BI362" s="127"/>
      <c r="BJ362" s="127"/>
      <c r="BK362" s="127"/>
      <c r="BL362" s="127"/>
      <c r="BM362" s="127"/>
      <c r="BN362" s="127"/>
      <c r="BO362" s="127"/>
      <c r="BP362" s="127"/>
      <c r="BQ362" s="127"/>
      <c r="BR362" s="127"/>
      <c r="BS362" s="127"/>
      <c r="BT362" s="127"/>
      <c r="BU362" s="127"/>
      <c r="BV362" s="127"/>
      <c r="BW362" s="127"/>
      <c r="BX362" s="127"/>
      <c r="BY362" s="127"/>
      <c r="BZ362" s="127"/>
      <c r="CA362" s="127"/>
      <c r="CB362" s="127"/>
      <c r="CC362" s="127"/>
      <c r="CD362" s="127"/>
      <c r="CE362" s="127"/>
      <c r="CF362" s="127"/>
      <c r="CG362" s="127"/>
      <c r="CH362" s="127"/>
      <c r="CI362" s="127"/>
      <c r="CJ362" s="127"/>
      <c r="CK362" s="127"/>
      <c r="CL362" s="127"/>
      <c r="CM362" s="127"/>
      <c r="CN362" s="127"/>
      <c r="CO362" s="127"/>
      <c r="CP362" s="127"/>
      <c r="CQ362" s="127"/>
      <c r="CR362" s="127"/>
      <c r="CS362" s="127"/>
      <c r="CT362" s="127"/>
      <c r="CU362" s="127"/>
      <c r="CV362" s="127"/>
      <c r="CW362" s="127"/>
      <c r="CX362" s="127"/>
      <c r="CY362" s="127"/>
      <c r="CZ362" s="127"/>
      <c r="DA362" s="127"/>
      <c r="DB362" s="127"/>
      <c r="DC362" s="127"/>
      <c r="DD362" s="127"/>
      <c r="DE362" s="127"/>
      <c r="DF362" s="127"/>
      <c r="DG362" s="127"/>
      <c r="DH362" s="127"/>
      <c r="DI362" s="127"/>
      <c r="DJ362" s="127"/>
      <c r="DK362" s="127"/>
      <c r="DL362" s="127"/>
      <c r="DM362" s="127"/>
      <c r="DN362" s="127"/>
      <c r="DO362" s="127"/>
      <c r="DP362" s="127"/>
      <c r="DQ362" s="127"/>
      <c r="DR362" s="127"/>
      <c r="DS362" s="127"/>
      <c r="DT362" s="127"/>
      <c r="DU362" s="127"/>
      <c r="DV362" s="127"/>
      <c r="DW362" s="127"/>
      <c r="DX362" s="127"/>
      <c r="DY362" s="127"/>
      <c r="DZ362" s="127"/>
      <c r="EA362" s="127"/>
      <c r="EB362" s="127"/>
      <c r="EC362" s="127"/>
      <c r="ED362" s="127"/>
      <c r="EE362" s="127"/>
      <c r="EF362" s="127"/>
      <c r="EG362" s="127"/>
      <c r="EH362" s="127"/>
      <c r="EI362" s="127"/>
      <c r="EJ362" s="127"/>
      <c r="EK362" s="127"/>
      <c r="EL362" s="127"/>
      <c r="EM362" s="127"/>
      <c r="EN362" s="127"/>
      <c r="EO362" s="127"/>
      <c r="EP362" s="127"/>
      <c r="EQ362" s="127"/>
      <c r="ER362" s="127"/>
      <c r="ES362" s="127"/>
      <c r="ET362" s="127"/>
      <c r="EU362" s="127"/>
      <c r="EV362" s="127"/>
      <c r="EW362" s="127"/>
      <c r="EX362" s="127"/>
      <c r="EY362" s="127"/>
      <c r="EZ362" s="127"/>
      <c r="FA362" s="127"/>
      <c r="FB362" s="127"/>
      <c r="FC362" s="127"/>
      <c r="FD362" s="127"/>
      <c r="FE362" s="127"/>
      <c r="FF362" s="127"/>
      <c r="FG362" s="127"/>
      <c r="FH362" s="127"/>
      <c r="FI362" s="127"/>
      <c r="FJ362" s="127"/>
      <c r="FK362" s="127"/>
      <c r="FL362" s="127"/>
      <c r="FM362" s="127"/>
      <c r="FN362" s="127"/>
      <c r="FO362" s="127"/>
      <c r="FP362" s="127"/>
      <c r="FQ362" s="127"/>
      <c r="FR362" s="127"/>
      <c r="FS362" s="127"/>
      <c r="FT362" s="127"/>
      <c r="FU362" s="127"/>
      <c r="FV362" s="127"/>
      <c r="FW362" s="127"/>
      <c r="FX362" s="127"/>
      <c r="FY362" s="127"/>
      <c r="FZ362" s="127"/>
      <c r="GA362" s="127"/>
      <c r="GB362" s="127"/>
      <c r="GC362" s="127"/>
      <c r="GD362" s="127"/>
      <c r="GE362" s="127"/>
      <c r="GF362" s="127"/>
      <c r="GG362" s="127"/>
      <c r="GH362" s="127"/>
      <c r="GI362" s="127"/>
      <c r="GJ362" s="127"/>
      <c r="GK362" s="127"/>
      <c r="GL362" s="127"/>
      <c r="GM362" s="127"/>
      <c r="GN362" s="127"/>
      <c r="GO362" s="127"/>
      <c r="GP362" s="127"/>
      <c r="GQ362" s="127"/>
      <c r="GR362" s="127"/>
      <c r="GS362" s="127"/>
      <c r="GT362" s="127"/>
      <c r="GU362" s="127"/>
      <c r="GV362" s="127"/>
      <c r="GW362" s="127"/>
      <c r="GX362" s="127"/>
      <c r="GY362" s="127"/>
      <c r="GZ362" s="127"/>
      <c r="HA362" s="127"/>
      <c r="HB362" s="127"/>
      <c r="HC362" s="127"/>
      <c r="HD362" s="127"/>
      <c r="HE362" s="127"/>
      <c r="HF362" s="127"/>
      <c r="HG362" s="127"/>
      <c r="HH362" s="127"/>
      <c r="HI362" s="127"/>
      <c r="HJ362" s="127"/>
      <c r="HK362" s="127"/>
      <c r="HL362" s="127"/>
      <c r="HM362" s="127"/>
      <c r="HN362" s="127"/>
      <c r="HO362" s="127"/>
      <c r="HP362" s="127"/>
      <c r="HQ362" s="127"/>
      <c r="HR362" s="127"/>
      <c r="HS362" s="127"/>
      <c r="HT362" s="127"/>
      <c r="HU362" s="127"/>
      <c r="HV362" s="127"/>
      <c r="HW362" s="127"/>
      <c r="HX362" s="127"/>
      <c r="HY362" s="127"/>
      <c r="HZ362" s="127"/>
      <c r="IA362" s="127"/>
      <c r="IB362" s="127"/>
      <c r="IC362" s="127"/>
      <c r="ID362" s="127"/>
      <c r="IE362" s="127"/>
      <c r="IF362" s="127"/>
      <c r="IG362" s="127"/>
      <c r="IH362" s="127"/>
      <c r="II362" s="127"/>
      <c r="IJ362" s="127"/>
      <c r="IK362" s="127"/>
      <c r="IL362" s="127"/>
      <c r="IM362" s="127"/>
      <c r="IN362" s="127"/>
      <c r="IO362" s="127"/>
      <c r="IP362" s="127"/>
      <c r="IQ362" s="127"/>
      <c r="IR362" s="127"/>
      <c r="IS362" s="127"/>
      <c r="IT362" s="127"/>
      <c r="IU362" s="127"/>
      <c r="IV362" s="127"/>
      <c r="IW362" s="127"/>
      <c r="IX362" s="127"/>
      <c r="IY362" s="127"/>
      <c r="IZ362" s="127"/>
      <c r="JA362" s="127"/>
      <c r="JB362" s="127"/>
      <c r="JC362" s="127"/>
      <c r="JD362" s="127"/>
      <c r="JE362" s="127"/>
      <c r="JF362" s="127"/>
      <c r="JG362" s="127"/>
      <c r="JH362" s="127"/>
      <c r="JI362" s="127"/>
      <c r="JJ362" s="127"/>
      <c r="JK362" s="127"/>
      <c r="JL362" s="127"/>
      <c r="JM362" s="127"/>
      <c r="JN362" s="127"/>
      <c r="JO362" s="127"/>
      <c r="JP362" s="127"/>
      <c r="JQ362" s="127"/>
      <c r="JR362" s="127"/>
      <c r="JS362" s="127"/>
      <c r="JT362" s="127"/>
      <c r="JU362" s="127"/>
      <c r="JV362" s="127"/>
      <c r="JW362" s="127"/>
      <c r="JX362" s="127"/>
      <c r="JY362" s="127"/>
      <c r="JZ362" s="127"/>
      <c r="KA362" s="127"/>
      <c r="KB362" s="127"/>
      <c r="KC362" s="127"/>
      <c r="KD362" s="127"/>
      <c r="KE362" s="127"/>
      <c r="KF362" s="127"/>
      <c r="KG362" s="127"/>
      <c r="KH362" s="127"/>
      <c r="KI362" s="127"/>
      <c r="KJ362" s="127"/>
      <c r="KK362" s="127"/>
      <c r="KL362" s="127"/>
      <c r="KM362" s="127"/>
      <c r="KN362" s="127"/>
      <c r="KO362" s="127"/>
      <c r="KP362" s="127"/>
      <c r="KQ362" s="127"/>
      <c r="KR362" s="127"/>
      <c r="KS362" s="127"/>
      <c r="KT362" s="127"/>
      <c r="KU362" s="127"/>
      <c r="KV362" s="127"/>
      <c r="KW362" s="127"/>
      <c r="KX362" s="127"/>
      <c r="KY362" s="127"/>
      <c r="KZ362" s="127"/>
      <c r="LA362" s="127"/>
      <c r="LB362" s="127"/>
      <c r="LC362" s="127"/>
      <c r="LD362" s="127"/>
      <c r="LE362" s="127"/>
      <c r="LF362" s="127"/>
      <c r="LG362" s="127"/>
      <c r="LH362" s="127"/>
      <c r="LI362" s="127"/>
      <c r="LJ362" s="127"/>
      <c r="LK362" s="127"/>
      <c r="LL362" s="127"/>
      <c r="LM362" s="127"/>
      <c r="LN362" s="127"/>
      <c r="LO362" s="127"/>
      <c r="LP362" s="127"/>
      <c r="LQ362" s="127"/>
      <c r="LR362" s="127"/>
      <c r="LS362" s="127"/>
      <c r="LT362" s="127"/>
      <c r="LU362" s="127"/>
      <c r="LV362" s="127"/>
      <c r="LW362" s="127"/>
      <c r="LX362" s="127"/>
      <c r="LY362" s="127"/>
      <c r="LZ362" s="127"/>
      <c r="MA362" s="127"/>
      <c r="MB362" s="127"/>
      <c r="MC362" s="127"/>
      <c r="MD362" s="127"/>
      <c r="ME362" s="127"/>
      <c r="MF362" s="127"/>
      <c r="MG362" s="127"/>
      <c r="MH362" s="127"/>
      <c r="MI362" s="127"/>
      <c r="MJ362" s="127"/>
      <c r="MK362" s="127"/>
      <c r="ML362" s="127"/>
      <c r="MM362" s="127"/>
      <c r="MN362" s="127"/>
      <c r="MO362" s="127"/>
      <c r="MP362" s="127"/>
      <c r="MQ362" s="127"/>
      <c r="MR362" s="127"/>
      <c r="MS362" s="127"/>
      <c r="MT362" s="127"/>
      <c r="MU362" s="127"/>
      <c r="MV362" s="127"/>
      <c r="MW362" s="127"/>
      <c r="MX362" s="127"/>
      <c r="MY362" s="127"/>
      <c r="MZ362" s="127"/>
      <c r="NA362" s="127"/>
      <c r="NB362" s="127"/>
      <c r="NC362" s="127"/>
      <c r="ND362" s="127"/>
      <c r="NE362" s="127"/>
      <c r="NF362" s="127"/>
      <c r="NG362" s="127"/>
      <c r="NH362" s="127"/>
      <c r="NI362" s="127"/>
      <c r="NJ362" s="127"/>
      <c r="NK362" s="127"/>
      <c r="NL362" s="127"/>
      <c r="NM362" s="127"/>
      <c r="NN362" s="127"/>
      <c r="NO362" s="127"/>
      <c r="NP362" s="127"/>
      <c r="NQ362" s="127"/>
      <c r="NR362" s="127"/>
      <c r="NS362" s="127"/>
      <c r="NT362" s="127"/>
      <c r="NU362" s="127"/>
      <c r="NV362" s="127"/>
      <c r="NW362" s="127"/>
      <c r="NX362" s="127"/>
      <c r="NY362" s="127"/>
      <c r="NZ362" s="127"/>
      <c r="OA362" s="127"/>
      <c r="OB362" s="127"/>
      <c r="OC362" s="127"/>
      <c r="OD362" s="127"/>
      <c r="OE362" s="127"/>
      <c r="OF362" s="127"/>
      <c r="OG362" s="127"/>
      <c r="OH362" s="127"/>
      <c r="OI362" s="127"/>
      <c r="OJ362" s="127"/>
      <c r="OK362" s="127"/>
      <c r="OL362" s="127"/>
      <c r="OM362" s="127"/>
      <c r="ON362" s="127"/>
      <c r="OO362" s="127"/>
      <c r="OP362" s="127"/>
      <c r="OQ362" s="127"/>
      <c r="OR362" s="127"/>
      <c r="OS362" s="127"/>
      <c r="OT362" s="127"/>
      <c r="OU362" s="127"/>
      <c r="OV362" s="127"/>
      <c r="OW362" s="127"/>
      <c r="OX362" s="127"/>
      <c r="OY362" s="127"/>
      <c r="OZ362" s="127"/>
      <c r="PA362" s="127"/>
      <c r="PB362" s="127"/>
      <c r="PC362" s="127"/>
      <c r="PD362" s="127"/>
      <c r="PE362" s="127"/>
      <c r="PF362" s="127"/>
      <c r="PG362" s="127"/>
      <c r="PH362" s="127"/>
      <c r="PI362" s="127"/>
      <c r="PJ362" s="127"/>
      <c r="PK362" s="127"/>
      <c r="PL362" s="127"/>
      <c r="PM362" s="127"/>
      <c r="PN362" s="127"/>
      <c r="PO362" s="127"/>
      <c r="PP362" s="127"/>
      <c r="PQ362" s="127"/>
      <c r="PR362" s="127"/>
      <c r="PS362" s="127"/>
      <c r="PT362" s="127"/>
      <c r="PU362" s="127"/>
      <c r="PV362" s="127"/>
      <c r="PW362" s="127"/>
      <c r="PX362" s="127"/>
      <c r="PY362" s="127"/>
      <c r="PZ362" s="127"/>
      <c r="QA362" s="127"/>
      <c r="QB362" s="127"/>
      <c r="QC362" s="127"/>
      <c r="QD362" s="127"/>
      <c r="QE362" s="127"/>
      <c r="QF362" s="127"/>
      <c r="QG362" s="127"/>
      <c r="QH362" s="127"/>
      <c r="QI362" s="127"/>
      <c r="QJ362" s="127"/>
      <c r="QK362" s="127"/>
      <c r="QL362" s="127"/>
      <c r="QM362" s="127"/>
      <c r="QN362" s="127"/>
      <c r="QO362" s="127"/>
      <c r="QP362" s="127"/>
      <c r="QQ362" s="127"/>
      <c r="QR362" s="127"/>
      <c r="QS362" s="127"/>
      <c r="QT362" s="127"/>
      <c r="QU362" s="127"/>
      <c r="QV362" s="127"/>
      <c r="QW362" s="127"/>
      <c r="QX362" s="127"/>
      <c r="QY362" s="127"/>
      <c r="QZ362" s="127"/>
      <c r="RA362" s="127"/>
      <c r="RB362" s="127"/>
      <c r="RC362" s="127"/>
      <c r="RD362" s="127"/>
      <c r="RE362" s="127"/>
      <c r="RF362" s="127"/>
      <c r="RG362" s="127"/>
      <c r="RH362" s="127"/>
      <c r="RI362" s="127"/>
      <c r="RJ362" s="127"/>
      <c r="RK362" s="127"/>
      <c r="RL362" s="127"/>
      <c r="RM362" s="127"/>
      <c r="RN362" s="127"/>
      <c r="RO362" s="127"/>
      <c r="RP362" s="127"/>
      <c r="RQ362" s="127"/>
      <c r="RR362" s="127"/>
      <c r="RS362" s="127"/>
      <c r="RT362" s="127"/>
      <c r="RU362" s="127"/>
      <c r="RV362" s="127"/>
      <c r="RW362" s="127"/>
      <c r="RX362" s="127"/>
      <c r="RY362" s="127"/>
      <c r="RZ362" s="127"/>
      <c r="SA362" s="127"/>
      <c r="SB362" s="127"/>
      <c r="SC362" s="127"/>
      <c r="SD362" s="127"/>
      <c r="SE362" s="127"/>
      <c r="SF362" s="127"/>
      <c r="SG362" s="127"/>
      <c r="SH362" s="127"/>
      <c r="SI362" s="127"/>
      <c r="SJ362" s="127"/>
      <c r="SK362" s="127"/>
      <c r="SL362" s="127"/>
      <c r="SM362" s="127"/>
      <c r="SN362" s="127"/>
      <c r="SO362" s="127"/>
      <c r="SP362" s="127"/>
      <c r="SQ362" s="127"/>
      <c r="SR362" s="127"/>
      <c r="SS362" s="127"/>
      <c r="ST362" s="127"/>
      <c r="SU362" s="127"/>
      <c r="SV362" s="127"/>
      <c r="SW362" s="127"/>
      <c r="SX362" s="127"/>
      <c r="SY362" s="127"/>
      <c r="SZ362" s="127"/>
      <c r="TA362" s="127"/>
      <c r="TB362" s="127"/>
      <c r="TC362" s="127"/>
      <c r="TD362" s="127"/>
      <c r="TE362" s="127"/>
      <c r="TF362" s="127"/>
      <c r="TG362" s="127"/>
      <c r="TH362" s="127"/>
      <c r="TI362" s="127"/>
      <c r="TJ362" s="127"/>
      <c r="TK362" s="127"/>
      <c r="TL362" s="127"/>
      <c r="TM362" s="127"/>
      <c r="TN362" s="127"/>
      <c r="TO362" s="127"/>
      <c r="TP362" s="127"/>
      <c r="TQ362" s="127"/>
      <c r="TR362" s="127"/>
      <c r="TS362" s="127"/>
      <c r="TT362" s="127"/>
      <c r="TU362" s="127"/>
      <c r="TV362" s="127"/>
      <c r="TW362" s="127"/>
      <c r="TX362" s="127"/>
      <c r="TY362" s="127"/>
      <c r="TZ362" s="127"/>
      <c r="UA362" s="127"/>
      <c r="UB362" s="127"/>
      <c r="UC362" s="127"/>
      <c r="UD362" s="127"/>
      <c r="UE362" s="127"/>
      <c r="UF362" s="127"/>
      <c r="UG362" s="127"/>
      <c r="UH362" s="127"/>
      <c r="UI362" s="127"/>
      <c r="UJ362" s="127"/>
      <c r="UK362" s="127"/>
      <c r="UL362" s="127"/>
      <c r="UM362" s="127"/>
      <c r="UN362" s="127"/>
      <c r="UO362" s="127"/>
      <c r="UP362" s="127"/>
      <c r="UQ362" s="127"/>
      <c r="UR362" s="127"/>
      <c r="US362" s="127"/>
      <c r="UT362" s="127"/>
      <c r="UU362" s="127"/>
      <c r="UV362" s="127"/>
      <c r="UW362" s="127"/>
      <c r="UX362" s="127"/>
      <c r="UY362" s="127"/>
      <c r="UZ362" s="127"/>
      <c r="VA362" s="127"/>
      <c r="VB362" s="127"/>
      <c r="VC362" s="127"/>
      <c r="VD362" s="127"/>
      <c r="VE362" s="127"/>
      <c r="VF362" s="127"/>
      <c r="VG362" s="127"/>
      <c r="VH362" s="127"/>
      <c r="VI362" s="127"/>
      <c r="VJ362" s="127"/>
      <c r="VK362" s="127"/>
      <c r="VL362" s="127"/>
      <c r="VM362" s="127"/>
      <c r="VN362" s="127"/>
      <c r="VO362" s="127"/>
      <c r="VP362" s="127"/>
      <c r="VQ362" s="127"/>
      <c r="VR362" s="127"/>
      <c r="VS362" s="127"/>
      <c r="VT362" s="127"/>
      <c r="VU362" s="127"/>
      <c r="VV362" s="127"/>
      <c r="VW362" s="127"/>
      <c r="VX362" s="127"/>
      <c r="VY362" s="127"/>
      <c r="VZ362" s="127"/>
      <c r="WA362" s="127"/>
      <c r="WB362" s="127"/>
      <c r="WC362" s="127"/>
      <c r="WD362" s="127"/>
      <c r="WE362" s="127"/>
      <c r="WF362" s="127"/>
      <c r="WG362" s="127"/>
      <c r="WH362" s="127"/>
      <c r="WI362" s="127"/>
      <c r="WJ362" s="127"/>
      <c r="WK362" s="127"/>
      <c r="WL362" s="127"/>
      <c r="WM362" s="127"/>
      <c r="WN362" s="127"/>
      <c r="WO362" s="127"/>
      <c r="WP362" s="127"/>
      <c r="WQ362" s="127"/>
      <c r="WR362" s="127"/>
      <c r="WS362" s="127"/>
      <c r="WT362" s="127"/>
      <c r="WU362" s="127"/>
      <c r="WV362" s="127"/>
      <c r="WW362" s="127"/>
      <c r="WX362" s="127"/>
      <c r="WY362" s="127"/>
      <c r="WZ362" s="127"/>
      <c r="XA362" s="127"/>
      <c r="XB362" s="127"/>
      <c r="XC362" s="127"/>
      <c r="XD362" s="127"/>
      <c r="XE362" s="127"/>
      <c r="XF362" s="127"/>
      <c r="XG362" s="127"/>
      <c r="XH362" s="127"/>
      <c r="XI362" s="127"/>
      <c r="XJ362" s="127"/>
      <c r="XK362" s="127"/>
      <c r="XL362" s="127"/>
      <c r="XM362" s="127"/>
      <c r="XN362" s="127"/>
      <c r="XO362" s="127"/>
      <c r="XP362" s="127"/>
      <c r="XQ362" s="127"/>
      <c r="XR362" s="127"/>
      <c r="XS362" s="127"/>
      <c r="XT362" s="127"/>
      <c r="XU362" s="127"/>
      <c r="XV362" s="127"/>
      <c r="XW362" s="127"/>
      <c r="XX362" s="127"/>
      <c r="XY362" s="127"/>
      <c r="XZ362" s="127"/>
      <c r="YA362" s="127"/>
      <c r="YB362" s="127"/>
      <c r="YC362" s="127"/>
      <c r="YD362" s="127"/>
      <c r="YE362" s="127"/>
      <c r="YF362" s="127"/>
      <c r="YG362" s="127"/>
      <c r="YH362" s="127"/>
      <c r="YI362" s="127"/>
      <c r="YJ362" s="127"/>
      <c r="YK362" s="127"/>
      <c r="YL362" s="127"/>
      <c r="YM362" s="127"/>
      <c r="YN362" s="127"/>
      <c r="YO362" s="127"/>
      <c r="YP362" s="127"/>
      <c r="YQ362" s="127"/>
      <c r="YR362" s="127"/>
      <c r="YS362" s="127"/>
      <c r="YT362" s="127"/>
      <c r="YU362" s="127"/>
      <c r="YV362" s="127"/>
    </row>
    <row r="363" spans="1:672" s="152" customFormat="1" ht="5.25" customHeight="1" x14ac:dyDescent="0.2">
      <c r="A363" s="127"/>
      <c r="B363" s="197"/>
      <c r="C363" s="197"/>
      <c r="D363" s="197"/>
      <c r="E363" s="198"/>
      <c r="F363" s="199"/>
      <c r="G363" s="200"/>
      <c r="H363" s="200"/>
      <c r="I363" s="200"/>
      <c r="J363" s="200"/>
      <c r="K363" s="200"/>
      <c r="L363" s="199"/>
      <c r="M363" s="199"/>
      <c r="N363" s="200"/>
      <c r="O363" s="200"/>
      <c r="P363" s="200"/>
      <c r="Q363" s="200"/>
      <c r="R363" s="199"/>
      <c r="S363" s="199"/>
      <c r="T363" s="200"/>
      <c r="U363" s="202"/>
      <c r="V363" s="200"/>
      <c r="W363" s="202"/>
      <c r="X363" s="202"/>
      <c r="Y363" s="202"/>
      <c r="Z363" s="200"/>
      <c r="AA363" s="201"/>
      <c r="AB363" s="201"/>
      <c r="AC363" s="127"/>
      <c r="AD363" s="127"/>
      <c r="AE363" s="127"/>
      <c r="AF363" s="127"/>
      <c r="AG363" s="127"/>
      <c r="AH363" s="127"/>
      <c r="AI363" s="127"/>
      <c r="AJ363" s="127"/>
      <c r="AK363" s="127"/>
      <c r="AL363" s="127"/>
      <c r="AM363" s="127"/>
      <c r="AN363" s="127"/>
      <c r="AO363" s="127"/>
      <c r="AP363" s="127"/>
      <c r="AQ363" s="127"/>
      <c r="AR363" s="127"/>
      <c r="AS363" s="127"/>
      <c r="AT363" s="127"/>
      <c r="AU363" s="127"/>
      <c r="AV363" s="127"/>
      <c r="AW363" s="127"/>
      <c r="AX363" s="127"/>
      <c r="AY363" s="127"/>
      <c r="AZ363" s="127"/>
      <c r="BA363" s="127"/>
      <c r="BB363" s="127"/>
      <c r="BC363" s="127"/>
      <c r="BD363" s="127"/>
      <c r="BE363" s="127"/>
      <c r="BF363" s="127"/>
      <c r="BG363" s="127"/>
      <c r="BH363" s="127"/>
      <c r="BI363" s="127"/>
      <c r="BJ363" s="127"/>
      <c r="BK363" s="127"/>
      <c r="BL363" s="127"/>
      <c r="BM363" s="127"/>
      <c r="BN363" s="127"/>
      <c r="BO363" s="127"/>
      <c r="BP363" s="127"/>
      <c r="BQ363" s="127"/>
      <c r="BR363" s="127"/>
      <c r="BS363" s="127"/>
      <c r="BT363" s="127"/>
      <c r="BU363" s="127"/>
      <c r="BV363" s="127"/>
      <c r="BW363" s="127"/>
      <c r="BX363" s="127"/>
      <c r="BY363" s="127"/>
      <c r="BZ363" s="127"/>
      <c r="CA363" s="127"/>
      <c r="CB363" s="127"/>
      <c r="CC363" s="127"/>
      <c r="CD363" s="127"/>
      <c r="CE363" s="127"/>
      <c r="CF363" s="127"/>
      <c r="CG363" s="127"/>
      <c r="CH363" s="127"/>
      <c r="CI363" s="127"/>
      <c r="CJ363" s="127"/>
      <c r="CK363" s="127"/>
      <c r="CL363" s="127"/>
      <c r="CM363" s="127"/>
      <c r="CN363" s="127"/>
      <c r="CO363" s="127"/>
      <c r="CP363" s="127"/>
      <c r="CQ363" s="127"/>
      <c r="CR363" s="127"/>
      <c r="CS363" s="127"/>
      <c r="CT363" s="127"/>
      <c r="CU363" s="127"/>
      <c r="CV363" s="127"/>
      <c r="CW363" s="127"/>
      <c r="CX363" s="127"/>
      <c r="CY363" s="127"/>
      <c r="CZ363" s="127"/>
      <c r="DA363" s="127"/>
      <c r="DB363" s="127"/>
      <c r="DC363" s="127"/>
      <c r="DD363" s="127"/>
      <c r="DE363" s="127"/>
      <c r="DF363" s="127"/>
      <c r="DG363" s="127"/>
      <c r="DH363" s="127"/>
      <c r="DI363" s="127"/>
      <c r="DJ363" s="127"/>
      <c r="DK363" s="127"/>
      <c r="DL363" s="127"/>
      <c r="DM363" s="127"/>
      <c r="DN363" s="127"/>
      <c r="DO363" s="127"/>
      <c r="DP363" s="127"/>
      <c r="DQ363" s="127"/>
      <c r="DR363" s="127"/>
      <c r="DS363" s="127"/>
      <c r="DT363" s="127"/>
      <c r="DU363" s="127"/>
      <c r="DV363" s="127"/>
      <c r="DW363" s="127"/>
      <c r="DX363" s="127"/>
      <c r="DY363" s="127"/>
      <c r="DZ363" s="127"/>
      <c r="EA363" s="127"/>
      <c r="EB363" s="127"/>
      <c r="EC363" s="127"/>
      <c r="ED363" s="127"/>
      <c r="EE363" s="127"/>
      <c r="EF363" s="127"/>
      <c r="EG363" s="127"/>
      <c r="EH363" s="127"/>
      <c r="EI363" s="127"/>
      <c r="EJ363" s="127"/>
      <c r="EK363" s="127"/>
      <c r="EL363" s="127"/>
      <c r="EM363" s="127"/>
      <c r="EN363" s="127"/>
      <c r="EO363" s="127"/>
      <c r="EP363" s="127"/>
      <c r="EQ363" s="127"/>
      <c r="ER363" s="127"/>
      <c r="ES363" s="127"/>
      <c r="ET363" s="127"/>
      <c r="EU363" s="127"/>
      <c r="EV363" s="127"/>
      <c r="EW363" s="127"/>
      <c r="EX363" s="127"/>
      <c r="EY363" s="127"/>
      <c r="EZ363" s="127"/>
      <c r="FA363" s="127"/>
      <c r="FB363" s="127"/>
      <c r="FC363" s="127"/>
      <c r="FD363" s="127"/>
      <c r="FE363" s="127"/>
      <c r="FF363" s="127"/>
      <c r="FG363" s="127"/>
      <c r="FH363" s="127"/>
      <c r="FI363" s="127"/>
      <c r="FJ363" s="127"/>
      <c r="FK363" s="127"/>
      <c r="FL363" s="127"/>
      <c r="FM363" s="127"/>
      <c r="FN363" s="127"/>
      <c r="FO363" s="127"/>
      <c r="FP363" s="127"/>
      <c r="FQ363" s="127"/>
      <c r="FR363" s="127"/>
      <c r="FS363" s="127"/>
      <c r="FT363" s="127"/>
      <c r="FU363" s="127"/>
      <c r="FV363" s="127"/>
      <c r="FW363" s="127"/>
      <c r="FX363" s="127"/>
      <c r="FY363" s="127"/>
      <c r="FZ363" s="127"/>
      <c r="GA363" s="127"/>
      <c r="GB363" s="127"/>
      <c r="GC363" s="127"/>
      <c r="GD363" s="127"/>
      <c r="GE363" s="127"/>
      <c r="GF363" s="127"/>
      <c r="GG363" s="127"/>
      <c r="GH363" s="127"/>
      <c r="GI363" s="127"/>
      <c r="GJ363" s="127"/>
      <c r="GK363" s="127"/>
      <c r="GL363" s="127"/>
      <c r="GM363" s="127"/>
      <c r="GN363" s="127"/>
      <c r="GO363" s="127"/>
      <c r="GP363" s="127"/>
      <c r="GQ363" s="127"/>
      <c r="GR363" s="127"/>
      <c r="GS363" s="127"/>
      <c r="GT363" s="127"/>
      <c r="GU363" s="127"/>
      <c r="GV363" s="127"/>
      <c r="GW363" s="127"/>
      <c r="GX363" s="127"/>
      <c r="GY363" s="127"/>
      <c r="GZ363" s="127"/>
      <c r="HA363" s="127"/>
      <c r="HB363" s="127"/>
      <c r="HC363" s="127"/>
      <c r="HD363" s="127"/>
      <c r="HE363" s="127"/>
      <c r="HF363" s="127"/>
      <c r="HG363" s="127"/>
      <c r="HH363" s="127"/>
      <c r="HI363" s="127"/>
      <c r="HJ363" s="127"/>
      <c r="HK363" s="127"/>
      <c r="HL363" s="127"/>
      <c r="HM363" s="127"/>
      <c r="HN363" s="127"/>
      <c r="HO363" s="127"/>
      <c r="HP363" s="127"/>
      <c r="HQ363" s="127"/>
      <c r="HR363" s="127"/>
      <c r="HS363" s="127"/>
      <c r="HT363" s="127"/>
      <c r="HU363" s="127"/>
      <c r="HV363" s="127"/>
      <c r="HW363" s="127"/>
      <c r="HX363" s="127"/>
      <c r="HY363" s="127"/>
      <c r="HZ363" s="127"/>
      <c r="IA363" s="127"/>
      <c r="IB363" s="127"/>
      <c r="IC363" s="127"/>
      <c r="ID363" s="127"/>
      <c r="IE363" s="127"/>
      <c r="IF363" s="127"/>
      <c r="IG363" s="127"/>
      <c r="IH363" s="127"/>
      <c r="II363" s="127"/>
      <c r="IJ363" s="127"/>
      <c r="IK363" s="127"/>
      <c r="IL363" s="127"/>
      <c r="IM363" s="127"/>
      <c r="IN363" s="127"/>
      <c r="IO363" s="127"/>
      <c r="IP363" s="127"/>
      <c r="IQ363" s="127"/>
      <c r="IR363" s="127"/>
      <c r="IS363" s="127"/>
      <c r="IT363" s="127"/>
      <c r="IU363" s="127"/>
      <c r="IV363" s="127"/>
      <c r="IW363" s="127"/>
      <c r="IX363" s="127"/>
      <c r="IY363" s="127"/>
      <c r="IZ363" s="127"/>
      <c r="JA363" s="127"/>
      <c r="JB363" s="127"/>
      <c r="JC363" s="127"/>
      <c r="JD363" s="127"/>
      <c r="JE363" s="127"/>
      <c r="JF363" s="127"/>
      <c r="JG363" s="127"/>
      <c r="JH363" s="127"/>
      <c r="JI363" s="127"/>
      <c r="JJ363" s="127"/>
      <c r="JK363" s="127"/>
      <c r="JL363" s="127"/>
      <c r="JM363" s="127"/>
      <c r="JN363" s="127"/>
      <c r="JO363" s="127"/>
      <c r="JP363" s="127"/>
      <c r="JQ363" s="127"/>
      <c r="JR363" s="127"/>
      <c r="JS363" s="127"/>
      <c r="JT363" s="127"/>
      <c r="JU363" s="127"/>
      <c r="JV363" s="127"/>
      <c r="JW363" s="127"/>
      <c r="JX363" s="127"/>
      <c r="JY363" s="127"/>
      <c r="JZ363" s="127"/>
      <c r="KA363" s="127"/>
      <c r="KB363" s="127"/>
      <c r="KC363" s="127"/>
      <c r="KD363" s="127"/>
      <c r="KE363" s="127"/>
      <c r="KF363" s="127"/>
      <c r="KG363" s="127"/>
      <c r="KH363" s="127"/>
      <c r="KI363" s="127"/>
      <c r="KJ363" s="127"/>
      <c r="KK363" s="127"/>
      <c r="KL363" s="127"/>
      <c r="KM363" s="127"/>
      <c r="KN363" s="127"/>
      <c r="KO363" s="127"/>
      <c r="KP363" s="127"/>
      <c r="KQ363" s="127"/>
      <c r="KR363" s="127"/>
      <c r="KS363" s="127"/>
      <c r="KT363" s="127"/>
      <c r="KU363" s="127"/>
      <c r="KV363" s="127"/>
      <c r="KW363" s="127"/>
      <c r="KX363" s="127"/>
      <c r="KY363" s="127"/>
      <c r="KZ363" s="127"/>
      <c r="LA363" s="127"/>
      <c r="LB363" s="127"/>
      <c r="LC363" s="127"/>
      <c r="LD363" s="127"/>
      <c r="LE363" s="127"/>
      <c r="LF363" s="127"/>
      <c r="LG363" s="127"/>
      <c r="LH363" s="127"/>
      <c r="LI363" s="127"/>
      <c r="LJ363" s="127"/>
      <c r="LK363" s="127"/>
      <c r="LL363" s="127"/>
      <c r="LM363" s="127"/>
      <c r="LN363" s="127"/>
      <c r="LO363" s="127"/>
      <c r="LP363" s="127"/>
      <c r="LQ363" s="127"/>
      <c r="LR363" s="127"/>
      <c r="LS363" s="127"/>
      <c r="LT363" s="127"/>
      <c r="LU363" s="127"/>
      <c r="LV363" s="127"/>
      <c r="LW363" s="127"/>
      <c r="LX363" s="127"/>
      <c r="LY363" s="127"/>
      <c r="LZ363" s="127"/>
      <c r="MA363" s="127"/>
      <c r="MB363" s="127"/>
      <c r="MC363" s="127"/>
      <c r="MD363" s="127"/>
      <c r="ME363" s="127"/>
      <c r="MF363" s="127"/>
      <c r="MG363" s="127"/>
      <c r="MH363" s="127"/>
      <c r="MI363" s="127"/>
      <c r="MJ363" s="127"/>
      <c r="MK363" s="127"/>
      <c r="ML363" s="127"/>
      <c r="MM363" s="127"/>
      <c r="MN363" s="127"/>
      <c r="MO363" s="127"/>
      <c r="MP363" s="127"/>
      <c r="MQ363" s="127"/>
      <c r="MR363" s="127"/>
      <c r="MS363" s="127"/>
      <c r="MT363" s="127"/>
      <c r="MU363" s="127"/>
      <c r="MV363" s="127"/>
      <c r="MW363" s="127"/>
      <c r="MX363" s="127"/>
      <c r="MY363" s="127"/>
      <c r="MZ363" s="127"/>
      <c r="NA363" s="127"/>
      <c r="NB363" s="127"/>
      <c r="NC363" s="127"/>
      <c r="ND363" s="127"/>
      <c r="NE363" s="127"/>
      <c r="NF363" s="127"/>
      <c r="NG363" s="127"/>
      <c r="NH363" s="127"/>
      <c r="NI363" s="127"/>
      <c r="NJ363" s="127"/>
      <c r="NK363" s="127"/>
      <c r="NL363" s="127"/>
      <c r="NM363" s="127"/>
      <c r="NN363" s="127"/>
      <c r="NO363" s="127"/>
      <c r="NP363" s="127"/>
      <c r="NQ363" s="127"/>
      <c r="NR363" s="127"/>
      <c r="NS363" s="127"/>
      <c r="NT363" s="127"/>
      <c r="NU363" s="127"/>
      <c r="NV363" s="127"/>
      <c r="NW363" s="127"/>
      <c r="NX363" s="127"/>
      <c r="NY363" s="127"/>
      <c r="NZ363" s="127"/>
      <c r="OA363" s="127"/>
      <c r="OB363" s="127"/>
      <c r="OC363" s="127"/>
      <c r="OD363" s="127"/>
      <c r="OE363" s="127"/>
      <c r="OF363" s="127"/>
      <c r="OG363" s="127"/>
      <c r="OH363" s="127"/>
      <c r="OI363" s="127"/>
      <c r="OJ363" s="127"/>
      <c r="OK363" s="127"/>
      <c r="OL363" s="127"/>
      <c r="OM363" s="127"/>
      <c r="ON363" s="127"/>
      <c r="OO363" s="127"/>
      <c r="OP363" s="127"/>
      <c r="OQ363" s="127"/>
      <c r="OR363" s="127"/>
      <c r="OS363" s="127"/>
      <c r="OT363" s="127"/>
      <c r="OU363" s="127"/>
      <c r="OV363" s="127"/>
      <c r="OW363" s="127"/>
      <c r="OX363" s="127"/>
      <c r="OY363" s="127"/>
      <c r="OZ363" s="127"/>
      <c r="PA363" s="127"/>
      <c r="PB363" s="127"/>
      <c r="PC363" s="127"/>
      <c r="PD363" s="127"/>
      <c r="PE363" s="127"/>
      <c r="PF363" s="127"/>
      <c r="PG363" s="127"/>
      <c r="PH363" s="127"/>
      <c r="PI363" s="127"/>
      <c r="PJ363" s="127"/>
      <c r="PK363" s="127"/>
      <c r="PL363" s="127"/>
      <c r="PM363" s="127"/>
      <c r="PN363" s="127"/>
      <c r="PO363" s="127"/>
      <c r="PP363" s="127"/>
      <c r="PQ363" s="127"/>
      <c r="PR363" s="127"/>
      <c r="PS363" s="127"/>
      <c r="PT363" s="127"/>
      <c r="PU363" s="127"/>
      <c r="PV363" s="127"/>
      <c r="PW363" s="127"/>
      <c r="PX363" s="127"/>
      <c r="PY363" s="127"/>
      <c r="PZ363" s="127"/>
      <c r="QA363" s="127"/>
      <c r="QB363" s="127"/>
      <c r="QC363" s="127"/>
      <c r="QD363" s="127"/>
      <c r="QE363" s="127"/>
      <c r="QF363" s="127"/>
      <c r="QG363" s="127"/>
      <c r="QH363" s="127"/>
      <c r="QI363" s="127"/>
      <c r="QJ363" s="127"/>
      <c r="QK363" s="127"/>
      <c r="QL363" s="127"/>
      <c r="QM363" s="127"/>
      <c r="QN363" s="127"/>
      <c r="QO363" s="127"/>
      <c r="QP363" s="127"/>
      <c r="QQ363" s="127"/>
      <c r="QR363" s="127"/>
      <c r="QS363" s="127"/>
      <c r="QT363" s="127"/>
      <c r="QU363" s="127"/>
      <c r="QV363" s="127"/>
      <c r="QW363" s="127"/>
      <c r="QX363" s="127"/>
      <c r="QY363" s="127"/>
      <c r="QZ363" s="127"/>
      <c r="RA363" s="127"/>
      <c r="RB363" s="127"/>
      <c r="RC363" s="127"/>
      <c r="RD363" s="127"/>
      <c r="RE363" s="127"/>
      <c r="RF363" s="127"/>
      <c r="RG363" s="127"/>
      <c r="RH363" s="127"/>
      <c r="RI363" s="127"/>
      <c r="RJ363" s="127"/>
      <c r="RK363" s="127"/>
      <c r="RL363" s="127"/>
      <c r="RM363" s="127"/>
      <c r="RN363" s="127"/>
      <c r="RO363" s="127"/>
      <c r="RP363" s="127"/>
      <c r="RQ363" s="127"/>
      <c r="RR363" s="127"/>
      <c r="RS363" s="127"/>
      <c r="RT363" s="127"/>
      <c r="RU363" s="127"/>
      <c r="RV363" s="127"/>
      <c r="RW363" s="127"/>
      <c r="RX363" s="127"/>
      <c r="RY363" s="127"/>
      <c r="RZ363" s="127"/>
      <c r="SA363" s="127"/>
      <c r="SB363" s="127"/>
      <c r="SC363" s="127"/>
      <c r="SD363" s="127"/>
      <c r="SE363" s="127"/>
      <c r="SF363" s="127"/>
      <c r="SG363" s="127"/>
      <c r="SH363" s="127"/>
      <c r="SI363" s="127"/>
      <c r="SJ363" s="127"/>
      <c r="SK363" s="127"/>
      <c r="SL363" s="127"/>
      <c r="SM363" s="127"/>
      <c r="SN363" s="127"/>
      <c r="SO363" s="127"/>
      <c r="SP363" s="127"/>
      <c r="SQ363" s="127"/>
      <c r="SR363" s="127"/>
      <c r="SS363" s="127"/>
      <c r="ST363" s="127"/>
      <c r="SU363" s="127"/>
      <c r="SV363" s="127"/>
      <c r="SW363" s="127"/>
      <c r="SX363" s="127"/>
      <c r="SY363" s="127"/>
      <c r="SZ363" s="127"/>
      <c r="TA363" s="127"/>
      <c r="TB363" s="127"/>
      <c r="TC363" s="127"/>
      <c r="TD363" s="127"/>
      <c r="TE363" s="127"/>
      <c r="TF363" s="127"/>
      <c r="TG363" s="127"/>
      <c r="TH363" s="127"/>
      <c r="TI363" s="127"/>
      <c r="TJ363" s="127"/>
      <c r="TK363" s="127"/>
      <c r="TL363" s="127"/>
      <c r="TM363" s="127"/>
      <c r="TN363" s="127"/>
      <c r="TO363" s="127"/>
      <c r="TP363" s="127"/>
      <c r="TQ363" s="127"/>
      <c r="TR363" s="127"/>
      <c r="TS363" s="127"/>
      <c r="TT363" s="127"/>
      <c r="TU363" s="127"/>
      <c r="TV363" s="127"/>
      <c r="TW363" s="127"/>
      <c r="TX363" s="127"/>
      <c r="TY363" s="127"/>
      <c r="TZ363" s="127"/>
      <c r="UA363" s="127"/>
      <c r="UB363" s="127"/>
      <c r="UC363" s="127"/>
      <c r="UD363" s="127"/>
      <c r="UE363" s="127"/>
      <c r="UF363" s="127"/>
      <c r="UG363" s="127"/>
      <c r="UH363" s="127"/>
      <c r="UI363" s="127"/>
      <c r="UJ363" s="127"/>
      <c r="UK363" s="127"/>
      <c r="UL363" s="127"/>
      <c r="UM363" s="127"/>
      <c r="UN363" s="127"/>
      <c r="UO363" s="127"/>
      <c r="UP363" s="127"/>
      <c r="UQ363" s="127"/>
      <c r="UR363" s="127"/>
      <c r="US363" s="127"/>
      <c r="UT363" s="127"/>
      <c r="UU363" s="127"/>
      <c r="UV363" s="127"/>
      <c r="UW363" s="127"/>
      <c r="UX363" s="127"/>
      <c r="UY363" s="127"/>
      <c r="UZ363" s="127"/>
      <c r="VA363" s="127"/>
      <c r="VB363" s="127"/>
      <c r="VC363" s="127"/>
      <c r="VD363" s="127"/>
      <c r="VE363" s="127"/>
      <c r="VF363" s="127"/>
      <c r="VG363" s="127"/>
      <c r="VH363" s="127"/>
      <c r="VI363" s="127"/>
      <c r="VJ363" s="127"/>
      <c r="VK363" s="127"/>
      <c r="VL363" s="127"/>
      <c r="VM363" s="127"/>
      <c r="VN363" s="127"/>
      <c r="VO363" s="127"/>
      <c r="VP363" s="127"/>
      <c r="VQ363" s="127"/>
      <c r="VR363" s="127"/>
      <c r="VS363" s="127"/>
      <c r="VT363" s="127"/>
      <c r="VU363" s="127"/>
      <c r="VV363" s="127"/>
      <c r="VW363" s="127"/>
      <c r="VX363" s="127"/>
      <c r="VY363" s="127"/>
      <c r="VZ363" s="127"/>
      <c r="WA363" s="127"/>
      <c r="WB363" s="127"/>
      <c r="WC363" s="127"/>
      <c r="WD363" s="127"/>
      <c r="WE363" s="127"/>
      <c r="WF363" s="127"/>
      <c r="WG363" s="127"/>
      <c r="WH363" s="127"/>
      <c r="WI363" s="127"/>
      <c r="WJ363" s="127"/>
      <c r="WK363" s="127"/>
      <c r="WL363" s="127"/>
      <c r="WM363" s="127"/>
      <c r="WN363" s="127"/>
      <c r="WO363" s="127"/>
      <c r="WP363" s="127"/>
      <c r="WQ363" s="127"/>
      <c r="WR363" s="127"/>
      <c r="WS363" s="127"/>
      <c r="WT363" s="127"/>
      <c r="WU363" s="127"/>
      <c r="WV363" s="127"/>
      <c r="WW363" s="127"/>
      <c r="WX363" s="127"/>
      <c r="WY363" s="127"/>
      <c r="WZ363" s="127"/>
      <c r="XA363" s="127"/>
      <c r="XB363" s="127"/>
      <c r="XC363" s="127"/>
      <c r="XD363" s="127"/>
      <c r="XE363" s="127"/>
      <c r="XF363" s="127"/>
      <c r="XG363" s="127"/>
      <c r="XH363" s="127"/>
      <c r="XI363" s="127"/>
      <c r="XJ363" s="127"/>
      <c r="XK363" s="127"/>
      <c r="XL363" s="127"/>
      <c r="XM363" s="127"/>
      <c r="XN363" s="127"/>
      <c r="XO363" s="127"/>
      <c r="XP363" s="127"/>
      <c r="XQ363" s="127"/>
      <c r="XR363" s="127"/>
      <c r="XS363" s="127"/>
      <c r="XT363" s="127"/>
      <c r="XU363" s="127"/>
      <c r="XV363" s="127"/>
      <c r="XW363" s="127"/>
      <c r="XX363" s="127"/>
      <c r="XY363" s="127"/>
      <c r="XZ363" s="127"/>
      <c r="YA363" s="127"/>
      <c r="YB363" s="127"/>
      <c r="YC363" s="127"/>
      <c r="YD363" s="127"/>
      <c r="YE363" s="127"/>
      <c r="YF363" s="127"/>
      <c r="YG363" s="127"/>
      <c r="YH363" s="127"/>
      <c r="YI363" s="127"/>
      <c r="YJ363" s="127"/>
      <c r="YK363" s="127"/>
      <c r="YL363" s="127"/>
      <c r="YM363" s="127"/>
      <c r="YN363" s="127"/>
      <c r="YO363" s="127"/>
      <c r="YP363" s="127"/>
      <c r="YQ363" s="127"/>
      <c r="YR363" s="127"/>
      <c r="YS363" s="127"/>
      <c r="YT363" s="127"/>
      <c r="YU363" s="127"/>
      <c r="YV363" s="127"/>
    </row>
    <row r="364" spans="1:672" s="152" customFormat="1" x14ac:dyDescent="0.2">
      <c r="A364" s="127"/>
      <c r="B364" s="127"/>
      <c r="C364" s="127"/>
      <c r="D364" s="127"/>
      <c r="E364" s="127" t="s">
        <v>173</v>
      </c>
      <c r="F364" s="203"/>
      <c r="G364" s="203"/>
      <c r="H364" s="204"/>
      <c r="I364" s="204"/>
      <c r="J364" s="204"/>
      <c r="K364" s="203"/>
      <c r="L364" s="203"/>
      <c r="M364" s="203"/>
      <c r="N364" s="203"/>
      <c r="O364" s="203" t="s">
        <v>174</v>
      </c>
      <c r="P364" s="203"/>
      <c r="Q364" s="203"/>
      <c r="R364" s="203"/>
      <c r="S364" s="203"/>
      <c r="T364" s="203"/>
      <c r="U364" s="203"/>
      <c r="V364" s="203"/>
      <c r="W364" s="203"/>
      <c r="X364" s="203"/>
      <c r="Y364" s="203"/>
      <c r="Z364" s="203"/>
      <c r="AA364" s="127"/>
      <c r="AB364" s="127"/>
      <c r="AC364" s="127"/>
      <c r="AD364" s="127"/>
      <c r="AE364" s="127"/>
      <c r="AF364" s="127"/>
      <c r="AG364" s="127"/>
      <c r="AH364" s="127"/>
      <c r="AI364" s="127"/>
      <c r="AJ364" s="127"/>
      <c r="AK364" s="127"/>
      <c r="AL364" s="127"/>
      <c r="AM364" s="127"/>
      <c r="AN364" s="127"/>
      <c r="AO364" s="127"/>
      <c r="AP364" s="127"/>
      <c r="AQ364" s="127"/>
      <c r="AR364" s="127"/>
      <c r="AS364" s="127"/>
      <c r="AT364" s="127"/>
      <c r="AU364" s="127"/>
      <c r="AV364" s="127"/>
      <c r="AW364" s="127"/>
      <c r="AX364" s="127"/>
      <c r="AY364" s="127"/>
      <c r="AZ364" s="127"/>
      <c r="BA364" s="127"/>
      <c r="BB364" s="127"/>
      <c r="BC364" s="127"/>
      <c r="BD364" s="127"/>
      <c r="BE364" s="127"/>
      <c r="BF364" s="127"/>
      <c r="BG364" s="127"/>
      <c r="BH364" s="127"/>
      <c r="BI364" s="127"/>
      <c r="BJ364" s="127"/>
      <c r="BK364" s="127"/>
      <c r="BL364" s="127"/>
      <c r="BM364" s="127"/>
      <c r="BN364" s="127"/>
      <c r="BO364" s="127"/>
      <c r="BP364" s="127"/>
      <c r="BQ364" s="127"/>
      <c r="BR364" s="127"/>
      <c r="BS364" s="127"/>
      <c r="BT364" s="127"/>
      <c r="BU364" s="127"/>
      <c r="BV364" s="127"/>
      <c r="BW364" s="127"/>
      <c r="BX364" s="127"/>
      <c r="BY364" s="127"/>
      <c r="BZ364" s="127"/>
      <c r="CA364" s="127"/>
      <c r="CB364" s="127"/>
      <c r="CC364" s="127"/>
      <c r="CD364" s="127"/>
      <c r="CE364" s="127"/>
      <c r="CF364" s="127"/>
      <c r="CG364" s="127"/>
      <c r="CH364" s="127"/>
      <c r="CI364" s="127"/>
      <c r="CJ364" s="127"/>
      <c r="CK364" s="127"/>
      <c r="CL364" s="127"/>
      <c r="CM364" s="127"/>
      <c r="CN364" s="127"/>
      <c r="CO364" s="127"/>
      <c r="CP364" s="127"/>
      <c r="CQ364" s="127"/>
      <c r="CR364" s="127"/>
      <c r="CS364" s="127"/>
      <c r="CT364" s="127"/>
      <c r="CU364" s="127"/>
      <c r="CV364" s="127"/>
      <c r="CW364" s="127"/>
      <c r="CX364" s="127"/>
      <c r="CY364" s="127"/>
      <c r="CZ364" s="127"/>
      <c r="DA364" s="127"/>
      <c r="DB364" s="127"/>
      <c r="DC364" s="127"/>
      <c r="DD364" s="127"/>
      <c r="DE364" s="127"/>
      <c r="DF364" s="127"/>
      <c r="DG364" s="127"/>
      <c r="DH364" s="127"/>
      <c r="DI364" s="127"/>
      <c r="DJ364" s="127"/>
      <c r="DK364" s="127"/>
      <c r="DL364" s="127"/>
      <c r="DM364" s="127"/>
      <c r="DN364" s="127"/>
      <c r="DO364" s="127"/>
      <c r="DP364" s="127"/>
      <c r="DQ364" s="127"/>
      <c r="DR364" s="127"/>
      <c r="DS364" s="127"/>
      <c r="DT364" s="127"/>
      <c r="DU364" s="127"/>
      <c r="DV364" s="127"/>
      <c r="DW364" s="127"/>
      <c r="DX364" s="127"/>
      <c r="DY364" s="127"/>
      <c r="DZ364" s="127"/>
      <c r="EA364" s="127"/>
      <c r="EB364" s="127"/>
      <c r="EC364" s="127"/>
      <c r="ED364" s="127"/>
      <c r="EE364" s="127"/>
      <c r="EF364" s="127"/>
      <c r="EG364" s="127"/>
      <c r="EH364" s="127"/>
      <c r="EI364" s="127"/>
      <c r="EJ364" s="127"/>
      <c r="EK364" s="127"/>
      <c r="EL364" s="127"/>
      <c r="EM364" s="127"/>
      <c r="EN364" s="127"/>
      <c r="EO364" s="127"/>
      <c r="EP364" s="127"/>
      <c r="EQ364" s="127"/>
      <c r="ER364" s="127"/>
      <c r="ES364" s="127"/>
      <c r="ET364" s="127"/>
      <c r="EU364" s="127"/>
      <c r="EV364" s="127"/>
      <c r="EW364" s="127"/>
      <c r="EX364" s="127"/>
      <c r="EY364" s="127"/>
      <c r="EZ364" s="127"/>
      <c r="FA364" s="127"/>
      <c r="FB364" s="127"/>
      <c r="FC364" s="127"/>
      <c r="FD364" s="127"/>
      <c r="FE364" s="127"/>
      <c r="FF364" s="127"/>
      <c r="FG364" s="127"/>
      <c r="FH364" s="127"/>
      <c r="FI364" s="127"/>
      <c r="FJ364" s="127"/>
      <c r="FK364" s="127"/>
      <c r="FL364" s="127"/>
      <c r="FM364" s="127"/>
      <c r="FN364" s="127"/>
      <c r="FO364" s="127"/>
      <c r="FP364" s="127"/>
      <c r="FQ364" s="127"/>
      <c r="FR364" s="127"/>
      <c r="FS364" s="127"/>
      <c r="FT364" s="127"/>
      <c r="FU364" s="127"/>
      <c r="FV364" s="127"/>
      <c r="FW364" s="127"/>
      <c r="FX364" s="127"/>
      <c r="FY364" s="127"/>
      <c r="FZ364" s="127"/>
      <c r="GA364" s="127"/>
      <c r="GB364" s="127"/>
      <c r="GC364" s="127"/>
      <c r="GD364" s="127"/>
      <c r="GE364" s="127"/>
      <c r="GF364" s="127"/>
      <c r="GG364" s="127"/>
      <c r="GH364" s="127"/>
      <c r="GI364" s="127"/>
      <c r="GJ364" s="127"/>
      <c r="GK364" s="127"/>
      <c r="GL364" s="127"/>
      <c r="GM364" s="127"/>
      <c r="GN364" s="127"/>
      <c r="GO364" s="127"/>
      <c r="GP364" s="127"/>
      <c r="GQ364" s="127"/>
      <c r="GR364" s="127"/>
      <c r="GS364" s="127"/>
      <c r="GT364" s="127"/>
      <c r="GU364" s="127"/>
      <c r="GV364" s="127"/>
      <c r="GW364" s="127"/>
      <c r="GX364" s="127"/>
      <c r="GY364" s="127"/>
      <c r="GZ364" s="127"/>
      <c r="HA364" s="127"/>
      <c r="HB364" s="127"/>
      <c r="HC364" s="127"/>
      <c r="HD364" s="127"/>
      <c r="HE364" s="127"/>
      <c r="HF364" s="127"/>
      <c r="HG364" s="127"/>
      <c r="HH364" s="127"/>
      <c r="HI364" s="127"/>
      <c r="HJ364" s="127"/>
      <c r="HK364" s="127"/>
      <c r="HL364" s="127"/>
      <c r="HM364" s="127"/>
      <c r="HN364" s="127"/>
      <c r="HO364" s="127"/>
      <c r="HP364" s="127"/>
      <c r="HQ364" s="127"/>
      <c r="HR364" s="127"/>
      <c r="HS364" s="127"/>
      <c r="HT364" s="127"/>
      <c r="HU364" s="127"/>
      <c r="HV364" s="127"/>
      <c r="HW364" s="127"/>
      <c r="HX364" s="127"/>
      <c r="HY364" s="127"/>
      <c r="HZ364" s="127"/>
      <c r="IA364" s="127"/>
      <c r="IB364" s="127"/>
      <c r="IC364" s="127"/>
      <c r="ID364" s="127"/>
      <c r="IE364" s="127"/>
      <c r="IF364" s="127"/>
      <c r="IG364" s="127"/>
      <c r="IH364" s="127"/>
      <c r="II364" s="127"/>
      <c r="IJ364" s="127"/>
      <c r="IK364" s="127"/>
      <c r="IL364" s="127"/>
      <c r="IM364" s="127"/>
      <c r="IN364" s="127"/>
      <c r="IO364" s="127"/>
      <c r="IP364" s="127"/>
      <c r="IQ364" s="127"/>
      <c r="IR364" s="127"/>
      <c r="IS364" s="127"/>
      <c r="IT364" s="127"/>
      <c r="IU364" s="127"/>
      <c r="IV364" s="127"/>
      <c r="IW364" s="127"/>
      <c r="IX364" s="127"/>
      <c r="IY364" s="127"/>
      <c r="IZ364" s="127"/>
      <c r="JA364" s="127"/>
      <c r="JB364" s="127"/>
      <c r="JC364" s="127"/>
      <c r="JD364" s="127"/>
      <c r="JE364" s="127"/>
      <c r="JF364" s="127"/>
      <c r="JG364" s="127"/>
      <c r="JH364" s="127"/>
      <c r="JI364" s="127"/>
      <c r="JJ364" s="127"/>
      <c r="JK364" s="127"/>
      <c r="JL364" s="127"/>
      <c r="JM364" s="127"/>
      <c r="JN364" s="127"/>
      <c r="JO364" s="127"/>
      <c r="JP364" s="127"/>
      <c r="JQ364" s="127"/>
      <c r="JR364" s="127"/>
      <c r="JS364" s="127"/>
      <c r="JT364" s="127"/>
      <c r="JU364" s="127"/>
      <c r="JV364" s="127"/>
      <c r="JW364" s="127"/>
      <c r="JX364" s="127"/>
      <c r="JY364" s="127"/>
      <c r="JZ364" s="127"/>
      <c r="KA364" s="127"/>
      <c r="KB364" s="127"/>
      <c r="KC364" s="127"/>
      <c r="KD364" s="127"/>
      <c r="KE364" s="127"/>
      <c r="KF364" s="127"/>
      <c r="KG364" s="127"/>
      <c r="KH364" s="127"/>
      <c r="KI364" s="127"/>
      <c r="KJ364" s="127"/>
      <c r="KK364" s="127"/>
      <c r="KL364" s="127"/>
      <c r="KM364" s="127"/>
      <c r="KN364" s="127"/>
      <c r="KO364" s="127"/>
      <c r="KP364" s="127"/>
      <c r="KQ364" s="127"/>
      <c r="KR364" s="127"/>
      <c r="KS364" s="127"/>
      <c r="KT364" s="127"/>
      <c r="KU364" s="127"/>
      <c r="KV364" s="127"/>
      <c r="KW364" s="127"/>
      <c r="KX364" s="127"/>
      <c r="KY364" s="127"/>
      <c r="KZ364" s="127"/>
      <c r="LA364" s="127"/>
      <c r="LB364" s="127"/>
      <c r="LC364" s="127"/>
      <c r="LD364" s="127"/>
      <c r="LE364" s="127"/>
      <c r="LF364" s="127"/>
      <c r="LG364" s="127"/>
      <c r="LH364" s="127"/>
      <c r="LI364" s="127"/>
      <c r="LJ364" s="127"/>
      <c r="LK364" s="127"/>
      <c r="LL364" s="127"/>
      <c r="LM364" s="127"/>
      <c r="LN364" s="127"/>
      <c r="LO364" s="127"/>
      <c r="LP364" s="127"/>
      <c r="LQ364" s="127"/>
      <c r="LR364" s="127"/>
      <c r="LS364" s="127"/>
      <c r="LT364" s="127"/>
      <c r="LU364" s="127"/>
      <c r="LV364" s="127"/>
      <c r="LW364" s="127"/>
      <c r="LX364" s="127"/>
      <c r="LY364" s="127"/>
      <c r="LZ364" s="127"/>
      <c r="MA364" s="127"/>
      <c r="MB364" s="127"/>
      <c r="MC364" s="127"/>
      <c r="MD364" s="127"/>
      <c r="ME364" s="127"/>
      <c r="MF364" s="127"/>
      <c r="MG364" s="127"/>
      <c r="MH364" s="127"/>
      <c r="MI364" s="127"/>
      <c r="MJ364" s="127"/>
      <c r="MK364" s="127"/>
      <c r="ML364" s="127"/>
      <c r="MM364" s="127"/>
      <c r="MN364" s="127"/>
      <c r="MO364" s="127"/>
      <c r="MP364" s="127"/>
      <c r="MQ364" s="127"/>
      <c r="MR364" s="127"/>
      <c r="MS364" s="127"/>
      <c r="MT364" s="127"/>
      <c r="MU364" s="127"/>
      <c r="MV364" s="127"/>
      <c r="MW364" s="127"/>
      <c r="MX364" s="127"/>
      <c r="MY364" s="127"/>
      <c r="MZ364" s="127"/>
      <c r="NA364" s="127"/>
      <c r="NB364" s="127"/>
      <c r="NC364" s="127"/>
      <c r="ND364" s="127"/>
      <c r="NE364" s="127"/>
      <c r="NF364" s="127"/>
      <c r="NG364" s="127"/>
      <c r="NH364" s="127"/>
      <c r="NI364" s="127"/>
      <c r="NJ364" s="127"/>
      <c r="NK364" s="127"/>
      <c r="NL364" s="127"/>
      <c r="NM364" s="127"/>
      <c r="NN364" s="127"/>
      <c r="NO364" s="127"/>
      <c r="NP364" s="127"/>
      <c r="NQ364" s="127"/>
      <c r="NR364" s="127"/>
      <c r="NS364" s="127"/>
      <c r="NT364" s="127"/>
      <c r="NU364" s="127"/>
      <c r="NV364" s="127"/>
      <c r="NW364" s="127"/>
      <c r="NX364" s="127"/>
      <c r="NY364" s="127"/>
      <c r="NZ364" s="127"/>
      <c r="OA364" s="127"/>
      <c r="OB364" s="127"/>
      <c r="OC364" s="127"/>
      <c r="OD364" s="127"/>
      <c r="OE364" s="127"/>
      <c r="OF364" s="127"/>
      <c r="OG364" s="127"/>
      <c r="OH364" s="127"/>
      <c r="OI364" s="127"/>
      <c r="OJ364" s="127"/>
      <c r="OK364" s="127"/>
      <c r="OL364" s="127"/>
      <c r="OM364" s="127"/>
      <c r="ON364" s="127"/>
      <c r="OO364" s="127"/>
      <c r="OP364" s="127"/>
      <c r="OQ364" s="127"/>
      <c r="OR364" s="127"/>
      <c r="OS364" s="127"/>
      <c r="OT364" s="127"/>
      <c r="OU364" s="127"/>
      <c r="OV364" s="127"/>
      <c r="OW364" s="127"/>
      <c r="OX364" s="127"/>
      <c r="OY364" s="127"/>
      <c r="OZ364" s="127"/>
      <c r="PA364" s="127"/>
      <c r="PB364" s="127"/>
      <c r="PC364" s="127"/>
      <c r="PD364" s="127"/>
      <c r="PE364" s="127"/>
      <c r="PF364" s="127"/>
      <c r="PG364" s="127"/>
      <c r="PH364" s="127"/>
      <c r="PI364" s="127"/>
      <c r="PJ364" s="127"/>
      <c r="PK364" s="127"/>
      <c r="PL364" s="127"/>
      <c r="PM364" s="127"/>
      <c r="PN364" s="127"/>
      <c r="PO364" s="127"/>
      <c r="PP364" s="127"/>
      <c r="PQ364" s="127"/>
      <c r="PR364" s="127"/>
      <c r="PS364" s="127"/>
      <c r="PT364" s="127"/>
      <c r="PU364" s="127"/>
      <c r="PV364" s="127"/>
      <c r="PW364" s="127"/>
      <c r="PX364" s="127"/>
      <c r="PY364" s="127"/>
      <c r="PZ364" s="127"/>
      <c r="QA364" s="127"/>
      <c r="QB364" s="127"/>
      <c r="QC364" s="127"/>
      <c r="QD364" s="127"/>
      <c r="QE364" s="127"/>
      <c r="QF364" s="127"/>
      <c r="QG364" s="127"/>
      <c r="QH364" s="127"/>
      <c r="QI364" s="127"/>
      <c r="QJ364" s="127"/>
      <c r="QK364" s="127"/>
      <c r="QL364" s="127"/>
      <c r="QM364" s="127"/>
      <c r="QN364" s="127"/>
      <c r="QO364" s="127"/>
      <c r="QP364" s="127"/>
      <c r="QQ364" s="127"/>
      <c r="QR364" s="127"/>
      <c r="QS364" s="127"/>
      <c r="QT364" s="127"/>
      <c r="QU364" s="127"/>
      <c r="QV364" s="127"/>
      <c r="QW364" s="127"/>
      <c r="QX364" s="127"/>
      <c r="QY364" s="127"/>
      <c r="QZ364" s="127"/>
      <c r="RA364" s="127"/>
      <c r="RB364" s="127"/>
      <c r="RC364" s="127"/>
      <c r="RD364" s="127"/>
      <c r="RE364" s="127"/>
      <c r="RF364" s="127"/>
      <c r="RG364" s="127"/>
      <c r="RH364" s="127"/>
      <c r="RI364" s="127"/>
      <c r="RJ364" s="127"/>
      <c r="RK364" s="127"/>
      <c r="RL364" s="127"/>
      <c r="RM364" s="127"/>
      <c r="RN364" s="127"/>
      <c r="RO364" s="127"/>
      <c r="RP364" s="127"/>
      <c r="RQ364" s="127"/>
      <c r="RR364" s="127"/>
      <c r="RS364" s="127"/>
      <c r="RT364" s="127"/>
      <c r="RU364" s="127"/>
      <c r="RV364" s="127"/>
      <c r="RW364" s="127"/>
      <c r="RX364" s="127"/>
      <c r="RY364" s="127"/>
      <c r="RZ364" s="127"/>
      <c r="SA364" s="127"/>
      <c r="SB364" s="127"/>
      <c r="SC364" s="127"/>
      <c r="SD364" s="127"/>
      <c r="SE364" s="127"/>
      <c r="SF364" s="127"/>
      <c r="SG364" s="127"/>
      <c r="SH364" s="127"/>
      <c r="SI364" s="127"/>
      <c r="SJ364" s="127"/>
      <c r="SK364" s="127"/>
      <c r="SL364" s="127"/>
      <c r="SM364" s="127"/>
      <c r="SN364" s="127"/>
      <c r="SO364" s="127"/>
      <c r="SP364" s="127"/>
      <c r="SQ364" s="127"/>
      <c r="SR364" s="127"/>
      <c r="SS364" s="127"/>
      <c r="ST364" s="127"/>
      <c r="SU364" s="127"/>
      <c r="SV364" s="127"/>
      <c r="SW364" s="127"/>
      <c r="SX364" s="127"/>
      <c r="SY364" s="127"/>
      <c r="SZ364" s="127"/>
      <c r="TA364" s="127"/>
      <c r="TB364" s="127"/>
      <c r="TC364" s="127"/>
      <c r="TD364" s="127"/>
      <c r="TE364" s="127"/>
      <c r="TF364" s="127"/>
      <c r="TG364" s="127"/>
      <c r="TH364" s="127"/>
      <c r="TI364" s="127"/>
      <c r="TJ364" s="127"/>
      <c r="TK364" s="127"/>
      <c r="TL364" s="127"/>
      <c r="TM364" s="127"/>
      <c r="TN364" s="127"/>
      <c r="TO364" s="127"/>
      <c r="TP364" s="127"/>
      <c r="TQ364" s="127"/>
      <c r="TR364" s="127"/>
      <c r="TS364" s="127"/>
      <c r="TT364" s="127"/>
      <c r="TU364" s="127"/>
      <c r="TV364" s="127"/>
      <c r="TW364" s="127"/>
      <c r="TX364" s="127"/>
      <c r="TY364" s="127"/>
      <c r="TZ364" s="127"/>
      <c r="UA364" s="127"/>
      <c r="UB364" s="127"/>
      <c r="UC364" s="127"/>
      <c r="UD364" s="127"/>
      <c r="UE364" s="127"/>
      <c r="UF364" s="127"/>
      <c r="UG364" s="127"/>
      <c r="UH364" s="127"/>
      <c r="UI364" s="127"/>
      <c r="UJ364" s="127"/>
      <c r="UK364" s="127"/>
      <c r="UL364" s="127"/>
      <c r="UM364" s="127"/>
      <c r="UN364" s="127"/>
      <c r="UO364" s="127"/>
      <c r="UP364" s="127"/>
      <c r="UQ364" s="127"/>
      <c r="UR364" s="127"/>
      <c r="US364" s="127"/>
      <c r="UT364" s="127"/>
      <c r="UU364" s="127"/>
      <c r="UV364" s="127"/>
      <c r="UW364" s="127"/>
      <c r="UX364" s="127"/>
      <c r="UY364" s="127"/>
      <c r="UZ364" s="127"/>
      <c r="VA364" s="127"/>
      <c r="VB364" s="127"/>
      <c r="VC364" s="127"/>
      <c r="VD364" s="127"/>
      <c r="VE364" s="127"/>
      <c r="VF364" s="127"/>
      <c r="VG364" s="127"/>
      <c r="VH364" s="127"/>
      <c r="VI364" s="127"/>
      <c r="VJ364" s="127"/>
      <c r="VK364" s="127"/>
      <c r="VL364" s="127"/>
      <c r="VM364" s="127"/>
      <c r="VN364" s="127"/>
      <c r="VO364" s="127"/>
      <c r="VP364" s="127"/>
      <c r="VQ364" s="127"/>
      <c r="VR364" s="127"/>
      <c r="VS364" s="127"/>
      <c r="VT364" s="127"/>
      <c r="VU364" s="127"/>
      <c r="VV364" s="127"/>
      <c r="VW364" s="127"/>
      <c r="VX364" s="127"/>
      <c r="VY364" s="127"/>
      <c r="VZ364" s="127"/>
      <c r="WA364" s="127"/>
      <c r="WB364" s="127"/>
      <c r="WC364" s="127"/>
      <c r="WD364" s="127"/>
      <c r="WE364" s="127"/>
      <c r="WF364" s="127"/>
      <c r="WG364" s="127"/>
      <c r="WH364" s="127"/>
      <c r="WI364" s="127"/>
      <c r="WJ364" s="127"/>
      <c r="WK364" s="127"/>
      <c r="WL364" s="127"/>
      <c r="WM364" s="127"/>
      <c r="WN364" s="127"/>
      <c r="WO364" s="127"/>
      <c r="WP364" s="127"/>
      <c r="WQ364" s="127"/>
      <c r="WR364" s="127"/>
      <c r="WS364" s="127"/>
      <c r="WT364" s="127"/>
      <c r="WU364" s="127"/>
      <c r="WV364" s="127"/>
      <c r="WW364" s="127"/>
      <c r="WX364" s="127"/>
      <c r="WY364" s="127"/>
      <c r="WZ364" s="127"/>
      <c r="XA364" s="127"/>
      <c r="XB364" s="127"/>
      <c r="XC364" s="127"/>
      <c r="XD364" s="127"/>
      <c r="XE364" s="127"/>
      <c r="XF364" s="127"/>
      <c r="XG364" s="127"/>
      <c r="XH364" s="127"/>
      <c r="XI364" s="127"/>
      <c r="XJ364" s="127"/>
      <c r="XK364" s="127"/>
      <c r="XL364" s="127"/>
      <c r="XM364" s="127"/>
      <c r="XN364" s="127"/>
      <c r="XO364" s="127"/>
      <c r="XP364" s="127"/>
      <c r="XQ364" s="127"/>
      <c r="XR364" s="127"/>
      <c r="XS364" s="127"/>
      <c r="XT364" s="127"/>
      <c r="XU364" s="127"/>
      <c r="XV364" s="127"/>
      <c r="XW364" s="127"/>
      <c r="XX364" s="127"/>
      <c r="XY364" s="127"/>
      <c r="XZ364" s="127"/>
      <c r="YA364" s="127"/>
      <c r="YB364" s="127"/>
      <c r="YC364" s="127"/>
      <c r="YD364" s="127"/>
      <c r="YE364" s="127"/>
      <c r="YF364" s="127"/>
      <c r="YG364" s="127"/>
      <c r="YH364" s="127"/>
      <c r="YI364" s="127"/>
      <c r="YJ364" s="127"/>
      <c r="YK364" s="127"/>
      <c r="YL364" s="127"/>
      <c r="YM364" s="127"/>
      <c r="YN364" s="127"/>
      <c r="YO364" s="127"/>
      <c r="YP364" s="127"/>
      <c r="YQ364" s="127"/>
      <c r="YR364" s="127"/>
      <c r="YS364" s="127"/>
      <c r="YT364" s="127"/>
      <c r="YU364" s="127"/>
      <c r="YV364" s="127"/>
    </row>
    <row r="365" spans="1:672" s="152" customFormat="1" x14ac:dyDescent="0.2">
      <c r="A365" s="127"/>
      <c r="B365" s="127"/>
      <c r="C365" s="127"/>
      <c r="D365" s="127"/>
      <c r="E365" s="127"/>
      <c r="F365" s="203"/>
      <c r="G365" s="203"/>
      <c r="H365" s="205"/>
      <c r="I365" s="205"/>
      <c r="J365" s="205"/>
      <c r="K365" s="203"/>
      <c r="L365" s="203"/>
      <c r="M365" s="203"/>
      <c r="N365" s="203"/>
      <c r="O365" s="203"/>
      <c r="P365" s="203"/>
      <c r="Q365" s="203"/>
      <c r="R365" s="203"/>
      <c r="S365" s="203"/>
      <c r="T365" s="203"/>
      <c r="U365" s="203"/>
      <c r="V365" s="203"/>
      <c r="W365" s="203"/>
      <c r="X365" s="203"/>
      <c r="Y365" s="203"/>
      <c r="Z365" s="203"/>
      <c r="AA365" s="127"/>
      <c r="AB365" s="127"/>
      <c r="AC365" s="127"/>
      <c r="AD365" s="127"/>
      <c r="AE365" s="127"/>
      <c r="AF365" s="127"/>
      <c r="AG365" s="127"/>
      <c r="AH365" s="127"/>
      <c r="AI365" s="127"/>
      <c r="AJ365" s="127"/>
      <c r="AK365" s="127"/>
      <c r="AL365" s="127"/>
      <c r="AM365" s="127"/>
      <c r="AN365" s="127"/>
      <c r="AO365" s="127"/>
      <c r="AP365" s="127"/>
      <c r="AQ365" s="127"/>
      <c r="AR365" s="127"/>
      <c r="AS365" s="127"/>
      <c r="AT365" s="127"/>
      <c r="AU365" s="127"/>
      <c r="AV365" s="127"/>
      <c r="AW365" s="127"/>
      <c r="AX365" s="127"/>
      <c r="AY365" s="127"/>
      <c r="AZ365" s="127"/>
      <c r="BA365" s="127"/>
      <c r="BB365" s="127"/>
      <c r="BC365" s="127"/>
      <c r="BD365" s="127"/>
      <c r="BE365" s="127"/>
      <c r="BF365" s="127"/>
      <c r="BG365" s="127"/>
      <c r="BH365" s="127"/>
      <c r="BI365" s="127"/>
      <c r="BJ365" s="127"/>
      <c r="BK365" s="127"/>
      <c r="BL365" s="127"/>
      <c r="BM365" s="127"/>
      <c r="BN365" s="127"/>
      <c r="BO365" s="127"/>
      <c r="BP365" s="127"/>
      <c r="BQ365" s="127"/>
      <c r="BR365" s="127"/>
      <c r="BS365" s="127"/>
      <c r="BT365" s="127"/>
      <c r="BU365" s="127"/>
      <c r="BV365" s="127"/>
      <c r="BW365" s="127"/>
      <c r="BX365" s="127"/>
      <c r="BY365" s="127"/>
      <c r="BZ365" s="127"/>
      <c r="CA365" s="127"/>
      <c r="CB365" s="127"/>
      <c r="CC365" s="127"/>
      <c r="CD365" s="127"/>
      <c r="CE365" s="127"/>
      <c r="CF365" s="127"/>
      <c r="CG365" s="127"/>
      <c r="CH365" s="127"/>
      <c r="CI365" s="127"/>
      <c r="CJ365" s="127"/>
      <c r="CK365" s="127"/>
      <c r="CL365" s="127"/>
      <c r="CM365" s="127"/>
      <c r="CN365" s="127"/>
      <c r="CO365" s="127"/>
      <c r="CP365" s="127"/>
      <c r="CQ365" s="127"/>
      <c r="CR365" s="127"/>
      <c r="CS365" s="127"/>
      <c r="CT365" s="127"/>
      <c r="CU365" s="127"/>
      <c r="CV365" s="127"/>
      <c r="CW365" s="127"/>
      <c r="CX365" s="127"/>
      <c r="CY365" s="127"/>
      <c r="CZ365" s="127"/>
      <c r="DA365" s="127"/>
      <c r="DB365" s="127"/>
      <c r="DC365" s="127"/>
      <c r="DD365" s="127"/>
      <c r="DE365" s="127"/>
      <c r="DF365" s="127"/>
      <c r="DG365" s="127"/>
      <c r="DH365" s="127"/>
      <c r="DI365" s="127"/>
      <c r="DJ365" s="127"/>
      <c r="DK365" s="127"/>
      <c r="DL365" s="127"/>
      <c r="DM365" s="127"/>
      <c r="DN365" s="127"/>
      <c r="DO365" s="127"/>
      <c r="DP365" s="127"/>
      <c r="DQ365" s="127"/>
      <c r="DR365" s="127"/>
      <c r="DS365" s="127"/>
      <c r="DT365" s="127"/>
      <c r="DU365" s="127"/>
      <c r="DV365" s="127"/>
      <c r="DW365" s="127"/>
      <c r="DX365" s="127"/>
      <c r="DY365" s="127"/>
      <c r="DZ365" s="127"/>
      <c r="EA365" s="127"/>
      <c r="EB365" s="127"/>
      <c r="EC365" s="127"/>
      <c r="ED365" s="127"/>
      <c r="EE365" s="127"/>
      <c r="EF365" s="127"/>
      <c r="EG365" s="127"/>
      <c r="EH365" s="127"/>
      <c r="EI365" s="127"/>
      <c r="EJ365" s="127"/>
      <c r="EK365" s="127"/>
      <c r="EL365" s="127"/>
      <c r="EM365" s="127"/>
      <c r="EN365" s="127"/>
      <c r="EO365" s="127"/>
      <c r="EP365" s="127"/>
      <c r="EQ365" s="127"/>
      <c r="ER365" s="127"/>
      <c r="ES365" s="127"/>
      <c r="ET365" s="127"/>
      <c r="EU365" s="127"/>
      <c r="EV365" s="127"/>
      <c r="EW365" s="127"/>
      <c r="EX365" s="127"/>
      <c r="EY365" s="127"/>
      <c r="EZ365" s="127"/>
      <c r="FA365" s="127"/>
      <c r="FB365" s="127"/>
      <c r="FC365" s="127"/>
      <c r="FD365" s="127"/>
      <c r="FE365" s="127"/>
      <c r="FF365" s="127"/>
      <c r="FG365" s="127"/>
      <c r="FH365" s="127"/>
      <c r="FI365" s="127"/>
      <c r="FJ365" s="127"/>
      <c r="FK365" s="127"/>
      <c r="FL365" s="127"/>
      <c r="FM365" s="127"/>
      <c r="FN365" s="127"/>
      <c r="FO365" s="127"/>
      <c r="FP365" s="127"/>
      <c r="FQ365" s="127"/>
      <c r="FR365" s="127"/>
      <c r="FS365" s="127"/>
      <c r="FT365" s="127"/>
      <c r="FU365" s="127"/>
      <c r="FV365" s="127"/>
      <c r="FW365" s="127"/>
      <c r="FX365" s="127"/>
      <c r="FY365" s="127"/>
      <c r="FZ365" s="127"/>
      <c r="GA365" s="127"/>
      <c r="GB365" s="127"/>
      <c r="GC365" s="127"/>
      <c r="GD365" s="127"/>
      <c r="GE365" s="127"/>
      <c r="GF365" s="127"/>
      <c r="GG365" s="127"/>
      <c r="GH365" s="127"/>
      <c r="GI365" s="127"/>
      <c r="GJ365" s="127"/>
      <c r="GK365" s="127"/>
      <c r="GL365" s="127"/>
      <c r="GM365" s="127"/>
      <c r="GN365" s="127"/>
      <c r="GO365" s="127"/>
      <c r="GP365" s="127"/>
      <c r="GQ365" s="127"/>
      <c r="GR365" s="127"/>
      <c r="GS365" s="127"/>
      <c r="GT365" s="127"/>
      <c r="GU365" s="127"/>
      <c r="GV365" s="127"/>
      <c r="GW365" s="127"/>
      <c r="GX365" s="127"/>
      <c r="GY365" s="127"/>
      <c r="GZ365" s="127"/>
      <c r="HA365" s="127"/>
      <c r="HB365" s="127"/>
      <c r="HC365" s="127"/>
      <c r="HD365" s="127"/>
      <c r="HE365" s="127"/>
      <c r="HF365" s="127"/>
      <c r="HG365" s="127"/>
      <c r="HH365" s="127"/>
      <c r="HI365" s="127"/>
      <c r="HJ365" s="127"/>
      <c r="HK365" s="127"/>
      <c r="HL365" s="127"/>
      <c r="HM365" s="127"/>
      <c r="HN365" s="127"/>
      <c r="HO365" s="127"/>
      <c r="HP365" s="127"/>
      <c r="HQ365" s="127"/>
      <c r="HR365" s="127"/>
      <c r="HS365" s="127"/>
      <c r="HT365" s="127"/>
      <c r="HU365" s="127"/>
      <c r="HV365" s="127"/>
      <c r="HW365" s="127"/>
      <c r="HX365" s="127"/>
      <c r="HY365" s="127"/>
      <c r="HZ365" s="127"/>
      <c r="IA365" s="127"/>
      <c r="IB365" s="127"/>
      <c r="IC365" s="127"/>
      <c r="ID365" s="127"/>
      <c r="IE365" s="127"/>
      <c r="IF365" s="127"/>
      <c r="IG365" s="127"/>
      <c r="IH365" s="127"/>
      <c r="II365" s="127"/>
      <c r="IJ365" s="127"/>
      <c r="IK365" s="127"/>
      <c r="IL365" s="127"/>
      <c r="IM365" s="127"/>
      <c r="IN365" s="127"/>
      <c r="IO365" s="127"/>
      <c r="IP365" s="127"/>
      <c r="IQ365" s="127"/>
      <c r="IR365" s="127"/>
      <c r="IS365" s="127"/>
      <c r="IT365" s="127"/>
      <c r="IU365" s="127"/>
      <c r="IV365" s="127"/>
      <c r="IW365" s="127"/>
      <c r="IX365" s="127"/>
      <c r="IY365" s="127"/>
      <c r="IZ365" s="127"/>
      <c r="JA365" s="127"/>
      <c r="JB365" s="127"/>
      <c r="JC365" s="127"/>
      <c r="JD365" s="127"/>
      <c r="JE365" s="127"/>
      <c r="JF365" s="127"/>
      <c r="JG365" s="127"/>
      <c r="JH365" s="127"/>
      <c r="JI365" s="127"/>
      <c r="JJ365" s="127"/>
      <c r="JK365" s="127"/>
      <c r="JL365" s="127"/>
      <c r="JM365" s="127"/>
      <c r="JN365" s="127"/>
      <c r="JO365" s="127"/>
      <c r="JP365" s="127"/>
      <c r="JQ365" s="127"/>
      <c r="JR365" s="127"/>
      <c r="JS365" s="127"/>
      <c r="JT365" s="127"/>
      <c r="JU365" s="127"/>
      <c r="JV365" s="127"/>
      <c r="JW365" s="127"/>
      <c r="JX365" s="127"/>
      <c r="JY365" s="127"/>
      <c r="JZ365" s="127"/>
      <c r="KA365" s="127"/>
      <c r="KB365" s="127"/>
      <c r="KC365" s="127"/>
      <c r="KD365" s="127"/>
      <c r="KE365" s="127"/>
      <c r="KF365" s="127"/>
      <c r="KG365" s="127"/>
      <c r="KH365" s="127"/>
      <c r="KI365" s="127"/>
      <c r="KJ365" s="127"/>
      <c r="KK365" s="127"/>
      <c r="KL365" s="127"/>
      <c r="KM365" s="127"/>
      <c r="KN365" s="127"/>
      <c r="KO365" s="127"/>
      <c r="KP365" s="127"/>
      <c r="KQ365" s="127"/>
      <c r="KR365" s="127"/>
      <c r="KS365" s="127"/>
      <c r="KT365" s="127"/>
      <c r="KU365" s="127"/>
      <c r="KV365" s="127"/>
      <c r="KW365" s="127"/>
      <c r="KX365" s="127"/>
      <c r="KY365" s="127"/>
      <c r="KZ365" s="127"/>
      <c r="LA365" s="127"/>
      <c r="LB365" s="127"/>
      <c r="LC365" s="127"/>
      <c r="LD365" s="127"/>
      <c r="LE365" s="127"/>
      <c r="LF365" s="127"/>
      <c r="LG365" s="127"/>
      <c r="LH365" s="127"/>
      <c r="LI365" s="127"/>
      <c r="LJ365" s="127"/>
      <c r="LK365" s="127"/>
      <c r="LL365" s="127"/>
      <c r="LM365" s="127"/>
      <c r="LN365" s="127"/>
      <c r="LO365" s="127"/>
      <c r="LP365" s="127"/>
      <c r="LQ365" s="127"/>
      <c r="LR365" s="127"/>
      <c r="LS365" s="127"/>
      <c r="LT365" s="127"/>
      <c r="LU365" s="127"/>
      <c r="LV365" s="127"/>
      <c r="LW365" s="127"/>
      <c r="LX365" s="127"/>
      <c r="LY365" s="127"/>
      <c r="LZ365" s="127"/>
      <c r="MA365" s="127"/>
      <c r="MB365" s="127"/>
      <c r="MC365" s="127"/>
      <c r="MD365" s="127"/>
      <c r="ME365" s="127"/>
      <c r="MF365" s="127"/>
      <c r="MG365" s="127"/>
      <c r="MH365" s="127"/>
      <c r="MI365" s="127"/>
      <c r="MJ365" s="127"/>
      <c r="MK365" s="127"/>
      <c r="ML365" s="127"/>
      <c r="MM365" s="127"/>
      <c r="MN365" s="127"/>
      <c r="MO365" s="127"/>
      <c r="MP365" s="127"/>
      <c r="MQ365" s="127"/>
      <c r="MR365" s="127"/>
      <c r="MS365" s="127"/>
      <c r="MT365" s="127"/>
      <c r="MU365" s="127"/>
      <c r="MV365" s="127"/>
      <c r="MW365" s="127"/>
      <c r="MX365" s="127"/>
      <c r="MY365" s="127"/>
      <c r="MZ365" s="127"/>
      <c r="NA365" s="127"/>
      <c r="NB365" s="127"/>
      <c r="NC365" s="127"/>
      <c r="ND365" s="127"/>
      <c r="NE365" s="127"/>
      <c r="NF365" s="127"/>
      <c r="NG365" s="127"/>
      <c r="NH365" s="127"/>
      <c r="NI365" s="127"/>
      <c r="NJ365" s="127"/>
      <c r="NK365" s="127"/>
      <c r="NL365" s="127"/>
      <c r="NM365" s="127"/>
      <c r="NN365" s="127"/>
      <c r="NO365" s="127"/>
      <c r="NP365" s="127"/>
      <c r="NQ365" s="127"/>
      <c r="NR365" s="127"/>
      <c r="NS365" s="127"/>
      <c r="NT365" s="127"/>
      <c r="NU365" s="127"/>
      <c r="NV365" s="127"/>
      <c r="NW365" s="127"/>
      <c r="NX365" s="127"/>
      <c r="NY365" s="127"/>
      <c r="NZ365" s="127"/>
      <c r="OA365" s="127"/>
      <c r="OB365" s="127"/>
      <c r="OC365" s="127"/>
      <c r="OD365" s="127"/>
      <c r="OE365" s="127"/>
      <c r="OF365" s="127"/>
      <c r="OG365" s="127"/>
      <c r="OH365" s="127"/>
      <c r="OI365" s="127"/>
      <c r="OJ365" s="127"/>
      <c r="OK365" s="127"/>
      <c r="OL365" s="127"/>
      <c r="OM365" s="127"/>
      <c r="ON365" s="127"/>
      <c r="OO365" s="127"/>
      <c r="OP365" s="127"/>
      <c r="OQ365" s="127"/>
      <c r="OR365" s="127"/>
      <c r="OS365" s="127"/>
      <c r="OT365" s="127"/>
      <c r="OU365" s="127"/>
      <c r="OV365" s="127"/>
      <c r="OW365" s="127"/>
      <c r="OX365" s="127"/>
      <c r="OY365" s="127"/>
      <c r="OZ365" s="127"/>
      <c r="PA365" s="127"/>
      <c r="PB365" s="127"/>
      <c r="PC365" s="127"/>
      <c r="PD365" s="127"/>
      <c r="PE365" s="127"/>
      <c r="PF365" s="127"/>
      <c r="PG365" s="127"/>
      <c r="PH365" s="127"/>
      <c r="PI365" s="127"/>
      <c r="PJ365" s="127"/>
      <c r="PK365" s="127"/>
      <c r="PL365" s="127"/>
      <c r="PM365" s="127"/>
      <c r="PN365" s="127"/>
      <c r="PO365" s="127"/>
      <c r="PP365" s="127"/>
      <c r="PQ365" s="127"/>
      <c r="PR365" s="127"/>
      <c r="PS365" s="127"/>
      <c r="PT365" s="127"/>
      <c r="PU365" s="127"/>
      <c r="PV365" s="127"/>
      <c r="PW365" s="127"/>
      <c r="PX365" s="127"/>
      <c r="PY365" s="127"/>
      <c r="PZ365" s="127"/>
      <c r="QA365" s="127"/>
      <c r="QB365" s="127"/>
      <c r="QC365" s="127"/>
      <c r="QD365" s="127"/>
      <c r="QE365" s="127"/>
      <c r="QF365" s="127"/>
      <c r="QG365" s="127"/>
      <c r="QH365" s="127"/>
      <c r="QI365" s="127"/>
      <c r="QJ365" s="127"/>
      <c r="QK365" s="127"/>
      <c r="QL365" s="127"/>
      <c r="QM365" s="127"/>
      <c r="QN365" s="127"/>
      <c r="QO365" s="127"/>
      <c r="QP365" s="127"/>
      <c r="QQ365" s="127"/>
      <c r="QR365" s="127"/>
      <c r="QS365" s="127"/>
      <c r="QT365" s="127"/>
      <c r="QU365" s="127"/>
      <c r="QV365" s="127"/>
      <c r="QW365" s="127"/>
      <c r="QX365" s="127"/>
      <c r="QY365" s="127"/>
      <c r="QZ365" s="127"/>
      <c r="RA365" s="127"/>
      <c r="RB365" s="127"/>
      <c r="RC365" s="127"/>
      <c r="RD365" s="127"/>
      <c r="RE365" s="127"/>
      <c r="RF365" s="127"/>
      <c r="RG365" s="127"/>
      <c r="RH365" s="127"/>
      <c r="RI365" s="127"/>
      <c r="RJ365" s="127"/>
      <c r="RK365" s="127"/>
      <c r="RL365" s="127"/>
      <c r="RM365" s="127"/>
      <c r="RN365" s="127"/>
      <c r="RO365" s="127"/>
      <c r="RP365" s="127"/>
      <c r="RQ365" s="127"/>
      <c r="RR365" s="127"/>
      <c r="RS365" s="127"/>
      <c r="RT365" s="127"/>
      <c r="RU365" s="127"/>
      <c r="RV365" s="127"/>
      <c r="RW365" s="127"/>
      <c r="RX365" s="127"/>
      <c r="RY365" s="127"/>
      <c r="RZ365" s="127"/>
      <c r="SA365" s="127"/>
      <c r="SB365" s="127"/>
      <c r="SC365" s="127"/>
      <c r="SD365" s="127"/>
      <c r="SE365" s="127"/>
      <c r="SF365" s="127"/>
      <c r="SG365" s="127"/>
      <c r="SH365" s="127"/>
      <c r="SI365" s="127"/>
      <c r="SJ365" s="127"/>
      <c r="SK365" s="127"/>
      <c r="SL365" s="127"/>
      <c r="SM365" s="127"/>
      <c r="SN365" s="127"/>
      <c r="SO365" s="127"/>
      <c r="SP365" s="127"/>
      <c r="SQ365" s="127"/>
      <c r="SR365" s="127"/>
      <c r="SS365" s="127"/>
      <c r="ST365" s="127"/>
      <c r="SU365" s="127"/>
      <c r="SV365" s="127"/>
      <c r="SW365" s="127"/>
      <c r="SX365" s="127"/>
      <c r="SY365" s="127"/>
      <c r="SZ365" s="127"/>
      <c r="TA365" s="127"/>
      <c r="TB365" s="127"/>
      <c r="TC365" s="127"/>
      <c r="TD365" s="127"/>
      <c r="TE365" s="127"/>
      <c r="TF365" s="127"/>
      <c r="TG365" s="127"/>
      <c r="TH365" s="127"/>
      <c r="TI365" s="127"/>
      <c r="TJ365" s="127"/>
      <c r="TK365" s="127"/>
      <c r="TL365" s="127"/>
      <c r="TM365" s="127"/>
      <c r="TN365" s="127"/>
      <c r="TO365" s="127"/>
      <c r="TP365" s="127"/>
      <c r="TQ365" s="127"/>
      <c r="TR365" s="127"/>
      <c r="TS365" s="127"/>
      <c r="TT365" s="127"/>
      <c r="TU365" s="127"/>
      <c r="TV365" s="127"/>
      <c r="TW365" s="127"/>
      <c r="TX365" s="127"/>
      <c r="TY365" s="127"/>
      <c r="TZ365" s="127"/>
      <c r="UA365" s="127"/>
      <c r="UB365" s="127"/>
      <c r="UC365" s="127"/>
      <c r="UD365" s="127"/>
      <c r="UE365" s="127"/>
      <c r="UF365" s="127"/>
      <c r="UG365" s="127"/>
      <c r="UH365" s="127"/>
      <c r="UI365" s="127"/>
      <c r="UJ365" s="127"/>
      <c r="UK365" s="127"/>
      <c r="UL365" s="127"/>
      <c r="UM365" s="127"/>
      <c r="UN365" s="127"/>
      <c r="UO365" s="127"/>
      <c r="UP365" s="127"/>
      <c r="UQ365" s="127"/>
      <c r="UR365" s="127"/>
      <c r="US365" s="127"/>
      <c r="UT365" s="127"/>
      <c r="UU365" s="127"/>
      <c r="UV365" s="127"/>
      <c r="UW365" s="127"/>
      <c r="UX365" s="127"/>
      <c r="UY365" s="127"/>
      <c r="UZ365" s="127"/>
      <c r="VA365" s="127"/>
      <c r="VB365" s="127"/>
      <c r="VC365" s="127"/>
      <c r="VD365" s="127"/>
      <c r="VE365" s="127"/>
      <c r="VF365" s="127"/>
      <c r="VG365" s="127"/>
      <c r="VH365" s="127"/>
      <c r="VI365" s="127"/>
      <c r="VJ365" s="127"/>
      <c r="VK365" s="127"/>
      <c r="VL365" s="127"/>
      <c r="VM365" s="127"/>
      <c r="VN365" s="127"/>
      <c r="VO365" s="127"/>
      <c r="VP365" s="127"/>
      <c r="VQ365" s="127"/>
      <c r="VR365" s="127"/>
      <c r="VS365" s="127"/>
      <c r="VT365" s="127"/>
      <c r="VU365" s="127"/>
      <c r="VV365" s="127"/>
      <c r="VW365" s="127"/>
      <c r="VX365" s="127"/>
      <c r="VY365" s="127"/>
      <c r="VZ365" s="127"/>
      <c r="WA365" s="127"/>
      <c r="WB365" s="127"/>
      <c r="WC365" s="127"/>
      <c r="WD365" s="127"/>
      <c r="WE365" s="127"/>
      <c r="WF365" s="127"/>
      <c r="WG365" s="127"/>
      <c r="WH365" s="127"/>
      <c r="WI365" s="127"/>
      <c r="WJ365" s="127"/>
      <c r="WK365" s="127"/>
      <c r="WL365" s="127"/>
      <c r="WM365" s="127"/>
      <c r="WN365" s="127"/>
      <c r="WO365" s="127"/>
      <c r="WP365" s="127"/>
      <c r="WQ365" s="127"/>
      <c r="WR365" s="127"/>
      <c r="WS365" s="127"/>
      <c r="WT365" s="127"/>
      <c r="WU365" s="127"/>
      <c r="WV365" s="127"/>
      <c r="WW365" s="127"/>
      <c r="WX365" s="127"/>
      <c r="WY365" s="127"/>
      <c r="WZ365" s="127"/>
      <c r="XA365" s="127"/>
      <c r="XB365" s="127"/>
      <c r="XC365" s="127"/>
      <c r="XD365" s="127"/>
      <c r="XE365" s="127"/>
      <c r="XF365" s="127"/>
      <c r="XG365" s="127"/>
      <c r="XH365" s="127"/>
      <c r="XI365" s="127"/>
      <c r="XJ365" s="127"/>
      <c r="XK365" s="127"/>
      <c r="XL365" s="127"/>
      <c r="XM365" s="127"/>
      <c r="XN365" s="127"/>
      <c r="XO365" s="127"/>
      <c r="XP365" s="127"/>
      <c r="XQ365" s="127"/>
      <c r="XR365" s="127"/>
      <c r="XS365" s="127"/>
      <c r="XT365" s="127"/>
      <c r="XU365" s="127"/>
      <c r="XV365" s="127"/>
      <c r="XW365" s="127"/>
      <c r="XX365" s="127"/>
      <c r="XY365" s="127"/>
      <c r="XZ365" s="127"/>
      <c r="YA365" s="127"/>
      <c r="YB365" s="127"/>
      <c r="YC365" s="127"/>
      <c r="YD365" s="127"/>
      <c r="YE365" s="127"/>
      <c r="YF365" s="127"/>
      <c r="YG365" s="127"/>
      <c r="YH365" s="127"/>
      <c r="YI365" s="127"/>
      <c r="YJ365" s="127"/>
      <c r="YK365" s="127"/>
      <c r="YL365" s="127"/>
      <c r="YM365" s="127"/>
      <c r="YN365" s="127"/>
      <c r="YO365" s="127"/>
      <c r="YP365" s="127"/>
      <c r="YQ365" s="127"/>
      <c r="YR365" s="127"/>
      <c r="YS365" s="127"/>
      <c r="YT365" s="127"/>
      <c r="YU365" s="127"/>
      <c r="YV365" s="127"/>
    </row>
    <row r="366" spans="1:672" ht="20.25" customHeight="1" x14ac:dyDescent="0.2">
      <c r="D366" s="206"/>
      <c r="E366" s="207" t="s">
        <v>175</v>
      </c>
      <c r="F366" s="208"/>
      <c r="G366" s="208"/>
      <c r="H366" s="205" t="s">
        <v>176</v>
      </c>
      <c r="I366" s="205"/>
      <c r="J366" s="205"/>
      <c r="K366" s="205"/>
      <c r="L366" s="205"/>
      <c r="M366" s="205"/>
      <c r="O366" s="205" t="s">
        <v>177</v>
      </c>
      <c r="P366" s="205"/>
      <c r="Q366" s="205"/>
      <c r="R366" s="205"/>
      <c r="S366" s="205"/>
    </row>
    <row r="367" spans="1:672" x14ac:dyDescent="0.2">
      <c r="C367" s="206"/>
      <c r="D367" s="206"/>
      <c r="E367" s="206"/>
      <c r="F367" s="208"/>
      <c r="G367" s="208"/>
      <c r="H367" s="205"/>
      <c r="J367" s="205"/>
      <c r="K367" s="205"/>
      <c r="L367" s="205"/>
      <c r="M367" s="205"/>
      <c r="O367" s="205"/>
      <c r="P367" s="205"/>
      <c r="Q367" s="205"/>
      <c r="R367" s="205"/>
      <c r="S367" s="205"/>
    </row>
    <row r="368" spans="1:672" x14ac:dyDescent="0.2">
      <c r="C368" s="206"/>
      <c r="D368" s="206"/>
      <c r="E368" s="206"/>
      <c r="F368" s="208"/>
      <c r="G368" s="208"/>
      <c r="H368" s="205"/>
      <c r="J368" s="205"/>
      <c r="K368" s="205"/>
      <c r="L368" s="205"/>
      <c r="M368" s="205"/>
      <c r="O368" s="205"/>
      <c r="P368" s="205"/>
      <c r="Q368" s="205"/>
      <c r="R368" s="205"/>
      <c r="S368" s="205"/>
    </row>
    <row r="370" spans="3:3" x14ac:dyDescent="0.2">
      <c r="C370" s="127" t="s">
        <v>178</v>
      </c>
    </row>
    <row r="371" spans="3:3" x14ac:dyDescent="0.2">
      <c r="C371" s="127" t="s">
        <v>179</v>
      </c>
    </row>
    <row r="372" spans="3:3" x14ac:dyDescent="0.2">
      <c r="C372" s="127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11458333333333333" right="0.23735119047619047" top="0.75" bottom="0.75" header="0.3" footer="0.3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72"/>
  <sheetViews>
    <sheetView workbookViewId="0">
      <selection sqref="A1:XFD1048576"/>
    </sheetView>
  </sheetViews>
  <sheetFormatPr defaultColWidth="9.140625" defaultRowHeight="12.75" x14ac:dyDescent="0.2"/>
  <cols>
    <col min="1" max="1" width="1.140625" style="236" customWidth="1"/>
    <col min="2" max="2" width="6.140625" style="236" customWidth="1"/>
    <col min="3" max="3" width="5.7109375" style="236" customWidth="1"/>
    <col min="4" max="4" width="6" style="236" customWidth="1"/>
    <col min="5" max="5" width="21" style="236" customWidth="1"/>
    <col min="6" max="6" width="13" style="314" customWidth="1"/>
    <col min="7" max="7" width="11.7109375" style="314" customWidth="1"/>
    <col min="8" max="8" width="11.28515625" style="314" customWidth="1"/>
    <col min="9" max="9" width="12.5703125" style="314" customWidth="1"/>
    <col min="10" max="10" width="12.28515625" style="314" customWidth="1"/>
    <col min="11" max="11" width="11.28515625" style="314" customWidth="1"/>
    <col min="12" max="12" width="8.5703125" style="314" customWidth="1"/>
    <col min="13" max="13" width="12.28515625" style="314" customWidth="1"/>
    <col min="14" max="14" width="8.7109375" style="314" customWidth="1"/>
    <col min="15" max="15" width="9.7109375" style="314" customWidth="1"/>
    <col min="16" max="16" width="10.5703125" style="314" customWidth="1"/>
    <col min="17" max="17" width="9.5703125" style="314" customWidth="1"/>
    <col min="18" max="18" width="6.7109375" style="314" customWidth="1"/>
    <col min="19" max="19" width="9" style="314" customWidth="1"/>
    <col min="20" max="20" width="8.28515625" style="314" customWidth="1"/>
    <col min="21" max="21" width="6.140625" style="314" customWidth="1"/>
    <col min="22" max="22" width="8.7109375" style="314" customWidth="1"/>
    <col min="23" max="23" width="6.5703125" style="314" customWidth="1"/>
    <col min="24" max="24" width="5.42578125" style="314" customWidth="1"/>
    <col min="25" max="25" width="5.140625" style="314" customWidth="1"/>
    <col min="26" max="26" width="7.5703125" style="314" customWidth="1"/>
    <col min="27" max="27" width="15.5703125" style="236" customWidth="1"/>
    <col min="28" max="28" width="15.28515625" style="236" customWidth="1"/>
    <col min="29" max="29" width="17.5703125" style="236" customWidth="1"/>
    <col min="30" max="33" width="9.140625" style="236" customWidth="1"/>
    <col min="34" max="16384" width="9.140625" style="236"/>
  </cols>
  <sheetData>
    <row r="1" spans="1:28" s="219" customFormat="1" ht="15" x14ac:dyDescent="0.25">
      <c r="A1" s="217"/>
      <c r="B1" s="217"/>
      <c r="C1" s="217"/>
      <c r="D1" s="217"/>
      <c r="E1" s="217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7"/>
      <c r="AB1" s="480" t="s">
        <v>0</v>
      </c>
    </row>
    <row r="2" spans="1:28" s="219" customFormat="1" ht="29.25" customHeight="1" x14ac:dyDescent="0.25">
      <c r="A2" s="217"/>
      <c r="B2" s="217"/>
      <c r="C2" s="217"/>
      <c r="D2" s="217"/>
      <c r="E2" s="217"/>
      <c r="F2" s="218"/>
      <c r="G2" s="481" t="s">
        <v>1</v>
      </c>
      <c r="H2" s="481"/>
      <c r="I2" s="481"/>
      <c r="J2" s="481"/>
      <c r="K2" s="481"/>
      <c r="L2" s="481"/>
      <c r="M2" s="481"/>
      <c r="N2" s="481"/>
      <c r="O2" s="481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7"/>
      <c r="AB2" s="480"/>
    </row>
    <row r="3" spans="1:28" s="219" customFormat="1" ht="15" x14ac:dyDescent="0.25">
      <c r="A3" s="217"/>
      <c r="B3" s="217"/>
      <c r="C3" s="217"/>
      <c r="D3" s="217"/>
      <c r="E3" s="217"/>
      <c r="F3" s="218"/>
      <c r="G3" s="481" t="s">
        <v>185</v>
      </c>
      <c r="H3" s="481"/>
      <c r="I3" s="481"/>
      <c r="J3" s="481"/>
      <c r="K3" s="481"/>
      <c r="L3" s="481"/>
      <c r="M3" s="481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7"/>
      <c r="AB3" s="220"/>
    </row>
    <row r="4" spans="1:28" s="219" customFormat="1" ht="15" x14ac:dyDescent="0.25">
      <c r="A4" s="217"/>
      <c r="B4" s="482" t="s">
        <v>2</v>
      </c>
      <c r="C4" s="482"/>
      <c r="D4" s="482"/>
      <c r="E4" s="482"/>
      <c r="F4" s="218"/>
      <c r="G4" s="218" t="s">
        <v>3</v>
      </c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7"/>
      <c r="AB4" s="220"/>
    </row>
    <row r="5" spans="1:28" s="219" customFormat="1" ht="15" x14ac:dyDescent="0.25">
      <c r="A5" s="221"/>
      <c r="B5" s="221" t="s">
        <v>4</v>
      </c>
      <c r="C5" s="222"/>
      <c r="D5" s="222"/>
      <c r="E5" s="222"/>
      <c r="F5" s="223"/>
      <c r="G5" s="479" t="s">
        <v>5</v>
      </c>
      <c r="H5" s="479"/>
      <c r="I5" s="479"/>
      <c r="J5" s="479"/>
      <c r="K5" s="479"/>
      <c r="L5" s="479"/>
      <c r="M5" s="479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5"/>
      <c r="AB5" s="225"/>
    </row>
    <row r="6" spans="1:28" s="219" customFormat="1" ht="15" x14ac:dyDescent="0.25">
      <c r="B6" s="219" t="s">
        <v>6</v>
      </c>
      <c r="C6" s="226"/>
      <c r="D6" s="226"/>
      <c r="E6" s="226"/>
      <c r="F6" s="227"/>
      <c r="G6" s="483" t="s">
        <v>7</v>
      </c>
      <c r="H6" s="483"/>
      <c r="I6" s="483"/>
      <c r="J6" s="483"/>
      <c r="K6" s="483"/>
      <c r="L6" s="483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5"/>
      <c r="AB6" s="225"/>
    </row>
    <row r="7" spans="1:28" s="219" customFormat="1" ht="15" x14ac:dyDescent="0.25">
      <c r="B7" s="219" t="s">
        <v>8</v>
      </c>
      <c r="C7" s="226"/>
      <c r="D7" s="226"/>
      <c r="E7" s="226"/>
      <c r="F7" s="227"/>
      <c r="G7" s="228" t="s">
        <v>224</v>
      </c>
      <c r="H7" s="224"/>
      <c r="I7" s="224"/>
      <c r="J7" s="224"/>
      <c r="K7" s="224"/>
      <c r="L7" s="224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</row>
    <row r="8" spans="1:28" s="219" customFormat="1" ht="15" x14ac:dyDescent="0.25">
      <c r="B8" s="219" t="s">
        <v>9</v>
      </c>
      <c r="C8" s="226"/>
      <c r="D8" s="226"/>
      <c r="E8" s="226"/>
      <c r="F8" s="227"/>
      <c r="G8" s="483" t="s">
        <v>10</v>
      </c>
      <c r="H8" s="483"/>
      <c r="I8" s="483"/>
      <c r="J8" s="483"/>
      <c r="K8" s="483"/>
      <c r="L8" s="224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</row>
    <row r="9" spans="1:28" s="219" customFormat="1" ht="15" x14ac:dyDescent="0.25">
      <c r="B9" s="219" t="s">
        <v>11</v>
      </c>
      <c r="F9" s="230"/>
      <c r="G9" s="230" t="s">
        <v>12</v>
      </c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5"/>
      <c r="AB9" s="231"/>
    </row>
    <row r="10" spans="1:28" s="219" customFormat="1" ht="15" x14ac:dyDescent="0.25">
      <c r="B10" s="484" t="s">
        <v>13</v>
      </c>
      <c r="C10" s="484"/>
      <c r="D10" s="484"/>
      <c r="E10" s="484" t="s">
        <v>14</v>
      </c>
      <c r="F10" s="485" t="s">
        <v>15</v>
      </c>
      <c r="G10" s="485" t="s">
        <v>16</v>
      </c>
      <c r="H10" s="485"/>
      <c r="I10" s="485" t="s">
        <v>17</v>
      </c>
      <c r="J10" s="485" t="s">
        <v>18</v>
      </c>
      <c r="K10" s="485" t="s">
        <v>19</v>
      </c>
      <c r="L10" s="485" t="s">
        <v>20</v>
      </c>
      <c r="M10" s="485" t="s">
        <v>21</v>
      </c>
      <c r="N10" s="485" t="s">
        <v>22</v>
      </c>
      <c r="O10" s="485" t="s">
        <v>23</v>
      </c>
      <c r="P10" s="487" t="s">
        <v>24</v>
      </c>
      <c r="Q10" s="487" t="s">
        <v>25</v>
      </c>
      <c r="R10" s="485" t="s">
        <v>26</v>
      </c>
      <c r="S10" s="485"/>
      <c r="T10" s="485"/>
      <c r="U10" s="485" t="s">
        <v>27</v>
      </c>
      <c r="V10" s="485" t="s">
        <v>28</v>
      </c>
      <c r="W10" s="490" t="s">
        <v>26</v>
      </c>
      <c r="X10" s="491"/>
      <c r="Y10" s="491"/>
      <c r="Z10" s="492"/>
      <c r="AA10" s="484" t="s">
        <v>29</v>
      </c>
      <c r="AB10" s="484" t="s">
        <v>30</v>
      </c>
    </row>
    <row r="11" spans="1:28" s="219" customFormat="1" ht="15" x14ac:dyDescent="0.25">
      <c r="B11" s="486" t="s">
        <v>31</v>
      </c>
      <c r="C11" s="486" t="s">
        <v>32</v>
      </c>
      <c r="D11" s="486" t="s">
        <v>33</v>
      </c>
      <c r="E11" s="484"/>
      <c r="F11" s="485"/>
      <c r="G11" s="485"/>
      <c r="H11" s="485"/>
      <c r="I11" s="485"/>
      <c r="J11" s="485"/>
      <c r="K11" s="485"/>
      <c r="L11" s="485"/>
      <c r="M11" s="485"/>
      <c r="N11" s="485"/>
      <c r="O11" s="485"/>
      <c r="P11" s="488"/>
      <c r="Q11" s="488"/>
      <c r="R11" s="485" t="s">
        <v>34</v>
      </c>
      <c r="S11" s="485" t="s">
        <v>35</v>
      </c>
      <c r="T11" s="485" t="s">
        <v>36</v>
      </c>
      <c r="U11" s="485"/>
      <c r="V11" s="485"/>
      <c r="W11" s="485" t="s">
        <v>37</v>
      </c>
      <c r="X11" s="485" t="s">
        <v>38</v>
      </c>
      <c r="Y11" s="485" t="s">
        <v>39</v>
      </c>
      <c r="Z11" s="485" t="s">
        <v>40</v>
      </c>
      <c r="AA11" s="484"/>
      <c r="AB11" s="484"/>
    </row>
    <row r="12" spans="1:28" s="219" customFormat="1" ht="45" x14ac:dyDescent="0.25">
      <c r="B12" s="486"/>
      <c r="C12" s="486"/>
      <c r="D12" s="486"/>
      <c r="E12" s="484"/>
      <c r="F12" s="485"/>
      <c r="G12" s="232" t="s">
        <v>41</v>
      </c>
      <c r="H12" s="232" t="s">
        <v>42</v>
      </c>
      <c r="I12" s="485"/>
      <c r="J12" s="485"/>
      <c r="K12" s="485"/>
      <c r="L12" s="485"/>
      <c r="M12" s="485"/>
      <c r="N12" s="485"/>
      <c r="O12" s="485"/>
      <c r="P12" s="489"/>
      <c r="Q12" s="489"/>
      <c r="R12" s="485"/>
      <c r="S12" s="485"/>
      <c r="T12" s="485"/>
      <c r="U12" s="485"/>
      <c r="V12" s="485"/>
      <c r="W12" s="485"/>
      <c r="X12" s="485"/>
      <c r="Y12" s="485"/>
      <c r="Z12" s="485"/>
      <c r="AA12" s="484"/>
      <c r="AB12" s="484"/>
    </row>
    <row r="13" spans="1:28" s="233" customFormat="1" ht="15.75" customHeight="1" x14ac:dyDescent="0.2">
      <c r="B13" s="234">
        <v>1</v>
      </c>
      <c r="C13" s="234">
        <v>2</v>
      </c>
      <c r="D13" s="234">
        <v>3</v>
      </c>
      <c r="E13" s="234">
        <v>4</v>
      </c>
      <c r="F13" s="234">
        <v>5</v>
      </c>
      <c r="G13" s="234">
        <v>6</v>
      </c>
      <c r="H13" s="234">
        <v>7</v>
      </c>
      <c r="I13" s="234">
        <v>8</v>
      </c>
      <c r="J13" s="235">
        <v>9</v>
      </c>
      <c r="K13" s="235">
        <v>10</v>
      </c>
      <c r="L13" s="234">
        <v>11</v>
      </c>
      <c r="M13" s="234">
        <v>12</v>
      </c>
      <c r="N13" s="234">
        <v>13</v>
      </c>
      <c r="O13" s="234">
        <v>14</v>
      </c>
      <c r="P13" s="235">
        <v>15</v>
      </c>
      <c r="Q13" s="234">
        <v>16</v>
      </c>
      <c r="R13" s="234">
        <v>17</v>
      </c>
      <c r="S13" s="234">
        <v>18</v>
      </c>
      <c r="T13" s="234">
        <v>19</v>
      </c>
      <c r="U13" s="234">
        <v>20</v>
      </c>
      <c r="V13" s="234">
        <v>21</v>
      </c>
      <c r="W13" s="234">
        <v>22</v>
      </c>
      <c r="X13" s="234">
        <v>23</v>
      </c>
      <c r="Y13" s="234">
        <v>24</v>
      </c>
      <c r="Z13" s="234">
        <v>25</v>
      </c>
      <c r="AA13" s="234">
        <v>26</v>
      </c>
      <c r="AB13" s="234">
        <v>27</v>
      </c>
    </row>
    <row r="14" spans="1:28" ht="27.75" customHeight="1" x14ac:dyDescent="0.2">
      <c r="B14" s="237">
        <v>333</v>
      </c>
      <c r="C14" s="238" t="s">
        <v>43</v>
      </c>
      <c r="D14" s="238"/>
      <c r="E14" s="239" t="s">
        <v>44</v>
      </c>
      <c r="F14" s="240">
        <f t="shared" ref="F14:K14" si="0">F15+F32+F45+F64+F81+F95+F111+F128+F144+F161+F170+F172+F186+F187+F192+F204+F205+F209+F229+F246+F265+F280+F293+F311+F313+F315+F328+F330+F332+F336+F353+F354+F359</f>
        <v>41685978</v>
      </c>
      <c r="G14" s="240">
        <f t="shared" si="0"/>
        <v>15712169</v>
      </c>
      <c r="H14" s="240">
        <f t="shared" si="0"/>
        <v>12022335</v>
      </c>
      <c r="I14" s="241">
        <f t="shared" si="0"/>
        <v>13659808.490379995</v>
      </c>
      <c r="J14" s="240">
        <f t="shared" si="0"/>
        <v>-2052360.5096199999</v>
      </c>
      <c r="K14" s="240">
        <f t="shared" si="0"/>
        <v>11965441.278229998</v>
      </c>
      <c r="L14" s="242">
        <f t="shared" ref="L14:L25" si="1">(K14/H14)*100</f>
        <v>99.526766457846989</v>
      </c>
      <c r="M14" s="240">
        <f t="shared" ref="M14:V14" si="2">M15+M32+M45+M64+M81+M95+M111+M128+M144+M161+M170+M172+M186+M187+M192+M204+M205+M209+M229+M246+M265+M280+M293+M311+M313+M315+M328+M330+M332+M336+M353+M354+M359</f>
        <v>41685978</v>
      </c>
      <c r="N14" s="241">
        <f t="shared" ref="N14:N45" si="3">M14/F14*100</f>
        <v>100</v>
      </c>
      <c r="O14" s="240">
        <f t="shared" si="2"/>
        <v>0</v>
      </c>
      <c r="P14" s="240">
        <f t="shared" si="2"/>
        <v>-56893.721769999931</v>
      </c>
      <c r="Q14" s="240">
        <f t="shared" si="2"/>
        <v>-139846.37600000002</v>
      </c>
      <c r="R14" s="240">
        <f t="shared" si="2"/>
        <v>0</v>
      </c>
      <c r="S14" s="240">
        <f t="shared" si="2"/>
        <v>-86142.98</v>
      </c>
      <c r="T14" s="240">
        <f t="shared" si="2"/>
        <v>-53671.396000000008</v>
      </c>
      <c r="U14" s="240">
        <f t="shared" si="2"/>
        <v>0</v>
      </c>
      <c r="V14" s="240">
        <f t="shared" si="2"/>
        <v>-16454.285450000014</v>
      </c>
      <c r="W14" s="241"/>
      <c r="X14" s="241"/>
      <c r="Y14" s="241"/>
      <c r="Z14" s="241"/>
      <c r="AA14" s="243"/>
      <c r="AB14" s="244"/>
    </row>
    <row r="15" spans="1:28" ht="51" x14ac:dyDescent="0.2">
      <c r="B15" s="245" t="s">
        <v>45</v>
      </c>
      <c r="C15" s="238"/>
      <c r="D15" s="238"/>
      <c r="E15" s="246" t="s">
        <v>5</v>
      </c>
      <c r="F15" s="241">
        <f t="shared" ref="F15:I15" si="4">F16</f>
        <v>604076</v>
      </c>
      <c r="G15" s="241">
        <f t="shared" si="4"/>
        <v>285540</v>
      </c>
      <c r="H15" s="241">
        <f t="shared" si="4"/>
        <v>227397</v>
      </c>
      <c r="I15" s="241">
        <f t="shared" si="4"/>
        <v>270083.924</v>
      </c>
      <c r="J15" s="241">
        <f t="shared" ref="J15:J31" si="5">I15-G15</f>
        <v>-15456.076000000001</v>
      </c>
      <c r="K15" s="241">
        <f t="shared" ref="K15:O15" si="6">K16</f>
        <v>223224.29558000001</v>
      </c>
      <c r="L15" s="242">
        <f t="shared" si="1"/>
        <v>98.165013425858731</v>
      </c>
      <c r="M15" s="241">
        <f t="shared" si="6"/>
        <v>604076</v>
      </c>
      <c r="N15" s="241">
        <f t="shared" si="3"/>
        <v>100</v>
      </c>
      <c r="O15" s="241">
        <f t="shared" si="6"/>
        <v>0</v>
      </c>
      <c r="P15" s="241">
        <f t="shared" ref="P15:P31" si="7">K15-H15</f>
        <v>-4172.7044199999946</v>
      </c>
      <c r="Q15" s="241">
        <f t="shared" ref="Q15:Q17" si="8">R15+S15+T15</f>
        <v>-51798.314999999995</v>
      </c>
      <c r="R15" s="241">
        <f t="shared" ref="R15:V15" si="9">+R16</f>
        <v>0</v>
      </c>
      <c r="S15" s="241">
        <f t="shared" si="9"/>
        <v>-45703.314999999995</v>
      </c>
      <c r="T15" s="241">
        <f>T16</f>
        <v>-6095</v>
      </c>
      <c r="U15" s="241"/>
      <c r="V15" s="241">
        <f t="shared" si="9"/>
        <v>0</v>
      </c>
      <c r="W15" s="241"/>
      <c r="X15" s="241"/>
      <c r="Y15" s="241"/>
      <c r="Z15" s="241"/>
      <c r="AA15" s="243"/>
      <c r="AB15" s="239"/>
    </row>
    <row r="16" spans="1:28" ht="25.5" x14ac:dyDescent="0.2">
      <c r="A16" s="236">
        <v>1</v>
      </c>
      <c r="B16" s="245"/>
      <c r="C16" s="238" t="s">
        <v>46</v>
      </c>
      <c r="D16" s="238"/>
      <c r="E16" s="247" t="s">
        <v>47</v>
      </c>
      <c r="F16" s="241">
        <f t="shared" ref="F16:I16" si="10">F17+F18+F19+F20+F21+F22+F23+F24+F25+F26+F27+F28+F29+F30+F31</f>
        <v>604076</v>
      </c>
      <c r="G16" s="241">
        <f t="shared" si="10"/>
        <v>285540</v>
      </c>
      <c r="H16" s="241">
        <f t="shared" si="10"/>
        <v>227397</v>
      </c>
      <c r="I16" s="241">
        <f t="shared" si="10"/>
        <v>270083.924</v>
      </c>
      <c r="J16" s="241">
        <f t="shared" si="5"/>
        <v>-15456.076000000001</v>
      </c>
      <c r="K16" s="241">
        <f>K17+K18+K19+K20+K21+K22+K23+K24+K25+K26+K27+K28+K29+K30+K31</f>
        <v>223224.29558000001</v>
      </c>
      <c r="L16" s="242">
        <f t="shared" si="1"/>
        <v>98.165013425858731</v>
      </c>
      <c r="M16" s="241">
        <f>M17+M18+M19+M20+M21+M22+M23+M24+M25+M26+M27+M28+M29+M30+M31</f>
        <v>604076</v>
      </c>
      <c r="N16" s="241">
        <f t="shared" si="3"/>
        <v>100</v>
      </c>
      <c r="O16" s="241">
        <f>O17+O18+O19+O21+O22+O23+O24+O25+O26+O27+O29+O30</f>
        <v>0</v>
      </c>
      <c r="P16" s="241">
        <f t="shared" si="7"/>
        <v>-4172.7044199999946</v>
      </c>
      <c r="Q16" s="241">
        <f t="shared" si="8"/>
        <v>-51798.314999999995</v>
      </c>
      <c r="R16" s="241">
        <f t="shared" ref="R16:T16" si="11">SUM(R17:R30)+R31</f>
        <v>0</v>
      </c>
      <c r="S16" s="241">
        <f t="shared" si="11"/>
        <v>-45703.314999999995</v>
      </c>
      <c r="T16" s="241">
        <f t="shared" si="11"/>
        <v>-6095</v>
      </c>
      <c r="U16" s="241"/>
      <c r="V16" s="241">
        <v>0</v>
      </c>
      <c r="W16" s="241"/>
      <c r="X16" s="241"/>
      <c r="Y16" s="241"/>
      <c r="Z16" s="241"/>
      <c r="AA16" s="248"/>
      <c r="AB16" s="249"/>
    </row>
    <row r="17" spans="2:28" ht="51" x14ac:dyDescent="0.2">
      <c r="B17" s="245"/>
      <c r="C17" s="238"/>
      <c r="D17" s="250" t="s">
        <v>48</v>
      </c>
      <c r="E17" s="246" t="s">
        <v>49</v>
      </c>
      <c r="F17" s="241">
        <v>228770</v>
      </c>
      <c r="G17" s="241">
        <v>89214</v>
      </c>
      <c r="H17" s="241">
        <v>89214</v>
      </c>
      <c r="I17" s="241">
        <v>89214</v>
      </c>
      <c r="J17" s="241">
        <f t="shared" si="5"/>
        <v>0</v>
      </c>
      <c r="K17" s="241">
        <v>89214</v>
      </c>
      <c r="L17" s="242">
        <f t="shared" si="1"/>
        <v>100</v>
      </c>
      <c r="M17" s="242">
        <f t="shared" ref="M17:M31" si="12">F17</f>
        <v>228770</v>
      </c>
      <c r="N17" s="241">
        <f t="shared" si="3"/>
        <v>100</v>
      </c>
      <c r="O17" s="241">
        <f t="shared" ref="O17:O32" si="13">M17-F17</f>
        <v>0</v>
      </c>
      <c r="P17" s="241">
        <f t="shared" si="7"/>
        <v>0</v>
      </c>
      <c r="Q17" s="241">
        <f t="shared" si="8"/>
        <v>-2367.8580000000002</v>
      </c>
      <c r="R17" s="242"/>
      <c r="S17" s="242">
        <v>-2367.8580000000002</v>
      </c>
      <c r="T17" s="241"/>
      <c r="U17" s="241"/>
      <c r="V17" s="241">
        <f>P17-Q17-U17</f>
        <v>2367.8580000000002</v>
      </c>
      <c r="W17" s="241"/>
      <c r="X17" s="241"/>
      <c r="Y17" s="241"/>
      <c r="Z17" s="241"/>
      <c r="AA17" s="239" t="s">
        <v>66</v>
      </c>
      <c r="AB17" s="239" t="s">
        <v>66</v>
      </c>
    </row>
    <row r="18" spans="2:28" ht="25.5" x14ac:dyDescent="0.2">
      <c r="B18" s="245"/>
      <c r="C18" s="238"/>
      <c r="D18" s="250" t="s">
        <v>51</v>
      </c>
      <c r="E18" s="246" t="s">
        <v>52</v>
      </c>
      <c r="F18" s="241">
        <v>63906</v>
      </c>
      <c r="G18" s="241">
        <v>45906</v>
      </c>
      <c r="H18" s="241">
        <v>45906</v>
      </c>
      <c r="I18" s="241">
        <v>45905.970999999998</v>
      </c>
      <c r="J18" s="241">
        <f t="shared" si="5"/>
        <v>-2.9000000002270099E-2</v>
      </c>
      <c r="K18" s="241">
        <v>45905.970999999998</v>
      </c>
      <c r="L18" s="242">
        <f t="shared" si="1"/>
        <v>99.999936827429963</v>
      </c>
      <c r="M18" s="242">
        <f t="shared" si="12"/>
        <v>63906</v>
      </c>
      <c r="N18" s="241">
        <f t="shared" si="3"/>
        <v>100</v>
      </c>
      <c r="O18" s="241">
        <f t="shared" si="13"/>
        <v>0</v>
      </c>
      <c r="P18" s="241">
        <f t="shared" si="7"/>
        <v>-2.9000000002270099E-2</v>
      </c>
      <c r="Q18" s="241">
        <f>T18+S18</f>
        <v>-35061</v>
      </c>
      <c r="R18" s="242" t="s">
        <v>53</v>
      </c>
      <c r="S18" s="242">
        <v>-35061</v>
      </c>
      <c r="T18" s="241"/>
      <c r="U18" s="241"/>
      <c r="V18" s="241">
        <f>P18-Q18-U18</f>
        <v>35060.970999999998</v>
      </c>
      <c r="W18" s="241"/>
      <c r="X18" s="241"/>
      <c r="Y18" s="241"/>
      <c r="Z18" s="241"/>
      <c r="AA18" s="239"/>
      <c r="AB18" s="239"/>
    </row>
    <row r="19" spans="2:28" x14ac:dyDescent="0.2">
      <c r="B19" s="245"/>
      <c r="C19" s="238"/>
      <c r="D19" s="250" t="s">
        <v>55</v>
      </c>
      <c r="E19" s="246" t="s">
        <v>56</v>
      </c>
      <c r="F19" s="241">
        <v>40436</v>
      </c>
      <c r="G19" s="241">
        <v>4470</v>
      </c>
      <c r="H19" s="241">
        <v>4470</v>
      </c>
      <c r="I19" s="241">
        <v>3373.1320000000001</v>
      </c>
      <c r="J19" s="241">
        <f t="shared" si="5"/>
        <v>-1096.8679999999999</v>
      </c>
      <c r="K19" s="241">
        <v>3373.1320000000001</v>
      </c>
      <c r="L19" s="242">
        <f t="shared" si="1"/>
        <v>75.461565995525731</v>
      </c>
      <c r="M19" s="242">
        <f t="shared" si="12"/>
        <v>40436</v>
      </c>
      <c r="N19" s="241">
        <f t="shared" si="3"/>
        <v>100</v>
      </c>
      <c r="O19" s="241">
        <f t="shared" si="13"/>
        <v>0</v>
      </c>
      <c r="P19" s="241">
        <f t="shared" si="7"/>
        <v>-1096.8679999999999</v>
      </c>
      <c r="Q19" s="241">
        <f t="shared" ref="Q19:Q31" si="14">R19+S19+T19</f>
        <v>0</v>
      </c>
      <c r="R19" s="242"/>
      <c r="S19" s="242"/>
      <c r="T19" s="241"/>
      <c r="U19" s="241"/>
      <c r="V19" s="241">
        <v>0</v>
      </c>
      <c r="W19" s="241"/>
      <c r="X19" s="241"/>
      <c r="Y19" s="241"/>
      <c r="Z19" s="241"/>
      <c r="AA19" s="239"/>
      <c r="AB19" s="239"/>
    </row>
    <row r="20" spans="2:28" ht="51" x14ac:dyDescent="0.2">
      <c r="B20" s="245"/>
      <c r="C20" s="238"/>
      <c r="D20" s="250" t="s">
        <v>57</v>
      </c>
      <c r="E20" s="251" t="s">
        <v>58</v>
      </c>
      <c r="F20" s="241">
        <v>9719</v>
      </c>
      <c r="G20" s="241">
        <v>3675</v>
      </c>
      <c r="H20" s="241">
        <v>3675</v>
      </c>
      <c r="I20" s="241">
        <v>3417.8809999999999</v>
      </c>
      <c r="J20" s="241">
        <f t="shared" si="5"/>
        <v>-257.11900000000014</v>
      </c>
      <c r="K20" s="241">
        <v>3417.8809999999999</v>
      </c>
      <c r="L20" s="242">
        <f t="shared" si="1"/>
        <v>93.003564625850331</v>
      </c>
      <c r="M20" s="242">
        <f t="shared" si="12"/>
        <v>9719</v>
      </c>
      <c r="N20" s="241">
        <f t="shared" si="3"/>
        <v>100</v>
      </c>
      <c r="O20" s="241">
        <f t="shared" si="13"/>
        <v>0</v>
      </c>
      <c r="P20" s="241">
        <f t="shared" si="7"/>
        <v>-257.11900000000014</v>
      </c>
      <c r="Q20" s="241">
        <f t="shared" si="14"/>
        <v>-1609.992</v>
      </c>
      <c r="R20" s="242"/>
      <c r="S20" s="242">
        <v>-1609.992</v>
      </c>
      <c r="T20" s="241"/>
      <c r="U20" s="241"/>
      <c r="V20" s="241">
        <v>0</v>
      </c>
      <c r="W20" s="241"/>
      <c r="X20" s="241"/>
      <c r="Y20" s="241"/>
      <c r="Z20" s="241"/>
      <c r="AA20" s="239" t="s">
        <v>66</v>
      </c>
      <c r="AB20" s="239" t="s">
        <v>66</v>
      </c>
    </row>
    <row r="21" spans="2:28" ht="42" customHeight="1" x14ac:dyDescent="0.2">
      <c r="B21" s="245"/>
      <c r="C21" s="238"/>
      <c r="D21" s="250" t="s">
        <v>59</v>
      </c>
      <c r="E21" s="246" t="s">
        <v>60</v>
      </c>
      <c r="F21" s="241">
        <v>14884</v>
      </c>
      <c r="G21" s="241">
        <v>7192</v>
      </c>
      <c r="H21" s="241">
        <v>7192</v>
      </c>
      <c r="I21" s="241">
        <v>7192</v>
      </c>
      <c r="J21" s="241">
        <f t="shared" si="5"/>
        <v>0</v>
      </c>
      <c r="K21" s="241">
        <v>7192</v>
      </c>
      <c r="L21" s="242">
        <f t="shared" si="1"/>
        <v>100</v>
      </c>
      <c r="M21" s="242">
        <f t="shared" si="12"/>
        <v>14884</v>
      </c>
      <c r="N21" s="241">
        <f t="shared" si="3"/>
        <v>100</v>
      </c>
      <c r="O21" s="241">
        <f t="shared" si="13"/>
        <v>0</v>
      </c>
      <c r="P21" s="241">
        <f t="shared" si="7"/>
        <v>0</v>
      </c>
      <c r="Q21" s="241">
        <f t="shared" si="14"/>
        <v>-2134.9119999999998</v>
      </c>
      <c r="R21" s="242"/>
      <c r="S21" s="241">
        <v>-2134.9119999999998</v>
      </c>
      <c r="T21" s="241"/>
      <c r="U21" s="241"/>
      <c r="V21" s="241">
        <v>0</v>
      </c>
      <c r="W21" s="241"/>
      <c r="X21" s="241"/>
      <c r="Y21" s="241"/>
      <c r="Z21" s="241"/>
      <c r="AA21" s="239"/>
      <c r="AB21" s="239"/>
    </row>
    <row r="22" spans="2:28" ht="38.25" x14ac:dyDescent="0.2">
      <c r="B22" s="245"/>
      <c r="C22" s="238"/>
      <c r="D22" s="250" t="s">
        <v>61</v>
      </c>
      <c r="E22" s="246" t="s">
        <v>62</v>
      </c>
      <c r="F22" s="241">
        <v>12495</v>
      </c>
      <c r="G22" s="241">
        <v>5395</v>
      </c>
      <c r="H22" s="241">
        <v>5395</v>
      </c>
      <c r="I22" s="241">
        <v>5395</v>
      </c>
      <c r="J22" s="241">
        <f t="shared" si="5"/>
        <v>0</v>
      </c>
      <c r="K22" s="241">
        <v>5395</v>
      </c>
      <c r="L22" s="242">
        <f t="shared" si="1"/>
        <v>100</v>
      </c>
      <c r="M22" s="242">
        <f t="shared" si="12"/>
        <v>12495</v>
      </c>
      <c r="N22" s="241">
        <f t="shared" si="3"/>
        <v>100</v>
      </c>
      <c r="O22" s="241">
        <f t="shared" si="13"/>
        <v>0</v>
      </c>
      <c r="P22" s="241">
        <f t="shared" si="7"/>
        <v>0</v>
      </c>
      <c r="Q22" s="241">
        <f t="shared" si="14"/>
        <v>-1855.8579999999999</v>
      </c>
      <c r="R22" s="242"/>
      <c r="S22" s="241">
        <v>-1855.8579999999999</v>
      </c>
      <c r="T22" s="241"/>
      <c r="U22" s="241"/>
      <c r="V22" s="241">
        <v>0</v>
      </c>
      <c r="W22" s="241"/>
      <c r="X22" s="241"/>
      <c r="Y22" s="241"/>
      <c r="Z22" s="241"/>
      <c r="AA22" s="239"/>
      <c r="AB22" s="239"/>
    </row>
    <row r="23" spans="2:28" ht="54.75" customHeight="1" x14ac:dyDescent="0.2">
      <c r="B23" s="245"/>
      <c r="C23" s="238"/>
      <c r="D23" s="250" t="s">
        <v>64</v>
      </c>
      <c r="E23" s="251" t="s">
        <v>65</v>
      </c>
      <c r="F23" s="241">
        <v>8331</v>
      </c>
      <c r="G23" s="241">
        <v>3861</v>
      </c>
      <c r="H23" s="241">
        <v>3861</v>
      </c>
      <c r="I23" s="241">
        <v>3754.4639999999999</v>
      </c>
      <c r="J23" s="241">
        <f t="shared" si="5"/>
        <v>-106.53600000000006</v>
      </c>
      <c r="K23" s="241">
        <v>3754.4639999999999</v>
      </c>
      <c r="L23" s="242">
        <f t="shared" si="1"/>
        <v>97.240714840714844</v>
      </c>
      <c r="M23" s="242">
        <f t="shared" si="12"/>
        <v>8331</v>
      </c>
      <c r="N23" s="241">
        <f t="shared" si="3"/>
        <v>100</v>
      </c>
      <c r="O23" s="241">
        <f t="shared" si="13"/>
        <v>0</v>
      </c>
      <c r="P23" s="241">
        <f t="shared" si="7"/>
        <v>-106.53600000000006</v>
      </c>
      <c r="Q23" s="241">
        <f t="shared" si="14"/>
        <v>-1266.183</v>
      </c>
      <c r="R23" s="242"/>
      <c r="S23" s="241">
        <v>-1266.183</v>
      </c>
      <c r="T23" s="241"/>
      <c r="U23" s="241"/>
      <c r="V23" s="241">
        <v>0</v>
      </c>
      <c r="W23" s="241"/>
      <c r="X23" s="241"/>
      <c r="Y23" s="241"/>
      <c r="Z23" s="241"/>
      <c r="AA23" s="239" t="s">
        <v>66</v>
      </c>
      <c r="AB23" s="239" t="s">
        <v>66</v>
      </c>
    </row>
    <row r="24" spans="2:28" ht="43.5" customHeight="1" x14ac:dyDescent="0.2">
      <c r="B24" s="245"/>
      <c r="C24" s="238"/>
      <c r="D24" s="250" t="s">
        <v>67</v>
      </c>
      <c r="E24" s="252" t="s">
        <v>68</v>
      </c>
      <c r="F24" s="241">
        <v>91626</v>
      </c>
      <c r="G24" s="241">
        <v>37750</v>
      </c>
      <c r="H24" s="241">
        <v>37750</v>
      </c>
      <c r="I24" s="241">
        <v>37750</v>
      </c>
      <c r="J24" s="241">
        <f t="shared" si="5"/>
        <v>0</v>
      </c>
      <c r="K24" s="241">
        <v>37750</v>
      </c>
      <c r="L24" s="242">
        <f t="shared" si="1"/>
        <v>100</v>
      </c>
      <c r="M24" s="242">
        <f t="shared" si="12"/>
        <v>91626</v>
      </c>
      <c r="N24" s="241">
        <f t="shared" si="3"/>
        <v>100</v>
      </c>
      <c r="O24" s="241">
        <f t="shared" si="13"/>
        <v>0</v>
      </c>
      <c r="P24" s="241">
        <f t="shared" si="7"/>
        <v>0</v>
      </c>
      <c r="Q24" s="241">
        <f t="shared" si="14"/>
        <v>-1102.3720000000001</v>
      </c>
      <c r="R24" s="242"/>
      <c r="S24" s="242">
        <v>-1102.3720000000001</v>
      </c>
      <c r="T24" s="241"/>
      <c r="U24" s="241"/>
      <c r="V24" s="241">
        <v>0</v>
      </c>
      <c r="W24" s="241"/>
      <c r="X24" s="241"/>
      <c r="Y24" s="241"/>
      <c r="Z24" s="241"/>
      <c r="AA24" s="239"/>
      <c r="AB24" s="239"/>
    </row>
    <row r="25" spans="2:28" ht="51" x14ac:dyDescent="0.2">
      <c r="B25" s="245"/>
      <c r="C25" s="238"/>
      <c r="D25" s="250" t="s">
        <v>69</v>
      </c>
      <c r="E25" s="252" t="s">
        <v>70</v>
      </c>
      <c r="F25" s="241">
        <v>13781</v>
      </c>
      <c r="G25" s="241">
        <v>5625</v>
      </c>
      <c r="H25" s="241">
        <v>5625</v>
      </c>
      <c r="I25" s="241">
        <v>5625</v>
      </c>
      <c r="J25" s="241">
        <f t="shared" si="5"/>
        <v>0</v>
      </c>
      <c r="K25" s="241">
        <v>5625</v>
      </c>
      <c r="L25" s="242">
        <f t="shared" si="1"/>
        <v>100</v>
      </c>
      <c r="M25" s="242">
        <f t="shared" si="12"/>
        <v>13781</v>
      </c>
      <c r="N25" s="241">
        <f t="shared" si="3"/>
        <v>100</v>
      </c>
      <c r="O25" s="241">
        <f t="shared" si="13"/>
        <v>0</v>
      </c>
      <c r="P25" s="241">
        <f t="shared" si="7"/>
        <v>0</v>
      </c>
      <c r="Q25" s="241">
        <f t="shared" si="14"/>
        <v>-305.14</v>
      </c>
      <c r="R25" s="242"/>
      <c r="S25" s="242">
        <v>-305.14</v>
      </c>
      <c r="T25" s="241"/>
      <c r="U25" s="241"/>
      <c r="V25" s="241">
        <v>0</v>
      </c>
      <c r="W25" s="241"/>
      <c r="X25" s="241"/>
      <c r="Y25" s="241"/>
      <c r="Z25" s="241"/>
      <c r="AA25" s="239" t="s">
        <v>66</v>
      </c>
      <c r="AB25" s="239" t="s">
        <v>66</v>
      </c>
    </row>
    <row r="26" spans="2:28" ht="25.5" x14ac:dyDescent="0.2">
      <c r="B26" s="245"/>
      <c r="C26" s="238"/>
      <c r="D26" s="250" t="s">
        <v>71</v>
      </c>
      <c r="E26" s="252" t="s">
        <v>72</v>
      </c>
      <c r="F26" s="241">
        <v>3564</v>
      </c>
      <c r="G26" s="241">
        <v>3564</v>
      </c>
      <c r="H26" s="241">
        <v>2564</v>
      </c>
      <c r="I26" s="241">
        <v>2367.2109999999998</v>
      </c>
      <c r="J26" s="241">
        <f t="shared" si="5"/>
        <v>-1196.7890000000002</v>
      </c>
      <c r="K26" s="241">
        <v>0</v>
      </c>
      <c r="L26" s="242">
        <v>0</v>
      </c>
      <c r="M26" s="242">
        <f t="shared" si="12"/>
        <v>3564</v>
      </c>
      <c r="N26" s="241">
        <f t="shared" si="3"/>
        <v>100</v>
      </c>
      <c r="O26" s="241">
        <f t="shared" si="13"/>
        <v>0</v>
      </c>
      <c r="P26" s="241">
        <f t="shared" si="7"/>
        <v>-2564</v>
      </c>
      <c r="Q26" s="241">
        <f t="shared" si="14"/>
        <v>0</v>
      </c>
      <c r="R26" s="242"/>
      <c r="S26" s="242"/>
      <c r="T26" s="242"/>
      <c r="U26" s="242"/>
      <c r="V26" s="241">
        <v>0</v>
      </c>
      <c r="W26" s="241"/>
      <c r="X26" s="241"/>
      <c r="Y26" s="241"/>
      <c r="Z26" s="241"/>
      <c r="AA26" s="239"/>
      <c r="AB26" s="239" t="s">
        <v>217</v>
      </c>
    </row>
    <row r="27" spans="2:28" ht="40.5" customHeight="1" x14ac:dyDescent="0.2">
      <c r="B27" s="245"/>
      <c r="C27" s="238"/>
      <c r="D27" s="250" t="s">
        <v>73</v>
      </c>
      <c r="E27" s="246" t="s">
        <v>74</v>
      </c>
      <c r="F27" s="241">
        <v>5303</v>
      </c>
      <c r="G27" s="241">
        <v>5303</v>
      </c>
      <c r="H27" s="241">
        <v>1900</v>
      </c>
      <c r="I27" s="241">
        <v>4698.2820000000002</v>
      </c>
      <c r="J27" s="241">
        <f t="shared" si="5"/>
        <v>-604.71799999999985</v>
      </c>
      <c r="K27" s="241">
        <v>1816.21558</v>
      </c>
      <c r="L27" s="242">
        <f>(K27/H27)*100</f>
        <v>95.590293684210522</v>
      </c>
      <c r="M27" s="242">
        <f t="shared" si="12"/>
        <v>5303</v>
      </c>
      <c r="N27" s="241">
        <f t="shared" si="3"/>
        <v>100</v>
      </c>
      <c r="O27" s="241">
        <f t="shared" si="13"/>
        <v>0</v>
      </c>
      <c r="P27" s="241">
        <f t="shared" si="7"/>
        <v>-83.784419999999955</v>
      </c>
      <c r="Q27" s="241">
        <f t="shared" si="14"/>
        <v>-137</v>
      </c>
      <c r="R27" s="242"/>
      <c r="S27" s="242"/>
      <c r="T27" s="242">
        <v>-137</v>
      </c>
      <c r="U27" s="242"/>
      <c r="V27" s="241">
        <v>0</v>
      </c>
      <c r="W27" s="241"/>
      <c r="X27" s="241"/>
      <c r="Y27" s="241"/>
      <c r="Z27" s="241"/>
      <c r="AA27" s="239" t="s">
        <v>205</v>
      </c>
      <c r="AB27" s="239" t="s">
        <v>205</v>
      </c>
    </row>
    <row r="28" spans="2:28" ht="51" x14ac:dyDescent="0.2">
      <c r="B28" s="245"/>
      <c r="C28" s="238"/>
      <c r="D28" s="250" t="s">
        <v>75</v>
      </c>
      <c r="E28" s="246" t="s">
        <v>76</v>
      </c>
      <c r="F28" s="241">
        <v>800</v>
      </c>
      <c r="G28" s="241">
        <v>800</v>
      </c>
      <c r="H28" s="241">
        <v>330</v>
      </c>
      <c r="I28" s="241">
        <v>800</v>
      </c>
      <c r="J28" s="241">
        <f t="shared" si="5"/>
        <v>0</v>
      </c>
      <c r="K28" s="241">
        <v>266</v>
      </c>
      <c r="L28" s="242">
        <v>0</v>
      </c>
      <c r="M28" s="242">
        <f t="shared" si="12"/>
        <v>800</v>
      </c>
      <c r="N28" s="241">
        <f t="shared" si="3"/>
        <v>100</v>
      </c>
      <c r="O28" s="241">
        <f t="shared" si="13"/>
        <v>0</v>
      </c>
      <c r="P28" s="241">
        <f t="shared" si="7"/>
        <v>-64</v>
      </c>
      <c r="Q28" s="241">
        <f t="shared" si="14"/>
        <v>-66</v>
      </c>
      <c r="R28" s="242"/>
      <c r="S28" s="242"/>
      <c r="T28" s="242">
        <v>-66</v>
      </c>
      <c r="U28" s="242"/>
      <c r="V28" s="241">
        <v>0</v>
      </c>
      <c r="W28" s="241"/>
      <c r="X28" s="241"/>
      <c r="Y28" s="241"/>
      <c r="Z28" s="241"/>
      <c r="AA28" s="239"/>
      <c r="AB28" s="239"/>
    </row>
    <row r="29" spans="2:28" ht="25.5" x14ac:dyDescent="0.2">
      <c r="B29" s="245"/>
      <c r="C29" s="238"/>
      <c r="D29" s="250" t="s">
        <v>77</v>
      </c>
      <c r="E29" s="246" t="s">
        <v>78</v>
      </c>
      <c r="F29" s="242">
        <v>72715</v>
      </c>
      <c r="G29" s="242">
        <v>72715</v>
      </c>
      <c r="H29" s="242">
        <v>19445</v>
      </c>
      <c r="I29" s="242">
        <v>60520.983</v>
      </c>
      <c r="J29" s="241">
        <f t="shared" si="5"/>
        <v>-12194.017</v>
      </c>
      <c r="K29" s="242">
        <v>19444.632000000001</v>
      </c>
      <c r="L29" s="242">
        <v>0</v>
      </c>
      <c r="M29" s="242">
        <f t="shared" si="12"/>
        <v>72715</v>
      </c>
      <c r="N29" s="241">
        <f t="shared" si="3"/>
        <v>100</v>
      </c>
      <c r="O29" s="241">
        <f t="shared" si="13"/>
        <v>0</v>
      </c>
      <c r="P29" s="241">
        <f t="shared" si="7"/>
        <v>-0.36799999999857391</v>
      </c>
      <c r="Q29" s="241">
        <f t="shared" si="14"/>
        <v>-5592</v>
      </c>
      <c r="R29" s="242"/>
      <c r="S29" s="242"/>
      <c r="T29" s="242">
        <v>-5592</v>
      </c>
      <c r="U29" s="242"/>
      <c r="V29" s="241">
        <v>0</v>
      </c>
      <c r="W29" s="241"/>
      <c r="X29" s="241"/>
      <c r="Y29" s="241"/>
      <c r="Z29" s="241"/>
      <c r="AA29" s="239"/>
      <c r="AB29" s="239" t="s">
        <v>200</v>
      </c>
    </row>
    <row r="30" spans="2:28" ht="25.5" x14ac:dyDescent="0.2">
      <c r="B30" s="245"/>
      <c r="C30" s="238"/>
      <c r="D30" s="250" t="s">
        <v>79</v>
      </c>
      <c r="E30" s="246" t="s">
        <v>80</v>
      </c>
      <c r="F30" s="242">
        <v>19021</v>
      </c>
      <c r="G30" s="242">
        <v>70</v>
      </c>
      <c r="H30" s="242">
        <v>70</v>
      </c>
      <c r="I30" s="242">
        <v>70</v>
      </c>
      <c r="J30" s="241">
        <f t="shared" si="5"/>
        <v>0</v>
      </c>
      <c r="K30" s="242">
        <v>70</v>
      </c>
      <c r="L30" s="242">
        <v>0</v>
      </c>
      <c r="M30" s="242">
        <f t="shared" si="12"/>
        <v>19021</v>
      </c>
      <c r="N30" s="241">
        <f t="shared" si="3"/>
        <v>100</v>
      </c>
      <c r="O30" s="241">
        <f t="shared" si="13"/>
        <v>0</v>
      </c>
      <c r="P30" s="241">
        <f t="shared" si="7"/>
        <v>0</v>
      </c>
      <c r="Q30" s="241">
        <f t="shared" si="14"/>
        <v>-300</v>
      </c>
      <c r="R30" s="242"/>
      <c r="S30" s="253"/>
      <c r="T30" s="253">
        <v>-300</v>
      </c>
      <c r="U30" s="242"/>
      <c r="V30" s="241">
        <v>0</v>
      </c>
      <c r="W30" s="241"/>
      <c r="X30" s="241"/>
      <c r="Y30" s="241"/>
      <c r="Z30" s="241"/>
      <c r="AA30" s="239"/>
      <c r="AB30" s="239"/>
    </row>
    <row r="31" spans="2:28" ht="38.25" x14ac:dyDescent="0.2">
      <c r="B31" s="245"/>
      <c r="C31" s="238"/>
      <c r="D31" s="250" t="s">
        <v>81</v>
      </c>
      <c r="E31" s="246" t="s">
        <v>82</v>
      </c>
      <c r="F31" s="242">
        <v>18725</v>
      </c>
      <c r="G31" s="242">
        <v>0</v>
      </c>
      <c r="H31" s="242">
        <v>0</v>
      </c>
      <c r="I31" s="242">
        <v>0</v>
      </c>
      <c r="J31" s="241">
        <f t="shared" si="5"/>
        <v>0</v>
      </c>
      <c r="K31" s="242">
        <v>0</v>
      </c>
      <c r="L31" s="242">
        <v>0</v>
      </c>
      <c r="M31" s="242">
        <f t="shared" si="12"/>
        <v>18725</v>
      </c>
      <c r="N31" s="241">
        <f t="shared" si="3"/>
        <v>100</v>
      </c>
      <c r="O31" s="241">
        <f t="shared" si="13"/>
        <v>0</v>
      </c>
      <c r="P31" s="241">
        <f t="shared" si="7"/>
        <v>0</v>
      </c>
      <c r="Q31" s="241">
        <f t="shared" si="14"/>
        <v>0</v>
      </c>
      <c r="R31" s="242"/>
      <c r="S31" s="253"/>
      <c r="T31" s="253"/>
      <c r="U31" s="242"/>
      <c r="V31" s="241">
        <v>0</v>
      </c>
      <c r="W31" s="241"/>
      <c r="X31" s="241"/>
      <c r="Y31" s="241"/>
      <c r="Z31" s="241"/>
      <c r="AA31" s="239"/>
      <c r="AB31" s="239"/>
    </row>
    <row r="32" spans="2:28" ht="76.5" x14ac:dyDescent="0.2">
      <c r="B32" s="238" t="s">
        <v>87</v>
      </c>
      <c r="C32" s="254"/>
      <c r="D32" s="250"/>
      <c r="E32" s="255" t="s">
        <v>203</v>
      </c>
      <c r="F32" s="240">
        <f t="shared" ref="F32:K32" si="15">F33</f>
        <v>459077</v>
      </c>
      <c r="G32" s="240">
        <f t="shared" si="15"/>
        <v>369615</v>
      </c>
      <c r="H32" s="240">
        <f t="shared" si="15"/>
        <v>199048</v>
      </c>
      <c r="I32" s="240">
        <f t="shared" si="15"/>
        <v>338243.5589</v>
      </c>
      <c r="J32" s="240">
        <f t="shared" si="15"/>
        <v>-31371.441100000015</v>
      </c>
      <c r="K32" s="240">
        <f t="shared" si="15"/>
        <v>199047.22927999997</v>
      </c>
      <c r="L32" s="242">
        <f t="shared" ref="L32:L34" si="16">(K32/H32)*100</f>
        <v>99.999612796913297</v>
      </c>
      <c r="M32" s="240">
        <f t="shared" ref="M32:T32" si="17">M33</f>
        <v>459077</v>
      </c>
      <c r="N32" s="241">
        <f t="shared" si="3"/>
        <v>100</v>
      </c>
      <c r="O32" s="241">
        <f t="shared" si="13"/>
        <v>0</v>
      </c>
      <c r="P32" s="240">
        <f t="shared" si="17"/>
        <v>-0.77072000000059404</v>
      </c>
      <c r="Q32" s="240">
        <f t="shared" si="17"/>
        <v>-7003.9340000000002</v>
      </c>
      <c r="R32" s="240">
        <f t="shared" si="17"/>
        <v>0</v>
      </c>
      <c r="S32" s="240">
        <f t="shared" si="17"/>
        <v>0</v>
      </c>
      <c r="T32" s="240">
        <f t="shared" si="17"/>
        <v>-7003.9340000000002</v>
      </c>
      <c r="U32" s="241">
        <v>0</v>
      </c>
      <c r="V32" s="241">
        <v>0</v>
      </c>
      <c r="W32" s="241"/>
      <c r="X32" s="241"/>
      <c r="Y32" s="241"/>
      <c r="Z32" s="241"/>
      <c r="AA32" s="239"/>
      <c r="AB32" s="247"/>
    </row>
    <row r="33" spans="2:28" ht="33.75" customHeight="1" x14ac:dyDescent="0.2">
      <c r="B33" s="245"/>
      <c r="C33" s="238" t="s">
        <v>46</v>
      </c>
      <c r="D33" s="250"/>
      <c r="E33" s="247" t="s">
        <v>47</v>
      </c>
      <c r="F33" s="241">
        <f t="shared" ref="F33:K33" si="18">F34+F35+F36+F37+F38+F39+F42+F43+F44+F40+F41</f>
        <v>459077</v>
      </c>
      <c r="G33" s="241">
        <f t="shared" si="18"/>
        <v>369615</v>
      </c>
      <c r="H33" s="241">
        <f t="shared" si="18"/>
        <v>199048</v>
      </c>
      <c r="I33" s="241">
        <f t="shared" si="18"/>
        <v>338243.5589</v>
      </c>
      <c r="J33" s="241">
        <f t="shared" si="18"/>
        <v>-31371.441100000015</v>
      </c>
      <c r="K33" s="241">
        <f t="shared" si="18"/>
        <v>199047.22927999997</v>
      </c>
      <c r="L33" s="242">
        <f t="shared" si="16"/>
        <v>99.999612796913297</v>
      </c>
      <c r="M33" s="241">
        <f t="shared" ref="M33:T33" si="19">M34+M35+M36+M37+M38+M39+M42+M43+M44+M40+M41</f>
        <v>459077</v>
      </c>
      <c r="N33" s="241">
        <f t="shared" si="3"/>
        <v>100</v>
      </c>
      <c r="O33" s="241">
        <f>SUM(O34:O45)</f>
        <v>0</v>
      </c>
      <c r="P33" s="241">
        <f t="shared" si="19"/>
        <v>-0.77072000000059404</v>
      </c>
      <c r="Q33" s="241">
        <f t="shared" si="19"/>
        <v>-7003.9340000000002</v>
      </c>
      <c r="R33" s="241">
        <f t="shared" si="19"/>
        <v>0</v>
      </c>
      <c r="S33" s="241">
        <f t="shared" si="19"/>
        <v>0</v>
      </c>
      <c r="T33" s="241">
        <f t="shared" si="19"/>
        <v>-7003.9340000000002</v>
      </c>
      <c r="U33" s="241">
        <f>SUM(U34:U45)</f>
        <v>0</v>
      </c>
      <c r="V33" s="241">
        <f>SUM(V34:V45)</f>
        <v>-410.12174000000505</v>
      </c>
      <c r="W33" s="241"/>
      <c r="X33" s="241"/>
      <c r="Y33" s="241"/>
      <c r="Z33" s="241"/>
      <c r="AA33" s="239"/>
      <c r="AB33" s="239"/>
    </row>
    <row r="34" spans="2:28" x14ac:dyDescent="0.2">
      <c r="B34" s="245"/>
      <c r="C34" s="238"/>
      <c r="D34" s="238" t="s">
        <v>88</v>
      </c>
      <c r="E34" s="247" t="s">
        <v>49</v>
      </c>
      <c r="F34" s="241">
        <v>136891</v>
      </c>
      <c r="G34" s="241">
        <v>62103</v>
      </c>
      <c r="H34" s="241">
        <v>61980</v>
      </c>
      <c r="I34" s="241">
        <v>61980</v>
      </c>
      <c r="J34" s="241">
        <f t="shared" ref="J34:J44" si="20">I34-G34</f>
        <v>-123</v>
      </c>
      <c r="K34" s="241">
        <v>61980</v>
      </c>
      <c r="L34" s="242">
        <f t="shared" si="16"/>
        <v>100</v>
      </c>
      <c r="M34" s="242">
        <f t="shared" ref="M34:M44" si="21">F34</f>
        <v>136891</v>
      </c>
      <c r="N34" s="241">
        <f t="shared" si="3"/>
        <v>100</v>
      </c>
      <c r="O34" s="241">
        <f t="shared" ref="O34:O44" si="22">M34-F34</f>
        <v>0</v>
      </c>
      <c r="P34" s="241">
        <f t="shared" ref="P34:P44" si="23">K34-H34</f>
        <v>0</v>
      </c>
      <c r="Q34" s="241">
        <f t="shared" ref="Q34:Q44" si="24">R34+S34+T34</f>
        <v>0</v>
      </c>
      <c r="R34" s="241"/>
      <c r="S34" s="242"/>
      <c r="T34" s="241"/>
      <c r="U34" s="241"/>
      <c r="V34" s="241">
        <f>P34-Q34-U34</f>
        <v>0</v>
      </c>
      <c r="W34" s="241"/>
      <c r="X34" s="241"/>
      <c r="Y34" s="241"/>
      <c r="Z34" s="241"/>
      <c r="AA34" s="239"/>
      <c r="AB34" s="239"/>
    </row>
    <row r="35" spans="2:28" x14ac:dyDescent="0.2">
      <c r="B35" s="245"/>
      <c r="C35" s="238"/>
      <c r="D35" s="250" t="s">
        <v>55</v>
      </c>
      <c r="E35" s="246" t="s">
        <v>56</v>
      </c>
      <c r="F35" s="241">
        <v>5015</v>
      </c>
      <c r="G35" s="241">
        <v>1753</v>
      </c>
      <c r="H35" s="241">
        <v>1753</v>
      </c>
      <c r="I35" s="241">
        <v>1753</v>
      </c>
      <c r="J35" s="241">
        <f t="shared" si="20"/>
        <v>0</v>
      </c>
      <c r="K35" s="241">
        <v>1753</v>
      </c>
      <c r="L35" s="242">
        <v>100</v>
      </c>
      <c r="M35" s="242">
        <f t="shared" si="21"/>
        <v>5015</v>
      </c>
      <c r="N35" s="241">
        <f t="shared" si="3"/>
        <v>100</v>
      </c>
      <c r="O35" s="241">
        <f t="shared" si="22"/>
        <v>0</v>
      </c>
      <c r="P35" s="241">
        <f t="shared" si="23"/>
        <v>0</v>
      </c>
      <c r="Q35" s="241">
        <f t="shared" si="24"/>
        <v>0</v>
      </c>
      <c r="R35" s="242"/>
      <c r="S35" s="242"/>
      <c r="T35" s="241"/>
      <c r="U35" s="241"/>
      <c r="V35" s="241">
        <v>0</v>
      </c>
      <c r="W35" s="241"/>
      <c r="X35" s="241"/>
      <c r="Y35" s="241"/>
      <c r="Z35" s="241"/>
      <c r="AA35" s="239"/>
      <c r="AB35" s="239"/>
    </row>
    <row r="36" spans="2:28" ht="38.25" x14ac:dyDescent="0.2">
      <c r="B36" s="245"/>
      <c r="C36" s="238"/>
      <c r="D36" s="250" t="s">
        <v>57</v>
      </c>
      <c r="E36" s="251" t="s">
        <v>58</v>
      </c>
      <c r="F36" s="241">
        <v>4601</v>
      </c>
      <c r="G36" s="241">
        <v>1529</v>
      </c>
      <c r="H36" s="241">
        <v>1529</v>
      </c>
      <c r="I36" s="241">
        <v>1529</v>
      </c>
      <c r="J36" s="241">
        <f t="shared" si="20"/>
        <v>0</v>
      </c>
      <c r="K36" s="241">
        <v>1529</v>
      </c>
      <c r="L36" s="242">
        <v>100</v>
      </c>
      <c r="M36" s="242">
        <f t="shared" si="21"/>
        <v>4601</v>
      </c>
      <c r="N36" s="241">
        <f t="shared" si="3"/>
        <v>100</v>
      </c>
      <c r="O36" s="241">
        <f t="shared" si="22"/>
        <v>0</v>
      </c>
      <c r="P36" s="241">
        <f t="shared" si="23"/>
        <v>0</v>
      </c>
      <c r="Q36" s="241">
        <f t="shared" si="24"/>
        <v>0</v>
      </c>
      <c r="R36" s="242"/>
      <c r="S36" s="242"/>
      <c r="T36" s="241"/>
      <c r="U36" s="241"/>
      <c r="V36" s="241">
        <v>0</v>
      </c>
      <c r="W36" s="241"/>
      <c r="X36" s="241"/>
      <c r="Y36" s="241"/>
      <c r="Z36" s="241"/>
      <c r="AA36" s="239"/>
      <c r="AB36" s="239"/>
    </row>
    <row r="37" spans="2:28" x14ac:dyDescent="0.2">
      <c r="B37" s="245"/>
      <c r="C37" s="238"/>
      <c r="D37" s="250" t="s">
        <v>59</v>
      </c>
      <c r="E37" s="246" t="s">
        <v>60</v>
      </c>
      <c r="F37" s="241">
        <v>7076</v>
      </c>
      <c r="G37" s="241">
        <v>4551</v>
      </c>
      <c r="H37" s="241">
        <v>4551</v>
      </c>
      <c r="I37" s="241">
        <v>4551</v>
      </c>
      <c r="J37" s="241">
        <f t="shared" si="20"/>
        <v>0</v>
      </c>
      <c r="K37" s="241">
        <v>4551</v>
      </c>
      <c r="L37" s="242">
        <v>100</v>
      </c>
      <c r="M37" s="242">
        <f t="shared" si="21"/>
        <v>7076</v>
      </c>
      <c r="N37" s="241">
        <f t="shared" si="3"/>
        <v>100</v>
      </c>
      <c r="O37" s="241">
        <f t="shared" si="22"/>
        <v>0</v>
      </c>
      <c r="P37" s="241">
        <f t="shared" si="23"/>
        <v>0</v>
      </c>
      <c r="Q37" s="241">
        <f t="shared" si="24"/>
        <v>0</v>
      </c>
      <c r="R37" s="242"/>
      <c r="S37" s="241"/>
      <c r="T37" s="241"/>
      <c r="U37" s="241"/>
      <c r="V37" s="241">
        <v>0</v>
      </c>
      <c r="W37" s="241"/>
      <c r="X37" s="241"/>
      <c r="Y37" s="241"/>
      <c r="Z37" s="241"/>
      <c r="AA37" s="239"/>
      <c r="AB37" s="239"/>
    </row>
    <row r="38" spans="2:28" ht="38.25" x14ac:dyDescent="0.2">
      <c r="B38" s="245"/>
      <c r="C38" s="238"/>
      <c r="D38" s="250" t="s">
        <v>61</v>
      </c>
      <c r="E38" s="246" t="s">
        <v>62</v>
      </c>
      <c r="F38" s="241">
        <v>6201</v>
      </c>
      <c r="G38" s="241">
        <v>2900</v>
      </c>
      <c r="H38" s="241">
        <v>2900</v>
      </c>
      <c r="I38" s="241">
        <v>2900</v>
      </c>
      <c r="J38" s="241">
        <f t="shared" si="20"/>
        <v>0</v>
      </c>
      <c r="K38" s="241">
        <v>2900</v>
      </c>
      <c r="L38" s="242">
        <v>100</v>
      </c>
      <c r="M38" s="242">
        <f t="shared" si="21"/>
        <v>6201</v>
      </c>
      <c r="N38" s="241">
        <f t="shared" si="3"/>
        <v>100</v>
      </c>
      <c r="O38" s="241">
        <f t="shared" si="22"/>
        <v>0</v>
      </c>
      <c r="P38" s="241">
        <f t="shared" si="23"/>
        <v>0</v>
      </c>
      <c r="Q38" s="241">
        <f t="shared" si="24"/>
        <v>0</v>
      </c>
      <c r="R38" s="242"/>
      <c r="S38" s="241"/>
      <c r="T38" s="241"/>
      <c r="U38" s="241"/>
      <c r="V38" s="241">
        <v>0</v>
      </c>
      <c r="W38" s="241"/>
      <c r="X38" s="241"/>
      <c r="Y38" s="241"/>
      <c r="Z38" s="241"/>
      <c r="AA38" s="239"/>
      <c r="AB38" s="239"/>
    </row>
    <row r="39" spans="2:28" ht="51" x14ac:dyDescent="0.2">
      <c r="B39" s="245"/>
      <c r="C39" s="238"/>
      <c r="D39" s="250" t="s">
        <v>64</v>
      </c>
      <c r="E39" s="251" t="s">
        <v>65</v>
      </c>
      <c r="F39" s="241">
        <v>4134</v>
      </c>
      <c r="G39" s="241">
        <v>1620</v>
      </c>
      <c r="H39" s="241">
        <v>1620</v>
      </c>
      <c r="I39" s="241">
        <v>1620</v>
      </c>
      <c r="J39" s="241">
        <f t="shared" si="20"/>
        <v>0</v>
      </c>
      <c r="K39" s="241">
        <v>1620</v>
      </c>
      <c r="L39" s="242">
        <v>100</v>
      </c>
      <c r="M39" s="242">
        <f t="shared" si="21"/>
        <v>4134</v>
      </c>
      <c r="N39" s="241">
        <f t="shared" si="3"/>
        <v>100</v>
      </c>
      <c r="O39" s="241">
        <f t="shared" si="22"/>
        <v>0</v>
      </c>
      <c r="P39" s="241">
        <f t="shared" si="23"/>
        <v>0</v>
      </c>
      <c r="Q39" s="241">
        <f t="shared" si="24"/>
        <v>0</v>
      </c>
      <c r="R39" s="242"/>
      <c r="S39" s="241"/>
      <c r="T39" s="241"/>
      <c r="U39" s="241"/>
      <c r="V39" s="241">
        <v>0</v>
      </c>
      <c r="W39" s="241"/>
      <c r="X39" s="241"/>
      <c r="Y39" s="241"/>
      <c r="Z39" s="241"/>
      <c r="AA39" s="239"/>
      <c r="AB39" s="239"/>
    </row>
    <row r="40" spans="2:28" ht="25.5" x14ac:dyDescent="0.2">
      <c r="B40" s="245"/>
      <c r="C40" s="238"/>
      <c r="D40" s="250" t="s">
        <v>91</v>
      </c>
      <c r="E40" s="247" t="s">
        <v>92</v>
      </c>
      <c r="F40" s="241">
        <v>75785</v>
      </c>
      <c r="G40" s="241">
        <v>75785</v>
      </c>
      <c r="H40" s="241">
        <v>27675</v>
      </c>
      <c r="I40" s="241">
        <v>44538.195619999999</v>
      </c>
      <c r="J40" s="241">
        <f t="shared" si="20"/>
        <v>-31246.804380000001</v>
      </c>
      <c r="K40" s="241">
        <v>27675</v>
      </c>
      <c r="L40" s="242">
        <v>100</v>
      </c>
      <c r="M40" s="242">
        <f t="shared" si="21"/>
        <v>75785</v>
      </c>
      <c r="N40" s="241">
        <f t="shared" si="3"/>
        <v>100</v>
      </c>
      <c r="O40" s="241">
        <f t="shared" si="22"/>
        <v>0</v>
      </c>
      <c r="P40" s="241">
        <f t="shared" si="23"/>
        <v>0</v>
      </c>
      <c r="Q40" s="241">
        <f t="shared" si="24"/>
        <v>-5227</v>
      </c>
      <c r="R40" s="241"/>
      <c r="S40" s="242"/>
      <c r="T40" s="241">
        <v>-5227</v>
      </c>
      <c r="U40" s="241"/>
      <c r="V40" s="241">
        <v>0</v>
      </c>
      <c r="W40" s="241"/>
      <c r="X40" s="241"/>
      <c r="Y40" s="241"/>
      <c r="Z40" s="241"/>
      <c r="AA40" s="239"/>
      <c r="AB40" s="239" t="s">
        <v>217</v>
      </c>
    </row>
    <row r="41" spans="2:28" ht="51" x14ac:dyDescent="0.2">
      <c r="B41" s="245"/>
      <c r="C41" s="238"/>
      <c r="D41" s="250" t="s">
        <v>93</v>
      </c>
      <c r="E41" s="247" t="s">
        <v>94</v>
      </c>
      <c r="F41" s="241">
        <v>100</v>
      </c>
      <c r="G41" s="241">
        <v>100</v>
      </c>
      <c r="H41" s="241">
        <v>100</v>
      </c>
      <c r="I41" s="241">
        <v>99.724000000000004</v>
      </c>
      <c r="J41" s="241">
        <f t="shared" si="20"/>
        <v>-0.27599999999999625</v>
      </c>
      <c r="K41" s="241">
        <v>99.724000000000004</v>
      </c>
      <c r="L41" s="242">
        <v>100</v>
      </c>
      <c r="M41" s="242">
        <f t="shared" si="21"/>
        <v>100</v>
      </c>
      <c r="N41" s="241">
        <f t="shared" si="3"/>
        <v>100</v>
      </c>
      <c r="O41" s="241">
        <f t="shared" si="22"/>
        <v>0</v>
      </c>
      <c r="P41" s="241">
        <f t="shared" si="23"/>
        <v>-0.27599999999999625</v>
      </c>
      <c r="Q41" s="241">
        <f t="shared" si="24"/>
        <v>0</v>
      </c>
      <c r="R41" s="241"/>
      <c r="S41" s="242"/>
      <c r="T41" s="241"/>
      <c r="U41" s="241"/>
      <c r="V41" s="241">
        <v>0</v>
      </c>
      <c r="W41" s="241"/>
      <c r="X41" s="241"/>
      <c r="Y41" s="241"/>
      <c r="Z41" s="241"/>
      <c r="AA41" s="239" t="s">
        <v>54</v>
      </c>
      <c r="AB41" s="239" t="s">
        <v>54</v>
      </c>
    </row>
    <row r="42" spans="2:28" ht="51" x14ac:dyDescent="0.2">
      <c r="B42" s="245"/>
      <c r="C42" s="238"/>
      <c r="D42" s="250" t="s">
        <v>71</v>
      </c>
      <c r="E42" s="252" t="s">
        <v>72</v>
      </c>
      <c r="F42" s="241">
        <v>8822</v>
      </c>
      <c r="G42" s="241">
        <v>8822</v>
      </c>
      <c r="H42" s="241">
        <v>8822</v>
      </c>
      <c r="I42" s="241">
        <v>8821.5052799999994</v>
      </c>
      <c r="J42" s="241">
        <f t="shared" si="20"/>
        <v>-0.49472000000059779</v>
      </c>
      <c r="K42" s="241">
        <v>8821.5052799999994</v>
      </c>
      <c r="L42" s="242">
        <v>100</v>
      </c>
      <c r="M42" s="242">
        <f t="shared" si="21"/>
        <v>8822</v>
      </c>
      <c r="N42" s="241">
        <f t="shared" si="3"/>
        <v>100</v>
      </c>
      <c r="O42" s="241">
        <f t="shared" si="22"/>
        <v>0</v>
      </c>
      <c r="P42" s="241">
        <f t="shared" si="23"/>
        <v>-0.49472000000059779</v>
      </c>
      <c r="Q42" s="241">
        <f t="shared" si="24"/>
        <v>-1776.934</v>
      </c>
      <c r="R42" s="242"/>
      <c r="S42" s="242"/>
      <c r="T42" s="242">
        <v>-1776.934</v>
      </c>
      <c r="U42" s="242"/>
      <c r="V42" s="241">
        <v>0</v>
      </c>
      <c r="W42" s="241"/>
      <c r="X42" s="241"/>
      <c r="Y42" s="241"/>
      <c r="Z42" s="241"/>
      <c r="AA42" s="239" t="s">
        <v>54</v>
      </c>
      <c r="AB42" s="239" t="s">
        <v>54</v>
      </c>
    </row>
    <row r="43" spans="2:28" ht="51" x14ac:dyDescent="0.2">
      <c r="B43" s="245"/>
      <c r="C43" s="238"/>
      <c r="D43" s="250" t="s">
        <v>75</v>
      </c>
      <c r="E43" s="246" t="s">
        <v>76</v>
      </c>
      <c r="F43" s="241">
        <v>800</v>
      </c>
      <c r="G43" s="241">
        <v>800</v>
      </c>
      <c r="H43" s="241">
        <v>800</v>
      </c>
      <c r="I43" s="241">
        <v>800</v>
      </c>
      <c r="J43" s="241">
        <f t="shared" si="20"/>
        <v>0</v>
      </c>
      <c r="K43" s="241">
        <v>800</v>
      </c>
      <c r="L43" s="242">
        <v>100</v>
      </c>
      <c r="M43" s="242">
        <f t="shared" si="21"/>
        <v>800</v>
      </c>
      <c r="N43" s="241">
        <f t="shared" si="3"/>
        <v>100</v>
      </c>
      <c r="O43" s="241">
        <f t="shared" si="22"/>
        <v>0</v>
      </c>
      <c r="P43" s="241">
        <f t="shared" si="23"/>
        <v>0</v>
      </c>
      <c r="Q43" s="241">
        <f t="shared" si="24"/>
        <v>0</v>
      </c>
      <c r="R43" s="242"/>
      <c r="S43" s="242"/>
      <c r="T43" s="242"/>
      <c r="U43" s="242"/>
      <c r="V43" s="241">
        <v>0</v>
      </c>
      <c r="W43" s="241"/>
      <c r="X43" s="241"/>
      <c r="Y43" s="241"/>
      <c r="Z43" s="241"/>
      <c r="AA43" s="239"/>
      <c r="AB43" s="239"/>
    </row>
    <row r="44" spans="2:28" ht="51" x14ac:dyDescent="0.2">
      <c r="B44" s="245"/>
      <c r="C44" s="238"/>
      <c r="D44" s="250" t="s">
        <v>77</v>
      </c>
      <c r="E44" s="246" t="s">
        <v>78</v>
      </c>
      <c r="F44" s="242">
        <v>209652</v>
      </c>
      <c r="G44" s="242">
        <v>209652</v>
      </c>
      <c r="H44" s="242">
        <v>87318</v>
      </c>
      <c r="I44" s="242">
        <v>209651.13399999999</v>
      </c>
      <c r="J44" s="241">
        <f t="shared" si="20"/>
        <v>-0.8660000000090804</v>
      </c>
      <c r="K44" s="242">
        <v>87318</v>
      </c>
      <c r="L44" s="242">
        <f t="shared" ref="L44:L47" si="25">(K44/H44)*100</f>
        <v>100</v>
      </c>
      <c r="M44" s="242">
        <f t="shared" si="21"/>
        <v>209652</v>
      </c>
      <c r="N44" s="241">
        <f t="shared" si="3"/>
        <v>100</v>
      </c>
      <c r="O44" s="241">
        <f t="shared" si="22"/>
        <v>0</v>
      </c>
      <c r="P44" s="241">
        <f t="shared" si="23"/>
        <v>0</v>
      </c>
      <c r="Q44" s="241">
        <f t="shared" si="24"/>
        <v>0</v>
      </c>
      <c r="R44" s="242"/>
      <c r="S44" s="242"/>
      <c r="T44" s="242"/>
      <c r="U44" s="242"/>
      <c r="V44" s="241">
        <v>0</v>
      </c>
      <c r="W44" s="241"/>
      <c r="X44" s="241"/>
      <c r="Y44" s="241"/>
      <c r="Z44" s="241"/>
      <c r="AA44" s="239"/>
      <c r="AB44" s="239" t="s">
        <v>54</v>
      </c>
    </row>
    <row r="45" spans="2:28" ht="76.5" x14ac:dyDescent="0.2">
      <c r="B45" s="245" t="s">
        <v>99</v>
      </c>
      <c r="C45" s="238"/>
      <c r="D45" s="238"/>
      <c r="E45" s="256" t="s">
        <v>100</v>
      </c>
      <c r="F45" s="241">
        <f t="shared" ref="F45:K45" si="26">F46</f>
        <v>441065</v>
      </c>
      <c r="G45" s="241">
        <f t="shared" si="26"/>
        <v>202912</v>
      </c>
      <c r="H45" s="241">
        <f t="shared" si="26"/>
        <v>164740</v>
      </c>
      <c r="I45" s="241">
        <f t="shared" si="26"/>
        <v>187570.73146000001</v>
      </c>
      <c r="J45" s="241">
        <f t="shared" si="26"/>
        <v>-15341.268540000005</v>
      </c>
      <c r="K45" s="241">
        <f t="shared" si="26"/>
        <v>164025.21119</v>
      </c>
      <c r="L45" s="242">
        <f t="shared" si="25"/>
        <v>99.566110956658989</v>
      </c>
      <c r="M45" s="241">
        <f t="shared" ref="M45:V45" si="27">M46</f>
        <v>441065</v>
      </c>
      <c r="N45" s="241">
        <f t="shared" si="3"/>
        <v>100</v>
      </c>
      <c r="O45" s="241">
        <f t="shared" si="27"/>
        <v>0</v>
      </c>
      <c r="P45" s="241">
        <f t="shared" si="27"/>
        <v>-714.78881000000638</v>
      </c>
      <c r="Q45" s="241">
        <f t="shared" si="27"/>
        <v>-271.61899999999997</v>
      </c>
      <c r="R45" s="241">
        <f t="shared" si="27"/>
        <v>0</v>
      </c>
      <c r="S45" s="241">
        <f t="shared" si="27"/>
        <v>-251.61899999999997</v>
      </c>
      <c r="T45" s="241">
        <f t="shared" si="27"/>
        <v>-20</v>
      </c>
      <c r="U45" s="241">
        <f t="shared" si="27"/>
        <v>0</v>
      </c>
      <c r="V45" s="241">
        <f t="shared" si="27"/>
        <v>-410.12174000000505</v>
      </c>
      <c r="W45" s="241"/>
      <c r="X45" s="241"/>
      <c r="Y45" s="241"/>
      <c r="Z45" s="241"/>
      <c r="AA45" s="257"/>
      <c r="AB45" s="239"/>
    </row>
    <row r="46" spans="2:28" ht="25.5" x14ac:dyDescent="0.2">
      <c r="B46" s="245"/>
      <c r="C46" s="238" t="s">
        <v>46</v>
      </c>
      <c r="D46" s="250"/>
      <c r="E46" s="247" t="s">
        <v>47</v>
      </c>
      <c r="F46" s="241">
        <f t="shared" ref="F46:V46" si="28">SUM(F47:F63)</f>
        <v>441065</v>
      </c>
      <c r="G46" s="241">
        <f t="shared" si="28"/>
        <v>202912</v>
      </c>
      <c r="H46" s="241">
        <f t="shared" si="28"/>
        <v>164740</v>
      </c>
      <c r="I46" s="241">
        <f t="shared" si="28"/>
        <v>187570.73146000001</v>
      </c>
      <c r="J46" s="241">
        <f t="shared" si="28"/>
        <v>-15341.268540000005</v>
      </c>
      <c r="K46" s="241">
        <f t="shared" si="28"/>
        <v>164025.21119</v>
      </c>
      <c r="L46" s="241">
        <f t="shared" si="28"/>
        <v>2597.5419022576361</v>
      </c>
      <c r="M46" s="241">
        <f t="shared" si="28"/>
        <v>441065</v>
      </c>
      <c r="N46" s="241">
        <f t="shared" si="28"/>
        <v>1700</v>
      </c>
      <c r="O46" s="241">
        <f t="shared" si="28"/>
        <v>0</v>
      </c>
      <c r="P46" s="241">
        <f t="shared" si="28"/>
        <v>-714.78881000000638</v>
      </c>
      <c r="Q46" s="241">
        <f t="shared" si="28"/>
        <v>-271.61899999999997</v>
      </c>
      <c r="R46" s="241">
        <f t="shared" si="28"/>
        <v>0</v>
      </c>
      <c r="S46" s="241">
        <f t="shared" si="28"/>
        <v>-251.61899999999997</v>
      </c>
      <c r="T46" s="241">
        <f t="shared" si="28"/>
        <v>-20</v>
      </c>
      <c r="U46" s="241">
        <f t="shared" si="28"/>
        <v>0</v>
      </c>
      <c r="V46" s="241">
        <f t="shared" si="28"/>
        <v>-410.12174000000505</v>
      </c>
      <c r="W46" s="241"/>
      <c r="X46" s="241"/>
      <c r="Y46" s="241"/>
      <c r="Z46" s="241"/>
      <c r="AA46" s="239"/>
      <c r="AB46" s="239"/>
    </row>
    <row r="47" spans="2:28" x14ac:dyDescent="0.2">
      <c r="B47" s="245"/>
      <c r="C47" s="238"/>
      <c r="D47" s="238" t="s">
        <v>88</v>
      </c>
      <c r="E47" s="247" t="s">
        <v>49</v>
      </c>
      <c r="F47" s="241">
        <v>312949</v>
      </c>
      <c r="G47" s="241">
        <v>125500</v>
      </c>
      <c r="H47" s="241">
        <v>125500</v>
      </c>
      <c r="I47" s="241">
        <v>125467.58199999999</v>
      </c>
      <c r="J47" s="241">
        <f t="shared" ref="J47:J63" si="29">I47-G47</f>
        <v>-32.418000000005122</v>
      </c>
      <c r="K47" s="241">
        <v>125467.58199999999</v>
      </c>
      <c r="L47" s="242">
        <f t="shared" si="25"/>
        <v>99.974168924302788</v>
      </c>
      <c r="M47" s="242">
        <f t="shared" ref="M47:M63" si="30">F47</f>
        <v>312949</v>
      </c>
      <c r="N47" s="241">
        <f t="shared" ref="N47:N64" si="31">M47/F47*100</f>
        <v>100</v>
      </c>
      <c r="O47" s="241">
        <f t="shared" ref="O47:O57" si="32">M47-F47</f>
        <v>0</v>
      </c>
      <c r="P47" s="241">
        <f t="shared" ref="P47:P63" si="33">K47-H47</f>
        <v>-32.418000000005122</v>
      </c>
      <c r="Q47" s="241">
        <f t="shared" ref="Q47:Q52" si="34">R47+S47+T47</f>
        <v>0</v>
      </c>
      <c r="R47" s="241"/>
      <c r="S47" s="242"/>
      <c r="T47" s="241"/>
      <c r="U47" s="241"/>
      <c r="V47" s="241">
        <f t="shared" ref="V47:V50" si="35">P47-Q47-U47</f>
        <v>-32.418000000005122</v>
      </c>
      <c r="W47" s="241"/>
      <c r="X47" s="241"/>
      <c r="Y47" s="241"/>
      <c r="Z47" s="241"/>
      <c r="AA47" s="239"/>
      <c r="AB47" s="239"/>
    </row>
    <row r="48" spans="2:28" x14ac:dyDescent="0.2">
      <c r="B48" s="245"/>
      <c r="C48" s="238"/>
      <c r="D48" s="238" t="s">
        <v>101</v>
      </c>
      <c r="E48" s="247" t="s">
        <v>56</v>
      </c>
      <c r="F48" s="241">
        <v>14219</v>
      </c>
      <c r="G48" s="241">
        <v>3400</v>
      </c>
      <c r="H48" s="241">
        <v>3400</v>
      </c>
      <c r="I48" s="241">
        <v>3400</v>
      </c>
      <c r="J48" s="241">
        <f t="shared" si="29"/>
        <v>0</v>
      </c>
      <c r="K48" s="241">
        <v>3400</v>
      </c>
      <c r="L48" s="242">
        <v>1000</v>
      </c>
      <c r="M48" s="242">
        <f t="shared" si="30"/>
        <v>14219</v>
      </c>
      <c r="N48" s="241">
        <f t="shared" si="31"/>
        <v>100</v>
      </c>
      <c r="O48" s="241">
        <f t="shared" si="32"/>
        <v>0</v>
      </c>
      <c r="P48" s="241">
        <f t="shared" si="33"/>
        <v>0</v>
      </c>
      <c r="Q48" s="241">
        <f t="shared" si="34"/>
        <v>-43.475999999999999</v>
      </c>
      <c r="R48" s="241"/>
      <c r="S48" s="242">
        <v>-43.475999999999999</v>
      </c>
      <c r="T48" s="241"/>
      <c r="U48" s="241"/>
      <c r="V48" s="241">
        <f t="shared" si="35"/>
        <v>43.475999999999999</v>
      </c>
      <c r="W48" s="241"/>
      <c r="X48" s="241"/>
      <c r="Y48" s="241"/>
      <c r="Z48" s="241"/>
      <c r="AA48" s="239"/>
      <c r="AB48" s="239"/>
    </row>
    <row r="49" spans="2:28" ht="38.25" x14ac:dyDescent="0.2">
      <c r="B49" s="245"/>
      <c r="C49" s="238"/>
      <c r="D49" s="250" t="s">
        <v>103</v>
      </c>
      <c r="E49" s="251" t="s">
        <v>58</v>
      </c>
      <c r="F49" s="241">
        <v>8113</v>
      </c>
      <c r="G49" s="241">
        <v>3194</v>
      </c>
      <c r="H49" s="241">
        <v>3194</v>
      </c>
      <c r="I49" s="241">
        <v>3194</v>
      </c>
      <c r="J49" s="241">
        <f t="shared" si="29"/>
        <v>0</v>
      </c>
      <c r="K49" s="241">
        <v>3194</v>
      </c>
      <c r="L49" s="242">
        <v>100</v>
      </c>
      <c r="M49" s="242">
        <f t="shared" si="30"/>
        <v>8113</v>
      </c>
      <c r="N49" s="241">
        <f t="shared" si="31"/>
        <v>100</v>
      </c>
      <c r="O49" s="241">
        <f t="shared" si="32"/>
        <v>0</v>
      </c>
      <c r="P49" s="241">
        <f t="shared" si="33"/>
        <v>0</v>
      </c>
      <c r="Q49" s="241">
        <f t="shared" si="34"/>
        <v>0</v>
      </c>
      <c r="R49" s="242"/>
      <c r="S49" s="242"/>
      <c r="T49" s="241"/>
      <c r="U49" s="241"/>
      <c r="V49" s="241">
        <v>0</v>
      </c>
      <c r="W49" s="241"/>
      <c r="X49" s="241"/>
      <c r="Y49" s="241"/>
      <c r="Z49" s="241"/>
      <c r="AA49" s="239"/>
      <c r="AB49" s="239"/>
    </row>
    <row r="50" spans="2:28" x14ac:dyDescent="0.2">
      <c r="B50" s="245"/>
      <c r="C50" s="238"/>
      <c r="D50" s="238" t="s">
        <v>59</v>
      </c>
      <c r="E50" s="247" t="s">
        <v>60</v>
      </c>
      <c r="F50" s="241">
        <v>16524</v>
      </c>
      <c r="G50" s="241">
        <v>5700</v>
      </c>
      <c r="H50" s="241">
        <v>5700</v>
      </c>
      <c r="I50" s="241">
        <v>5700</v>
      </c>
      <c r="J50" s="241">
        <f t="shared" si="29"/>
        <v>0</v>
      </c>
      <c r="K50" s="241">
        <v>5700</v>
      </c>
      <c r="L50" s="242">
        <f t="shared" ref="L50:L53" si="36">(K50/H50)*100</f>
        <v>100</v>
      </c>
      <c r="M50" s="242">
        <f t="shared" si="30"/>
        <v>16524</v>
      </c>
      <c r="N50" s="241">
        <f t="shared" si="31"/>
        <v>100</v>
      </c>
      <c r="O50" s="241">
        <f t="shared" si="32"/>
        <v>0</v>
      </c>
      <c r="P50" s="241">
        <f t="shared" si="33"/>
        <v>0</v>
      </c>
      <c r="Q50" s="241">
        <f t="shared" si="34"/>
        <v>0</v>
      </c>
      <c r="R50" s="241"/>
      <c r="S50" s="242"/>
      <c r="T50" s="241"/>
      <c r="U50" s="241"/>
      <c r="V50" s="241">
        <f t="shared" si="35"/>
        <v>0</v>
      </c>
      <c r="W50" s="241"/>
      <c r="X50" s="241"/>
      <c r="Y50" s="241"/>
      <c r="Z50" s="241"/>
      <c r="AA50" s="239"/>
      <c r="AB50" s="239"/>
    </row>
    <row r="51" spans="2:28" ht="38.25" x14ac:dyDescent="0.2">
      <c r="B51" s="245"/>
      <c r="C51" s="238"/>
      <c r="D51" s="238" t="s">
        <v>61</v>
      </c>
      <c r="E51" s="247" t="s">
        <v>102</v>
      </c>
      <c r="F51" s="241">
        <v>14083</v>
      </c>
      <c r="G51" s="241">
        <v>5250</v>
      </c>
      <c r="H51" s="241">
        <v>5250</v>
      </c>
      <c r="I51" s="241">
        <v>5122.3059999999996</v>
      </c>
      <c r="J51" s="241">
        <f t="shared" si="29"/>
        <v>-127.69400000000041</v>
      </c>
      <c r="K51" s="241">
        <v>5122.3059999999996</v>
      </c>
      <c r="L51" s="242">
        <f t="shared" si="36"/>
        <v>97.567733333333322</v>
      </c>
      <c r="M51" s="242">
        <f t="shared" si="30"/>
        <v>14083</v>
      </c>
      <c r="N51" s="241">
        <f t="shared" si="31"/>
        <v>100</v>
      </c>
      <c r="O51" s="241">
        <f t="shared" si="32"/>
        <v>0</v>
      </c>
      <c r="P51" s="241">
        <f t="shared" si="33"/>
        <v>-127.69400000000041</v>
      </c>
      <c r="Q51" s="241">
        <f t="shared" si="34"/>
        <v>-128.67699999999999</v>
      </c>
      <c r="R51" s="241"/>
      <c r="S51" s="242">
        <v>-128.67699999999999</v>
      </c>
      <c r="T51" s="241"/>
      <c r="U51" s="241"/>
      <c r="V51" s="241">
        <v>0</v>
      </c>
      <c r="W51" s="241"/>
      <c r="X51" s="241"/>
      <c r="Y51" s="241"/>
      <c r="Z51" s="241"/>
      <c r="AA51" s="239"/>
      <c r="AB51" s="239"/>
    </row>
    <row r="52" spans="2:28" x14ac:dyDescent="0.2">
      <c r="B52" s="245"/>
      <c r="C52" s="238"/>
      <c r="D52" s="250" t="s">
        <v>89</v>
      </c>
      <c r="E52" s="247" t="s">
        <v>90</v>
      </c>
      <c r="F52" s="241">
        <v>50</v>
      </c>
      <c r="G52" s="241">
        <v>0</v>
      </c>
      <c r="H52" s="241">
        <v>0</v>
      </c>
      <c r="I52" s="241">
        <v>0</v>
      </c>
      <c r="J52" s="241">
        <f t="shared" si="29"/>
        <v>0</v>
      </c>
      <c r="K52" s="241">
        <v>0</v>
      </c>
      <c r="L52" s="242">
        <v>100</v>
      </c>
      <c r="M52" s="242">
        <f t="shared" si="30"/>
        <v>50</v>
      </c>
      <c r="N52" s="241">
        <f t="shared" si="31"/>
        <v>100</v>
      </c>
      <c r="O52" s="241">
        <f t="shared" si="32"/>
        <v>0</v>
      </c>
      <c r="P52" s="241">
        <f t="shared" si="33"/>
        <v>0</v>
      </c>
      <c r="Q52" s="241">
        <f t="shared" si="34"/>
        <v>0</v>
      </c>
      <c r="R52" s="241"/>
      <c r="S52" s="242"/>
      <c r="T52" s="241"/>
      <c r="U52" s="241"/>
      <c r="V52" s="241">
        <f t="shared" ref="V52:V58" si="37">P52-Q52-U52</f>
        <v>0</v>
      </c>
      <c r="W52" s="241"/>
      <c r="X52" s="241"/>
      <c r="Y52" s="241"/>
      <c r="Z52" s="241"/>
      <c r="AA52" s="239"/>
      <c r="AB52" s="239"/>
    </row>
    <row r="53" spans="2:28" ht="51" x14ac:dyDescent="0.2">
      <c r="B53" s="245"/>
      <c r="C53" s="238"/>
      <c r="D53" s="238" t="s">
        <v>64</v>
      </c>
      <c r="E53" s="258" t="s">
        <v>65</v>
      </c>
      <c r="F53" s="241">
        <v>9388</v>
      </c>
      <c r="G53" s="241">
        <v>3100</v>
      </c>
      <c r="H53" s="241">
        <v>3100</v>
      </c>
      <c r="I53" s="241">
        <v>3100</v>
      </c>
      <c r="J53" s="241">
        <f t="shared" si="29"/>
        <v>0</v>
      </c>
      <c r="K53" s="241">
        <v>3100</v>
      </c>
      <c r="L53" s="242">
        <f t="shared" si="36"/>
        <v>100</v>
      </c>
      <c r="M53" s="242">
        <f t="shared" si="30"/>
        <v>9388</v>
      </c>
      <c r="N53" s="241">
        <f t="shared" si="31"/>
        <v>100</v>
      </c>
      <c r="O53" s="241">
        <f t="shared" si="32"/>
        <v>0</v>
      </c>
      <c r="P53" s="241">
        <f t="shared" si="33"/>
        <v>0</v>
      </c>
      <c r="Q53" s="242">
        <f>S53</f>
        <v>-79.465999999999994</v>
      </c>
      <c r="R53" s="241"/>
      <c r="S53" s="242">
        <v>-79.465999999999994</v>
      </c>
      <c r="T53" s="241"/>
      <c r="U53" s="241"/>
      <c r="V53" s="241">
        <f t="shared" si="37"/>
        <v>79.465999999999994</v>
      </c>
      <c r="W53" s="241"/>
      <c r="X53" s="241"/>
      <c r="Y53" s="241"/>
      <c r="Z53" s="241"/>
      <c r="AA53" s="239"/>
      <c r="AB53" s="239"/>
    </row>
    <row r="54" spans="2:28" ht="25.5" x14ac:dyDescent="0.2">
      <c r="B54" s="245"/>
      <c r="C54" s="238"/>
      <c r="D54" s="250" t="s">
        <v>91</v>
      </c>
      <c r="E54" s="247" t="s">
        <v>92</v>
      </c>
      <c r="F54" s="241">
        <v>44178</v>
      </c>
      <c r="G54" s="241">
        <v>44178</v>
      </c>
      <c r="H54" s="241">
        <v>10000</v>
      </c>
      <c r="I54" s="241">
        <v>32160.843199999999</v>
      </c>
      <c r="J54" s="241">
        <f t="shared" si="29"/>
        <v>-12017.156800000001</v>
      </c>
      <c r="K54" s="241">
        <v>9950.9689299999991</v>
      </c>
      <c r="L54" s="242">
        <v>100</v>
      </c>
      <c r="M54" s="242">
        <f t="shared" si="30"/>
        <v>44178</v>
      </c>
      <c r="N54" s="241">
        <f t="shared" si="31"/>
        <v>100</v>
      </c>
      <c r="O54" s="241">
        <f t="shared" si="32"/>
        <v>0</v>
      </c>
      <c r="P54" s="241">
        <f t="shared" si="33"/>
        <v>-49.031070000000909</v>
      </c>
      <c r="Q54" s="241">
        <f t="shared" ref="Q54:Q63" si="38">R54+S54+T54</f>
        <v>0</v>
      </c>
      <c r="R54" s="241"/>
      <c r="S54" s="242"/>
      <c r="T54" s="241"/>
      <c r="U54" s="241"/>
      <c r="V54" s="241">
        <v>0</v>
      </c>
      <c r="W54" s="241"/>
      <c r="X54" s="241"/>
      <c r="Y54" s="241"/>
      <c r="Z54" s="241"/>
      <c r="AA54" s="239"/>
      <c r="AB54" s="239" t="s">
        <v>216</v>
      </c>
    </row>
    <row r="55" spans="2:28" ht="51" x14ac:dyDescent="0.2">
      <c r="B55" s="245"/>
      <c r="C55" s="238"/>
      <c r="D55" s="250" t="s">
        <v>93</v>
      </c>
      <c r="E55" s="247" t="s">
        <v>94</v>
      </c>
      <c r="F55" s="241">
        <v>1176</v>
      </c>
      <c r="G55" s="241">
        <v>1176</v>
      </c>
      <c r="H55" s="241">
        <v>176</v>
      </c>
      <c r="I55" s="241">
        <v>892.00599999999997</v>
      </c>
      <c r="J55" s="241">
        <f t="shared" si="29"/>
        <v>-283.99400000000003</v>
      </c>
      <c r="K55" s="241">
        <v>171</v>
      </c>
      <c r="L55" s="242">
        <v>100</v>
      </c>
      <c r="M55" s="242">
        <f t="shared" si="30"/>
        <v>1176</v>
      </c>
      <c r="N55" s="241">
        <f t="shared" si="31"/>
        <v>100</v>
      </c>
      <c r="O55" s="241">
        <f t="shared" si="32"/>
        <v>0</v>
      </c>
      <c r="P55" s="241">
        <f t="shared" si="33"/>
        <v>-5</v>
      </c>
      <c r="Q55" s="241">
        <f t="shared" si="38"/>
        <v>0</v>
      </c>
      <c r="R55" s="241"/>
      <c r="S55" s="242"/>
      <c r="T55" s="241"/>
      <c r="U55" s="241"/>
      <c r="V55" s="241">
        <v>0</v>
      </c>
      <c r="W55" s="241"/>
      <c r="X55" s="241"/>
      <c r="Y55" s="241"/>
      <c r="Z55" s="241"/>
      <c r="AA55" s="239"/>
      <c r="AB55" s="239" t="s">
        <v>215</v>
      </c>
    </row>
    <row r="56" spans="2:28" ht="38.25" x14ac:dyDescent="0.2">
      <c r="B56" s="245"/>
      <c r="C56" s="238"/>
      <c r="D56" s="250" t="s">
        <v>95</v>
      </c>
      <c r="E56" s="259" t="s">
        <v>96</v>
      </c>
      <c r="F56" s="241">
        <v>433</v>
      </c>
      <c r="G56" s="241">
        <v>433</v>
      </c>
      <c r="H56" s="241">
        <v>417</v>
      </c>
      <c r="I56" s="241">
        <v>406.54712999999998</v>
      </c>
      <c r="J56" s="241">
        <f t="shared" si="29"/>
        <v>-26.452870000000019</v>
      </c>
      <c r="K56" s="241">
        <v>406.54712999999998</v>
      </c>
      <c r="L56" s="242">
        <v>100</v>
      </c>
      <c r="M56" s="242">
        <f t="shared" si="30"/>
        <v>433</v>
      </c>
      <c r="N56" s="241">
        <f t="shared" si="31"/>
        <v>100</v>
      </c>
      <c r="O56" s="241">
        <f t="shared" si="32"/>
        <v>0</v>
      </c>
      <c r="P56" s="241">
        <f t="shared" si="33"/>
        <v>-10.452870000000019</v>
      </c>
      <c r="Q56" s="241">
        <f t="shared" si="38"/>
        <v>0</v>
      </c>
      <c r="R56" s="242"/>
      <c r="S56" s="242"/>
      <c r="T56" s="241"/>
      <c r="U56" s="241"/>
      <c r="V56" s="241">
        <f t="shared" si="37"/>
        <v>-10.452870000000019</v>
      </c>
      <c r="W56" s="241"/>
      <c r="X56" s="241"/>
      <c r="Y56" s="241"/>
      <c r="Z56" s="241"/>
      <c r="AA56" s="239"/>
      <c r="AB56" s="239" t="s">
        <v>215</v>
      </c>
    </row>
    <row r="57" spans="2:28" ht="25.5" x14ac:dyDescent="0.2">
      <c r="B57" s="245"/>
      <c r="C57" s="238"/>
      <c r="D57" s="250" t="s">
        <v>71</v>
      </c>
      <c r="E57" s="247" t="s">
        <v>104</v>
      </c>
      <c r="F57" s="241">
        <v>3483</v>
      </c>
      <c r="G57" s="241">
        <v>2600</v>
      </c>
      <c r="H57" s="241">
        <v>2600</v>
      </c>
      <c r="I57" s="241">
        <v>2128.2260000000001</v>
      </c>
      <c r="J57" s="241">
        <f t="shared" si="29"/>
        <v>-471.77399999999989</v>
      </c>
      <c r="K57" s="241">
        <v>2128.2260000000001</v>
      </c>
      <c r="L57" s="242">
        <v>100</v>
      </c>
      <c r="M57" s="242">
        <f t="shared" si="30"/>
        <v>3483</v>
      </c>
      <c r="N57" s="241">
        <f t="shared" si="31"/>
        <v>100</v>
      </c>
      <c r="O57" s="241">
        <f t="shared" si="32"/>
        <v>0</v>
      </c>
      <c r="P57" s="241">
        <f t="shared" si="33"/>
        <v>-471.77399999999989</v>
      </c>
      <c r="Q57" s="241">
        <f t="shared" si="38"/>
        <v>0</v>
      </c>
      <c r="R57" s="242"/>
      <c r="S57" s="242"/>
      <c r="T57" s="241"/>
      <c r="U57" s="241"/>
      <c r="V57" s="241">
        <f t="shared" si="37"/>
        <v>-471.77399999999989</v>
      </c>
      <c r="W57" s="241"/>
      <c r="X57" s="241"/>
      <c r="Y57" s="241"/>
      <c r="Z57" s="241"/>
      <c r="AA57" s="239" t="s">
        <v>215</v>
      </c>
      <c r="AB57" s="239" t="s">
        <v>215</v>
      </c>
    </row>
    <row r="58" spans="2:28" ht="25.5" x14ac:dyDescent="0.2">
      <c r="B58" s="238"/>
      <c r="C58" s="238"/>
      <c r="D58" s="238" t="s">
        <v>97</v>
      </c>
      <c r="E58" s="247" t="s">
        <v>98</v>
      </c>
      <c r="F58" s="241">
        <v>10571</v>
      </c>
      <c r="G58" s="241">
        <v>4500</v>
      </c>
      <c r="H58" s="241">
        <v>4500</v>
      </c>
      <c r="I58" s="241">
        <v>4500</v>
      </c>
      <c r="J58" s="241">
        <f t="shared" si="29"/>
        <v>0</v>
      </c>
      <c r="K58" s="241">
        <v>4500</v>
      </c>
      <c r="L58" s="242">
        <v>100</v>
      </c>
      <c r="M58" s="242">
        <f t="shared" si="30"/>
        <v>10571</v>
      </c>
      <c r="N58" s="241">
        <f t="shared" si="31"/>
        <v>100</v>
      </c>
      <c r="O58" s="241">
        <v>0</v>
      </c>
      <c r="P58" s="241">
        <f t="shared" si="33"/>
        <v>0</v>
      </c>
      <c r="Q58" s="241">
        <f t="shared" si="38"/>
        <v>0</v>
      </c>
      <c r="R58" s="242"/>
      <c r="S58" s="242"/>
      <c r="T58" s="241"/>
      <c r="U58" s="241"/>
      <c r="V58" s="241">
        <f t="shared" si="37"/>
        <v>0</v>
      </c>
      <c r="W58" s="260"/>
      <c r="X58" s="260"/>
      <c r="Y58" s="260"/>
      <c r="Z58" s="241"/>
      <c r="AA58" s="239"/>
      <c r="AB58" s="239"/>
    </row>
    <row r="59" spans="2:28" ht="51" x14ac:dyDescent="0.2">
      <c r="B59" s="238"/>
      <c r="C59" s="238"/>
      <c r="D59" s="238" t="s">
        <v>73</v>
      </c>
      <c r="E59" s="247" t="s">
        <v>74</v>
      </c>
      <c r="F59" s="241">
        <v>326</v>
      </c>
      <c r="G59" s="241">
        <v>326</v>
      </c>
      <c r="H59" s="241">
        <v>120</v>
      </c>
      <c r="I59" s="241">
        <v>294.64</v>
      </c>
      <c r="J59" s="241">
        <f t="shared" si="29"/>
        <v>-31.360000000000014</v>
      </c>
      <c r="K59" s="241">
        <v>120</v>
      </c>
      <c r="L59" s="242">
        <v>100</v>
      </c>
      <c r="M59" s="242">
        <f t="shared" si="30"/>
        <v>326</v>
      </c>
      <c r="N59" s="241">
        <f t="shared" si="31"/>
        <v>100</v>
      </c>
      <c r="O59" s="241">
        <v>0</v>
      </c>
      <c r="P59" s="241">
        <f t="shared" si="33"/>
        <v>0</v>
      </c>
      <c r="Q59" s="241">
        <f t="shared" si="38"/>
        <v>-20</v>
      </c>
      <c r="R59" s="242"/>
      <c r="S59" s="242"/>
      <c r="T59" s="241">
        <v>-20</v>
      </c>
      <c r="U59" s="241"/>
      <c r="V59" s="241">
        <v>0</v>
      </c>
      <c r="W59" s="260"/>
      <c r="X59" s="260"/>
      <c r="Y59" s="260"/>
      <c r="Z59" s="241"/>
      <c r="AA59" s="239"/>
      <c r="AB59" s="239" t="s">
        <v>54</v>
      </c>
    </row>
    <row r="60" spans="2:28" ht="50.25" customHeight="1" x14ac:dyDescent="0.2">
      <c r="B60" s="245"/>
      <c r="C60" s="238"/>
      <c r="D60" s="250" t="s">
        <v>75</v>
      </c>
      <c r="E60" s="246" t="s">
        <v>76</v>
      </c>
      <c r="F60" s="241">
        <v>3669</v>
      </c>
      <c r="G60" s="241">
        <v>3132</v>
      </c>
      <c r="H60" s="241">
        <v>360</v>
      </c>
      <c r="I60" s="241">
        <v>800</v>
      </c>
      <c r="J60" s="241">
        <f t="shared" si="29"/>
        <v>-2332</v>
      </c>
      <c r="K60" s="241">
        <v>360</v>
      </c>
      <c r="L60" s="242">
        <v>100</v>
      </c>
      <c r="M60" s="242">
        <f t="shared" si="30"/>
        <v>3669</v>
      </c>
      <c r="N60" s="241">
        <f t="shared" si="31"/>
        <v>100</v>
      </c>
      <c r="O60" s="241">
        <f t="shared" ref="O60:O63" si="39">M60-F60</f>
        <v>0</v>
      </c>
      <c r="P60" s="241">
        <f t="shared" si="33"/>
        <v>0</v>
      </c>
      <c r="Q60" s="241">
        <f t="shared" si="38"/>
        <v>0</v>
      </c>
      <c r="R60" s="242"/>
      <c r="S60" s="242"/>
      <c r="T60" s="242"/>
      <c r="U60" s="242"/>
      <c r="V60" s="241">
        <v>0</v>
      </c>
      <c r="W60" s="241"/>
      <c r="X60" s="241"/>
      <c r="Y60" s="241"/>
      <c r="Z60" s="241"/>
      <c r="AA60" s="239"/>
      <c r="AB60" s="239" t="s">
        <v>216</v>
      </c>
    </row>
    <row r="61" spans="2:28" ht="25.5" x14ac:dyDescent="0.2">
      <c r="B61" s="245"/>
      <c r="C61" s="238"/>
      <c r="D61" s="250" t="s">
        <v>77</v>
      </c>
      <c r="E61" s="247" t="s">
        <v>78</v>
      </c>
      <c r="F61" s="241">
        <v>1880</v>
      </c>
      <c r="G61" s="241">
        <v>400</v>
      </c>
      <c r="H61" s="241">
        <v>400</v>
      </c>
      <c r="I61" s="241">
        <v>400</v>
      </c>
      <c r="J61" s="241">
        <f t="shared" si="29"/>
        <v>0</v>
      </c>
      <c r="K61" s="241">
        <v>400</v>
      </c>
      <c r="L61" s="242">
        <v>100</v>
      </c>
      <c r="M61" s="242">
        <f t="shared" si="30"/>
        <v>1880</v>
      </c>
      <c r="N61" s="241">
        <f t="shared" si="31"/>
        <v>100</v>
      </c>
      <c r="O61" s="241">
        <f t="shared" si="39"/>
        <v>0</v>
      </c>
      <c r="P61" s="241">
        <f t="shared" si="33"/>
        <v>0</v>
      </c>
      <c r="Q61" s="241">
        <f t="shared" si="38"/>
        <v>0</v>
      </c>
      <c r="R61" s="241"/>
      <c r="S61" s="242"/>
      <c r="T61" s="241"/>
      <c r="U61" s="241"/>
      <c r="V61" s="241">
        <f t="shared" ref="V61:V63" si="40">P61-Q61-U61</f>
        <v>0</v>
      </c>
      <c r="W61" s="241"/>
      <c r="X61" s="241"/>
      <c r="Y61" s="241"/>
      <c r="Z61" s="241"/>
      <c r="AA61" s="239"/>
      <c r="AB61" s="239"/>
    </row>
    <row r="62" spans="2:28" ht="51" x14ac:dyDescent="0.2">
      <c r="B62" s="245"/>
      <c r="C62" s="238"/>
      <c r="D62" s="250" t="s">
        <v>206</v>
      </c>
      <c r="E62" s="247" t="s">
        <v>207</v>
      </c>
      <c r="F62" s="241">
        <v>10</v>
      </c>
      <c r="G62" s="241">
        <v>10</v>
      </c>
      <c r="H62" s="241">
        <v>10</v>
      </c>
      <c r="I62" s="241">
        <v>4.5811299999999999</v>
      </c>
      <c r="J62" s="241">
        <f t="shared" si="29"/>
        <v>-5.4188700000000001</v>
      </c>
      <c r="K62" s="241">
        <v>4.5811299999999999</v>
      </c>
      <c r="L62" s="242">
        <v>100</v>
      </c>
      <c r="M62" s="242">
        <f t="shared" si="30"/>
        <v>10</v>
      </c>
      <c r="N62" s="241">
        <f t="shared" si="31"/>
        <v>100</v>
      </c>
      <c r="O62" s="241">
        <f t="shared" si="39"/>
        <v>0</v>
      </c>
      <c r="P62" s="241">
        <f t="shared" si="33"/>
        <v>-5.4188700000000001</v>
      </c>
      <c r="Q62" s="241">
        <f t="shared" si="38"/>
        <v>0</v>
      </c>
      <c r="R62" s="242"/>
      <c r="S62" s="242"/>
      <c r="T62" s="241"/>
      <c r="U62" s="241"/>
      <c r="V62" s="241">
        <f t="shared" si="40"/>
        <v>-5.4188700000000001</v>
      </c>
      <c r="W62" s="241"/>
      <c r="X62" s="241"/>
      <c r="Y62" s="241"/>
      <c r="Z62" s="241"/>
      <c r="AA62" s="239" t="s">
        <v>54</v>
      </c>
      <c r="AB62" s="239" t="s">
        <v>54</v>
      </c>
    </row>
    <row r="63" spans="2:28" ht="51" x14ac:dyDescent="0.2">
      <c r="B63" s="245"/>
      <c r="C63" s="238"/>
      <c r="D63" s="250" t="s">
        <v>83</v>
      </c>
      <c r="E63" s="247" t="s">
        <v>84</v>
      </c>
      <c r="F63" s="241">
        <v>13</v>
      </c>
      <c r="G63" s="241">
        <v>13</v>
      </c>
      <c r="H63" s="241">
        <v>13</v>
      </c>
      <c r="I63" s="241">
        <v>0</v>
      </c>
      <c r="J63" s="241">
        <f t="shared" si="29"/>
        <v>-13</v>
      </c>
      <c r="K63" s="241">
        <v>0</v>
      </c>
      <c r="L63" s="242">
        <v>100</v>
      </c>
      <c r="M63" s="242">
        <f t="shared" si="30"/>
        <v>13</v>
      </c>
      <c r="N63" s="241">
        <f t="shared" si="31"/>
        <v>100</v>
      </c>
      <c r="O63" s="241">
        <f t="shared" si="39"/>
        <v>0</v>
      </c>
      <c r="P63" s="241">
        <f t="shared" si="33"/>
        <v>-13</v>
      </c>
      <c r="Q63" s="241">
        <f t="shared" si="38"/>
        <v>0</v>
      </c>
      <c r="R63" s="242"/>
      <c r="S63" s="242"/>
      <c r="T63" s="241"/>
      <c r="U63" s="241"/>
      <c r="V63" s="241">
        <f t="shared" si="40"/>
        <v>-13</v>
      </c>
      <c r="W63" s="241"/>
      <c r="X63" s="241"/>
      <c r="Y63" s="241"/>
      <c r="Z63" s="241"/>
      <c r="AA63" s="239" t="s">
        <v>54</v>
      </c>
      <c r="AB63" s="239" t="s">
        <v>54</v>
      </c>
    </row>
    <row r="64" spans="2:28" ht="63.75" x14ac:dyDescent="0.2">
      <c r="B64" s="245" t="s">
        <v>99</v>
      </c>
      <c r="C64" s="238"/>
      <c r="D64" s="238"/>
      <c r="E64" s="252" t="s">
        <v>105</v>
      </c>
      <c r="F64" s="241">
        <f t="shared" ref="F64:K64" si="41">F65</f>
        <v>373098</v>
      </c>
      <c r="G64" s="241">
        <f t="shared" si="41"/>
        <v>227333</v>
      </c>
      <c r="H64" s="241">
        <f t="shared" si="41"/>
        <v>150942</v>
      </c>
      <c r="I64" s="241">
        <f t="shared" si="41"/>
        <v>219374.50322000001</v>
      </c>
      <c r="J64" s="241">
        <f t="shared" si="41"/>
        <v>-7958.496780000004</v>
      </c>
      <c r="K64" s="241">
        <f t="shared" si="41"/>
        <v>149194.46322000001</v>
      </c>
      <c r="L64" s="242">
        <f t="shared" ref="L64:L67" si="42">(K64/H64)*100</f>
        <v>98.84224617402711</v>
      </c>
      <c r="M64" s="241">
        <f t="shared" ref="M64:T64" si="43">M65</f>
        <v>373098</v>
      </c>
      <c r="N64" s="241">
        <f t="shared" si="31"/>
        <v>100</v>
      </c>
      <c r="O64" s="241">
        <f t="shared" si="43"/>
        <v>0</v>
      </c>
      <c r="P64" s="241">
        <f t="shared" si="43"/>
        <v>-1747.5367800000042</v>
      </c>
      <c r="Q64" s="241">
        <f t="shared" si="43"/>
        <v>-2983.9340000000002</v>
      </c>
      <c r="R64" s="241">
        <f t="shared" si="43"/>
        <v>0</v>
      </c>
      <c r="S64" s="241">
        <f t="shared" si="43"/>
        <v>-545.67100000000005</v>
      </c>
      <c r="T64" s="241">
        <f t="shared" si="43"/>
        <v>-2438.2629999999999</v>
      </c>
      <c r="U64" s="241">
        <v>0</v>
      </c>
      <c r="V64" s="241">
        <v>0</v>
      </c>
      <c r="W64" s="241">
        <v>0</v>
      </c>
      <c r="X64" s="241">
        <v>0</v>
      </c>
      <c r="Y64" s="241">
        <v>0</v>
      </c>
      <c r="Z64" s="241">
        <v>0</v>
      </c>
      <c r="AA64" s="243"/>
      <c r="AB64" s="239"/>
    </row>
    <row r="65" spans="1:28" ht="33.75" customHeight="1" x14ac:dyDescent="0.2">
      <c r="A65" s="236" t="s">
        <v>106</v>
      </c>
      <c r="B65" s="261"/>
      <c r="C65" s="238" t="s">
        <v>46</v>
      </c>
      <c r="D65" s="238"/>
      <c r="E65" s="247" t="s">
        <v>47</v>
      </c>
      <c r="F65" s="241">
        <f t="shared" ref="F65:W65" si="44">SUM(F66:F80)</f>
        <v>373098</v>
      </c>
      <c r="G65" s="241">
        <f t="shared" si="44"/>
        <v>227333</v>
      </c>
      <c r="H65" s="241">
        <f t="shared" si="44"/>
        <v>150942</v>
      </c>
      <c r="I65" s="241">
        <f t="shared" si="44"/>
        <v>219374.50322000001</v>
      </c>
      <c r="J65" s="241">
        <f t="shared" si="44"/>
        <v>-7958.496780000004</v>
      </c>
      <c r="K65" s="241">
        <f t="shared" si="44"/>
        <v>149194.46322000001</v>
      </c>
      <c r="L65" s="241" t="e">
        <f t="shared" si="44"/>
        <v>#DIV/0!</v>
      </c>
      <c r="M65" s="241">
        <f t="shared" si="44"/>
        <v>373098</v>
      </c>
      <c r="N65" s="241">
        <f t="shared" si="44"/>
        <v>1500</v>
      </c>
      <c r="O65" s="241">
        <f t="shared" si="44"/>
        <v>0</v>
      </c>
      <c r="P65" s="241">
        <f t="shared" si="44"/>
        <v>-1747.5367800000042</v>
      </c>
      <c r="Q65" s="241">
        <f t="shared" si="44"/>
        <v>-2983.9340000000002</v>
      </c>
      <c r="R65" s="241">
        <f t="shared" si="44"/>
        <v>0</v>
      </c>
      <c r="S65" s="241">
        <f t="shared" si="44"/>
        <v>-545.67100000000005</v>
      </c>
      <c r="T65" s="241">
        <f t="shared" si="44"/>
        <v>-2438.2629999999999</v>
      </c>
      <c r="U65" s="241">
        <f t="shared" si="44"/>
        <v>0</v>
      </c>
      <c r="V65" s="241">
        <f t="shared" si="44"/>
        <v>1228.9692199999956</v>
      </c>
      <c r="W65" s="241">
        <f t="shared" si="44"/>
        <v>0</v>
      </c>
      <c r="X65" s="241"/>
      <c r="Y65" s="241"/>
      <c r="Z65" s="241"/>
      <c r="AA65" s="239"/>
      <c r="AB65" s="239"/>
    </row>
    <row r="66" spans="1:28" ht="25.5" x14ac:dyDescent="0.2">
      <c r="B66" s="245"/>
      <c r="C66" s="238"/>
      <c r="D66" s="238" t="s">
        <v>88</v>
      </c>
      <c r="E66" s="247" t="s">
        <v>49</v>
      </c>
      <c r="F66" s="241">
        <v>192570</v>
      </c>
      <c r="G66" s="241">
        <v>80012</v>
      </c>
      <c r="H66" s="241">
        <v>80012</v>
      </c>
      <c r="I66" s="241">
        <v>79924.722999999998</v>
      </c>
      <c r="J66" s="241">
        <f t="shared" ref="J66:J80" si="45">I66-G66</f>
        <v>-87.277000000001863</v>
      </c>
      <c r="K66" s="241">
        <v>79924.722999999998</v>
      </c>
      <c r="L66" s="242">
        <f t="shared" si="42"/>
        <v>99.890920111983192</v>
      </c>
      <c r="M66" s="242">
        <f t="shared" ref="M66:M80" si="46">F66</f>
        <v>192570</v>
      </c>
      <c r="N66" s="241">
        <f t="shared" ref="N66:N82" si="47">M66/F66*100</f>
        <v>100</v>
      </c>
      <c r="O66" s="241">
        <f t="shared" ref="O66:O75" si="48">M66-F66</f>
        <v>0</v>
      </c>
      <c r="P66" s="241">
        <f t="shared" ref="P66:P80" si="49">K66-H66</f>
        <v>-87.277000000001863</v>
      </c>
      <c r="Q66" s="241">
        <f t="shared" ref="Q66:Q80" si="50">R66+S66+T66</f>
        <v>-50.7</v>
      </c>
      <c r="R66" s="242"/>
      <c r="S66" s="242">
        <v>-50.7</v>
      </c>
      <c r="T66" s="241"/>
      <c r="U66" s="241"/>
      <c r="V66" s="241">
        <f t="shared" ref="V66:V72" si="51">P66-Q66-U66</f>
        <v>-36.57700000000186</v>
      </c>
      <c r="W66" s="241"/>
      <c r="X66" s="241"/>
      <c r="Y66" s="241"/>
      <c r="Z66" s="241"/>
      <c r="AA66" s="239" t="s">
        <v>50</v>
      </c>
      <c r="AB66" s="239" t="s">
        <v>50</v>
      </c>
    </row>
    <row r="67" spans="1:28" ht="25.5" x14ac:dyDescent="0.2">
      <c r="B67" s="245"/>
      <c r="C67" s="238"/>
      <c r="D67" s="238" t="s">
        <v>101</v>
      </c>
      <c r="E67" s="247" t="s">
        <v>56</v>
      </c>
      <c r="F67" s="241">
        <v>9254</v>
      </c>
      <c r="G67" s="241">
        <v>2068</v>
      </c>
      <c r="H67" s="241">
        <v>2068</v>
      </c>
      <c r="I67" s="241">
        <v>2016.3510000000001</v>
      </c>
      <c r="J67" s="241">
        <f t="shared" si="45"/>
        <v>-51.648999999999887</v>
      </c>
      <c r="K67" s="241">
        <v>2016.3510000000001</v>
      </c>
      <c r="L67" s="242">
        <f t="shared" si="42"/>
        <v>97.502466150870418</v>
      </c>
      <c r="M67" s="242">
        <f t="shared" si="46"/>
        <v>9254</v>
      </c>
      <c r="N67" s="241">
        <f t="shared" si="47"/>
        <v>100</v>
      </c>
      <c r="O67" s="241">
        <f t="shared" si="48"/>
        <v>0</v>
      </c>
      <c r="P67" s="241">
        <f t="shared" si="49"/>
        <v>-51.648999999999887</v>
      </c>
      <c r="Q67" s="241">
        <f t="shared" si="50"/>
        <v>-110.31100000000001</v>
      </c>
      <c r="R67" s="241"/>
      <c r="S67" s="241">
        <v>-110.31100000000001</v>
      </c>
      <c r="T67" s="241"/>
      <c r="U67" s="241"/>
      <c r="V67" s="241">
        <f t="shared" si="51"/>
        <v>58.66200000000012</v>
      </c>
      <c r="W67" s="241"/>
      <c r="X67" s="241"/>
      <c r="Y67" s="241"/>
      <c r="Z67" s="241"/>
      <c r="AA67" s="239" t="s">
        <v>50</v>
      </c>
      <c r="AB67" s="239" t="s">
        <v>50</v>
      </c>
    </row>
    <row r="68" spans="1:28" ht="38.25" x14ac:dyDescent="0.2">
      <c r="B68" s="245"/>
      <c r="C68" s="238"/>
      <c r="D68" s="250" t="s">
        <v>57</v>
      </c>
      <c r="E68" s="251" t="s">
        <v>58</v>
      </c>
      <c r="F68" s="241">
        <v>3774</v>
      </c>
      <c r="G68" s="241">
        <v>1540</v>
      </c>
      <c r="H68" s="241">
        <v>1540</v>
      </c>
      <c r="I68" s="241">
        <v>1534.3579999999999</v>
      </c>
      <c r="J68" s="241">
        <f t="shared" si="45"/>
        <v>-5.6420000000000528</v>
      </c>
      <c r="K68" s="241">
        <v>1534.3579999999999</v>
      </c>
      <c r="L68" s="242">
        <v>100</v>
      </c>
      <c r="M68" s="242">
        <f t="shared" si="46"/>
        <v>3774</v>
      </c>
      <c r="N68" s="241">
        <f t="shared" si="47"/>
        <v>100</v>
      </c>
      <c r="O68" s="241">
        <f t="shared" si="48"/>
        <v>0</v>
      </c>
      <c r="P68" s="241">
        <f t="shared" si="49"/>
        <v>-5.6420000000000528</v>
      </c>
      <c r="Q68" s="241">
        <f t="shared" si="50"/>
        <v>-16.734999999999999</v>
      </c>
      <c r="R68" s="242"/>
      <c r="S68" s="242">
        <v>-16.734999999999999</v>
      </c>
      <c r="T68" s="241"/>
      <c r="U68" s="241"/>
      <c r="V68" s="241">
        <v>0</v>
      </c>
      <c r="W68" s="241"/>
      <c r="X68" s="241"/>
      <c r="Y68" s="241"/>
      <c r="Z68" s="241"/>
      <c r="AA68" s="239"/>
      <c r="AB68" s="239"/>
    </row>
    <row r="69" spans="1:28" x14ac:dyDescent="0.2">
      <c r="B69" s="245"/>
      <c r="C69" s="238"/>
      <c r="D69" s="238" t="s">
        <v>59</v>
      </c>
      <c r="E69" s="247" t="s">
        <v>60</v>
      </c>
      <c r="F69" s="241">
        <v>10167</v>
      </c>
      <c r="G69" s="241">
        <v>4250</v>
      </c>
      <c r="H69" s="241">
        <v>4250</v>
      </c>
      <c r="I69" s="241">
        <v>4250</v>
      </c>
      <c r="J69" s="241">
        <f t="shared" si="45"/>
        <v>0</v>
      </c>
      <c r="K69" s="241">
        <v>4250</v>
      </c>
      <c r="L69" s="242">
        <f t="shared" ref="L69:L72" si="52">(K69/H69)*100</f>
        <v>100</v>
      </c>
      <c r="M69" s="242">
        <f t="shared" si="46"/>
        <v>10167</v>
      </c>
      <c r="N69" s="241">
        <f t="shared" si="47"/>
        <v>100</v>
      </c>
      <c r="O69" s="241">
        <f t="shared" si="48"/>
        <v>0</v>
      </c>
      <c r="P69" s="241">
        <f t="shared" si="49"/>
        <v>0</v>
      </c>
      <c r="Q69" s="241">
        <f t="shared" si="50"/>
        <v>0</v>
      </c>
      <c r="R69" s="242"/>
      <c r="S69" s="242"/>
      <c r="T69" s="241"/>
      <c r="U69" s="241"/>
      <c r="V69" s="241">
        <f t="shared" si="51"/>
        <v>0</v>
      </c>
      <c r="W69" s="241"/>
      <c r="X69" s="241"/>
      <c r="Y69" s="241"/>
      <c r="Z69" s="241"/>
      <c r="AA69" s="239"/>
      <c r="AB69" s="239"/>
    </row>
    <row r="70" spans="1:28" ht="38.25" x14ac:dyDescent="0.2">
      <c r="B70" s="245"/>
      <c r="C70" s="238"/>
      <c r="D70" s="238" t="s">
        <v>61</v>
      </c>
      <c r="E70" s="247" t="s">
        <v>102</v>
      </c>
      <c r="F70" s="241">
        <v>8664</v>
      </c>
      <c r="G70" s="241">
        <v>2887</v>
      </c>
      <c r="H70" s="241">
        <v>2887</v>
      </c>
      <c r="I70" s="241">
        <v>2707.348</v>
      </c>
      <c r="J70" s="241">
        <f t="shared" si="45"/>
        <v>-179.65200000000004</v>
      </c>
      <c r="K70" s="241">
        <v>2707.348</v>
      </c>
      <c r="L70" s="242">
        <f t="shared" si="52"/>
        <v>93.777208174575691</v>
      </c>
      <c r="M70" s="242">
        <f t="shared" si="46"/>
        <v>8664</v>
      </c>
      <c r="N70" s="241">
        <f t="shared" si="47"/>
        <v>100</v>
      </c>
      <c r="O70" s="241">
        <f t="shared" si="48"/>
        <v>0</v>
      </c>
      <c r="P70" s="241">
        <f t="shared" si="49"/>
        <v>-179.65200000000004</v>
      </c>
      <c r="Q70" s="241">
        <f t="shared" si="50"/>
        <v>-196.636</v>
      </c>
      <c r="R70" s="242"/>
      <c r="S70" s="242">
        <v>-196.636</v>
      </c>
      <c r="T70" s="241"/>
      <c r="U70" s="241"/>
      <c r="V70" s="241">
        <f t="shared" si="51"/>
        <v>16.983999999999952</v>
      </c>
      <c r="W70" s="241"/>
      <c r="X70" s="241"/>
      <c r="Y70" s="241"/>
      <c r="Z70" s="241"/>
      <c r="AA70" s="239"/>
      <c r="AB70" s="239"/>
    </row>
    <row r="71" spans="1:28" x14ac:dyDescent="0.2">
      <c r="B71" s="245"/>
      <c r="C71" s="238"/>
      <c r="D71" s="250" t="s">
        <v>89</v>
      </c>
      <c r="E71" s="247" t="s">
        <v>90</v>
      </c>
      <c r="F71" s="241">
        <v>13</v>
      </c>
      <c r="G71" s="241">
        <v>0</v>
      </c>
      <c r="H71" s="241">
        <v>0</v>
      </c>
      <c r="I71" s="241">
        <v>0</v>
      </c>
      <c r="J71" s="241">
        <f t="shared" si="45"/>
        <v>0</v>
      </c>
      <c r="K71" s="241">
        <v>0</v>
      </c>
      <c r="L71" s="242" t="e">
        <f t="shared" si="52"/>
        <v>#DIV/0!</v>
      </c>
      <c r="M71" s="242">
        <f t="shared" si="46"/>
        <v>13</v>
      </c>
      <c r="N71" s="241">
        <f t="shared" si="47"/>
        <v>100</v>
      </c>
      <c r="O71" s="241">
        <f t="shared" si="48"/>
        <v>0</v>
      </c>
      <c r="P71" s="241">
        <f t="shared" si="49"/>
        <v>0</v>
      </c>
      <c r="Q71" s="241">
        <f t="shared" si="50"/>
        <v>-13</v>
      </c>
      <c r="R71" s="241"/>
      <c r="S71" s="242"/>
      <c r="T71" s="241">
        <v>-13</v>
      </c>
      <c r="U71" s="241"/>
      <c r="V71" s="241">
        <f t="shared" si="51"/>
        <v>13</v>
      </c>
      <c r="W71" s="241"/>
      <c r="X71" s="241"/>
      <c r="Y71" s="241"/>
      <c r="Z71" s="241"/>
      <c r="AA71" s="239"/>
      <c r="AB71" s="239"/>
    </row>
    <row r="72" spans="1:28" ht="51" x14ac:dyDescent="0.2">
      <c r="B72" s="245"/>
      <c r="C72" s="238"/>
      <c r="D72" s="238" t="s">
        <v>64</v>
      </c>
      <c r="E72" s="258" t="s">
        <v>65</v>
      </c>
      <c r="F72" s="241">
        <v>5778</v>
      </c>
      <c r="G72" s="241">
        <v>1785</v>
      </c>
      <c r="H72" s="241">
        <v>1785</v>
      </c>
      <c r="I72" s="241">
        <v>1627.498</v>
      </c>
      <c r="J72" s="241">
        <f t="shared" si="45"/>
        <v>-157.50199999999995</v>
      </c>
      <c r="K72" s="241">
        <v>1627.498</v>
      </c>
      <c r="L72" s="242">
        <f t="shared" si="52"/>
        <v>91.176358543417365</v>
      </c>
      <c r="M72" s="242">
        <f t="shared" si="46"/>
        <v>5778</v>
      </c>
      <c r="N72" s="241">
        <f t="shared" si="47"/>
        <v>100</v>
      </c>
      <c r="O72" s="241">
        <f t="shared" si="48"/>
        <v>0</v>
      </c>
      <c r="P72" s="241">
        <f t="shared" si="49"/>
        <v>-157.50199999999995</v>
      </c>
      <c r="Q72" s="241">
        <f t="shared" si="50"/>
        <v>-171.28899999999999</v>
      </c>
      <c r="R72" s="241"/>
      <c r="S72" s="242">
        <v>-171.28899999999999</v>
      </c>
      <c r="T72" s="241"/>
      <c r="U72" s="241"/>
      <c r="V72" s="241">
        <f t="shared" si="51"/>
        <v>13.787000000000035</v>
      </c>
      <c r="W72" s="241"/>
      <c r="X72" s="241"/>
      <c r="Y72" s="241"/>
      <c r="Z72" s="241"/>
      <c r="AA72" s="239"/>
      <c r="AB72" s="239"/>
    </row>
    <row r="73" spans="1:28" ht="51" x14ac:dyDescent="0.2">
      <c r="B73" s="245"/>
      <c r="C73" s="238"/>
      <c r="D73" s="250" t="s">
        <v>93</v>
      </c>
      <c r="E73" s="247" t="s">
        <v>94</v>
      </c>
      <c r="F73" s="241">
        <v>552</v>
      </c>
      <c r="G73" s="241">
        <v>552</v>
      </c>
      <c r="H73" s="241">
        <v>552</v>
      </c>
      <c r="I73" s="241">
        <v>552</v>
      </c>
      <c r="J73" s="241">
        <f t="shared" si="45"/>
        <v>0</v>
      </c>
      <c r="K73" s="241">
        <v>552</v>
      </c>
      <c r="L73" s="242">
        <v>100</v>
      </c>
      <c r="M73" s="242">
        <f t="shared" si="46"/>
        <v>552</v>
      </c>
      <c r="N73" s="241">
        <f t="shared" si="47"/>
        <v>100</v>
      </c>
      <c r="O73" s="241">
        <f t="shared" si="48"/>
        <v>0</v>
      </c>
      <c r="P73" s="241">
        <f t="shared" si="49"/>
        <v>0</v>
      </c>
      <c r="Q73" s="241">
        <f t="shared" si="50"/>
        <v>0</v>
      </c>
      <c r="R73" s="242"/>
      <c r="S73" s="242"/>
      <c r="T73" s="241"/>
      <c r="U73" s="241"/>
      <c r="V73" s="241">
        <v>0</v>
      </c>
      <c r="W73" s="241"/>
      <c r="X73" s="241"/>
      <c r="Y73" s="241"/>
      <c r="Z73" s="241"/>
      <c r="AA73" s="239"/>
      <c r="AB73" s="239"/>
    </row>
    <row r="74" spans="1:28" ht="51" x14ac:dyDescent="0.2">
      <c r="B74" s="245"/>
      <c r="C74" s="238"/>
      <c r="D74" s="250" t="s">
        <v>95</v>
      </c>
      <c r="E74" s="259" t="s">
        <v>96</v>
      </c>
      <c r="F74" s="241">
        <v>338</v>
      </c>
      <c r="G74" s="241">
        <v>338</v>
      </c>
      <c r="H74" s="241">
        <v>338</v>
      </c>
      <c r="I74" s="241">
        <v>335.40309999999999</v>
      </c>
      <c r="J74" s="241">
        <f t="shared" si="45"/>
        <v>-2.5969000000000051</v>
      </c>
      <c r="K74" s="241">
        <v>335.40309999999999</v>
      </c>
      <c r="L74" s="242">
        <v>100</v>
      </c>
      <c r="M74" s="242">
        <f t="shared" si="46"/>
        <v>338</v>
      </c>
      <c r="N74" s="241">
        <f t="shared" si="47"/>
        <v>100</v>
      </c>
      <c r="O74" s="241">
        <f t="shared" si="48"/>
        <v>0</v>
      </c>
      <c r="P74" s="241">
        <f t="shared" si="49"/>
        <v>-2.5969000000000051</v>
      </c>
      <c r="Q74" s="241">
        <f t="shared" si="50"/>
        <v>0</v>
      </c>
      <c r="R74" s="242"/>
      <c r="S74" s="242"/>
      <c r="T74" s="241"/>
      <c r="U74" s="241"/>
      <c r="V74" s="241">
        <f t="shared" ref="V74:V76" si="53">P74-Q74-U74</f>
        <v>-2.5969000000000051</v>
      </c>
      <c r="W74" s="241"/>
      <c r="X74" s="241"/>
      <c r="Y74" s="241"/>
      <c r="Z74" s="241"/>
      <c r="AA74" s="239" t="s">
        <v>66</v>
      </c>
      <c r="AB74" s="239" t="s">
        <v>66</v>
      </c>
    </row>
    <row r="75" spans="1:28" ht="51" x14ac:dyDescent="0.2">
      <c r="B75" s="245"/>
      <c r="C75" s="238"/>
      <c r="D75" s="250" t="s">
        <v>71</v>
      </c>
      <c r="E75" s="247" t="s">
        <v>104</v>
      </c>
      <c r="F75" s="241">
        <v>959</v>
      </c>
      <c r="G75" s="241">
        <v>959</v>
      </c>
      <c r="H75" s="241">
        <v>959</v>
      </c>
      <c r="I75" s="241">
        <v>828.62300000000005</v>
      </c>
      <c r="J75" s="241">
        <f t="shared" si="45"/>
        <v>-130.37699999999995</v>
      </c>
      <c r="K75" s="241">
        <v>828.62300000000005</v>
      </c>
      <c r="L75" s="242">
        <f>(K75/H75)*100</f>
        <v>86.404900938477596</v>
      </c>
      <c r="M75" s="242">
        <f t="shared" si="46"/>
        <v>959</v>
      </c>
      <c r="N75" s="241">
        <f t="shared" si="47"/>
        <v>100</v>
      </c>
      <c r="O75" s="241">
        <f t="shared" si="48"/>
        <v>0</v>
      </c>
      <c r="P75" s="241">
        <f t="shared" si="49"/>
        <v>-130.37699999999995</v>
      </c>
      <c r="Q75" s="241">
        <f t="shared" si="50"/>
        <v>-500</v>
      </c>
      <c r="R75" s="242"/>
      <c r="S75" s="242"/>
      <c r="T75" s="241">
        <v>-500</v>
      </c>
      <c r="U75" s="241"/>
      <c r="V75" s="241">
        <f t="shared" si="53"/>
        <v>369.62300000000005</v>
      </c>
      <c r="W75" s="241"/>
      <c r="X75" s="241"/>
      <c r="Y75" s="241"/>
      <c r="Z75" s="241"/>
      <c r="AA75" s="239" t="s">
        <v>66</v>
      </c>
      <c r="AB75" s="239" t="s">
        <v>66</v>
      </c>
    </row>
    <row r="76" spans="1:28" ht="25.5" x14ac:dyDescent="0.2">
      <c r="B76" s="238"/>
      <c r="C76" s="238"/>
      <c r="D76" s="238" t="s">
        <v>97</v>
      </c>
      <c r="E76" s="247" t="s">
        <v>98</v>
      </c>
      <c r="F76" s="241">
        <v>10773</v>
      </c>
      <c r="G76" s="241">
        <v>5416</v>
      </c>
      <c r="H76" s="241">
        <v>5416</v>
      </c>
      <c r="I76" s="241">
        <v>5415.9991200000004</v>
      </c>
      <c r="J76" s="241">
        <f t="shared" si="45"/>
        <v>-8.7999999959720299E-4</v>
      </c>
      <c r="K76" s="241">
        <v>5415.9991200000004</v>
      </c>
      <c r="L76" s="242">
        <v>100</v>
      </c>
      <c r="M76" s="242">
        <f t="shared" si="46"/>
        <v>10773</v>
      </c>
      <c r="N76" s="241">
        <f t="shared" si="47"/>
        <v>100</v>
      </c>
      <c r="O76" s="241">
        <v>0</v>
      </c>
      <c r="P76" s="241">
        <f t="shared" si="49"/>
        <v>-8.7999999959720299E-4</v>
      </c>
      <c r="Q76" s="241">
        <f t="shared" si="50"/>
        <v>-335.02800000000002</v>
      </c>
      <c r="R76" s="241"/>
      <c r="S76" s="242"/>
      <c r="T76" s="241">
        <v>-335.02800000000002</v>
      </c>
      <c r="U76" s="241"/>
      <c r="V76" s="241">
        <f t="shared" si="53"/>
        <v>335.02712000000042</v>
      </c>
      <c r="W76" s="260"/>
      <c r="X76" s="260"/>
      <c r="Y76" s="260"/>
      <c r="Z76" s="241"/>
      <c r="AA76" s="239"/>
      <c r="AB76" s="239"/>
    </row>
    <row r="77" spans="1:28" ht="25.5" x14ac:dyDescent="0.2">
      <c r="B77" s="238"/>
      <c r="C77" s="238"/>
      <c r="D77" s="238" t="s">
        <v>73</v>
      </c>
      <c r="E77" s="247" t="s">
        <v>74</v>
      </c>
      <c r="F77" s="241">
        <v>777</v>
      </c>
      <c r="G77" s="241">
        <v>777</v>
      </c>
      <c r="H77" s="241">
        <v>133</v>
      </c>
      <c r="I77" s="241">
        <v>0</v>
      </c>
      <c r="J77" s="241">
        <f t="shared" si="45"/>
        <v>-777</v>
      </c>
      <c r="K77" s="241">
        <v>0</v>
      </c>
      <c r="L77" s="242">
        <v>100</v>
      </c>
      <c r="M77" s="242">
        <f t="shared" si="46"/>
        <v>777</v>
      </c>
      <c r="N77" s="241">
        <f t="shared" si="47"/>
        <v>100</v>
      </c>
      <c r="O77" s="241">
        <v>0</v>
      </c>
      <c r="P77" s="241">
        <f t="shared" si="49"/>
        <v>-133</v>
      </c>
      <c r="Q77" s="241">
        <f t="shared" si="50"/>
        <v>-64</v>
      </c>
      <c r="R77" s="242"/>
      <c r="S77" s="242"/>
      <c r="T77" s="241">
        <v>-64</v>
      </c>
      <c r="U77" s="241"/>
      <c r="V77" s="241">
        <v>0</v>
      </c>
      <c r="W77" s="260"/>
      <c r="X77" s="260"/>
      <c r="Y77" s="260"/>
      <c r="Z77" s="241"/>
      <c r="AA77" s="239" t="s">
        <v>202</v>
      </c>
      <c r="AB77" s="239" t="s">
        <v>202</v>
      </c>
    </row>
    <row r="78" spans="1:28" ht="55.5" customHeight="1" x14ac:dyDescent="0.2">
      <c r="B78" s="245"/>
      <c r="C78" s="238"/>
      <c r="D78" s="250" t="s">
        <v>75</v>
      </c>
      <c r="E78" s="246" t="s">
        <v>76</v>
      </c>
      <c r="F78" s="241">
        <v>800</v>
      </c>
      <c r="G78" s="241">
        <v>800</v>
      </c>
      <c r="H78" s="241">
        <v>335</v>
      </c>
      <c r="I78" s="241">
        <v>800</v>
      </c>
      <c r="J78" s="241">
        <f t="shared" si="45"/>
        <v>0</v>
      </c>
      <c r="K78" s="241">
        <v>333.33499999999998</v>
      </c>
      <c r="L78" s="242">
        <v>100</v>
      </c>
      <c r="M78" s="242">
        <f t="shared" si="46"/>
        <v>800</v>
      </c>
      <c r="N78" s="241">
        <f t="shared" si="47"/>
        <v>100</v>
      </c>
      <c r="O78" s="241">
        <f t="shared" ref="O78:O80" si="54">M78-F78</f>
        <v>0</v>
      </c>
      <c r="P78" s="241">
        <f t="shared" si="49"/>
        <v>-1.6650000000000205</v>
      </c>
      <c r="Q78" s="241">
        <f t="shared" si="50"/>
        <v>-67</v>
      </c>
      <c r="R78" s="242"/>
      <c r="S78" s="242"/>
      <c r="T78" s="242">
        <v>-67</v>
      </c>
      <c r="U78" s="242"/>
      <c r="V78" s="241">
        <v>0</v>
      </c>
      <c r="W78" s="241"/>
      <c r="X78" s="241"/>
      <c r="Y78" s="241"/>
      <c r="Z78" s="241"/>
      <c r="AA78" s="239"/>
      <c r="AB78" s="239"/>
    </row>
    <row r="79" spans="1:28" ht="76.5" x14ac:dyDescent="0.2">
      <c r="B79" s="245"/>
      <c r="C79" s="238"/>
      <c r="D79" s="250" t="s">
        <v>77</v>
      </c>
      <c r="E79" s="247" t="s">
        <v>78</v>
      </c>
      <c r="F79" s="241">
        <v>128677</v>
      </c>
      <c r="G79" s="241">
        <v>125947</v>
      </c>
      <c r="H79" s="241">
        <v>50665</v>
      </c>
      <c r="I79" s="241">
        <v>119382.2</v>
      </c>
      <c r="J79" s="241">
        <f t="shared" si="45"/>
        <v>-6564.8000000000029</v>
      </c>
      <c r="K79" s="241">
        <v>49668.824999999997</v>
      </c>
      <c r="L79" s="242">
        <f t="shared" ref="L79:L83" si="55">(K79/H79)*100</f>
        <v>98.0338004539623</v>
      </c>
      <c r="M79" s="242">
        <f t="shared" si="46"/>
        <v>128677</v>
      </c>
      <c r="N79" s="241">
        <f t="shared" si="47"/>
        <v>100</v>
      </c>
      <c r="O79" s="241">
        <f t="shared" si="54"/>
        <v>0</v>
      </c>
      <c r="P79" s="241">
        <f t="shared" si="49"/>
        <v>-996.17500000000291</v>
      </c>
      <c r="Q79" s="241">
        <f t="shared" si="50"/>
        <v>-1459.2349999999999</v>
      </c>
      <c r="R79" s="241"/>
      <c r="S79" s="242"/>
      <c r="T79" s="241">
        <v>-1459.2349999999999</v>
      </c>
      <c r="U79" s="241"/>
      <c r="V79" s="241">
        <f t="shared" ref="V79:V84" si="56">P79-Q79-U79</f>
        <v>463.05999999999699</v>
      </c>
      <c r="W79" s="241"/>
      <c r="X79" s="241"/>
      <c r="Y79" s="241"/>
      <c r="Z79" s="241"/>
      <c r="AA79" s="239" t="s">
        <v>66</v>
      </c>
      <c r="AB79" s="239" t="s">
        <v>225</v>
      </c>
    </row>
    <row r="80" spans="1:28" ht="51" x14ac:dyDescent="0.2">
      <c r="B80" s="245"/>
      <c r="C80" s="238"/>
      <c r="D80" s="250" t="s">
        <v>206</v>
      </c>
      <c r="E80" s="247" t="s">
        <v>207</v>
      </c>
      <c r="F80" s="241">
        <v>2</v>
      </c>
      <c r="G80" s="241">
        <v>2</v>
      </c>
      <c r="H80" s="241">
        <v>2</v>
      </c>
      <c r="I80" s="241">
        <v>0</v>
      </c>
      <c r="J80" s="241">
        <f t="shared" si="45"/>
        <v>-2</v>
      </c>
      <c r="K80" s="241">
        <v>0</v>
      </c>
      <c r="L80" s="242">
        <v>100</v>
      </c>
      <c r="M80" s="242">
        <f t="shared" si="46"/>
        <v>2</v>
      </c>
      <c r="N80" s="241">
        <f t="shared" si="47"/>
        <v>100</v>
      </c>
      <c r="O80" s="241">
        <f t="shared" si="54"/>
        <v>0</v>
      </c>
      <c r="P80" s="241">
        <f t="shared" si="49"/>
        <v>-2</v>
      </c>
      <c r="Q80" s="241">
        <f t="shared" si="50"/>
        <v>0</v>
      </c>
      <c r="R80" s="242"/>
      <c r="S80" s="242"/>
      <c r="T80" s="241"/>
      <c r="U80" s="241"/>
      <c r="V80" s="241">
        <f t="shared" si="56"/>
        <v>-2</v>
      </c>
      <c r="W80" s="241"/>
      <c r="X80" s="241"/>
      <c r="Y80" s="241"/>
      <c r="Z80" s="241"/>
      <c r="AA80" s="239" t="s">
        <v>54</v>
      </c>
      <c r="AB80" s="239" t="s">
        <v>54</v>
      </c>
    </row>
    <row r="81" spans="1:670" ht="76.5" x14ac:dyDescent="0.2">
      <c r="B81" s="245" t="s">
        <v>99</v>
      </c>
      <c r="C81" s="238"/>
      <c r="D81" s="238"/>
      <c r="E81" s="252" t="s">
        <v>107</v>
      </c>
      <c r="F81" s="241">
        <f t="shared" ref="F81:K81" si="57">F82</f>
        <v>203972</v>
      </c>
      <c r="G81" s="241">
        <f t="shared" si="57"/>
        <v>105827</v>
      </c>
      <c r="H81" s="241">
        <f t="shared" si="57"/>
        <v>90092</v>
      </c>
      <c r="I81" s="241">
        <f t="shared" si="57"/>
        <v>94999.218300000008</v>
      </c>
      <c r="J81" s="241">
        <f t="shared" si="57"/>
        <v>-10827.781700000001</v>
      </c>
      <c r="K81" s="241">
        <f t="shared" si="57"/>
        <v>89722.421520000018</v>
      </c>
      <c r="L81" s="242">
        <f t="shared" si="55"/>
        <v>99.589776583936441</v>
      </c>
      <c r="M81" s="241">
        <f t="shared" ref="M81:V81" si="58">M82</f>
        <v>203972</v>
      </c>
      <c r="N81" s="241">
        <f t="shared" si="47"/>
        <v>100</v>
      </c>
      <c r="O81" s="241">
        <f t="shared" si="58"/>
        <v>0</v>
      </c>
      <c r="P81" s="241">
        <f t="shared" si="58"/>
        <v>-369.57848000000047</v>
      </c>
      <c r="Q81" s="241">
        <f t="shared" si="58"/>
        <v>-606.42599999999993</v>
      </c>
      <c r="R81" s="241">
        <f t="shared" si="58"/>
        <v>0</v>
      </c>
      <c r="S81" s="241">
        <f t="shared" si="58"/>
        <v>0</v>
      </c>
      <c r="T81" s="241">
        <f t="shared" si="58"/>
        <v>-606.42599999999993</v>
      </c>
      <c r="U81" s="241">
        <f t="shared" si="58"/>
        <v>0</v>
      </c>
      <c r="V81" s="241">
        <f t="shared" si="58"/>
        <v>-100.28252000000009</v>
      </c>
      <c r="W81" s="241"/>
      <c r="X81" s="241"/>
      <c r="Y81" s="241"/>
      <c r="Z81" s="241"/>
      <c r="AA81" s="257"/>
      <c r="AB81" s="239"/>
    </row>
    <row r="82" spans="1:670" ht="25.5" x14ac:dyDescent="0.2">
      <c r="B82" s="245"/>
      <c r="C82" s="238" t="s">
        <v>46</v>
      </c>
      <c r="D82" s="238"/>
      <c r="E82" s="247" t="s">
        <v>47</v>
      </c>
      <c r="F82" s="241">
        <f t="shared" ref="F82:K82" si="59">F83+F84+F85+F87+F88+F89+F90+F91+F92+F93+F94+F86</f>
        <v>203972</v>
      </c>
      <c r="G82" s="241">
        <f t="shared" si="59"/>
        <v>105827</v>
      </c>
      <c r="H82" s="241">
        <f t="shared" si="59"/>
        <v>90092</v>
      </c>
      <c r="I82" s="241">
        <f t="shared" si="59"/>
        <v>94999.218300000008</v>
      </c>
      <c r="J82" s="241">
        <f t="shared" si="59"/>
        <v>-10827.781700000001</v>
      </c>
      <c r="K82" s="241">
        <f t="shared" si="59"/>
        <v>89722.421520000018</v>
      </c>
      <c r="L82" s="242">
        <f t="shared" si="55"/>
        <v>99.589776583936441</v>
      </c>
      <c r="M82" s="241">
        <f t="shared" ref="M82:V82" si="60">M83+M84+M85+M87+M88+M89+M90+M91+M92+M93+M94+M86</f>
        <v>203972</v>
      </c>
      <c r="N82" s="241">
        <f t="shared" si="47"/>
        <v>100</v>
      </c>
      <c r="O82" s="241">
        <f t="shared" si="60"/>
        <v>0</v>
      </c>
      <c r="P82" s="241">
        <f t="shared" si="60"/>
        <v>-369.57848000000047</v>
      </c>
      <c r="Q82" s="241">
        <f t="shared" si="60"/>
        <v>-606.42599999999993</v>
      </c>
      <c r="R82" s="241">
        <f t="shared" si="60"/>
        <v>0</v>
      </c>
      <c r="S82" s="241">
        <f t="shared" si="60"/>
        <v>0</v>
      </c>
      <c r="T82" s="241">
        <f t="shared" si="60"/>
        <v>-606.42599999999993</v>
      </c>
      <c r="U82" s="241">
        <f t="shared" si="60"/>
        <v>0</v>
      </c>
      <c r="V82" s="241">
        <f t="shared" si="60"/>
        <v>-100.28252000000009</v>
      </c>
      <c r="W82" s="241"/>
      <c r="X82" s="241"/>
      <c r="Y82" s="241"/>
      <c r="Z82" s="241"/>
      <c r="AA82" s="239"/>
      <c r="AB82" s="239"/>
    </row>
    <row r="83" spans="1:670" x14ac:dyDescent="0.2">
      <c r="B83" s="238"/>
      <c r="C83" s="238"/>
      <c r="D83" s="238" t="s">
        <v>88</v>
      </c>
      <c r="E83" s="247" t="s">
        <v>49</v>
      </c>
      <c r="F83" s="241">
        <v>133516</v>
      </c>
      <c r="G83" s="241">
        <v>58859</v>
      </c>
      <c r="H83" s="241">
        <v>56859</v>
      </c>
      <c r="I83" s="241">
        <v>56859</v>
      </c>
      <c r="J83" s="241">
        <f t="shared" ref="J83:J94" si="61">I83-G83</f>
        <v>-2000</v>
      </c>
      <c r="K83" s="241">
        <v>56859</v>
      </c>
      <c r="L83" s="242">
        <f t="shared" si="55"/>
        <v>100</v>
      </c>
      <c r="M83" s="242">
        <f t="shared" ref="M83:M94" si="62">F83</f>
        <v>133516</v>
      </c>
      <c r="N83" s="241">
        <v>100</v>
      </c>
      <c r="O83" s="241">
        <f t="shared" ref="O83:O87" si="63">M83-F83</f>
        <v>0</v>
      </c>
      <c r="P83" s="241">
        <f t="shared" ref="P83:P94" si="64">K83-H83</f>
        <v>0</v>
      </c>
      <c r="Q83" s="241">
        <f t="shared" ref="Q83:Q94" si="65">R83+S83+T83</f>
        <v>0</v>
      </c>
      <c r="R83" s="241"/>
      <c r="S83" s="242"/>
      <c r="T83" s="242"/>
      <c r="U83" s="241"/>
      <c r="V83" s="241">
        <f t="shared" si="56"/>
        <v>0</v>
      </c>
      <c r="W83" s="241"/>
      <c r="X83" s="241"/>
      <c r="Y83" s="241"/>
      <c r="Z83" s="241"/>
      <c r="AA83" s="239"/>
      <c r="AB83" s="239"/>
    </row>
    <row r="84" spans="1:670" x14ac:dyDescent="0.2">
      <c r="B84" s="245"/>
      <c r="C84" s="238"/>
      <c r="D84" s="238" t="s">
        <v>101</v>
      </c>
      <c r="E84" s="247" t="s">
        <v>56</v>
      </c>
      <c r="F84" s="241">
        <v>5688</v>
      </c>
      <c r="G84" s="241">
        <v>2844</v>
      </c>
      <c r="H84" s="241">
        <v>2844</v>
      </c>
      <c r="I84" s="241">
        <v>2844</v>
      </c>
      <c r="J84" s="241">
        <f t="shared" si="61"/>
        <v>0</v>
      </c>
      <c r="K84" s="241">
        <v>2844</v>
      </c>
      <c r="L84" s="242">
        <v>0</v>
      </c>
      <c r="M84" s="242">
        <f t="shared" si="62"/>
        <v>5688</v>
      </c>
      <c r="N84" s="241">
        <f t="shared" ref="N84:N87" si="66">M84/F84*100</f>
        <v>100</v>
      </c>
      <c r="O84" s="241">
        <f t="shared" si="63"/>
        <v>0</v>
      </c>
      <c r="P84" s="241">
        <f t="shared" si="64"/>
        <v>0</v>
      </c>
      <c r="Q84" s="241">
        <f t="shared" si="65"/>
        <v>0</v>
      </c>
      <c r="R84" s="241"/>
      <c r="S84" s="241"/>
      <c r="T84" s="241"/>
      <c r="U84" s="241"/>
      <c r="V84" s="241">
        <f t="shared" si="56"/>
        <v>0</v>
      </c>
      <c r="W84" s="241"/>
      <c r="X84" s="241"/>
      <c r="Y84" s="241"/>
      <c r="Z84" s="241"/>
      <c r="AA84" s="239"/>
      <c r="AB84" s="239"/>
    </row>
    <row r="85" spans="1:670" ht="38.25" x14ac:dyDescent="0.2">
      <c r="B85" s="245"/>
      <c r="C85" s="238"/>
      <c r="D85" s="250" t="s">
        <v>57</v>
      </c>
      <c r="E85" s="251" t="s">
        <v>58</v>
      </c>
      <c r="F85" s="241">
        <v>3469</v>
      </c>
      <c r="G85" s="241">
        <v>1345</v>
      </c>
      <c r="H85" s="241">
        <v>1245</v>
      </c>
      <c r="I85" s="241">
        <v>1245</v>
      </c>
      <c r="J85" s="241">
        <f t="shared" si="61"/>
        <v>-100</v>
      </c>
      <c r="K85" s="241">
        <v>1245</v>
      </c>
      <c r="L85" s="242">
        <v>100</v>
      </c>
      <c r="M85" s="242">
        <f t="shared" si="62"/>
        <v>3469</v>
      </c>
      <c r="N85" s="241">
        <f t="shared" si="66"/>
        <v>100</v>
      </c>
      <c r="O85" s="241">
        <f t="shared" si="63"/>
        <v>0</v>
      </c>
      <c r="P85" s="241">
        <f t="shared" si="64"/>
        <v>0</v>
      </c>
      <c r="Q85" s="241">
        <f t="shared" si="65"/>
        <v>0</v>
      </c>
      <c r="R85" s="242"/>
      <c r="S85" s="242"/>
      <c r="T85" s="241"/>
      <c r="U85" s="241"/>
      <c r="V85" s="241">
        <v>0</v>
      </c>
      <c r="W85" s="241"/>
      <c r="X85" s="241"/>
      <c r="Y85" s="241"/>
      <c r="Z85" s="241"/>
      <c r="AA85" s="239"/>
      <c r="AB85" s="239"/>
    </row>
    <row r="86" spans="1:670" x14ac:dyDescent="0.2">
      <c r="B86" s="238"/>
      <c r="C86" s="238"/>
      <c r="D86" s="238" t="s">
        <v>59</v>
      </c>
      <c r="E86" s="247" t="s">
        <v>60</v>
      </c>
      <c r="F86" s="241">
        <v>7050</v>
      </c>
      <c r="G86" s="241">
        <v>2935</v>
      </c>
      <c r="H86" s="241">
        <v>2935</v>
      </c>
      <c r="I86" s="241">
        <v>2935</v>
      </c>
      <c r="J86" s="241">
        <f t="shared" si="61"/>
        <v>0</v>
      </c>
      <c r="K86" s="241">
        <v>2935</v>
      </c>
      <c r="L86" s="242">
        <v>100</v>
      </c>
      <c r="M86" s="242">
        <f t="shared" si="62"/>
        <v>7050</v>
      </c>
      <c r="N86" s="241">
        <v>100</v>
      </c>
      <c r="O86" s="241">
        <f t="shared" si="63"/>
        <v>0</v>
      </c>
      <c r="P86" s="241">
        <f t="shared" si="64"/>
        <v>0</v>
      </c>
      <c r="Q86" s="241">
        <f t="shared" si="65"/>
        <v>0</v>
      </c>
      <c r="R86" s="241"/>
      <c r="S86" s="241"/>
      <c r="T86" s="241"/>
      <c r="U86" s="241"/>
      <c r="V86" s="241">
        <v>0</v>
      </c>
      <c r="W86" s="241"/>
      <c r="X86" s="241"/>
      <c r="Y86" s="241"/>
      <c r="Z86" s="241"/>
      <c r="AA86" s="239"/>
      <c r="AB86" s="239"/>
    </row>
    <row r="87" spans="1:670" ht="38.25" x14ac:dyDescent="0.2">
      <c r="B87" s="238"/>
      <c r="C87" s="238"/>
      <c r="D87" s="238" t="s">
        <v>61</v>
      </c>
      <c r="E87" s="247" t="s">
        <v>102</v>
      </c>
      <c r="F87" s="241">
        <v>6008</v>
      </c>
      <c r="G87" s="241">
        <v>2350</v>
      </c>
      <c r="H87" s="241">
        <v>2200</v>
      </c>
      <c r="I87" s="241">
        <v>2200</v>
      </c>
      <c r="J87" s="241">
        <f t="shared" si="61"/>
        <v>-150</v>
      </c>
      <c r="K87" s="241">
        <v>2200</v>
      </c>
      <c r="L87" s="242">
        <f>(K87/H87)*100</f>
        <v>100</v>
      </c>
      <c r="M87" s="242">
        <f t="shared" si="62"/>
        <v>6008</v>
      </c>
      <c r="N87" s="241">
        <f t="shared" si="66"/>
        <v>100</v>
      </c>
      <c r="O87" s="241">
        <f t="shared" si="63"/>
        <v>0</v>
      </c>
      <c r="P87" s="241">
        <f t="shared" si="64"/>
        <v>0</v>
      </c>
      <c r="Q87" s="241">
        <f t="shared" si="65"/>
        <v>0</v>
      </c>
      <c r="R87" s="241"/>
      <c r="S87" s="241"/>
      <c r="T87" s="241"/>
      <c r="U87" s="241"/>
      <c r="V87" s="241">
        <f t="shared" ref="V87:V91" si="67">P87-Q87-U87</f>
        <v>0</v>
      </c>
      <c r="W87" s="241"/>
      <c r="X87" s="241"/>
      <c r="Y87" s="241"/>
      <c r="Z87" s="241"/>
      <c r="AA87" s="239"/>
      <c r="AB87" s="239"/>
    </row>
    <row r="88" spans="1:670" ht="51" x14ac:dyDescent="0.2">
      <c r="B88" s="238"/>
      <c r="C88" s="238"/>
      <c r="D88" s="238" t="s">
        <v>64</v>
      </c>
      <c r="E88" s="258" t="s">
        <v>65</v>
      </c>
      <c r="F88" s="241">
        <v>4005</v>
      </c>
      <c r="G88" s="241">
        <v>1515</v>
      </c>
      <c r="H88" s="241">
        <v>1415</v>
      </c>
      <c r="I88" s="241">
        <v>1415</v>
      </c>
      <c r="J88" s="241">
        <f t="shared" si="61"/>
        <v>-100</v>
      </c>
      <c r="K88" s="241">
        <v>1415</v>
      </c>
      <c r="L88" s="242">
        <f>(K88/H88)*100</f>
        <v>100</v>
      </c>
      <c r="M88" s="242">
        <f t="shared" si="62"/>
        <v>4005</v>
      </c>
      <c r="N88" s="241">
        <v>100</v>
      </c>
      <c r="O88" s="241">
        <v>0</v>
      </c>
      <c r="P88" s="241">
        <f t="shared" si="64"/>
        <v>0</v>
      </c>
      <c r="Q88" s="241">
        <f t="shared" si="65"/>
        <v>0</v>
      </c>
      <c r="R88" s="241"/>
      <c r="S88" s="241"/>
      <c r="T88" s="241"/>
      <c r="U88" s="241"/>
      <c r="V88" s="241">
        <f t="shared" si="67"/>
        <v>0</v>
      </c>
      <c r="W88" s="241"/>
      <c r="X88" s="241"/>
      <c r="Y88" s="241"/>
      <c r="Z88" s="241"/>
      <c r="AA88" s="239"/>
      <c r="AB88" s="239"/>
    </row>
    <row r="89" spans="1:670" ht="51" x14ac:dyDescent="0.2">
      <c r="B89" s="245"/>
      <c r="C89" s="238"/>
      <c r="D89" s="238" t="s">
        <v>93</v>
      </c>
      <c r="E89" s="247" t="s">
        <v>94</v>
      </c>
      <c r="F89" s="241">
        <v>3585</v>
      </c>
      <c r="G89" s="241">
        <v>3585</v>
      </c>
      <c r="H89" s="241">
        <v>304</v>
      </c>
      <c r="I89" s="241">
        <v>303.38350000000003</v>
      </c>
      <c r="J89" s="241">
        <f t="shared" si="61"/>
        <v>-3281.6165000000001</v>
      </c>
      <c r="K89" s="241">
        <v>303.38350000000003</v>
      </c>
      <c r="L89" s="242">
        <v>100</v>
      </c>
      <c r="M89" s="242">
        <f t="shared" si="62"/>
        <v>3585</v>
      </c>
      <c r="N89" s="241">
        <f t="shared" ref="N89:N95" si="68">M89/F89*100</f>
        <v>100</v>
      </c>
      <c r="O89" s="241">
        <f t="shared" ref="O89:O94" si="69">M89-F89</f>
        <v>0</v>
      </c>
      <c r="P89" s="241">
        <f t="shared" si="64"/>
        <v>-0.61649999999997362</v>
      </c>
      <c r="Q89" s="241">
        <f t="shared" si="65"/>
        <v>0</v>
      </c>
      <c r="R89" s="242"/>
      <c r="S89" s="242"/>
      <c r="T89" s="241"/>
      <c r="U89" s="241"/>
      <c r="V89" s="241">
        <f t="shared" si="67"/>
        <v>-0.61649999999997362</v>
      </c>
      <c r="W89" s="241"/>
      <c r="X89" s="241"/>
      <c r="Y89" s="241"/>
      <c r="Z89" s="241"/>
      <c r="AA89" s="239" t="s">
        <v>205</v>
      </c>
      <c r="AB89" s="239" t="s">
        <v>205</v>
      </c>
    </row>
    <row r="90" spans="1:670" ht="25.5" x14ac:dyDescent="0.2">
      <c r="B90" s="245"/>
      <c r="C90" s="238"/>
      <c r="D90" s="238" t="s">
        <v>71</v>
      </c>
      <c r="E90" s="247" t="s">
        <v>104</v>
      </c>
      <c r="F90" s="241">
        <v>4874</v>
      </c>
      <c r="G90" s="241">
        <v>4874</v>
      </c>
      <c r="H90" s="241">
        <v>3074</v>
      </c>
      <c r="I90" s="241">
        <v>2974.3339799999999</v>
      </c>
      <c r="J90" s="241">
        <f t="shared" si="61"/>
        <v>-1899.6660200000001</v>
      </c>
      <c r="K90" s="241">
        <v>2974.3339799999999</v>
      </c>
      <c r="L90" s="242">
        <v>100</v>
      </c>
      <c r="M90" s="242">
        <f t="shared" si="62"/>
        <v>4874</v>
      </c>
      <c r="N90" s="241">
        <f t="shared" si="68"/>
        <v>100</v>
      </c>
      <c r="O90" s="241">
        <f t="shared" si="69"/>
        <v>0</v>
      </c>
      <c r="P90" s="241">
        <f t="shared" si="64"/>
        <v>-99.666020000000117</v>
      </c>
      <c r="Q90" s="241">
        <f t="shared" si="65"/>
        <v>0</v>
      </c>
      <c r="R90" s="242"/>
      <c r="S90" s="242"/>
      <c r="T90" s="241"/>
      <c r="U90" s="241"/>
      <c r="V90" s="241">
        <f t="shared" si="67"/>
        <v>-99.666020000000117</v>
      </c>
      <c r="W90" s="241"/>
      <c r="X90" s="241"/>
      <c r="Y90" s="241"/>
      <c r="Z90" s="241"/>
      <c r="AA90" s="239"/>
      <c r="AB90" s="239" t="s">
        <v>205</v>
      </c>
    </row>
    <row r="91" spans="1:670" ht="25.5" x14ac:dyDescent="0.2">
      <c r="B91" s="238"/>
      <c r="C91" s="238"/>
      <c r="D91" s="238" t="s">
        <v>97</v>
      </c>
      <c r="E91" s="247" t="s">
        <v>98</v>
      </c>
      <c r="F91" s="241">
        <v>21546</v>
      </c>
      <c r="G91" s="241">
        <v>13289</v>
      </c>
      <c r="H91" s="241">
        <v>13289</v>
      </c>
      <c r="I91" s="241">
        <v>13289</v>
      </c>
      <c r="J91" s="241">
        <f t="shared" si="61"/>
        <v>0</v>
      </c>
      <c r="K91" s="241">
        <v>13289</v>
      </c>
      <c r="L91" s="242">
        <v>100</v>
      </c>
      <c r="M91" s="242">
        <f t="shared" si="62"/>
        <v>21546</v>
      </c>
      <c r="N91" s="241">
        <f t="shared" si="68"/>
        <v>100</v>
      </c>
      <c r="O91" s="241">
        <v>0</v>
      </c>
      <c r="P91" s="241">
        <f t="shared" si="64"/>
        <v>0</v>
      </c>
      <c r="Q91" s="241">
        <f t="shared" si="65"/>
        <v>0</v>
      </c>
      <c r="R91" s="242"/>
      <c r="S91" s="242"/>
      <c r="T91" s="241"/>
      <c r="U91" s="241"/>
      <c r="V91" s="241">
        <f t="shared" si="67"/>
        <v>0</v>
      </c>
      <c r="W91" s="260"/>
      <c r="X91" s="260"/>
      <c r="Y91" s="260"/>
      <c r="Z91" s="241"/>
      <c r="AA91" s="239"/>
      <c r="AB91" s="239"/>
    </row>
    <row r="92" spans="1:670" ht="25.5" x14ac:dyDescent="0.2">
      <c r="B92" s="238"/>
      <c r="C92" s="238"/>
      <c r="D92" s="238" t="s">
        <v>73</v>
      </c>
      <c r="E92" s="247" t="s">
        <v>74</v>
      </c>
      <c r="F92" s="241">
        <v>608</v>
      </c>
      <c r="G92" s="241">
        <v>608</v>
      </c>
      <c r="H92" s="241">
        <v>382</v>
      </c>
      <c r="I92" s="241">
        <v>575.75440000000003</v>
      </c>
      <c r="J92" s="241">
        <f t="shared" si="61"/>
        <v>-32.245599999999968</v>
      </c>
      <c r="K92" s="241">
        <v>178.68407999999999</v>
      </c>
      <c r="L92" s="242">
        <v>100</v>
      </c>
      <c r="M92" s="242">
        <f t="shared" si="62"/>
        <v>608</v>
      </c>
      <c r="N92" s="241">
        <f t="shared" si="68"/>
        <v>100</v>
      </c>
      <c r="O92" s="241">
        <v>0</v>
      </c>
      <c r="P92" s="241">
        <f t="shared" si="64"/>
        <v>-203.31592000000001</v>
      </c>
      <c r="Q92" s="241">
        <f t="shared" si="65"/>
        <v>-32</v>
      </c>
      <c r="R92" s="242"/>
      <c r="S92" s="242"/>
      <c r="T92" s="241">
        <v>-32</v>
      </c>
      <c r="U92" s="241"/>
      <c r="V92" s="241">
        <v>0</v>
      </c>
      <c r="W92" s="260"/>
      <c r="X92" s="260"/>
      <c r="Y92" s="260"/>
      <c r="Z92" s="241"/>
      <c r="AA92" s="239" t="s">
        <v>205</v>
      </c>
      <c r="AB92" s="239" t="s">
        <v>205</v>
      </c>
    </row>
    <row r="93" spans="1:670" ht="51" x14ac:dyDescent="0.2">
      <c r="B93" s="245"/>
      <c r="C93" s="238"/>
      <c r="D93" s="250" t="s">
        <v>75</v>
      </c>
      <c r="E93" s="246" t="s">
        <v>76</v>
      </c>
      <c r="F93" s="241">
        <v>1433</v>
      </c>
      <c r="G93" s="241">
        <v>1433</v>
      </c>
      <c r="H93" s="241">
        <v>386</v>
      </c>
      <c r="I93" s="241">
        <v>888</v>
      </c>
      <c r="J93" s="241">
        <f t="shared" si="61"/>
        <v>-545</v>
      </c>
      <c r="K93" s="241">
        <v>386</v>
      </c>
      <c r="L93" s="242">
        <v>100</v>
      </c>
      <c r="M93" s="242">
        <f t="shared" si="62"/>
        <v>1433</v>
      </c>
      <c r="N93" s="241">
        <f t="shared" si="68"/>
        <v>100</v>
      </c>
      <c r="O93" s="241">
        <f t="shared" si="69"/>
        <v>0</v>
      </c>
      <c r="P93" s="241">
        <f t="shared" si="64"/>
        <v>0</v>
      </c>
      <c r="Q93" s="241">
        <f t="shared" si="65"/>
        <v>-149</v>
      </c>
      <c r="R93" s="242"/>
      <c r="S93" s="242"/>
      <c r="T93" s="242">
        <v>-149</v>
      </c>
      <c r="U93" s="242"/>
      <c r="V93" s="241">
        <v>0</v>
      </c>
      <c r="W93" s="241"/>
      <c r="X93" s="241"/>
      <c r="Y93" s="241"/>
      <c r="Z93" s="241"/>
      <c r="AA93" s="239"/>
      <c r="AB93" s="239" t="s">
        <v>205</v>
      </c>
    </row>
    <row r="94" spans="1:670" ht="25.5" x14ac:dyDescent="0.2">
      <c r="B94" s="245"/>
      <c r="C94" s="238"/>
      <c r="D94" s="238" t="s">
        <v>77</v>
      </c>
      <c r="E94" s="247" t="s">
        <v>78</v>
      </c>
      <c r="F94" s="241">
        <v>12190</v>
      </c>
      <c r="G94" s="241">
        <v>12190</v>
      </c>
      <c r="H94" s="241">
        <v>5159</v>
      </c>
      <c r="I94" s="241">
        <v>9470.7464199999995</v>
      </c>
      <c r="J94" s="241">
        <f t="shared" si="61"/>
        <v>-2719.2535800000005</v>
      </c>
      <c r="K94" s="241">
        <v>5093.0199599999996</v>
      </c>
      <c r="L94" s="242">
        <f t="shared" ref="L94:L101" si="70">(K94/H94)*100</f>
        <v>98.721069199457261</v>
      </c>
      <c r="M94" s="242">
        <f t="shared" si="62"/>
        <v>12190</v>
      </c>
      <c r="N94" s="241">
        <f t="shared" si="68"/>
        <v>100</v>
      </c>
      <c r="O94" s="241">
        <f t="shared" si="69"/>
        <v>0</v>
      </c>
      <c r="P94" s="241">
        <f t="shared" si="64"/>
        <v>-65.980040000000372</v>
      </c>
      <c r="Q94" s="241">
        <f t="shared" si="65"/>
        <v>-425.42599999999999</v>
      </c>
      <c r="R94" s="242"/>
      <c r="S94" s="242"/>
      <c r="T94" s="241">
        <v>-425.42599999999999</v>
      </c>
      <c r="U94" s="241"/>
      <c r="V94" s="241">
        <v>0</v>
      </c>
      <c r="W94" s="241"/>
      <c r="X94" s="241"/>
      <c r="Y94" s="241"/>
      <c r="Z94" s="241"/>
      <c r="AA94" s="239" t="s">
        <v>205</v>
      </c>
      <c r="AB94" s="239" t="s">
        <v>205</v>
      </c>
    </row>
    <row r="95" spans="1:670" s="254" customFormat="1" ht="64.5" customHeight="1" x14ac:dyDescent="0.2">
      <c r="A95" s="262"/>
      <c r="B95" s="238" t="s">
        <v>87</v>
      </c>
      <c r="C95" s="238"/>
      <c r="D95" s="238"/>
      <c r="E95" s="247" t="s">
        <v>108</v>
      </c>
      <c r="F95" s="241">
        <f t="shared" ref="F95:K95" si="71">F96</f>
        <v>93096</v>
      </c>
      <c r="G95" s="241">
        <f t="shared" si="71"/>
        <v>37986</v>
      </c>
      <c r="H95" s="241">
        <f t="shared" si="71"/>
        <v>36047</v>
      </c>
      <c r="I95" s="241">
        <f t="shared" si="71"/>
        <v>36819.17166</v>
      </c>
      <c r="J95" s="241">
        <f t="shared" si="71"/>
        <v>-1166.8283399999998</v>
      </c>
      <c r="K95" s="241">
        <f t="shared" si="71"/>
        <v>35788.64069</v>
      </c>
      <c r="L95" s="242">
        <f t="shared" si="70"/>
        <v>99.283270979554473</v>
      </c>
      <c r="M95" s="241">
        <f t="shared" ref="M95:V95" si="72">M96</f>
        <v>93096</v>
      </c>
      <c r="N95" s="241">
        <f t="shared" si="68"/>
        <v>100</v>
      </c>
      <c r="O95" s="241">
        <f t="shared" si="72"/>
        <v>0</v>
      </c>
      <c r="P95" s="241">
        <f t="shared" si="72"/>
        <v>-258.35930999999982</v>
      </c>
      <c r="Q95" s="241">
        <f t="shared" si="72"/>
        <v>-180.31299999999999</v>
      </c>
      <c r="R95" s="241">
        <f t="shared" si="72"/>
        <v>0</v>
      </c>
      <c r="S95" s="241">
        <f t="shared" si="72"/>
        <v>0</v>
      </c>
      <c r="T95" s="241">
        <f t="shared" si="72"/>
        <v>-148.31299999999999</v>
      </c>
      <c r="U95" s="241">
        <f t="shared" si="72"/>
        <v>0</v>
      </c>
      <c r="V95" s="241">
        <f t="shared" si="72"/>
        <v>-110.0427199999998</v>
      </c>
      <c r="W95" s="263"/>
      <c r="X95" s="263"/>
      <c r="Y95" s="263"/>
      <c r="Z95" s="263"/>
      <c r="AA95" s="264"/>
      <c r="AC95" s="236"/>
      <c r="AD95" s="262"/>
      <c r="AE95" s="262"/>
      <c r="AF95" s="262"/>
      <c r="AG95" s="262"/>
      <c r="AH95" s="262"/>
      <c r="AI95" s="262"/>
      <c r="AJ95" s="262"/>
      <c r="AK95" s="262"/>
      <c r="AL95" s="262"/>
      <c r="AM95" s="262"/>
      <c r="AN95" s="262"/>
      <c r="AO95" s="262"/>
      <c r="AP95" s="262"/>
      <c r="AQ95" s="262"/>
      <c r="AR95" s="262"/>
      <c r="AS95" s="262"/>
      <c r="AT95" s="262"/>
      <c r="AU95" s="262"/>
      <c r="AV95" s="262"/>
      <c r="AW95" s="262"/>
      <c r="AX95" s="262"/>
      <c r="AY95" s="262"/>
      <c r="AZ95" s="262"/>
      <c r="BA95" s="262"/>
      <c r="BB95" s="262"/>
      <c r="BC95" s="262"/>
      <c r="BD95" s="262"/>
      <c r="BE95" s="262"/>
      <c r="BF95" s="262"/>
      <c r="BG95" s="262"/>
      <c r="BH95" s="262"/>
      <c r="BI95" s="262"/>
      <c r="BJ95" s="262"/>
      <c r="BK95" s="262"/>
      <c r="BL95" s="262"/>
      <c r="BM95" s="262"/>
      <c r="BN95" s="262"/>
      <c r="BO95" s="262"/>
      <c r="BP95" s="262"/>
      <c r="BQ95" s="262"/>
      <c r="BR95" s="262"/>
      <c r="BS95" s="262"/>
      <c r="BT95" s="262"/>
      <c r="BU95" s="262"/>
      <c r="BV95" s="262"/>
      <c r="BW95" s="262"/>
      <c r="BX95" s="262"/>
      <c r="BY95" s="262"/>
      <c r="BZ95" s="262"/>
      <c r="CA95" s="262"/>
      <c r="CB95" s="262"/>
      <c r="CC95" s="262"/>
      <c r="CD95" s="262"/>
      <c r="CE95" s="262"/>
      <c r="CF95" s="262"/>
      <c r="CG95" s="262"/>
      <c r="CH95" s="262"/>
      <c r="CI95" s="262"/>
      <c r="CJ95" s="262"/>
      <c r="CK95" s="262"/>
      <c r="CL95" s="262"/>
      <c r="CM95" s="262"/>
      <c r="CN95" s="262"/>
      <c r="CO95" s="262"/>
      <c r="CP95" s="262"/>
      <c r="CQ95" s="262"/>
      <c r="CR95" s="262"/>
      <c r="CS95" s="262"/>
      <c r="CT95" s="262"/>
      <c r="CU95" s="262"/>
      <c r="CV95" s="262"/>
      <c r="CW95" s="262"/>
      <c r="CX95" s="262"/>
      <c r="CY95" s="262"/>
      <c r="CZ95" s="262"/>
      <c r="DA95" s="262"/>
      <c r="DB95" s="262"/>
      <c r="DC95" s="262"/>
      <c r="DD95" s="262"/>
      <c r="DE95" s="262"/>
      <c r="DF95" s="262"/>
      <c r="DG95" s="262"/>
      <c r="DH95" s="262"/>
      <c r="DI95" s="262"/>
      <c r="DJ95" s="262"/>
      <c r="DK95" s="262"/>
      <c r="DL95" s="262"/>
      <c r="DM95" s="262"/>
      <c r="DN95" s="262"/>
      <c r="DO95" s="262"/>
      <c r="DP95" s="262"/>
      <c r="DQ95" s="262"/>
      <c r="DR95" s="262"/>
      <c r="DS95" s="262"/>
      <c r="DT95" s="262"/>
      <c r="DU95" s="262"/>
      <c r="DV95" s="262"/>
      <c r="DW95" s="262"/>
      <c r="DX95" s="262"/>
      <c r="DY95" s="262"/>
      <c r="DZ95" s="262"/>
      <c r="EA95" s="262"/>
      <c r="EB95" s="262"/>
      <c r="EC95" s="262"/>
      <c r="ED95" s="262"/>
      <c r="EE95" s="262"/>
      <c r="EF95" s="262"/>
      <c r="EG95" s="262"/>
      <c r="EH95" s="262"/>
      <c r="EI95" s="262"/>
      <c r="EJ95" s="262"/>
      <c r="EK95" s="262"/>
      <c r="EL95" s="262"/>
      <c r="EM95" s="262"/>
      <c r="EN95" s="262"/>
      <c r="EO95" s="262"/>
      <c r="EP95" s="262"/>
      <c r="EQ95" s="262"/>
      <c r="ER95" s="262"/>
      <c r="ES95" s="262"/>
      <c r="ET95" s="262"/>
      <c r="EU95" s="262"/>
      <c r="EV95" s="262"/>
      <c r="EW95" s="262"/>
      <c r="EX95" s="262"/>
      <c r="EY95" s="262"/>
      <c r="EZ95" s="262"/>
      <c r="FA95" s="262"/>
      <c r="FB95" s="262"/>
      <c r="FC95" s="262"/>
      <c r="FD95" s="262"/>
      <c r="FE95" s="262"/>
      <c r="FF95" s="262"/>
      <c r="FG95" s="262"/>
      <c r="FH95" s="262"/>
      <c r="FI95" s="262"/>
      <c r="FJ95" s="262"/>
      <c r="FK95" s="262"/>
      <c r="FL95" s="262"/>
      <c r="FM95" s="262"/>
      <c r="FN95" s="262"/>
      <c r="FO95" s="262"/>
      <c r="FP95" s="262"/>
      <c r="FQ95" s="262"/>
      <c r="FR95" s="262"/>
      <c r="FS95" s="262"/>
      <c r="FT95" s="262"/>
      <c r="FU95" s="262"/>
      <c r="FV95" s="262"/>
      <c r="FW95" s="262"/>
      <c r="FX95" s="262"/>
      <c r="FY95" s="262"/>
      <c r="FZ95" s="262"/>
      <c r="GA95" s="262"/>
      <c r="GB95" s="262"/>
      <c r="GC95" s="262"/>
      <c r="GD95" s="262"/>
      <c r="GE95" s="262"/>
      <c r="GF95" s="262"/>
      <c r="GG95" s="262"/>
      <c r="GH95" s="262"/>
      <c r="GI95" s="262"/>
      <c r="GJ95" s="262"/>
      <c r="GK95" s="262"/>
      <c r="GL95" s="262"/>
      <c r="GM95" s="262"/>
      <c r="GN95" s="262"/>
      <c r="GO95" s="262"/>
      <c r="GP95" s="262"/>
      <c r="GQ95" s="262"/>
      <c r="GR95" s="262"/>
      <c r="GS95" s="262"/>
      <c r="GT95" s="262"/>
      <c r="GU95" s="262"/>
      <c r="GV95" s="262"/>
      <c r="GW95" s="262"/>
      <c r="GX95" s="262"/>
      <c r="GY95" s="262"/>
      <c r="GZ95" s="262"/>
      <c r="HA95" s="262"/>
      <c r="HB95" s="262"/>
      <c r="HC95" s="262"/>
      <c r="HD95" s="262"/>
      <c r="HE95" s="262"/>
      <c r="HF95" s="262"/>
      <c r="HG95" s="262"/>
      <c r="HH95" s="262"/>
      <c r="HI95" s="262"/>
      <c r="HJ95" s="262"/>
      <c r="HK95" s="262"/>
      <c r="HL95" s="262"/>
      <c r="HM95" s="262"/>
      <c r="HN95" s="262"/>
      <c r="HO95" s="262"/>
      <c r="HP95" s="262"/>
      <c r="HQ95" s="262"/>
      <c r="HR95" s="262"/>
      <c r="HS95" s="262"/>
      <c r="HT95" s="262"/>
      <c r="HU95" s="262"/>
      <c r="HV95" s="262"/>
      <c r="HW95" s="262"/>
      <c r="HX95" s="262"/>
      <c r="HY95" s="262"/>
      <c r="HZ95" s="262"/>
      <c r="IA95" s="262"/>
      <c r="IB95" s="262"/>
      <c r="IC95" s="262"/>
      <c r="ID95" s="262"/>
      <c r="IE95" s="262"/>
      <c r="IF95" s="262"/>
      <c r="IG95" s="262"/>
      <c r="IH95" s="262"/>
      <c r="II95" s="262"/>
      <c r="IJ95" s="262"/>
      <c r="IK95" s="262"/>
      <c r="IL95" s="262"/>
      <c r="IM95" s="262"/>
      <c r="IN95" s="262"/>
      <c r="IO95" s="262"/>
      <c r="IP95" s="262"/>
      <c r="IQ95" s="262"/>
      <c r="IR95" s="262"/>
      <c r="IS95" s="262"/>
      <c r="IT95" s="262"/>
      <c r="IU95" s="262"/>
      <c r="IV95" s="262"/>
      <c r="IW95" s="262"/>
      <c r="IX95" s="262"/>
      <c r="IY95" s="262"/>
      <c r="IZ95" s="262"/>
      <c r="JA95" s="262"/>
      <c r="JB95" s="262"/>
      <c r="JC95" s="262"/>
      <c r="JD95" s="262"/>
      <c r="JE95" s="262"/>
      <c r="JF95" s="262"/>
      <c r="JG95" s="262"/>
      <c r="JH95" s="262"/>
      <c r="JI95" s="262"/>
      <c r="JJ95" s="262"/>
      <c r="JK95" s="262"/>
      <c r="JL95" s="262"/>
      <c r="JM95" s="262"/>
      <c r="JN95" s="262"/>
      <c r="JO95" s="262"/>
      <c r="JP95" s="262"/>
      <c r="JQ95" s="262"/>
      <c r="JR95" s="262"/>
      <c r="JS95" s="262"/>
      <c r="JT95" s="262"/>
      <c r="JU95" s="262"/>
      <c r="JV95" s="262"/>
      <c r="JW95" s="262"/>
      <c r="JX95" s="262"/>
      <c r="JY95" s="262"/>
      <c r="JZ95" s="262"/>
      <c r="KA95" s="262"/>
      <c r="KB95" s="262"/>
      <c r="KC95" s="262"/>
      <c r="KD95" s="262"/>
      <c r="KE95" s="262"/>
      <c r="KF95" s="262"/>
      <c r="KG95" s="262"/>
      <c r="KH95" s="262"/>
      <c r="KI95" s="262"/>
      <c r="KJ95" s="262"/>
      <c r="KK95" s="262"/>
      <c r="KL95" s="262"/>
      <c r="KM95" s="262"/>
      <c r="KN95" s="262"/>
      <c r="KO95" s="262"/>
      <c r="KP95" s="262"/>
      <c r="KQ95" s="262"/>
      <c r="KR95" s="262"/>
      <c r="KS95" s="262"/>
      <c r="KT95" s="262"/>
      <c r="KU95" s="262"/>
      <c r="KV95" s="262"/>
      <c r="KW95" s="262"/>
      <c r="KX95" s="262"/>
      <c r="KY95" s="262"/>
      <c r="KZ95" s="262"/>
      <c r="LA95" s="262"/>
      <c r="LB95" s="262"/>
      <c r="LC95" s="262"/>
      <c r="LD95" s="262"/>
      <c r="LE95" s="262"/>
      <c r="LF95" s="262"/>
      <c r="LG95" s="262"/>
      <c r="LH95" s="262"/>
      <c r="LI95" s="262"/>
      <c r="LJ95" s="262"/>
      <c r="LK95" s="262"/>
      <c r="LL95" s="262"/>
      <c r="LM95" s="262"/>
      <c r="LN95" s="262"/>
      <c r="LO95" s="262"/>
      <c r="LP95" s="262"/>
      <c r="LQ95" s="262"/>
      <c r="LR95" s="262"/>
      <c r="LS95" s="262"/>
      <c r="LT95" s="262"/>
      <c r="LU95" s="262"/>
      <c r="LV95" s="262"/>
      <c r="LW95" s="262"/>
      <c r="LX95" s="262"/>
      <c r="LY95" s="262"/>
      <c r="LZ95" s="262"/>
      <c r="MA95" s="262"/>
      <c r="MB95" s="262"/>
      <c r="MC95" s="262"/>
      <c r="MD95" s="262"/>
      <c r="ME95" s="262"/>
      <c r="MF95" s="262"/>
      <c r="MG95" s="262"/>
      <c r="MH95" s="262"/>
      <c r="MI95" s="262"/>
      <c r="MJ95" s="262"/>
      <c r="MK95" s="262"/>
      <c r="ML95" s="262"/>
      <c r="MM95" s="262"/>
      <c r="MN95" s="262"/>
      <c r="MO95" s="262"/>
      <c r="MP95" s="262"/>
      <c r="MQ95" s="262"/>
      <c r="MR95" s="262"/>
      <c r="MS95" s="262"/>
      <c r="MT95" s="262"/>
      <c r="MU95" s="262"/>
      <c r="MV95" s="262"/>
      <c r="MW95" s="262"/>
      <c r="MX95" s="262"/>
      <c r="MY95" s="262"/>
      <c r="MZ95" s="262"/>
      <c r="NA95" s="262"/>
      <c r="NB95" s="262"/>
      <c r="NC95" s="262"/>
      <c r="ND95" s="262"/>
      <c r="NE95" s="262"/>
      <c r="NF95" s="262"/>
      <c r="NG95" s="262"/>
      <c r="NH95" s="262"/>
      <c r="NI95" s="262"/>
      <c r="NJ95" s="262"/>
      <c r="NK95" s="262"/>
      <c r="NL95" s="262"/>
      <c r="NM95" s="262"/>
      <c r="NN95" s="262"/>
      <c r="NO95" s="262"/>
      <c r="NP95" s="262"/>
      <c r="NQ95" s="262"/>
      <c r="NR95" s="262"/>
      <c r="NS95" s="262"/>
      <c r="NT95" s="262"/>
      <c r="NU95" s="262"/>
      <c r="NV95" s="262"/>
      <c r="NW95" s="262"/>
      <c r="NX95" s="262"/>
      <c r="NY95" s="262"/>
      <c r="NZ95" s="262"/>
      <c r="OA95" s="262"/>
      <c r="OB95" s="262"/>
      <c r="OC95" s="262"/>
      <c r="OD95" s="262"/>
      <c r="OE95" s="262"/>
      <c r="OF95" s="262"/>
      <c r="OG95" s="262"/>
      <c r="OH95" s="262"/>
      <c r="OI95" s="262"/>
      <c r="OJ95" s="262"/>
      <c r="OK95" s="262"/>
      <c r="OL95" s="262"/>
      <c r="OM95" s="262"/>
      <c r="ON95" s="262"/>
      <c r="OO95" s="262"/>
      <c r="OP95" s="262"/>
      <c r="OQ95" s="262"/>
      <c r="OR95" s="262"/>
      <c r="OS95" s="262"/>
      <c r="OT95" s="262"/>
      <c r="OU95" s="262"/>
      <c r="OV95" s="262"/>
      <c r="OW95" s="262"/>
      <c r="OX95" s="262"/>
      <c r="OY95" s="262"/>
      <c r="OZ95" s="262"/>
      <c r="PA95" s="262"/>
      <c r="PB95" s="262"/>
      <c r="PC95" s="262"/>
      <c r="PD95" s="262"/>
      <c r="PE95" s="262"/>
      <c r="PF95" s="262"/>
      <c r="PG95" s="262"/>
      <c r="PH95" s="262"/>
      <c r="PI95" s="262"/>
      <c r="PJ95" s="262"/>
      <c r="PK95" s="262"/>
      <c r="PL95" s="262"/>
      <c r="PM95" s="262"/>
      <c r="PN95" s="262"/>
      <c r="PO95" s="262"/>
      <c r="PP95" s="262"/>
      <c r="PQ95" s="262"/>
      <c r="PR95" s="262"/>
      <c r="PS95" s="262"/>
      <c r="PT95" s="262"/>
      <c r="PU95" s="262"/>
      <c r="PV95" s="262"/>
      <c r="PW95" s="262"/>
      <c r="PX95" s="262"/>
      <c r="PY95" s="262"/>
      <c r="PZ95" s="262"/>
      <c r="QA95" s="262"/>
      <c r="QB95" s="262"/>
      <c r="QC95" s="262"/>
      <c r="QD95" s="262"/>
      <c r="QE95" s="262"/>
      <c r="QF95" s="262"/>
      <c r="QG95" s="262"/>
      <c r="QH95" s="262"/>
      <c r="QI95" s="262"/>
      <c r="QJ95" s="262"/>
      <c r="QK95" s="262"/>
      <c r="QL95" s="262"/>
      <c r="QM95" s="262"/>
      <c r="QN95" s="262"/>
      <c r="QO95" s="262"/>
      <c r="QP95" s="262"/>
      <c r="QQ95" s="262"/>
      <c r="QR95" s="262"/>
      <c r="QS95" s="262"/>
      <c r="QT95" s="262"/>
      <c r="QU95" s="262"/>
      <c r="QV95" s="262"/>
      <c r="QW95" s="262"/>
      <c r="QX95" s="262"/>
      <c r="QY95" s="262"/>
      <c r="QZ95" s="262"/>
      <c r="RA95" s="262"/>
      <c r="RB95" s="262"/>
      <c r="RC95" s="262"/>
      <c r="RD95" s="262"/>
      <c r="RE95" s="262"/>
      <c r="RF95" s="262"/>
      <c r="RG95" s="262"/>
      <c r="RH95" s="262"/>
      <c r="RI95" s="262"/>
      <c r="RJ95" s="262"/>
      <c r="RK95" s="262"/>
      <c r="RL95" s="262"/>
      <c r="RM95" s="262"/>
      <c r="RN95" s="262"/>
      <c r="RO95" s="262"/>
      <c r="RP95" s="262"/>
      <c r="RQ95" s="262"/>
      <c r="RR95" s="262"/>
      <c r="RS95" s="262"/>
      <c r="RT95" s="262"/>
      <c r="RU95" s="262"/>
      <c r="RV95" s="262"/>
      <c r="RW95" s="262"/>
      <c r="RX95" s="262"/>
      <c r="RY95" s="262"/>
      <c r="RZ95" s="262"/>
      <c r="SA95" s="262"/>
      <c r="SB95" s="262"/>
      <c r="SC95" s="262"/>
      <c r="SD95" s="262"/>
      <c r="SE95" s="262"/>
      <c r="SF95" s="262"/>
      <c r="SG95" s="262"/>
      <c r="SH95" s="262"/>
      <c r="SI95" s="262"/>
      <c r="SJ95" s="262"/>
      <c r="SK95" s="262"/>
      <c r="SL95" s="262"/>
      <c r="SM95" s="262"/>
      <c r="SN95" s="262"/>
      <c r="SO95" s="262"/>
      <c r="SP95" s="262"/>
      <c r="SQ95" s="262"/>
      <c r="SR95" s="262"/>
      <c r="SS95" s="262"/>
      <c r="ST95" s="262"/>
      <c r="SU95" s="262"/>
      <c r="SV95" s="262"/>
      <c r="SW95" s="262"/>
      <c r="SX95" s="262"/>
      <c r="SY95" s="262"/>
      <c r="SZ95" s="262"/>
      <c r="TA95" s="262"/>
      <c r="TB95" s="262"/>
      <c r="TC95" s="262"/>
      <c r="TD95" s="262"/>
      <c r="TE95" s="262"/>
      <c r="TF95" s="262"/>
      <c r="TG95" s="262"/>
      <c r="TH95" s="262"/>
      <c r="TI95" s="262"/>
      <c r="TJ95" s="262"/>
      <c r="TK95" s="262"/>
      <c r="TL95" s="262"/>
      <c r="TM95" s="262"/>
      <c r="TN95" s="262"/>
      <c r="TO95" s="262"/>
      <c r="TP95" s="262"/>
      <c r="TQ95" s="262"/>
      <c r="TR95" s="262"/>
      <c r="TS95" s="262"/>
      <c r="TT95" s="262"/>
      <c r="TU95" s="262"/>
      <c r="TV95" s="262"/>
      <c r="TW95" s="262"/>
      <c r="TX95" s="262"/>
      <c r="TY95" s="262"/>
      <c r="TZ95" s="262"/>
      <c r="UA95" s="262"/>
      <c r="UB95" s="262"/>
      <c r="UC95" s="262"/>
      <c r="UD95" s="262"/>
      <c r="UE95" s="262"/>
      <c r="UF95" s="262"/>
      <c r="UG95" s="262"/>
      <c r="UH95" s="262"/>
      <c r="UI95" s="262"/>
      <c r="UJ95" s="262"/>
      <c r="UK95" s="262"/>
      <c r="UL95" s="262"/>
      <c r="UM95" s="262"/>
      <c r="UN95" s="262"/>
      <c r="UO95" s="262"/>
      <c r="UP95" s="262"/>
      <c r="UQ95" s="262"/>
      <c r="UR95" s="262"/>
      <c r="US95" s="262"/>
      <c r="UT95" s="262"/>
      <c r="UU95" s="262"/>
      <c r="UV95" s="262"/>
      <c r="UW95" s="262"/>
      <c r="UX95" s="262"/>
      <c r="UY95" s="262"/>
      <c r="UZ95" s="262"/>
      <c r="VA95" s="262"/>
      <c r="VB95" s="262"/>
      <c r="VC95" s="262"/>
      <c r="VD95" s="262"/>
      <c r="VE95" s="262"/>
      <c r="VF95" s="262"/>
      <c r="VG95" s="262"/>
      <c r="VH95" s="262"/>
      <c r="VI95" s="262"/>
      <c r="VJ95" s="262"/>
      <c r="VK95" s="262"/>
      <c r="VL95" s="262"/>
      <c r="VM95" s="262"/>
      <c r="VN95" s="262"/>
      <c r="VO95" s="262"/>
      <c r="VP95" s="262"/>
      <c r="VQ95" s="262"/>
      <c r="VR95" s="262"/>
      <c r="VS95" s="262"/>
      <c r="VT95" s="262"/>
      <c r="VU95" s="262"/>
      <c r="VV95" s="262"/>
      <c r="VW95" s="262"/>
      <c r="VX95" s="262"/>
      <c r="VY95" s="262"/>
      <c r="VZ95" s="262"/>
      <c r="WA95" s="262"/>
      <c r="WB95" s="262"/>
      <c r="WC95" s="262"/>
      <c r="WD95" s="262"/>
      <c r="WE95" s="262"/>
      <c r="WF95" s="262"/>
      <c r="WG95" s="262"/>
      <c r="WH95" s="262"/>
      <c r="WI95" s="262"/>
      <c r="WJ95" s="262"/>
      <c r="WK95" s="262"/>
      <c r="WL95" s="262"/>
      <c r="WM95" s="262"/>
      <c r="WN95" s="262"/>
      <c r="WO95" s="262"/>
      <c r="WP95" s="262"/>
      <c r="WQ95" s="262"/>
      <c r="WR95" s="262"/>
      <c r="WS95" s="262"/>
      <c r="WT95" s="262"/>
      <c r="WU95" s="262"/>
      <c r="WV95" s="262"/>
      <c r="WW95" s="262"/>
      <c r="WX95" s="262"/>
      <c r="WY95" s="262"/>
      <c r="WZ95" s="262"/>
      <c r="XA95" s="262"/>
      <c r="XB95" s="262"/>
      <c r="XC95" s="262"/>
      <c r="XD95" s="262"/>
      <c r="XE95" s="262"/>
      <c r="XF95" s="262"/>
      <c r="XG95" s="262"/>
      <c r="XH95" s="262"/>
      <c r="XI95" s="262"/>
      <c r="XJ95" s="262"/>
      <c r="XK95" s="262"/>
      <c r="XL95" s="262"/>
      <c r="XM95" s="262"/>
      <c r="XN95" s="262"/>
      <c r="XO95" s="262"/>
      <c r="XP95" s="262"/>
      <c r="XQ95" s="262"/>
      <c r="XR95" s="262"/>
      <c r="XS95" s="262"/>
      <c r="XT95" s="262"/>
      <c r="XU95" s="262"/>
      <c r="XV95" s="262"/>
      <c r="XW95" s="262"/>
      <c r="XX95" s="262"/>
      <c r="XY95" s="262"/>
      <c r="XZ95" s="262"/>
      <c r="YA95" s="262"/>
      <c r="YB95" s="262"/>
      <c r="YC95" s="262"/>
      <c r="YD95" s="262"/>
      <c r="YE95" s="262"/>
      <c r="YF95" s="262"/>
      <c r="YG95" s="262"/>
      <c r="YH95" s="262"/>
      <c r="YI95" s="262"/>
      <c r="YJ95" s="262"/>
      <c r="YK95" s="262"/>
      <c r="YL95" s="262"/>
      <c r="YM95" s="262"/>
      <c r="YN95" s="262"/>
      <c r="YO95" s="262"/>
      <c r="YP95" s="262"/>
      <c r="YQ95" s="262"/>
      <c r="YR95" s="262"/>
      <c r="YS95" s="262"/>
      <c r="YT95" s="262"/>
    </row>
    <row r="96" spans="1:670" ht="25.5" x14ac:dyDescent="0.2">
      <c r="B96" s="245"/>
      <c r="C96" s="238" t="s">
        <v>46</v>
      </c>
      <c r="D96" s="238"/>
      <c r="E96" s="247" t="s">
        <v>47</v>
      </c>
      <c r="F96" s="265">
        <f t="shared" ref="F96:Q96" si="73">F97+F98+F99+F100+F101+F102+F103+F104+F105+F106+F108+F109+F110+F107</f>
        <v>93096</v>
      </c>
      <c r="G96" s="265">
        <f t="shared" si="73"/>
        <v>37986</v>
      </c>
      <c r="H96" s="265">
        <f t="shared" si="73"/>
        <v>36047</v>
      </c>
      <c r="I96" s="265">
        <f t="shared" si="73"/>
        <v>36819.17166</v>
      </c>
      <c r="J96" s="265">
        <f t="shared" si="73"/>
        <v>-1166.8283399999998</v>
      </c>
      <c r="K96" s="265">
        <f t="shared" si="73"/>
        <v>35788.64069</v>
      </c>
      <c r="L96" s="265">
        <f t="shared" si="73"/>
        <v>1399.9498436849926</v>
      </c>
      <c r="M96" s="265">
        <f t="shared" si="73"/>
        <v>93096</v>
      </c>
      <c r="N96" s="265">
        <f t="shared" si="73"/>
        <v>1400</v>
      </c>
      <c r="O96" s="265">
        <f t="shared" si="73"/>
        <v>0</v>
      </c>
      <c r="P96" s="265">
        <f t="shared" si="73"/>
        <v>-258.35930999999982</v>
      </c>
      <c r="Q96" s="265">
        <f t="shared" si="73"/>
        <v>-180.31299999999999</v>
      </c>
      <c r="R96" s="265">
        <f t="shared" ref="R96:V96" si="74">R97+R98+R99+R100+R101+R102+R103+R104+R105+R106+R108+R109+R110</f>
        <v>0</v>
      </c>
      <c r="S96" s="265">
        <f t="shared" si="74"/>
        <v>0</v>
      </c>
      <c r="T96" s="265">
        <f t="shared" si="74"/>
        <v>-148.31299999999999</v>
      </c>
      <c r="U96" s="265">
        <f t="shared" si="74"/>
        <v>0</v>
      </c>
      <c r="V96" s="265">
        <f t="shared" si="74"/>
        <v>-110.0427199999998</v>
      </c>
      <c r="W96" s="241"/>
      <c r="X96" s="241"/>
      <c r="Y96" s="241"/>
      <c r="Z96" s="241"/>
      <c r="AA96" s="257"/>
      <c r="AB96" s="266"/>
    </row>
    <row r="97" spans="1:670" x14ac:dyDescent="0.2">
      <c r="A97" s="236" t="s">
        <v>109</v>
      </c>
      <c r="B97" s="245"/>
      <c r="C97" s="238"/>
      <c r="D97" s="238" t="s">
        <v>88</v>
      </c>
      <c r="E97" s="247" t="s">
        <v>49</v>
      </c>
      <c r="F97" s="241">
        <v>70987</v>
      </c>
      <c r="G97" s="241">
        <v>26157</v>
      </c>
      <c r="H97" s="241">
        <v>26157</v>
      </c>
      <c r="I97" s="241">
        <v>26157</v>
      </c>
      <c r="J97" s="241">
        <f t="shared" ref="J97:J110" si="75">I97-G97</f>
        <v>0</v>
      </c>
      <c r="K97" s="241">
        <v>26157</v>
      </c>
      <c r="L97" s="242">
        <f t="shared" si="70"/>
        <v>100</v>
      </c>
      <c r="M97" s="242">
        <f t="shared" ref="M97:M110" si="76">F97</f>
        <v>70987</v>
      </c>
      <c r="N97" s="241">
        <f t="shared" ref="N97:N99" si="77">M97/F97*100</f>
        <v>100</v>
      </c>
      <c r="O97" s="241">
        <f t="shared" ref="O97:O106" si="78">M97-F97</f>
        <v>0</v>
      </c>
      <c r="P97" s="241">
        <f t="shared" ref="P97:P110" si="79">K97-H97</f>
        <v>0</v>
      </c>
      <c r="Q97" s="241">
        <f t="shared" ref="Q97:Q110" si="80">R97+S97+T97</f>
        <v>0</v>
      </c>
      <c r="R97" s="242"/>
      <c r="S97" s="242"/>
      <c r="T97" s="241"/>
      <c r="U97" s="241"/>
      <c r="V97" s="241">
        <f t="shared" ref="V97:V106" si="81">P97-Q97-U97</f>
        <v>0</v>
      </c>
      <c r="W97" s="241"/>
      <c r="X97" s="241"/>
      <c r="Y97" s="241"/>
      <c r="Z97" s="241"/>
      <c r="AA97" s="239"/>
      <c r="AB97" s="239"/>
    </row>
    <row r="98" spans="1:670" s="254" customFormat="1" x14ac:dyDescent="0.2">
      <c r="A98" s="262"/>
      <c r="C98" s="238"/>
      <c r="D98" s="238" t="s">
        <v>101</v>
      </c>
      <c r="E98" s="247" t="s">
        <v>56</v>
      </c>
      <c r="F98" s="241">
        <v>3427</v>
      </c>
      <c r="G98" s="241">
        <v>714</v>
      </c>
      <c r="H98" s="241">
        <v>714</v>
      </c>
      <c r="I98" s="241">
        <v>714</v>
      </c>
      <c r="J98" s="241">
        <f t="shared" si="75"/>
        <v>0</v>
      </c>
      <c r="K98" s="241">
        <v>714</v>
      </c>
      <c r="L98" s="242">
        <f t="shared" si="70"/>
        <v>100</v>
      </c>
      <c r="M98" s="242">
        <f t="shared" si="76"/>
        <v>3427</v>
      </c>
      <c r="N98" s="241">
        <f t="shared" si="77"/>
        <v>100</v>
      </c>
      <c r="O98" s="241">
        <f t="shared" si="78"/>
        <v>0</v>
      </c>
      <c r="P98" s="241">
        <f t="shared" si="79"/>
        <v>0</v>
      </c>
      <c r="Q98" s="241">
        <f t="shared" si="80"/>
        <v>0</v>
      </c>
      <c r="R98" s="241"/>
      <c r="S98" s="242"/>
      <c r="T98" s="241"/>
      <c r="U98" s="241"/>
      <c r="V98" s="241">
        <f t="shared" si="81"/>
        <v>0</v>
      </c>
      <c r="W98" s="241"/>
      <c r="X98" s="241"/>
      <c r="Y98" s="241"/>
      <c r="Z98" s="241"/>
      <c r="AA98" s="239"/>
      <c r="AB98" s="239"/>
      <c r="AC98" s="262"/>
      <c r="AD98" s="262"/>
      <c r="AE98" s="262"/>
      <c r="AF98" s="262"/>
      <c r="AG98" s="262"/>
      <c r="AH98" s="262"/>
      <c r="AI98" s="262"/>
      <c r="AJ98" s="262"/>
      <c r="AK98" s="262"/>
      <c r="AL98" s="262"/>
      <c r="AM98" s="262"/>
      <c r="AN98" s="262"/>
      <c r="AO98" s="262"/>
      <c r="AP98" s="262"/>
      <c r="AQ98" s="262"/>
      <c r="AR98" s="262"/>
      <c r="AS98" s="262"/>
      <c r="AT98" s="262"/>
      <c r="AU98" s="262"/>
      <c r="AV98" s="262"/>
      <c r="AW98" s="262"/>
      <c r="AX98" s="262"/>
      <c r="AY98" s="262"/>
      <c r="AZ98" s="262"/>
      <c r="BA98" s="262"/>
      <c r="BB98" s="262"/>
      <c r="BC98" s="262"/>
      <c r="BD98" s="262"/>
      <c r="BE98" s="262"/>
      <c r="BF98" s="262"/>
      <c r="BG98" s="262"/>
      <c r="BH98" s="262"/>
      <c r="BI98" s="262"/>
      <c r="BJ98" s="262"/>
      <c r="BK98" s="262"/>
      <c r="BL98" s="262"/>
      <c r="BM98" s="262"/>
      <c r="BN98" s="262"/>
      <c r="BO98" s="262"/>
      <c r="BP98" s="262"/>
      <c r="BQ98" s="262"/>
      <c r="BR98" s="262"/>
      <c r="BS98" s="262"/>
      <c r="BT98" s="262"/>
      <c r="BU98" s="262"/>
      <c r="BV98" s="262"/>
      <c r="BW98" s="262"/>
      <c r="BX98" s="262"/>
      <c r="BY98" s="262"/>
      <c r="BZ98" s="262"/>
      <c r="CA98" s="262"/>
      <c r="CB98" s="262"/>
      <c r="CC98" s="262"/>
      <c r="CD98" s="262"/>
      <c r="CE98" s="262"/>
      <c r="CF98" s="262"/>
      <c r="CG98" s="262"/>
      <c r="CH98" s="262"/>
      <c r="CI98" s="262"/>
      <c r="CJ98" s="262"/>
      <c r="CK98" s="262"/>
      <c r="CL98" s="262"/>
      <c r="CM98" s="262"/>
      <c r="CN98" s="262"/>
      <c r="CO98" s="262"/>
      <c r="CP98" s="262"/>
      <c r="CQ98" s="262"/>
      <c r="CR98" s="262"/>
      <c r="CS98" s="262"/>
      <c r="CT98" s="262"/>
      <c r="CU98" s="262"/>
      <c r="CV98" s="262"/>
      <c r="CW98" s="262"/>
      <c r="CX98" s="262"/>
      <c r="CY98" s="262"/>
      <c r="CZ98" s="262"/>
      <c r="DA98" s="262"/>
      <c r="DB98" s="262"/>
      <c r="DC98" s="262"/>
      <c r="DD98" s="262"/>
      <c r="DE98" s="262"/>
      <c r="DF98" s="262"/>
      <c r="DG98" s="262"/>
      <c r="DH98" s="262"/>
      <c r="DI98" s="262"/>
      <c r="DJ98" s="262"/>
      <c r="DK98" s="262"/>
      <c r="DL98" s="262"/>
      <c r="DM98" s="262"/>
      <c r="DN98" s="262"/>
      <c r="DO98" s="262"/>
      <c r="DP98" s="262"/>
      <c r="DQ98" s="262"/>
      <c r="DR98" s="262"/>
      <c r="DS98" s="262"/>
      <c r="DT98" s="262"/>
      <c r="DU98" s="262"/>
      <c r="DV98" s="262"/>
      <c r="DW98" s="262"/>
      <c r="DX98" s="262"/>
      <c r="DY98" s="262"/>
      <c r="DZ98" s="262"/>
      <c r="EA98" s="262"/>
      <c r="EB98" s="262"/>
      <c r="EC98" s="262"/>
      <c r="ED98" s="262"/>
      <c r="EE98" s="262"/>
      <c r="EF98" s="262"/>
      <c r="EG98" s="262"/>
      <c r="EH98" s="262"/>
      <c r="EI98" s="262"/>
      <c r="EJ98" s="262"/>
      <c r="EK98" s="262"/>
      <c r="EL98" s="262"/>
      <c r="EM98" s="262"/>
      <c r="EN98" s="262"/>
      <c r="EO98" s="262"/>
      <c r="EP98" s="262"/>
      <c r="EQ98" s="262"/>
      <c r="ER98" s="262"/>
      <c r="ES98" s="262"/>
      <c r="ET98" s="262"/>
      <c r="EU98" s="262"/>
      <c r="EV98" s="262"/>
      <c r="EW98" s="262"/>
      <c r="EX98" s="262"/>
      <c r="EY98" s="262"/>
      <c r="EZ98" s="262"/>
      <c r="FA98" s="262"/>
      <c r="FB98" s="262"/>
      <c r="FC98" s="262"/>
      <c r="FD98" s="262"/>
      <c r="FE98" s="262"/>
      <c r="FF98" s="262"/>
      <c r="FG98" s="262"/>
      <c r="FH98" s="262"/>
      <c r="FI98" s="262"/>
      <c r="FJ98" s="262"/>
      <c r="FK98" s="262"/>
      <c r="FL98" s="262"/>
      <c r="FM98" s="262"/>
      <c r="FN98" s="262"/>
      <c r="FO98" s="262"/>
      <c r="FP98" s="262"/>
      <c r="FQ98" s="262"/>
      <c r="FR98" s="262"/>
      <c r="FS98" s="262"/>
      <c r="FT98" s="262"/>
      <c r="FU98" s="262"/>
      <c r="FV98" s="262"/>
      <c r="FW98" s="262"/>
      <c r="FX98" s="262"/>
      <c r="FY98" s="262"/>
      <c r="FZ98" s="262"/>
      <c r="GA98" s="262"/>
      <c r="GB98" s="262"/>
      <c r="GC98" s="262"/>
      <c r="GD98" s="262"/>
      <c r="GE98" s="262"/>
      <c r="GF98" s="262"/>
      <c r="GG98" s="262"/>
      <c r="GH98" s="262"/>
      <c r="GI98" s="262"/>
      <c r="GJ98" s="262"/>
      <c r="GK98" s="262"/>
      <c r="GL98" s="262"/>
      <c r="GM98" s="262"/>
      <c r="GN98" s="262"/>
      <c r="GO98" s="262"/>
      <c r="GP98" s="262"/>
      <c r="GQ98" s="262"/>
      <c r="GR98" s="262"/>
      <c r="GS98" s="262"/>
      <c r="GT98" s="262"/>
      <c r="GU98" s="262"/>
      <c r="GV98" s="262"/>
      <c r="GW98" s="262"/>
      <c r="GX98" s="262"/>
      <c r="GY98" s="262"/>
      <c r="GZ98" s="262"/>
      <c r="HA98" s="262"/>
      <c r="HB98" s="262"/>
      <c r="HC98" s="262"/>
      <c r="HD98" s="262"/>
      <c r="HE98" s="262"/>
      <c r="HF98" s="262"/>
      <c r="HG98" s="262"/>
      <c r="HH98" s="262"/>
      <c r="HI98" s="262"/>
      <c r="HJ98" s="262"/>
      <c r="HK98" s="262"/>
      <c r="HL98" s="262"/>
      <c r="HM98" s="262"/>
      <c r="HN98" s="262"/>
      <c r="HO98" s="262"/>
      <c r="HP98" s="262"/>
      <c r="HQ98" s="262"/>
      <c r="HR98" s="262"/>
      <c r="HS98" s="262"/>
      <c r="HT98" s="262"/>
      <c r="HU98" s="262"/>
      <c r="HV98" s="262"/>
      <c r="HW98" s="262"/>
      <c r="HX98" s="262"/>
      <c r="HY98" s="262"/>
      <c r="HZ98" s="262"/>
      <c r="IA98" s="262"/>
      <c r="IB98" s="262"/>
      <c r="IC98" s="262"/>
      <c r="ID98" s="262"/>
      <c r="IE98" s="262"/>
      <c r="IF98" s="262"/>
      <c r="IG98" s="262"/>
      <c r="IH98" s="262"/>
      <c r="II98" s="262"/>
      <c r="IJ98" s="262"/>
      <c r="IK98" s="262"/>
      <c r="IL98" s="262"/>
      <c r="IM98" s="262"/>
      <c r="IN98" s="262"/>
      <c r="IO98" s="262"/>
      <c r="IP98" s="262"/>
      <c r="IQ98" s="262"/>
      <c r="IR98" s="262"/>
      <c r="IS98" s="262"/>
      <c r="IT98" s="262"/>
      <c r="IU98" s="262"/>
      <c r="IV98" s="262"/>
      <c r="IW98" s="262"/>
      <c r="IX98" s="262"/>
      <c r="IY98" s="262"/>
      <c r="IZ98" s="262"/>
      <c r="JA98" s="262"/>
      <c r="JB98" s="262"/>
      <c r="JC98" s="262"/>
      <c r="JD98" s="262"/>
      <c r="JE98" s="262"/>
      <c r="JF98" s="262"/>
      <c r="JG98" s="262"/>
      <c r="JH98" s="262"/>
      <c r="JI98" s="262"/>
      <c r="JJ98" s="262"/>
      <c r="JK98" s="262"/>
      <c r="JL98" s="262"/>
      <c r="JM98" s="262"/>
      <c r="JN98" s="262"/>
      <c r="JO98" s="262"/>
      <c r="JP98" s="262"/>
      <c r="JQ98" s="262"/>
      <c r="JR98" s="262"/>
      <c r="JS98" s="262"/>
      <c r="JT98" s="262"/>
      <c r="JU98" s="262"/>
      <c r="JV98" s="262"/>
      <c r="JW98" s="262"/>
      <c r="JX98" s="262"/>
      <c r="JY98" s="262"/>
      <c r="JZ98" s="262"/>
      <c r="KA98" s="262"/>
      <c r="KB98" s="262"/>
      <c r="KC98" s="262"/>
      <c r="KD98" s="262"/>
      <c r="KE98" s="262"/>
      <c r="KF98" s="262"/>
      <c r="KG98" s="262"/>
      <c r="KH98" s="262"/>
      <c r="KI98" s="262"/>
      <c r="KJ98" s="262"/>
      <c r="KK98" s="262"/>
      <c r="KL98" s="262"/>
      <c r="KM98" s="262"/>
      <c r="KN98" s="262"/>
      <c r="KO98" s="262"/>
      <c r="KP98" s="262"/>
      <c r="KQ98" s="262"/>
      <c r="KR98" s="262"/>
      <c r="KS98" s="262"/>
      <c r="KT98" s="262"/>
      <c r="KU98" s="262"/>
      <c r="KV98" s="262"/>
      <c r="KW98" s="262"/>
      <c r="KX98" s="262"/>
      <c r="KY98" s="262"/>
      <c r="KZ98" s="262"/>
      <c r="LA98" s="262"/>
      <c r="LB98" s="262"/>
      <c r="LC98" s="262"/>
      <c r="LD98" s="262"/>
      <c r="LE98" s="262"/>
      <c r="LF98" s="262"/>
      <c r="LG98" s="262"/>
      <c r="LH98" s="262"/>
      <c r="LI98" s="262"/>
      <c r="LJ98" s="262"/>
      <c r="LK98" s="262"/>
      <c r="LL98" s="262"/>
      <c r="LM98" s="262"/>
      <c r="LN98" s="262"/>
      <c r="LO98" s="262"/>
      <c r="LP98" s="262"/>
      <c r="LQ98" s="262"/>
      <c r="LR98" s="262"/>
      <c r="LS98" s="262"/>
      <c r="LT98" s="262"/>
      <c r="LU98" s="262"/>
      <c r="LV98" s="262"/>
      <c r="LW98" s="262"/>
      <c r="LX98" s="262"/>
      <c r="LY98" s="262"/>
      <c r="LZ98" s="262"/>
      <c r="MA98" s="262"/>
      <c r="MB98" s="262"/>
      <c r="MC98" s="262"/>
      <c r="MD98" s="262"/>
      <c r="ME98" s="262"/>
      <c r="MF98" s="262"/>
      <c r="MG98" s="262"/>
      <c r="MH98" s="262"/>
      <c r="MI98" s="262"/>
      <c r="MJ98" s="262"/>
      <c r="MK98" s="262"/>
      <c r="ML98" s="262"/>
      <c r="MM98" s="262"/>
      <c r="MN98" s="262"/>
      <c r="MO98" s="262"/>
      <c r="MP98" s="262"/>
      <c r="MQ98" s="262"/>
      <c r="MR98" s="262"/>
      <c r="MS98" s="262"/>
      <c r="MT98" s="262"/>
      <c r="MU98" s="262"/>
      <c r="MV98" s="262"/>
      <c r="MW98" s="262"/>
      <c r="MX98" s="262"/>
      <c r="MY98" s="262"/>
      <c r="MZ98" s="262"/>
      <c r="NA98" s="262"/>
      <c r="NB98" s="262"/>
      <c r="NC98" s="262"/>
      <c r="ND98" s="262"/>
      <c r="NE98" s="262"/>
      <c r="NF98" s="262"/>
      <c r="NG98" s="262"/>
      <c r="NH98" s="262"/>
      <c r="NI98" s="262"/>
      <c r="NJ98" s="262"/>
      <c r="NK98" s="262"/>
      <c r="NL98" s="262"/>
      <c r="NM98" s="262"/>
      <c r="NN98" s="262"/>
      <c r="NO98" s="262"/>
      <c r="NP98" s="262"/>
      <c r="NQ98" s="262"/>
      <c r="NR98" s="262"/>
      <c r="NS98" s="262"/>
      <c r="NT98" s="262"/>
      <c r="NU98" s="262"/>
      <c r="NV98" s="262"/>
      <c r="NW98" s="262"/>
      <c r="NX98" s="262"/>
      <c r="NY98" s="262"/>
      <c r="NZ98" s="262"/>
      <c r="OA98" s="262"/>
      <c r="OB98" s="262"/>
      <c r="OC98" s="262"/>
      <c r="OD98" s="262"/>
      <c r="OE98" s="262"/>
      <c r="OF98" s="262"/>
      <c r="OG98" s="262"/>
      <c r="OH98" s="262"/>
      <c r="OI98" s="262"/>
      <c r="OJ98" s="262"/>
      <c r="OK98" s="262"/>
      <c r="OL98" s="262"/>
      <c r="OM98" s="262"/>
      <c r="ON98" s="262"/>
      <c r="OO98" s="262"/>
      <c r="OP98" s="262"/>
      <c r="OQ98" s="262"/>
      <c r="OR98" s="262"/>
      <c r="OS98" s="262"/>
      <c r="OT98" s="262"/>
      <c r="OU98" s="262"/>
      <c r="OV98" s="262"/>
      <c r="OW98" s="262"/>
      <c r="OX98" s="262"/>
      <c r="OY98" s="262"/>
      <c r="OZ98" s="262"/>
      <c r="PA98" s="262"/>
      <c r="PB98" s="262"/>
      <c r="PC98" s="262"/>
      <c r="PD98" s="262"/>
      <c r="PE98" s="262"/>
      <c r="PF98" s="262"/>
      <c r="PG98" s="262"/>
      <c r="PH98" s="262"/>
      <c r="PI98" s="262"/>
      <c r="PJ98" s="262"/>
      <c r="PK98" s="262"/>
      <c r="PL98" s="262"/>
      <c r="PM98" s="262"/>
      <c r="PN98" s="262"/>
      <c r="PO98" s="262"/>
      <c r="PP98" s="262"/>
      <c r="PQ98" s="262"/>
      <c r="PR98" s="262"/>
      <c r="PS98" s="262"/>
      <c r="PT98" s="262"/>
      <c r="PU98" s="262"/>
      <c r="PV98" s="262"/>
      <c r="PW98" s="262"/>
      <c r="PX98" s="262"/>
      <c r="PY98" s="262"/>
      <c r="PZ98" s="262"/>
      <c r="QA98" s="262"/>
      <c r="QB98" s="262"/>
      <c r="QC98" s="262"/>
      <c r="QD98" s="262"/>
      <c r="QE98" s="262"/>
      <c r="QF98" s="262"/>
      <c r="QG98" s="262"/>
      <c r="QH98" s="262"/>
      <c r="QI98" s="262"/>
      <c r="QJ98" s="262"/>
      <c r="QK98" s="262"/>
      <c r="QL98" s="262"/>
      <c r="QM98" s="262"/>
      <c r="QN98" s="262"/>
      <c r="QO98" s="262"/>
      <c r="QP98" s="262"/>
      <c r="QQ98" s="262"/>
      <c r="QR98" s="262"/>
      <c r="QS98" s="262"/>
      <c r="QT98" s="262"/>
      <c r="QU98" s="262"/>
      <c r="QV98" s="262"/>
      <c r="QW98" s="262"/>
      <c r="QX98" s="262"/>
      <c r="QY98" s="262"/>
      <c r="QZ98" s="262"/>
      <c r="RA98" s="262"/>
      <c r="RB98" s="262"/>
      <c r="RC98" s="262"/>
      <c r="RD98" s="262"/>
      <c r="RE98" s="262"/>
      <c r="RF98" s="262"/>
      <c r="RG98" s="262"/>
      <c r="RH98" s="262"/>
      <c r="RI98" s="262"/>
      <c r="RJ98" s="262"/>
      <c r="RK98" s="262"/>
      <c r="RL98" s="262"/>
      <c r="RM98" s="262"/>
      <c r="RN98" s="262"/>
      <c r="RO98" s="262"/>
      <c r="RP98" s="262"/>
      <c r="RQ98" s="262"/>
      <c r="RR98" s="262"/>
      <c r="RS98" s="262"/>
      <c r="RT98" s="262"/>
      <c r="RU98" s="262"/>
      <c r="RV98" s="262"/>
      <c r="RW98" s="262"/>
      <c r="RX98" s="262"/>
      <c r="RY98" s="262"/>
      <c r="RZ98" s="262"/>
      <c r="SA98" s="262"/>
      <c r="SB98" s="262"/>
      <c r="SC98" s="262"/>
      <c r="SD98" s="262"/>
      <c r="SE98" s="262"/>
      <c r="SF98" s="262"/>
      <c r="SG98" s="262"/>
      <c r="SH98" s="262"/>
      <c r="SI98" s="262"/>
      <c r="SJ98" s="262"/>
      <c r="SK98" s="262"/>
      <c r="SL98" s="262"/>
      <c r="SM98" s="262"/>
      <c r="SN98" s="262"/>
      <c r="SO98" s="262"/>
      <c r="SP98" s="262"/>
      <c r="SQ98" s="262"/>
      <c r="SR98" s="262"/>
      <c r="SS98" s="262"/>
      <c r="ST98" s="262"/>
      <c r="SU98" s="262"/>
      <c r="SV98" s="262"/>
      <c r="SW98" s="262"/>
      <c r="SX98" s="262"/>
      <c r="SY98" s="262"/>
      <c r="SZ98" s="262"/>
      <c r="TA98" s="262"/>
      <c r="TB98" s="262"/>
      <c r="TC98" s="262"/>
      <c r="TD98" s="262"/>
      <c r="TE98" s="262"/>
      <c r="TF98" s="262"/>
      <c r="TG98" s="262"/>
      <c r="TH98" s="262"/>
      <c r="TI98" s="262"/>
      <c r="TJ98" s="262"/>
      <c r="TK98" s="262"/>
      <c r="TL98" s="262"/>
      <c r="TM98" s="262"/>
      <c r="TN98" s="262"/>
      <c r="TO98" s="262"/>
      <c r="TP98" s="262"/>
      <c r="TQ98" s="262"/>
      <c r="TR98" s="262"/>
      <c r="TS98" s="262"/>
      <c r="TT98" s="262"/>
      <c r="TU98" s="262"/>
      <c r="TV98" s="262"/>
      <c r="TW98" s="262"/>
      <c r="TX98" s="262"/>
      <c r="TY98" s="262"/>
      <c r="TZ98" s="262"/>
      <c r="UA98" s="262"/>
      <c r="UB98" s="262"/>
      <c r="UC98" s="262"/>
      <c r="UD98" s="262"/>
      <c r="UE98" s="262"/>
      <c r="UF98" s="262"/>
      <c r="UG98" s="262"/>
      <c r="UH98" s="262"/>
      <c r="UI98" s="262"/>
      <c r="UJ98" s="262"/>
      <c r="UK98" s="262"/>
      <c r="UL98" s="262"/>
      <c r="UM98" s="262"/>
      <c r="UN98" s="262"/>
      <c r="UO98" s="262"/>
      <c r="UP98" s="262"/>
      <c r="UQ98" s="262"/>
      <c r="UR98" s="262"/>
      <c r="US98" s="262"/>
      <c r="UT98" s="262"/>
      <c r="UU98" s="262"/>
      <c r="UV98" s="262"/>
      <c r="UW98" s="262"/>
      <c r="UX98" s="262"/>
      <c r="UY98" s="262"/>
      <c r="UZ98" s="262"/>
      <c r="VA98" s="262"/>
      <c r="VB98" s="262"/>
      <c r="VC98" s="262"/>
      <c r="VD98" s="262"/>
      <c r="VE98" s="262"/>
      <c r="VF98" s="262"/>
      <c r="VG98" s="262"/>
      <c r="VH98" s="262"/>
      <c r="VI98" s="262"/>
      <c r="VJ98" s="262"/>
      <c r="VK98" s="262"/>
      <c r="VL98" s="262"/>
      <c r="VM98" s="262"/>
      <c r="VN98" s="262"/>
      <c r="VO98" s="262"/>
      <c r="VP98" s="262"/>
      <c r="VQ98" s="262"/>
      <c r="VR98" s="262"/>
      <c r="VS98" s="262"/>
      <c r="VT98" s="262"/>
      <c r="VU98" s="262"/>
      <c r="VV98" s="262"/>
      <c r="VW98" s="262"/>
      <c r="VX98" s="262"/>
      <c r="VY98" s="262"/>
      <c r="VZ98" s="262"/>
      <c r="WA98" s="262"/>
      <c r="WB98" s="262"/>
      <c r="WC98" s="262"/>
      <c r="WD98" s="262"/>
      <c r="WE98" s="262"/>
      <c r="WF98" s="262"/>
      <c r="WG98" s="262"/>
      <c r="WH98" s="262"/>
      <c r="WI98" s="262"/>
      <c r="WJ98" s="262"/>
      <c r="WK98" s="262"/>
      <c r="WL98" s="262"/>
      <c r="WM98" s="262"/>
      <c r="WN98" s="262"/>
      <c r="WO98" s="262"/>
      <c r="WP98" s="262"/>
      <c r="WQ98" s="262"/>
      <c r="WR98" s="262"/>
      <c r="WS98" s="262"/>
      <c r="WT98" s="262"/>
      <c r="WU98" s="262"/>
      <c r="WV98" s="262"/>
      <c r="WW98" s="262"/>
      <c r="WX98" s="262"/>
      <c r="WY98" s="262"/>
      <c r="WZ98" s="262"/>
      <c r="XA98" s="262"/>
      <c r="XB98" s="262"/>
      <c r="XC98" s="262"/>
      <c r="XD98" s="262"/>
      <c r="XE98" s="262"/>
      <c r="XF98" s="262"/>
      <c r="XG98" s="262"/>
      <c r="XH98" s="262"/>
      <c r="XI98" s="262"/>
      <c r="XJ98" s="262"/>
      <c r="XK98" s="262"/>
      <c r="XL98" s="262"/>
      <c r="XM98" s="262"/>
      <c r="XN98" s="262"/>
      <c r="XO98" s="262"/>
      <c r="XP98" s="262"/>
      <c r="XQ98" s="262"/>
      <c r="XR98" s="262"/>
      <c r="XS98" s="262"/>
      <c r="XT98" s="262"/>
      <c r="XU98" s="262"/>
      <c r="XV98" s="262"/>
      <c r="XW98" s="262"/>
      <c r="XX98" s="262"/>
      <c r="XY98" s="262"/>
      <c r="XZ98" s="262"/>
      <c r="YA98" s="262"/>
      <c r="YB98" s="262"/>
      <c r="YC98" s="262"/>
      <c r="YD98" s="262"/>
      <c r="YE98" s="262"/>
      <c r="YF98" s="262"/>
      <c r="YG98" s="262"/>
      <c r="YH98" s="262"/>
      <c r="YI98" s="262"/>
      <c r="YJ98" s="262"/>
      <c r="YK98" s="262"/>
      <c r="YL98" s="262"/>
      <c r="YM98" s="262"/>
      <c r="YN98" s="262"/>
      <c r="YO98" s="262"/>
      <c r="YP98" s="262"/>
      <c r="YQ98" s="262"/>
      <c r="YR98" s="262"/>
      <c r="YS98" s="262"/>
      <c r="YT98" s="262"/>
    </row>
    <row r="99" spans="1:670" ht="38.25" x14ac:dyDescent="0.2">
      <c r="B99" s="245"/>
      <c r="C99" s="238"/>
      <c r="D99" s="250" t="s">
        <v>103</v>
      </c>
      <c r="E99" s="251" t="s">
        <v>58</v>
      </c>
      <c r="F99" s="241">
        <v>2327</v>
      </c>
      <c r="G99" s="241">
        <v>804</v>
      </c>
      <c r="H99" s="241">
        <v>804</v>
      </c>
      <c r="I99" s="241">
        <v>804</v>
      </c>
      <c r="J99" s="241">
        <f t="shared" si="75"/>
        <v>0</v>
      </c>
      <c r="K99" s="241">
        <v>804</v>
      </c>
      <c r="L99" s="242">
        <f t="shared" si="70"/>
        <v>100</v>
      </c>
      <c r="M99" s="242">
        <f t="shared" si="76"/>
        <v>2327</v>
      </c>
      <c r="N99" s="241">
        <f t="shared" si="77"/>
        <v>100</v>
      </c>
      <c r="O99" s="241">
        <f t="shared" si="78"/>
        <v>0</v>
      </c>
      <c r="P99" s="241">
        <f t="shared" si="79"/>
        <v>0</v>
      </c>
      <c r="Q99" s="241">
        <f t="shared" si="80"/>
        <v>0</v>
      </c>
      <c r="R99" s="242"/>
      <c r="S99" s="242"/>
      <c r="T99" s="241"/>
      <c r="U99" s="241"/>
      <c r="V99" s="241">
        <v>0</v>
      </c>
      <c r="W99" s="241"/>
      <c r="X99" s="241"/>
      <c r="Y99" s="241"/>
      <c r="Z99" s="241"/>
      <c r="AA99" s="239"/>
      <c r="AB99" s="239"/>
    </row>
    <row r="100" spans="1:670" x14ac:dyDescent="0.2">
      <c r="B100" s="238"/>
      <c r="C100" s="238"/>
      <c r="D100" s="238" t="s">
        <v>59</v>
      </c>
      <c r="E100" s="247" t="s">
        <v>60</v>
      </c>
      <c r="F100" s="241">
        <v>3765</v>
      </c>
      <c r="G100" s="241">
        <v>1854</v>
      </c>
      <c r="H100" s="241">
        <v>1854</v>
      </c>
      <c r="I100" s="241">
        <v>1854</v>
      </c>
      <c r="J100" s="241">
        <f t="shared" si="75"/>
        <v>0</v>
      </c>
      <c r="K100" s="241">
        <v>1854</v>
      </c>
      <c r="L100" s="242">
        <f t="shared" si="70"/>
        <v>100</v>
      </c>
      <c r="M100" s="242">
        <f t="shared" si="76"/>
        <v>3765</v>
      </c>
      <c r="N100" s="241">
        <v>100</v>
      </c>
      <c r="O100" s="241">
        <f t="shared" si="78"/>
        <v>0</v>
      </c>
      <c r="P100" s="241">
        <f t="shared" si="79"/>
        <v>0</v>
      </c>
      <c r="Q100" s="241">
        <f t="shared" si="80"/>
        <v>0</v>
      </c>
      <c r="R100" s="241"/>
      <c r="S100" s="241"/>
      <c r="T100" s="241"/>
      <c r="U100" s="241"/>
      <c r="V100" s="241">
        <v>0</v>
      </c>
      <c r="W100" s="241"/>
      <c r="X100" s="241"/>
      <c r="Y100" s="241"/>
      <c r="Z100" s="241"/>
      <c r="AA100" s="239"/>
      <c r="AB100" s="239"/>
    </row>
    <row r="101" spans="1:670" ht="36" customHeight="1" x14ac:dyDescent="0.2">
      <c r="B101" s="245"/>
      <c r="C101" s="238"/>
      <c r="D101" s="238" t="s">
        <v>61</v>
      </c>
      <c r="E101" s="247" t="s">
        <v>102</v>
      </c>
      <c r="F101" s="241">
        <v>3209</v>
      </c>
      <c r="G101" s="241">
        <v>1208</v>
      </c>
      <c r="H101" s="241">
        <v>1208</v>
      </c>
      <c r="I101" s="241">
        <v>1208</v>
      </c>
      <c r="J101" s="241">
        <f t="shared" si="75"/>
        <v>0</v>
      </c>
      <c r="K101" s="241">
        <v>1208</v>
      </c>
      <c r="L101" s="242">
        <f t="shared" si="70"/>
        <v>100</v>
      </c>
      <c r="M101" s="242">
        <f t="shared" si="76"/>
        <v>3209</v>
      </c>
      <c r="N101" s="241">
        <f t="shared" ref="N101:N128" si="82">M101/F101*100</f>
        <v>100</v>
      </c>
      <c r="O101" s="241">
        <f t="shared" si="78"/>
        <v>0</v>
      </c>
      <c r="P101" s="241">
        <f t="shared" si="79"/>
        <v>0</v>
      </c>
      <c r="Q101" s="241">
        <f t="shared" si="80"/>
        <v>0</v>
      </c>
      <c r="R101" s="242"/>
      <c r="S101" s="242"/>
      <c r="T101" s="241"/>
      <c r="U101" s="241"/>
      <c r="V101" s="241">
        <f t="shared" si="81"/>
        <v>0</v>
      </c>
      <c r="W101" s="241"/>
      <c r="X101" s="241"/>
      <c r="Y101" s="241"/>
      <c r="Z101" s="241"/>
      <c r="AA101" s="239"/>
      <c r="AB101" s="239"/>
    </row>
    <row r="102" spans="1:670" ht="25.5" x14ac:dyDescent="0.2">
      <c r="B102" s="245"/>
      <c r="C102" s="238"/>
      <c r="D102" s="250" t="s">
        <v>89</v>
      </c>
      <c r="E102" s="259" t="s">
        <v>110</v>
      </c>
      <c r="F102" s="241">
        <v>13</v>
      </c>
      <c r="G102" s="241">
        <v>0</v>
      </c>
      <c r="H102" s="241">
        <v>0</v>
      </c>
      <c r="I102" s="241">
        <v>0</v>
      </c>
      <c r="J102" s="241">
        <f t="shared" si="75"/>
        <v>0</v>
      </c>
      <c r="K102" s="241">
        <v>0</v>
      </c>
      <c r="L102" s="242">
        <v>100</v>
      </c>
      <c r="M102" s="242">
        <f t="shared" si="76"/>
        <v>13</v>
      </c>
      <c r="N102" s="241">
        <f t="shared" si="82"/>
        <v>100</v>
      </c>
      <c r="O102" s="241">
        <f t="shared" si="78"/>
        <v>0</v>
      </c>
      <c r="P102" s="241">
        <f t="shared" si="79"/>
        <v>0</v>
      </c>
      <c r="Q102" s="241">
        <f t="shared" si="80"/>
        <v>0</v>
      </c>
      <c r="R102" s="242"/>
      <c r="S102" s="242"/>
      <c r="T102" s="241"/>
      <c r="U102" s="241"/>
      <c r="V102" s="241">
        <f t="shared" si="81"/>
        <v>0</v>
      </c>
      <c r="W102" s="241"/>
      <c r="X102" s="241"/>
      <c r="Y102" s="241"/>
      <c r="Z102" s="241"/>
      <c r="AA102" s="239"/>
      <c r="AB102" s="239"/>
    </row>
    <row r="103" spans="1:670" ht="51" x14ac:dyDescent="0.2">
      <c r="B103" s="238"/>
      <c r="C103" s="238"/>
      <c r="D103" s="238" t="s">
        <v>64</v>
      </c>
      <c r="E103" s="258" t="s">
        <v>65</v>
      </c>
      <c r="F103" s="241">
        <v>2139</v>
      </c>
      <c r="G103" s="241">
        <v>720</v>
      </c>
      <c r="H103" s="241">
        <v>720</v>
      </c>
      <c r="I103" s="241">
        <v>720</v>
      </c>
      <c r="J103" s="241">
        <f t="shared" si="75"/>
        <v>0</v>
      </c>
      <c r="K103" s="241">
        <v>720</v>
      </c>
      <c r="L103" s="242">
        <f>(K103/H103)*100</f>
        <v>100</v>
      </c>
      <c r="M103" s="242">
        <f t="shared" si="76"/>
        <v>2139</v>
      </c>
      <c r="N103" s="241">
        <f t="shared" si="82"/>
        <v>100</v>
      </c>
      <c r="O103" s="241">
        <f t="shared" si="78"/>
        <v>0</v>
      </c>
      <c r="P103" s="241">
        <f t="shared" si="79"/>
        <v>0</v>
      </c>
      <c r="Q103" s="241">
        <f t="shared" si="80"/>
        <v>0</v>
      </c>
      <c r="R103" s="241"/>
      <c r="S103" s="242"/>
      <c r="T103" s="241"/>
      <c r="U103" s="241"/>
      <c r="V103" s="241">
        <f t="shared" si="81"/>
        <v>0</v>
      </c>
      <c r="W103" s="241"/>
      <c r="X103" s="241"/>
      <c r="Y103" s="241"/>
      <c r="Z103" s="241"/>
      <c r="AA103" s="239"/>
      <c r="AB103" s="239"/>
    </row>
    <row r="104" spans="1:670" ht="38.25" x14ac:dyDescent="0.2">
      <c r="B104" s="245"/>
      <c r="C104" s="238"/>
      <c r="D104" s="250" t="s">
        <v>95</v>
      </c>
      <c r="E104" s="259" t="s">
        <v>96</v>
      </c>
      <c r="F104" s="241">
        <v>473</v>
      </c>
      <c r="G104" s="241">
        <v>473</v>
      </c>
      <c r="H104" s="241">
        <v>104</v>
      </c>
      <c r="I104" s="241">
        <v>467.99099999999999</v>
      </c>
      <c r="J104" s="241">
        <f t="shared" si="75"/>
        <v>-5.0090000000000146</v>
      </c>
      <c r="K104" s="241">
        <v>104</v>
      </c>
      <c r="L104" s="242">
        <v>100</v>
      </c>
      <c r="M104" s="242">
        <f t="shared" si="76"/>
        <v>473</v>
      </c>
      <c r="N104" s="241">
        <f t="shared" si="82"/>
        <v>100</v>
      </c>
      <c r="O104" s="241">
        <f t="shared" si="78"/>
        <v>0</v>
      </c>
      <c r="P104" s="241">
        <f t="shared" si="79"/>
        <v>0</v>
      </c>
      <c r="Q104" s="241">
        <f t="shared" si="80"/>
        <v>0</v>
      </c>
      <c r="R104" s="242"/>
      <c r="S104" s="242"/>
      <c r="T104" s="241"/>
      <c r="U104" s="241"/>
      <c r="V104" s="241">
        <f t="shared" si="81"/>
        <v>0</v>
      </c>
      <c r="W104" s="241"/>
      <c r="X104" s="241"/>
      <c r="Y104" s="241"/>
      <c r="Z104" s="241"/>
      <c r="AA104" s="239"/>
      <c r="AB104" s="239" t="s">
        <v>205</v>
      </c>
    </row>
    <row r="105" spans="1:670" ht="25.5" x14ac:dyDescent="0.2">
      <c r="B105" s="238"/>
      <c r="C105" s="238"/>
      <c r="D105" s="250" t="s">
        <v>71</v>
      </c>
      <c r="E105" s="247" t="s">
        <v>104</v>
      </c>
      <c r="F105" s="241">
        <v>803</v>
      </c>
      <c r="G105" s="241">
        <v>803</v>
      </c>
      <c r="H105" s="241">
        <v>345</v>
      </c>
      <c r="I105" s="241">
        <v>344.33204000000001</v>
      </c>
      <c r="J105" s="241">
        <f t="shared" si="75"/>
        <v>-458.66795999999999</v>
      </c>
      <c r="K105" s="241">
        <v>344.33204000000001</v>
      </c>
      <c r="L105" s="242">
        <v>100</v>
      </c>
      <c r="M105" s="242">
        <f t="shared" si="76"/>
        <v>803</v>
      </c>
      <c r="N105" s="241">
        <f t="shared" si="82"/>
        <v>100</v>
      </c>
      <c r="O105" s="241">
        <f t="shared" si="78"/>
        <v>0</v>
      </c>
      <c r="P105" s="241">
        <f t="shared" si="79"/>
        <v>-0.66795999999999367</v>
      </c>
      <c r="Q105" s="241">
        <f t="shared" si="80"/>
        <v>0</v>
      </c>
      <c r="R105" s="241"/>
      <c r="S105" s="242"/>
      <c r="T105" s="241"/>
      <c r="U105" s="241"/>
      <c r="V105" s="241">
        <f t="shared" si="81"/>
        <v>-0.66795999999999367</v>
      </c>
      <c r="W105" s="241"/>
      <c r="X105" s="241"/>
      <c r="Y105" s="241"/>
      <c r="Z105" s="241"/>
      <c r="AA105" s="239" t="s">
        <v>205</v>
      </c>
      <c r="AB105" s="239" t="s">
        <v>205</v>
      </c>
    </row>
    <row r="106" spans="1:670" ht="25.5" customHeight="1" x14ac:dyDescent="0.2">
      <c r="B106" s="238"/>
      <c r="C106" s="238"/>
      <c r="D106" s="238" t="s">
        <v>97</v>
      </c>
      <c r="E106" s="247" t="s">
        <v>98</v>
      </c>
      <c r="F106" s="241">
        <v>4065</v>
      </c>
      <c r="G106" s="241">
        <v>3365</v>
      </c>
      <c r="H106" s="241">
        <v>3365</v>
      </c>
      <c r="I106" s="241">
        <v>3363.3122400000002</v>
      </c>
      <c r="J106" s="241">
        <f t="shared" si="75"/>
        <v>-1.6877599999997983</v>
      </c>
      <c r="K106" s="241">
        <v>3363.3122400000002</v>
      </c>
      <c r="L106" s="242">
        <f>(K106/H106)*100</f>
        <v>99.949843684992572</v>
      </c>
      <c r="M106" s="242">
        <f t="shared" si="76"/>
        <v>4065</v>
      </c>
      <c r="N106" s="241">
        <f t="shared" si="82"/>
        <v>100</v>
      </c>
      <c r="O106" s="241">
        <f t="shared" si="78"/>
        <v>0</v>
      </c>
      <c r="P106" s="241">
        <f t="shared" si="79"/>
        <v>-1.6877599999997983</v>
      </c>
      <c r="Q106" s="241">
        <f t="shared" si="80"/>
        <v>-148.31299999999999</v>
      </c>
      <c r="R106" s="242"/>
      <c r="S106" s="242"/>
      <c r="T106" s="241">
        <v>-148.31299999999999</v>
      </c>
      <c r="U106" s="241"/>
      <c r="V106" s="241">
        <f t="shared" si="81"/>
        <v>146.62524000000019</v>
      </c>
      <c r="W106" s="241"/>
      <c r="X106" s="241"/>
      <c r="Y106" s="241"/>
      <c r="Z106" s="241"/>
      <c r="AA106" s="239"/>
      <c r="AB106" s="239"/>
    </row>
    <row r="107" spans="1:670" ht="25.5" x14ac:dyDescent="0.2">
      <c r="B107" s="238"/>
      <c r="C107" s="238"/>
      <c r="D107" s="238" t="s">
        <v>73</v>
      </c>
      <c r="E107" s="247" t="s">
        <v>74</v>
      </c>
      <c r="F107" s="241">
        <v>508</v>
      </c>
      <c r="G107" s="241">
        <v>508</v>
      </c>
      <c r="H107" s="241">
        <v>111</v>
      </c>
      <c r="I107" s="241">
        <v>377.53638000000001</v>
      </c>
      <c r="J107" s="241">
        <f t="shared" si="75"/>
        <v>-130.46361999999999</v>
      </c>
      <c r="K107" s="241">
        <v>110.99641</v>
      </c>
      <c r="L107" s="242">
        <v>100</v>
      </c>
      <c r="M107" s="242">
        <f t="shared" si="76"/>
        <v>508</v>
      </c>
      <c r="N107" s="241">
        <f t="shared" si="82"/>
        <v>100</v>
      </c>
      <c r="O107" s="241">
        <v>0</v>
      </c>
      <c r="P107" s="241">
        <f t="shared" si="79"/>
        <v>-3.5900000000026466E-3</v>
      </c>
      <c r="Q107" s="241">
        <f t="shared" si="80"/>
        <v>-32</v>
      </c>
      <c r="R107" s="242"/>
      <c r="S107" s="242"/>
      <c r="T107" s="241">
        <v>-32</v>
      </c>
      <c r="U107" s="241"/>
      <c r="V107" s="241">
        <v>0</v>
      </c>
      <c r="W107" s="260"/>
      <c r="X107" s="260"/>
      <c r="Y107" s="260"/>
      <c r="Z107" s="241"/>
      <c r="AA107" s="239"/>
      <c r="AB107" s="239" t="s">
        <v>205</v>
      </c>
    </row>
    <row r="108" spans="1:670" ht="51" x14ac:dyDescent="0.2">
      <c r="B108" s="245"/>
      <c r="C108" s="238"/>
      <c r="D108" s="250" t="s">
        <v>75</v>
      </c>
      <c r="E108" s="246" t="s">
        <v>76</v>
      </c>
      <c r="F108" s="241">
        <v>800</v>
      </c>
      <c r="G108" s="241">
        <v>800</v>
      </c>
      <c r="H108" s="241">
        <v>400</v>
      </c>
      <c r="I108" s="241">
        <v>800</v>
      </c>
      <c r="J108" s="241">
        <f t="shared" si="75"/>
        <v>0</v>
      </c>
      <c r="K108" s="241">
        <v>400</v>
      </c>
      <c r="L108" s="242">
        <v>100</v>
      </c>
      <c r="M108" s="242">
        <f t="shared" si="76"/>
        <v>800</v>
      </c>
      <c r="N108" s="241">
        <f t="shared" si="82"/>
        <v>100</v>
      </c>
      <c r="O108" s="241">
        <f t="shared" ref="O108:O110" si="83">M108-F108</f>
        <v>0</v>
      </c>
      <c r="P108" s="241">
        <f t="shared" si="79"/>
        <v>0</v>
      </c>
      <c r="Q108" s="241">
        <f t="shared" si="80"/>
        <v>0</v>
      </c>
      <c r="R108" s="242"/>
      <c r="S108" s="242"/>
      <c r="T108" s="242"/>
      <c r="U108" s="242"/>
      <c r="V108" s="241">
        <v>0</v>
      </c>
      <c r="W108" s="241"/>
      <c r="X108" s="241"/>
      <c r="Y108" s="241"/>
      <c r="Z108" s="241"/>
      <c r="AA108" s="239"/>
      <c r="AB108" s="239"/>
    </row>
    <row r="109" spans="1:670" ht="26.25" customHeight="1" x14ac:dyDescent="0.2">
      <c r="B109" s="238"/>
      <c r="C109" s="238"/>
      <c r="D109" s="250" t="s">
        <v>77</v>
      </c>
      <c r="E109" s="247" t="s">
        <v>78</v>
      </c>
      <c r="F109" s="241">
        <v>565</v>
      </c>
      <c r="G109" s="241">
        <v>565</v>
      </c>
      <c r="H109" s="241">
        <v>250</v>
      </c>
      <c r="I109" s="241">
        <v>0</v>
      </c>
      <c r="J109" s="241">
        <f t="shared" si="75"/>
        <v>-565</v>
      </c>
      <c r="K109" s="241">
        <v>0</v>
      </c>
      <c r="L109" s="242">
        <v>100</v>
      </c>
      <c r="M109" s="242">
        <f t="shared" si="76"/>
        <v>565</v>
      </c>
      <c r="N109" s="241">
        <f t="shared" si="82"/>
        <v>100</v>
      </c>
      <c r="O109" s="241">
        <f t="shared" si="83"/>
        <v>0</v>
      </c>
      <c r="P109" s="241">
        <f t="shared" si="79"/>
        <v>-250</v>
      </c>
      <c r="Q109" s="241">
        <f t="shared" si="80"/>
        <v>0</v>
      </c>
      <c r="R109" s="241"/>
      <c r="S109" s="242"/>
      <c r="T109" s="241"/>
      <c r="U109" s="241"/>
      <c r="V109" s="241">
        <f t="shared" ref="V109:V114" si="84">P109-Q109-U109</f>
        <v>-250</v>
      </c>
      <c r="W109" s="241"/>
      <c r="X109" s="241"/>
      <c r="Y109" s="241"/>
      <c r="Z109" s="241"/>
      <c r="AA109" s="239"/>
      <c r="AB109" s="239" t="s">
        <v>226</v>
      </c>
    </row>
    <row r="110" spans="1:670" ht="25.5" x14ac:dyDescent="0.2">
      <c r="B110" s="245"/>
      <c r="C110" s="238"/>
      <c r="D110" s="238" t="s">
        <v>83</v>
      </c>
      <c r="E110" s="247" t="s">
        <v>84</v>
      </c>
      <c r="F110" s="241">
        <v>15</v>
      </c>
      <c r="G110" s="241">
        <v>15</v>
      </c>
      <c r="H110" s="241">
        <v>15</v>
      </c>
      <c r="I110" s="241">
        <v>9</v>
      </c>
      <c r="J110" s="241">
        <f t="shared" si="75"/>
        <v>-6</v>
      </c>
      <c r="K110" s="241">
        <v>9</v>
      </c>
      <c r="L110" s="242">
        <v>100</v>
      </c>
      <c r="M110" s="242">
        <f t="shared" si="76"/>
        <v>15</v>
      </c>
      <c r="N110" s="241">
        <f t="shared" si="82"/>
        <v>100</v>
      </c>
      <c r="O110" s="241">
        <f t="shared" si="83"/>
        <v>0</v>
      </c>
      <c r="P110" s="241">
        <f t="shared" si="79"/>
        <v>-6</v>
      </c>
      <c r="Q110" s="241">
        <f t="shared" si="80"/>
        <v>0</v>
      </c>
      <c r="R110" s="242"/>
      <c r="S110" s="242"/>
      <c r="T110" s="241"/>
      <c r="U110" s="241"/>
      <c r="V110" s="241">
        <f t="shared" si="84"/>
        <v>-6</v>
      </c>
      <c r="W110" s="241"/>
      <c r="X110" s="241"/>
      <c r="Y110" s="241"/>
      <c r="Z110" s="241"/>
      <c r="AA110" s="239" t="s">
        <v>205</v>
      </c>
      <c r="AB110" s="239" t="s">
        <v>205</v>
      </c>
    </row>
    <row r="111" spans="1:670" s="254" customFormat="1" ht="77.25" customHeight="1" x14ac:dyDescent="0.2">
      <c r="A111" s="262"/>
      <c r="B111" s="238" t="s">
        <v>87</v>
      </c>
      <c r="C111" s="238"/>
      <c r="D111" s="238"/>
      <c r="E111" s="247" t="s">
        <v>111</v>
      </c>
      <c r="F111" s="241">
        <f t="shared" ref="F111:K111" si="85">F112</f>
        <v>534343</v>
      </c>
      <c r="G111" s="241">
        <f t="shared" si="85"/>
        <v>226771</v>
      </c>
      <c r="H111" s="241">
        <f t="shared" si="85"/>
        <v>222459</v>
      </c>
      <c r="I111" s="241">
        <f t="shared" si="85"/>
        <v>217272.90581</v>
      </c>
      <c r="J111" s="241">
        <f t="shared" si="85"/>
        <v>-9498.0941899999998</v>
      </c>
      <c r="K111" s="241">
        <f t="shared" si="85"/>
        <v>216480.44588999997</v>
      </c>
      <c r="L111" s="242">
        <f t="shared" ref="L111:L114" si="86">(K111/H111)*100</f>
        <v>97.312514166655419</v>
      </c>
      <c r="M111" s="241">
        <f t="shared" ref="M111:P111" si="87">M112</f>
        <v>534343</v>
      </c>
      <c r="N111" s="241">
        <f t="shared" si="82"/>
        <v>100</v>
      </c>
      <c r="O111" s="241">
        <f t="shared" si="87"/>
        <v>0</v>
      </c>
      <c r="P111" s="241">
        <f t="shared" si="87"/>
        <v>-5978.55411</v>
      </c>
      <c r="Q111" s="241">
        <f>+R111+S111+T111</f>
        <v>-1787.2049999999999</v>
      </c>
      <c r="R111" s="241">
        <f t="shared" ref="R111:V111" si="88">R112</f>
        <v>0</v>
      </c>
      <c r="S111" s="241">
        <f t="shared" si="88"/>
        <v>-1455.2049999999999</v>
      </c>
      <c r="T111" s="241">
        <f t="shared" si="88"/>
        <v>-332</v>
      </c>
      <c r="U111" s="241">
        <f t="shared" si="88"/>
        <v>0</v>
      </c>
      <c r="V111" s="241">
        <f t="shared" si="88"/>
        <v>-353.59000000000003</v>
      </c>
      <c r="W111" s="263"/>
      <c r="X111" s="263"/>
      <c r="Y111" s="263"/>
      <c r="Z111" s="263"/>
      <c r="AA111" s="267"/>
      <c r="AC111" s="236"/>
      <c r="AD111" s="262"/>
      <c r="AE111" s="262"/>
      <c r="AF111" s="262"/>
      <c r="AG111" s="262"/>
      <c r="AH111" s="262"/>
      <c r="AI111" s="262"/>
      <c r="AJ111" s="262"/>
      <c r="AK111" s="262"/>
      <c r="AL111" s="262"/>
      <c r="AM111" s="262"/>
      <c r="AN111" s="262"/>
      <c r="AO111" s="262"/>
      <c r="AP111" s="262"/>
      <c r="AQ111" s="262"/>
      <c r="AR111" s="262"/>
      <c r="AS111" s="262"/>
      <c r="AT111" s="262"/>
      <c r="AU111" s="262"/>
      <c r="AV111" s="262"/>
      <c r="AW111" s="262"/>
      <c r="AX111" s="262"/>
      <c r="AY111" s="262"/>
      <c r="AZ111" s="262"/>
      <c r="BA111" s="262"/>
      <c r="BB111" s="262"/>
      <c r="BC111" s="262"/>
      <c r="BD111" s="262"/>
      <c r="BE111" s="262"/>
      <c r="BF111" s="262"/>
      <c r="BG111" s="262"/>
      <c r="BH111" s="262"/>
      <c r="BI111" s="262"/>
      <c r="BJ111" s="262"/>
      <c r="BK111" s="262"/>
      <c r="BL111" s="262"/>
      <c r="BM111" s="262"/>
      <c r="BN111" s="262"/>
      <c r="BO111" s="262"/>
      <c r="BP111" s="262"/>
      <c r="BQ111" s="262"/>
      <c r="BR111" s="262"/>
      <c r="BS111" s="262"/>
      <c r="BT111" s="262"/>
      <c r="BU111" s="262"/>
      <c r="BV111" s="262"/>
      <c r="BW111" s="262"/>
      <c r="BX111" s="262"/>
      <c r="BY111" s="262"/>
      <c r="BZ111" s="262"/>
      <c r="CA111" s="262"/>
      <c r="CB111" s="262"/>
      <c r="CC111" s="262"/>
      <c r="CD111" s="262"/>
      <c r="CE111" s="262"/>
      <c r="CF111" s="262"/>
      <c r="CG111" s="262"/>
      <c r="CH111" s="262"/>
      <c r="CI111" s="262"/>
      <c r="CJ111" s="262"/>
      <c r="CK111" s="262"/>
      <c r="CL111" s="262"/>
      <c r="CM111" s="262"/>
      <c r="CN111" s="262"/>
      <c r="CO111" s="262"/>
      <c r="CP111" s="262"/>
      <c r="CQ111" s="262"/>
      <c r="CR111" s="262"/>
      <c r="CS111" s="262"/>
      <c r="CT111" s="262"/>
      <c r="CU111" s="262"/>
      <c r="CV111" s="262"/>
      <c r="CW111" s="262"/>
      <c r="CX111" s="262"/>
      <c r="CY111" s="262"/>
      <c r="CZ111" s="262"/>
      <c r="DA111" s="262"/>
      <c r="DB111" s="262"/>
      <c r="DC111" s="262"/>
      <c r="DD111" s="262"/>
      <c r="DE111" s="262"/>
      <c r="DF111" s="262"/>
      <c r="DG111" s="262"/>
      <c r="DH111" s="262"/>
      <c r="DI111" s="262"/>
      <c r="DJ111" s="262"/>
      <c r="DK111" s="262"/>
      <c r="DL111" s="262"/>
      <c r="DM111" s="262"/>
      <c r="DN111" s="262"/>
      <c r="DO111" s="262"/>
      <c r="DP111" s="262"/>
      <c r="DQ111" s="262"/>
      <c r="DR111" s="262"/>
      <c r="DS111" s="262"/>
      <c r="DT111" s="262"/>
      <c r="DU111" s="262"/>
      <c r="DV111" s="262"/>
      <c r="DW111" s="262"/>
      <c r="DX111" s="262"/>
      <c r="DY111" s="262"/>
      <c r="DZ111" s="262"/>
      <c r="EA111" s="262"/>
      <c r="EB111" s="262"/>
      <c r="EC111" s="262"/>
      <c r="ED111" s="262"/>
      <c r="EE111" s="262"/>
      <c r="EF111" s="262"/>
      <c r="EG111" s="262"/>
      <c r="EH111" s="262"/>
      <c r="EI111" s="262"/>
      <c r="EJ111" s="262"/>
      <c r="EK111" s="262"/>
      <c r="EL111" s="262"/>
      <c r="EM111" s="262"/>
      <c r="EN111" s="262"/>
      <c r="EO111" s="262"/>
      <c r="EP111" s="262"/>
      <c r="EQ111" s="262"/>
      <c r="ER111" s="262"/>
      <c r="ES111" s="262"/>
      <c r="ET111" s="262"/>
      <c r="EU111" s="262"/>
      <c r="EV111" s="262"/>
      <c r="EW111" s="262"/>
      <c r="EX111" s="262"/>
      <c r="EY111" s="262"/>
      <c r="EZ111" s="262"/>
      <c r="FA111" s="262"/>
      <c r="FB111" s="262"/>
      <c r="FC111" s="262"/>
      <c r="FD111" s="262"/>
      <c r="FE111" s="262"/>
      <c r="FF111" s="262"/>
      <c r="FG111" s="262"/>
      <c r="FH111" s="262"/>
      <c r="FI111" s="262"/>
      <c r="FJ111" s="262"/>
      <c r="FK111" s="262"/>
      <c r="FL111" s="262"/>
      <c r="FM111" s="262"/>
      <c r="FN111" s="262"/>
      <c r="FO111" s="262"/>
      <c r="FP111" s="262"/>
      <c r="FQ111" s="262"/>
      <c r="FR111" s="262"/>
      <c r="FS111" s="262"/>
      <c r="FT111" s="262"/>
      <c r="FU111" s="262"/>
      <c r="FV111" s="262"/>
      <c r="FW111" s="262"/>
      <c r="FX111" s="262"/>
      <c r="FY111" s="262"/>
      <c r="FZ111" s="262"/>
      <c r="GA111" s="262"/>
      <c r="GB111" s="262"/>
      <c r="GC111" s="262"/>
      <c r="GD111" s="262"/>
      <c r="GE111" s="262"/>
      <c r="GF111" s="262"/>
      <c r="GG111" s="262"/>
      <c r="GH111" s="262"/>
      <c r="GI111" s="262"/>
      <c r="GJ111" s="262"/>
      <c r="GK111" s="262"/>
      <c r="GL111" s="262"/>
      <c r="GM111" s="262"/>
      <c r="GN111" s="262"/>
      <c r="GO111" s="262"/>
      <c r="GP111" s="262"/>
      <c r="GQ111" s="262"/>
      <c r="GR111" s="262"/>
      <c r="GS111" s="262"/>
      <c r="GT111" s="262"/>
      <c r="GU111" s="262"/>
      <c r="GV111" s="262"/>
      <c r="GW111" s="262"/>
      <c r="GX111" s="262"/>
      <c r="GY111" s="262"/>
      <c r="GZ111" s="262"/>
      <c r="HA111" s="262"/>
      <c r="HB111" s="262"/>
      <c r="HC111" s="262"/>
      <c r="HD111" s="262"/>
      <c r="HE111" s="262"/>
      <c r="HF111" s="262"/>
      <c r="HG111" s="262"/>
      <c r="HH111" s="262"/>
      <c r="HI111" s="262"/>
      <c r="HJ111" s="262"/>
      <c r="HK111" s="262"/>
      <c r="HL111" s="262"/>
      <c r="HM111" s="262"/>
      <c r="HN111" s="262"/>
      <c r="HO111" s="262"/>
      <c r="HP111" s="262"/>
      <c r="HQ111" s="262"/>
      <c r="HR111" s="262"/>
      <c r="HS111" s="262"/>
      <c r="HT111" s="262"/>
      <c r="HU111" s="262"/>
      <c r="HV111" s="262"/>
      <c r="HW111" s="262"/>
      <c r="HX111" s="262"/>
      <c r="HY111" s="262"/>
      <c r="HZ111" s="262"/>
      <c r="IA111" s="262"/>
      <c r="IB111" s="262"/>
      <c r="IC111" s="262"/>
      <c r="ID111" s="262"/>
      <c r="IE111" s="262"/>
      <c r="IF111" s="262"/>
      <c r="IG111" s="262"/>
      <c r="IH111" s="262"/>
      <c r="II111" s="262"/>
      <c r="IJ111" s="262"/>
      <c r="IK111" s="262"/>
      <c r="IL111" s="262"/>
      <c r="IM111" s="262"/>
      <c r="IN111" s="262"/>
      <c r="IO111" s="262"/>
      <c r="IP111" s="262"/>
      <c r="IQ111" s="262"/>
      <c r="IR111" s="262"/>
      <c r="IS111" s="262"/>
      <c r="IT111" s="262"/>
      <c r="IU111" s="262"/>
      <c r="IV111" s="262"/>
      <c r="IW111" s="262"/>
      <c r="IX111" s="262"/>
      <c r="IY111" s="262"/>
      <c r="IZ111" s="262"/>
      <c r="JA111" s="262"/>
      <c r="JB111" s="262"/>
      <c r="JC111" s="262"/>
      <c r="JD111" s="262"/>
      <c r="JE111" s="262"/>
      <c r="JF111" s="262"/>
      <c r="JG111" s="262"/>
      <c r="JH111" s="262"/>
      <c r="JI111" s="262"/>
      <c r="JJ111" s="262"/>
      <c r="JK111" s="262"/>
      <c r="JL111" s="262"/>
      <c r="JM111" s="262"/>
      <c r="JN111" s="262"/>
      <c r="JO111" s="262"/>
      <c r="JP111" s="262"/>
      <c r="JQ111" s="262"/>
      <c r="JR111" s="262"/>
      <c r="JS111" s="262"/>
      <c r="JT111" s="262"/>
      <c r="JU111" s="262"/>
      <c r="JV111" s="262"/>
      <c r="JW111" s="262"/>
      <c r="JX111" s="262"/>
      <c r="JY111" s="262"/>
      <c r="JZ111" s="262"/>
      <c r="KA111" s="262"/>
      <c r="KB111" s="262"/>
      <c r="KC111" s="262"/>
      <c r="KD111" s="262"/>
      <c r="KE111" s="262"/>
      <c r="KF111" s="262"/>
      <c r="KG111" s="262"/>
      <c r="KH111" s="262"/>
      <c r="KI111" s="262"/>
      <c r="KJ111" s="262"/>
      <c r="KK111" s="262"/>
      <c r="KL111" s="262"/>
      <c r="KM111" s="262"/>
      <c r="KN111" s="262"/>
      <c r="KO111" s="262"/>
      <c r="KP111" s="262"/>
      <c r="KQ111" s="262"/>
      <c r="KR111" s="262"/>
      <c r="KS111" s="262"/>
      <c r="KT111" s="262"/>
      <c r="KU111" s="262"/>
      <c r="KV111" s="262"/>
      <c r="KW111" s="262"/>
      <c r="KX111" s="262"/>
      <c r="KY111" s="262"/>
      <c r="KZ111" s="262"/>
      <c r="LA111" s="262"/>
      <c r="LB111" s="262"/>
      <c r="LC111" s="262"/>
      <c r="LD111" s="262"/>
      <c r="LE111" s="262"/>
      <c r="LF111" s="262"/>
      <c r="LG111" s="262"/>
      <c r="LH111" s="262"/>
      <c r="LI111" s="262"/>
      <c r="LJ111" s="262"/>
      <c r="LK111" s="262"/>
      <c r="LL111" s="262"/>
      <c r="LM111" s="262"/>
      <c r="LN111" s="262"/>
      <c r="LO111" s="262"/>
      <c r="LP111" s="262"/>
      <c r="LQ111" s="262"/>
      <c r="LR111" s="262"/>
      <c r="LS111" s="262"/>
      <c r="LT111" s="262"/>
      <c r="LU111" s="262"/>
      <c r="LV111" s="262"/>
      <c r="LW111" s="262"/>
      <c r="LX111" s="262"/>
      <c r="LY111" s="262"/>
      <c r="LZ111" s="262"/>
      <c r="MA111" s="262"/>
      <c r="MB111" s="262"/>
      <c r="MC111" s="262"/>
      <c r="MD111" s="262"/>
      <c r="ME111" s="262"/>
      <c r="MF111" s="262"/>
      <c r="MG111" s="262"/>
      <c r="MH111" s="262"/>
      <c r="MI111" s="262"/>
      <c r="MJ111" s="262"/>
      <c r="MK111" s="262"/>
      <c r="ML111" s="262"/>
      <c r="MM111" s="262"/>
      <c r="MN111" s="262"/>
      <c r="MO111" s="262"/>
      <c r="MP111" s="262"/>
      <c r="MQ111" s="262"/>
      <c r="MR111" s="262"/>
      <c r="MS111" s="262"/>
      <c r="MT111" s="262"/>
      <c r="MU111" s="262"/>
      <c r="MV111" s="262"/>
      <c r="MW111" s="262"/>
      <c r="MX111" s="262"/>
      <c r="MY111" s="262"/>
      <c r="MZ111" s="262"/>
      <c r="NA111" s="262"/>
      <c r="NB111" s="262"/>
      <c r="NC111" s="262"/>
      <c r="ND111" s="262"/>
      <c r="NE111" s="262"/>
      <c r="NF111" s="262"/>
      <c r="NG111" s="262"/>
      <c r="NH111" s="262"/>
      <c r="NI111" s="262"/>
      <c r="NJ111" s="262"/>
      <c r="NK111" s="262"/>
      <c r="NL111" s="262"/>
      <c r="NM111" s="262"/>
      <c r="NN111" s="262"/>
      <c r="NO111" s="262"/>
      <c r="NP111" s="262"/>
      <c r="NQ111" s="262"/>
      <c r="NR111" s="262"/>
      <c r="NS111" s="262"/>
      <c r="NT111" s="262"/>
      <c r="NU111" s="262"/>
      <c r="NV111" s="262"/>
      <c r="NW111" s="262"/>
      <c r="NX111" s="262"/>
      <c r="NY111" s="262"/>
      <c r="NZ111" s="262"/>
      <c r="OA111" s="262"/>
      <c r="OB111" s="262"/>
      <c r="OC111" s="262"/>
      <c r="OD111" s="262"/>
      <c r="OE111" s="262"/>
      <c r="OF111" s="262"/>
      <c r="OG111" s="262"/>
      <c r="OH111" s="262"/>
      <c r="OI111" s="262"/>
      <c r="OJ111" s="262"/>
      <c r="OK111" s="262"/>
      <c r="OL111" s="262"/>
      <c r="OM111" s="262"/>
      <c r="ON111" s="262"/>
      <c r="OO111" s="262"/>
      <c r="OP111" s="262"/>
      <c r="OQ111" s="262"/>
      <c r="OR111" s="262"/>
      <c r="OS111" s="262"/>
      <c r="OT111" s="262"/>
      <c r="OU111" s="262"/>
      <c r="OV111" s="262"/>
      <c r="OW111" s="262"/>
      <c r="OX111" s="262"/>
      <c r="OY111" s="262"/>
      <c r="OZ111" s="262"/>
      <c r="PA111" s="262"/>
      <c r="PB111" s="262"/>
      <c r="PC111" s="262"/>
      <c r="PD111" s="262"/>
      <c r="PE111" s="262"/>
      <c r="PF111" s="262"/>
      <c r="PG111" s="262"/>
      <c r="PH111" s="262"/>
      <c r="PI111" s="262"/>
      <c r="PJ111" s="262"/>
      <c r="PK111" s="262"/>
      <c r="PL111" s="262"/>
      <c r="PM111" s="262"/>
      <c r="PN111" s="262"/>
      <c r="PO111" s="262"/>
      <c r="PP111" s="262"/>
      <c r="PQ111" s="262"/>
      <c r="PR111" s="262"/>
      <c r="PS111" s="262"/>
      <c r="PT111" s="262"/>
      <c r="PU111" s="262"/>
      <c r="PV111" s="262"/>
      <c r="PW111" s="262"/>
      <c r="PX111" s="262"/>
      <c r="PY111" s="262"/>
      <c r="PZ111" s="262"/>
      <c r="QA111" s="262"/>
      <c r="QB111" s="262"/>
      <c r="QC111" s="262"/>
      <c r="QD111" s="262"/>
      <c r="QE111" s="262"/>
      <c r="QF111" s="262"/>
      <c r="QG111" s="262"/>
      <c r="QH111" s="262"/>
      <c r="QI111" s="262"/>
      <c r="QJ111" s="262"/>
      <c r="QK111" s="262"/>
      <c r="QL111" s="262"/>
      <c r="QM111" s="262"/>
      <c r="QN111" s="262"/>
      <c r="QO111" s="262"/>
      <c r="QP111" s="262"/>
      <c r="QQ111" s="262"/>
      <c r="QR111" s="262"/>
      <c r="QS111" s="262"/>
      <c r="QT111" s="262"/>
      <c r="QU111" s="262"/>
      <c r="QV111" s="262"/>
      <c r="QW111" s="262"/>
      <c r="QX111" s="262"/>
      <c r="QY111" s="262"/>
      <c r="QZ111" s="262"/>
      <c r="RA111" s="262"/>
      <c r="RB111" s="262"/>
      <c r="RC111" s="262"/>
      <c r="RD111" s="262"/>
      <c r="RE111" s="262"/>
      <c r="RF111" s="262"/>
      <c r="RG111" s="262"/>
      <c r="RH111" s="262"/>
      <c r="RI111" s="262"/>
      <c r="RJ111" s="262"/>
      <c r="RK111" s="262"/>
      <c r="RL111" s="262"/>
      <c r="RM111" s="262"/>
      <c r="RN111" s="262"/>
      <c r="RO111" s="262"/>
      <c r="RP111" s="262"/>
      <c r="RQ111" s="262"/>
      <c r="RR111" s="262"/>
      <c r="RS111" s="262"/>
      <c r="RT111" s="262"/>
      <c r="RU111" s="262"/>
      <c r="RV111" s="262"/>
      <c r="RW111" s="262"/>
      <c r="RX111" s="262"/>
      <c r="RY111" s="262"/>
      <c r="RZ111" s="262"/>
      <c r="SA111" s="262"/>
      <c r="SB111" s="262"/>
      <c r="SC111" s="262"/>
      <c r="SD111" s="262"/>
      <c r="SE111" s="262"/>
      <c r="SF111" s="262"/>
      <c r="SG111" s="262"/>
      <c r="SH111" s="262"/>
      <c r="SI111" s="262"/>
      <c r="SJ111" s="262"/>
      <c r="SK111" s="262"/>
      <c r="SL111" s="262"/>
      <c r="SM111" s="262"/>
      <c r="SN111" s="262"/>
      <c r="SO111" s="262"/>
      <c r="SP111" s="262"/>
      <c r="SQ111" s="262"/>
      <c r="SR111" s="262"/>
      <c r="SS111" s="262"/>
      <c r="ST111" s="262"/>
      <c r="SU111" s="262"/>
      <c r="SV111" s="262"/>
      <c r="SW111" s="262"/>
      <c r="SX111" s="262"/>
      <c r="SY111" s="262"/>
      <c r="SZ111" s="262"/>
      <c r="TA111" s="262"/>
      <c r="TB111" s="262"/>
      <c r="TC111" s="262"/>
      <c r="TD111" s="262"/>
      <c r="TE111" s="262"/>
      <c r="TF111" s="262"/>
      <c r="TG111" s="262"/>
      <c r="TH111" s="262"/>
      <c r="TI111" s="262"/>
      <c r="TJ111" s="262"/>
      <c r="TK111" s="262"/>
      <c r="TL111" s="262"/>
      <c r="TM111" s="262"/>
      <c r="TN111" s="262"/>
      <c r="TO111" s="262"/>
      <c r="TP111" s="262"/>
      <c r="TQ111" s="262"/>
      <c r="TR111" s="262"/>
      <c r="TS111" s="262"/>
      <c r="TT111" s="262"/>
      <c r="TU111" s="262"/>
      <c r="TV111" s="262"/>
      <c r="TW111" s="262"/>
      <c r="TX111" s="262"/>
      <c r="TY111" s="262"/>
      <c r="TZ111" s="262"/>
      <c r="UA111" s="262"/>
      <c r="UB111" s="262"/>
      <c r="UC111" s="262"/>
      <c r="UD111" s="262"/>
      <c r="UE111" s="262"/>
      <c r="UF111" s="262"/>
      <c r="UG111" s="262"/>
      <c r="UH111" s="262"/>
      <c r="UI111" s="262"/>
      <c r="UJ111" s="262"/>
      <c r="UK111" s="262"/>
      <c r="UL111" s="262"/>
      <c r="UM111" s="262"/>
      <c r="UN111" s="262"/>
      <c r="UO111" s="262"/>
      <c r="UP111" s="262"/>
      <c r="UQ111" s="262"/>
      <c r="UR111" s="262"/>
      <c r="US111" s="262"/>
      <c r="UT111" s="262"/>
      <c r="UU111" s="262"/>
      <c r="UV111" s="262"/>
      <c r="UW111" s="262"/>
      <c r="UX111" s="262"/>
      <c r="UY111" s="262"/>
      <c r="UZ111" s="262"/>
      <c r="VA111" s="262"/>
      <c r="VB111" s="262"/>
      <c r="VC111" s="262"/>
      <c r="VD111" s="262"/>
      <c r="VE111" s="262"/>
      <c r="VF111" s="262"/>
      <c r="VG111" s="262"/>
      <c r="VH111" s="262"/>
      <c r="VI111" s="262"/>
      <c r="VJ111" s="262"/>
      <c r="VK111" s="262"/>
      <c r="VL111" s="262"/>
      <c r="VM111" s="262"/>
      <c r="VN111" s="262"/>
      <c r="VO111" s="262"/>
      <c r="VP111" s="262"/>
      <c r="VQ111" s="262"/>
      <c r="VR111" s="262"/>
      <c r="VS111" s="262"/>
      <c r="VT111" s="262"/>
      <c r="VU111" s="262"/>
      <c r="VV111" s="262"/>
      <c r="VW111" s="262"/>
      <c r="VX111" s="262"/>
      <c r="VY111" s="262"/>
      <c r="VZ111" s="262"/>
      <c r="WA111" s="262"/>
      <c r="WB111" s="262"/>
      <c r="WC111" s="262"/>
      <c r="WD111" s="262"/>
      <c r="WE111" s="262"/>
      <c r="WF111" s="262"/>
      <c r="WG111" s="262"/>
      <c r="WH111" s="262"/>
      <c r="WI111" s="262"/>
      <c r="WJ111" s="262"/>
      <c r="WK111" s="262"/>
      <c r="WL111" s="262"/>
      <c r="WM111" s="262"/>
      <c r="WN111" s="262"/>
      <c r="WO111" s="262"/>
      <c r="WP111" s="262"/>
      <c r="WQ111" s="262"/>
      <c r="WR111" s="262"/>
      <c r="WS111" s="262"/>
      <c r="WT111" s="262"/>
      <c r="WU111" s="262"/>
      <c r="WV111" s="262"/>
      <c r="WW111" s="262"/>
      <c r="WX111" s="262"/>
      <c r="WY111" s="262"/>
      <c r="WZ111" s="262"/>
      <c r="XA111" s="262"/>
      <c r="XB111" s="262"/>
      <c r="XC111" s="262"/>
      <c r="XD111" s="262"/>
      <c r="XE111" s="262"/>
      <c r="XF111" s="262"/>
      <c r="XG111" s="262"/>
      <c r="XH111" s="262"/>
      <c r="XI111" s="262"/>
      <c r="XJ111" s="262"/>
      <c r="XK111" s="262"/>
      <c r="XL111" s="262"/>
      <c r="XM111" s="262"/>
      <c r="XN111" s="262"/>
      <c r="XO111" s="262"/>
      <c r="XP111" s="262"/>
      <c r="XQ111" s="262"/>
      <c r="XR111" s="262"/>
      <c r="XS111" s="262"/>
      <c r="XT111" s="262"/>
      <c r="XU111" s="262"/>
      <c r="XV111" s="262"/>
      <c r="XW111" s="262"/>
      <c r="XX111" s="262"/>
      <c r="XY111" s="262"/>
      <c r="XZ111" s="262"/>
      <c r="YA111" s="262"/>
      <c r="YB111" s="262"/>
      <c r="YC111" s="262"/>
      <c r="YD111" s="262"/>
      <c r="YE111" s="262"/>
      <c r="YF111" s="262"/>
      <c r="YG111" s="262"/>
      <c r="YH111" s="262"/>
      <c r="YI111" s="262"/>
      <c r="YJ111" s="262"/>
      <c r="YK111" s="262"/>
      <c r="YL111" s="262"/>
      <c r="YM111" s="262"/>
      <c r="YN111" s="262"/>
      <c r="YO111" s="262"/>
      <c r="YP111" s="262"/>
      <c r="YQ111" s="262"/>
      <c r="YR111" s="262"/>
      <c r="YS111" s="262"/>
      <c r="YT111" s="262"/>
    </row>
    <row r="112" spans="1:670" s="254" customFormat="1" ht="28.5" customHeight="1" x14ac:dyDescent="0.2">
      <c r="A112" s="262"/>
      <c r="C112" s="238" t="s">
        <v>46</v>
      </c>
      <c r="D112" s="250"/>
      <c r="E112" s="247" t="s">
        <v>47</v>
      </c>
      <c r="F112" s="241">
        <f t="shared" ref="F112:K112" si="89">SUM(F113:F127)</f>
        <v>534343</v>
      </c>
      <c r="G112" s="241">
        <f t="shared" si="89"/>
        <v>226771</v>
      </c>
      <c r="H112" s="241">
        <f t="shared" si="89"/>
        <v>222459</v>
      </c>
      <c r="I112" s="268">
        <f t="shared" si="89"/>
        <v>217272.90581</v>
      </c>
      <c r="J112" s="241">
        <f t="shared" si="89"/>
        <v>-9498.0941899999998</v>
      </c>
      <c r="K112" s="268">
        <f t="shared" si="89"/>
        <v>216480.44588999997</v>
      </c>
      <c r="L112" s="242">
        <f t="shared" si="86"/>
        <v>97.312514166655419</v>
      </c>
      <c r="M112" s="241">
        <f t="shared" ref="M112:T112" si="90">SUM(M113:M127)</f>
        <v>534343</v>
      </c>
      <c r="N112" s="241">
        <f t="shared" si="82"/>
        <v>100</v>
      </c>
      <c r="O112" s="241">
        <f t="shared" si="90"/>
        <v>0</v>
      </c>
      <c r="P112" s="241">
        <f t="shared" si="90"/>
        <v>-5978.55411</v>
      </c>
      <c r="Q112" s="241">
        <f t="shared" si="90"/>
        <v>-1787.2049999999999</v>
      </c>
      <c r="R112" s="241">
        <f t="shared" si="90"/>
        <v>0</v>
      </c>
      <c r="S112" s="241">
        <f t="shared" si="90"/>
        <v>-1455.2049999999999</v>
      </c>
      <c r="T112" s="241">
        <f t="shared" si="90"/>
        <v>-332</v>
      </c>
      <c r="U112" s="241">
        <f>SUM(U125:U127)</f>
        <v>0</v>
      </c>
      <c r="V112" s="241">
        <f>SUM(V125:V127)</f>
        <v>-353.59000000000003</v>
      </c>
      <c r="W112" s="241"/>
      <c r="X112" s="241"/>
      <c r="Y112" s="241"/>
      <c r="Z112" s="241"/>
      <c r="AA112" s="266"/>
      <c r="AB112" s="266"/>
      <c r="AC112" s="236"/>
      <c r="AD112" s="262"/>
      <c r="AE112" s="262"/>
      <c r="AF112" s="262"/>
      <c r="AG112" s="262"/>
      <c r="AH112" s="262"/>
      <c r="AI112" s="262"/>
      <c r="AJ112" s="262"/>
      <c r="AK112" s="262"/>
      <c r="AL112" s="262"/>
      <c r="AM112" s="262"/>
      <c r="AN112" s="262"/>
      <c r="AO112" s="262"/>
      <c r="AP112" s="262"/>
      <c r="AQ112" s="262"/>
      <c r="AR112" s="262"/>
      <c r="AS112" s="262"/>
      <c r="AT112" s="262"/>
      <c r="AU112" s="262"/>
      <c r="AV112" s="262"/>
      <c r="AW112" s="262"/>
      <c r="AX112" s="262"/>
      <c r="AY112" s="262"/>
      <c r="AZ112" s="262"/>
      <c r="BA112" s="262"/>
      <c r="BB112" s="262"/>
      <c r="BC112" s="262"/>
      <c r="BD112" s="262"/>
      <c r="BE112" s="262"/>
      <c r="BF112" s="262"/>
      <c r="BG112" s="262"/>
      <c r="BH112" s="262"/>
      <c r="BI112" s="262"/>
      <c r="BJ112" s="262"/>
      <c r="BK112" s="262"/>
      <c r="BL112" s="262"/>
      <c r="BM112" s="262"/>
      <c r="BN112" s="262"/>
      <c r="BO112" s="262"/>
      <c r="BP112" s="262"/>
      <c r="BQ112" s="262"/>
      <c r="BR112" s="262"/>
      <c r="BS112" s="262"/>
      <c r="BT112" s="262"/>
      <c r="BU112" s="262"/>
      <c r="BV112" s="262"/>
      <c r="BW112" s="262"/>
      <c r="BX112" s="262"/>
      <c r="BY112" s="262"/>
      <c r="BZ112" s="262"/>
      <c r="CA112" s="262"/>
      <c r="CB112" s="262"/>
      <c r="CC112" s="262"/>
      <c r="CD112" s="262"/>
      <c r="CE112" s="262"/>
      <c r="CF112" s="262"/>
      <c r="CG112" s="262"/>
      <c r="CH112" s="262"/>
      <c r="CI112" s="262"/>
      <c r="CJ112" s="262"/>
      <c r="CK112" s="262"/>
      <c r="CL112" s="262"/>
      <c r="CM112" s="262"/>
      <c r="CN112" s="262"/>
      <c r="CO112" s="262"/>
      <c r="CP112" s="262"/>
      <c r="CQ112" s="262"/>
      <c r="CR112" s="262"/>
      <c r="CS112" s="262"/>
      <c r="CT112" s="262"/>
      <c r="CU112" s="262"/>
      <c r="CV112" s="262"/>
      <c r="CW112" s="262"/>
      <c r="CX112" s="262"/>
      <c r="CY112" s="262"/>
      <c r="CZ112" s="262"/>
      <c r="DA112" s="262"/>
      <c r="DB112" s="262"/>
      <c r="DC112" s="262"/>
      <c r="DD112" s="262"/>
      <c r="DE112" s="262"/>
      <c r="DF112" s="262"/>
      <c r="DG112" s="262"/>
      <c r="DH112" s="262"/>
      <c r="DI112" s="262"/>
      <c r="DJ112" s="262"/>
      <c r="DK112" s="262"/>
      <c r="DL112" s="262"/>
      <c r="DM112" s="262"/>
      <c r="DN112" s="262"/>
      <c r="DO112" s="262"/>
      <c r="DP112" s="262"/>
      <c r="DQ112" s="262"/>
      <c r="DR112" s="262"/>
      <c r="DS112" s="262"/>
      <c r="DT112" s="262"/>
      <c r="DU112" s="262"/>
      <c r="DV112" s="262"/>
      <c r="DW112" s="262"/>
      <c r="DX112" s="262"/>
      <c r="DY112" s="262"/>
      <c r="DZ112" s="262"/>
      <c r="EA112" s="262"/>
      <c r="EB112" s="262"/>
      <c r="EC112" s="262"/>
      <c r="ED112" s="262"/>
      <c r="EE112" s="262"/>
      <c r="EF112" s="262"/>
      <c r="EG112" s="262"/>
      <c r="EH112" s="262"/>
      <c r="EI112" s="262"/>
      <c r="EJ112" s="262"/>
      <c r="EK112" s="262"/>
      <c r="EL112" s="262"/>
      <c r="EM112" s="262"/>
      <c r="EN112" s="262"/>
      <c r="EO112" s="262"/>
      <c r="EP112" s="262"/>
      <c r="EQ112" s="262"/>
      <c r="ER112" s="262"/>
      <c r="ES112" s="262"/>
      <c r="ET112" s="262"/>
      <c r="EU112" s="262"/>
      <c r="EV112" s="262"/>
      <c r="EW112" s="262"/>
      <c r="EX112" s="262"/>
      <c r="EY112" s="262"/>
      <c r="EZ112" s="262"/>
      <c r="FA112" s="262"/>
      <c r="FB112" s="262"/>
      <c r="FC112" s="262"/>
      <c r="FD112" s="262"/>
      <c r="FE112" s="262"/>
      <c r="FF112" s="262"/>
      <c r="FG112" s="262"/>
      <c r="FH112" s="262"/>
      <c r="FI112" s="262"/>
      <c r="FJ112" s="262"/>
      <c r="FK112" s="262"/>
      <c r="FL112" s="262"/>
      <c r="FM112" s="262"/>
      <c r="FN112" s="262"/>
      <c r="FO112" s="262"/>
      <c r="FP112" s="262"/>
      <c r="FQ112" s="262"/>
      <c r="FR112" s="262"/>
      <c r="FS112" s="262"/>
      <c r="FT112" s="262"/>
      <c r="FU112" s="262"/>
      <c r="FV112" s="262"/>
      <c r="FW112" s="262"/>
      <c r="FX112" s="262"/>
      <c r="FY112" s="262"/>
      <c r="FZ112" s="262"/>
      <c r="GA112" s="262"/>
      <c r="GB112" s="262"/>
      <c r="GC112" s="262"/>
      <c r="GD112" s="262"/>
      <c r="GE112" s="262"/>
      <c r="GF112" s="262"/>
      <c r="GG112" s="262"/>
      <c r="GH112" s="262"/>
      <c r="GI112" s="262"/>
      <c r="GJ112" s="262"/>
      <c r="GK112" s="262"/>
      <c r="GL112" s="262"/>
      <c r="GM112" s="262"/>
      <c r="GN112" s="262"/>
      <c r="GO112" s="262"/>
      <c r="GP112" s="262"/>
      <c r="GQ112" s="262"/>
      <c r="GR112" s="262"/>
      <c r="GS112" s="262"/>
      <c r="GT112" s="262"/>
      <c r="GU112" s="262"/>
      <c r="GV112" s="262"/>
      <c r="GW112" s="262"/>
      <c r="GX112" s="262"/>
      <c r="GY112" s="262"/>
      <c r="GZ112" s="262"/>
      <c r="HA112" s="262"/>
      <c r="HB112" s="262"/>
      <c r="HC112" s="262"/>
      <c r="HD112" s="262"/>
      <c r="HE112" s="262"/>
      <c r="HF112" s="262"/>
      <c r="HG112" s="262"/>
      <c r="HH112" s="262"/>
      <c r="HI112" s="262"/>
      <c r="HJ112" s="262"/>
      <c r="HK112" s="262"/>
      <c r="HL112" s="262"/>
      <c r="HM112" s="262"/>
      <c r="HN112" s="262"/>
      <c r="HO112" s="262"/>
      <c r="HP112" s="262"/>
      <c r="HQ112" s="262"/>
      <c r="HR112" s="262"/>
      <c r="HS112" s="262"/>
      <c r="HT112" s="262"/>
      <c r="HU112" s="262"/>
      <c r="HV112" s="262"/>
      <c r="HW112" s="262"/>
      <c r="HX112" s="262"/>
      <c r="HY112" s="262"/>
      <c r="HZ112" s="262"/>
      <c r="IA112" s="262"/>
      <c r="IB112" s="262"/>
      <c r="IC112" s="262"/>
      <c r="ID112" s="262"/>
      <c r="IE112" s="262"/>
      <c r="IF112" s="262"/>
      <c r="IG112" s="262"/>
      <c r="IH112" s="262"/>
      <c r="II112" s="262"/>
      <c r="IJ112" s="262"/>
      <c r="IK112" s="262"/>
      <c r="IL112" s="262"/>
      <c r="IM112" s="262"/>
      <c r="IN112" s="262"/>
      <c r="IO112" s="262"/>
      <c r="IP112" s="262"/>
      <c r="IQ112" s="262"/>
      <c r="IR112" s="262"/>
      <c r="IS112" s="262"/>
      <c r="IT112" s="262"/>
      <c r="IU112" s="262"/>
      <c r="IV112" s="262"/>
      <c r="IW112" s="262"/>
      <c r="IX112" s="262"/>
      <c r="IY112" s="262"/>
      <c r="IZ112" s="262"/>
      <c r="JA112" s="262"/>
      <c r="JB112" s="262"/>
      <c r="JC112" s="262"/>
      <c r="JD112" s="262"/>
      <c r="JE112" s="262"/>
      <c r="JF112" s="262"/>
      <c r="JG112" s="262"/>
      <c r="JH112" s="262"/>
      <c r="JI112" s="262"/>
      <c r="JJ112" s="262"/>
      <c r="JK112" s="262"/>
      <c r="JL112" s="262"/>
      <c r="JM112" s="262"/>
      <c r="JN112" s="262"/>
      <c r="JO112" s="262"/>
      <c r="JP112" s="262"/>
      <c r="JQ112" s="262"/>
      <c r="JR112" s="262"/>
      <c r="JS112" s="262"/>
      <c r="JT112" s="262"/>
      <c r="JU112" s="262"/>
      <c r="JV112" s="262"/>
      <c r="JW112" s="262"/>
      <c r="JX112" s="262"/>
      <c r="JY112" s="262"/>
      <c r="JZ112" s="262"/>
      <c r="KA112" s="262"/>
      <c r="KB112" s="262"/>
      <c r="KC112" s="262"/>
      <c r="KD112" s="262"/>
      <c r="KE112" s="262"/>
      <c r="KF112" s="262"/>
      <c r="KG112" s="262"/>
      <c r="KH112" s="262"/>
      <c r="KI112" s="262"/>
      <c r="KJ112" s="262"/>
      <c r="KK112" s="262"/>
      <c r="KL112" s="262"/>
      <c r="KM112" s="262"/>
      <c r="KN112" s="262"/>
      <c r="KO112" s="262"/>
      <c r="KP112" s="262"/>
      <c r="KQ112" s="262"/>
      <c r="KR112" s="262"/>
      <c r="KS112" s="262"/>
      <c r="KT112" s="262"/>
      <c r="KU112" s="262"/>
      <c r="KV112" s="262"/>
      <c r="KW112" s="262"/>
      <c r="KX112" s="262"/>
      <c r="KY112" s="262"/>
      <c r="KZ112" s="262"/>
      <c r="LA112" s="262"/>
      <c r="LB112" s="262"/>
      <c r="LC112" s="262"/>
      <c r="LD112" s="262"/>
      <c r="LE112" s="262"/>
      <c r="LF112" s="262"/>
      <c r="LG112" s="262"/>
      <c r="LH112" s="262"/>
      <c r="LI112" s="262"/>
      <c r="LJ112" s="262"/>
      <c r="LK112" s="262"/>
      <c r="LL112" s="262"/>
      <c r="LM112" s="262"/>
      <c r="LN112" s="262"/>
      <c r="LO112" s="262"/>
      <c r="LP112" s="262"/>
      <c r="LQ112" s="262"/>
      <c r="LR112" s="262"/>
      <c r="LS112" s="262"/>
      <c r="LT112" s="262"/>
      <c r="LU112" s="262"/>
      <c r="LV112" s="262"/>
      <c r="LW112" s="262"/>
      <c r="LX112" s="262"/>
      <c r="LY112" s="262"/>
      <c r="LZ112" s="262"/>
      <c r="MA112" s="262"/>
      <c r="MB112" s="262"/>
      <c r="MC112" s="262"/>
      <c r="MD112" s="262"/>
      <c r="ME112" s="262"/>
      <c r="MF112" s="262"/>
      <c r="MG112" s="262"/>
      <c r="MH112" s="262"/>
      <c r="MI112" s="262"/>
      <c r="MJ112" s="262"/>
      <c r="MK112" s="262"/>
      <c r="ML112" s="262"/>
      <c r="MM112" s="262"/>
      <c r="MN112" s="262"/>
      <c r="MO112" s="262"/>
      <c r="MP112" s="262"/>
      <c r="MQ112" s="262"/>
      <c r="MR112" s="262"/>
      <c r="MS112" s="262"/>
      <c r="MT112" s="262"/>
      <c r="MU112" s="262"/>
      <c r="MV112" s="262"/>
      <c r="MW112" s="262"/>
      <c r="MX112" s="262"/>
      <c r="MY112" s="262"/>
      <c r="MZ112" s="262"/>
      <c r="NA112" s="262"/>
      <c r="NB112" s="262"/>
      <c r="NC112" s="262"/>
      <c r="ND112" s="262"/>
      <c r="NE112" s="262"/>
      <c r="NF112" s="262"/>
      <c r="NG112" s="262"/>
      <c r="NH112" s="262"/>
      <c r="NI112" s="262"/>
      <c r="NJ112" s="262"/>
      <c r="NK112" s="262"/>
      <c r="NL112" s="262"/>
      <c r="NM112" s="262"/>
      <c r="NN112" s="262"/>
      <c r="NO112" s="262"/>
      <c r="NP112" s="262"/>
      <c r="NQ112" s="262"/>
      <c r="NR112" s="262"/>
      <c r="NS112" s="262"/>
      <c r="NT112" s="262"/>
      <c r="NU112" s="262"/>
      <c r="NV112" s="262"/>
      <c r="NW112" s="262"/>
      <c r="NX112" s="262"/>
      <c r="NY112" s="262"/>
      <c r="NZ112" s="262"/>
      <c r="OA112" s="262"/>
      <c r="OB112" s="262"/>
      <c r="OC112" s="262"/>
      <c r="OD112" s="262"/>
      <c r="OE112" s="262"/>
      <c r="OF112" s="262"/>
      <c r="OG112" s="262"/>
      <c r="OH112" s="262"/>
      <c r="OI112" s="262"/>
      <c r="OJ112" s="262"/>
      <c r="OK112" s="262"/>
      <c r="OL112" s="262"/>
      <c r="OM112" s="262"/>
      <c r="ON112" s="262"/>
      <c r="OO112" s="262"/>
      <c r="OP112" s="262"/>
      <c r="OQ112" s="262"/>
      <c r="OR112" s="262"/>
      <c r="OS112" s="262"/>
      <c r="OT112" s="262"/>
      <c r="OU112" s="262"/>
      <c r="OV112" s="262"/>
      <c r="OW112" s="262"/>
      <c r="OX112" s="262"/>
      <c r="OY112" s="262"/>
      <c r="OZ112" s="262"/>
      <c r="PA112" s="262"/>
      <c r="PB112" s="262"/>
      <c r="PC112" s="262"/>
      <c r="PD112" s="262"/>
      <c r="PE112" s="262"/>
      <c r="PF112" s="262"/>
      <c r="PG112" s="262"/>
      <c r="PH112" s="262"/>
      <c r="PI112" s="262"/>
      <c r="PJ112" s="262"/>
      <c r="PK112" s="262"/>
      <c r="PL112" s="262"/>
      <c r="PM112" s="262"/>
      <c r="PN112" s="262"/>
      <c r="PO112" s="262"/>
      <c r="PP112" s="262"/>
      <c r="PQ112" s="262"/>
      <c r="PR112" s="262"/>
      <c r="PS112" s="262"/>
      <c r="PT112" s="262"/>
      <c r="PU112" s="262"/>
      <c r="PV112" s="262"/>
      <c r="PW112" s="262"/>
      <c r="PX112" s="262"/>
      <c r="PY112" s="262"/>
      <c r="PZ112" s="262"/>
      <c r="QA112" s="262"/>
      <c r="QB112" s="262"/>
      <c r="QC112" s="262"/>
      <c r="QD112" s="262"/>
      <c r="QE112" s="262"/>
      <c r="QF112" s="262"/>
      <c r="QG112" s="262"/>
      <c r="QH112" s="262"/>
      <c r="QI112" s="262"/>
      <c r="QJ112" s="262"/>
      <c r="QK112" s="262"/>
      <c r="QL112" s="262"/>
      <c r="QM112" s="262"/>
      <c r="QN112" s="262"/>
      <c r="QO112" s="262"/>
      <c r="QP112" s="262"/>
      <c r="QQ112" s="262"/>
      <c r="QR112" s="262"/>
      <c r="QS112" s="262"/>
      <c r="QT112" s="262"/>
      <c r="QU112" s="262"/>
      <c r="QV112" s="262"/>
      <c r="QW112" s="262"/>
      <c r="QX112" s="262"/>
      <c r="QY112" s="262"/>
      <c r="QZ112" s="262"/>
      <c r="RA112" s="262"/>
      <c r="RB112" s="262"/>
      <c r="RC112" s="262"/>
      <c r="RD112" s="262"/>
      <c r="RE112" s="262"/>
      <c r="RF112" s="262"/>
      <c r="RG112" s="262"/>
      <c r="RH112" s="262"/>
      <c r="RI112" s="262"/>
      <c r="RJ112" s="262"/>
      <c r="RK112" s="262"/>
      <c r="RL112" s="262"/>
      <c r="RM112" s="262"/>
      <c r="RN112" s="262"/>
      <c r="RO112" s="262"/>
      <c r="RP112" s="262"/>
      <c r="RQ112" s="262"/>
      <c r="RR112" s="262"/>
      <c r="RS112" s="262"/>
      <c r="RT112" s="262"/>
      <c r="RU112" s="262"/>
      <c r="RV112" s="262"/>
      <c r="RW112" s="262"/>
      <c r="RX112" s="262"/>
      <c r="RY112" s="262"/>
      <c r="RZ112" s="262"/>
      <c r="SA112" s="262"/>
      <c r="SB112" s="262"/>
      <c r="SC112" s="262"/>
      <c r="SD112" s="262"/>
      <c r="SE112" s="262"/>
      <c r="SF112" s="262"/>
      <c r="SG112" s="262"/>
      <c r="SH112" s="262"/>
      <c r="SI112" s="262"/>
      <c r="SJ112" s="262"/>
      <c r="SK112" s="262"/>
      <c r="SL112" s="262"/>
      <c r="SM112" s="262"/>
      <c r="SN112" s="262"/>
      <c r="SO112" s="262"/>
      <c r="SP112" s="262"/>
      <c r="SQ112" s="262"/>
      <c r="SR112" s="262"/>
      <c r="SS112" s="262"/>
      <c r="ST112" s="262"/>
      <c r="SU112" s="262"/>
      <c r="SV112" s="262"/>
      <c r="SW112" s="262"/>
      <c r="SX112" s="262"/>
      <c r="SY112" s="262"/>
      <c r="SZ112" s="262"/>
      <c r="TA112" s="262"/>
      <c r="TB112" s="262"/>
      <c r="TC112" s="262"/>
      <c r="TD112" s="262"/>
      <c r="TE112" s="262"/>
      <c r="TF112" s="262"/>
      <c r="TG112" s="262"/>
      <c r="TH112" s="262"/>
      <c r="TI112" s="262"/>
      <c r="TJ112" s="262"/>
      <c r="TK112" s="262"/>
      <c r="TL112" s="262"/>
      <c r="TM112" s="262"/>
      <c r="TN112" s="262"/>
      <c r="TO112" s="262"/>
      <c r="TP112" s="262"/>
      <c r="TQ112" s="262"/>
      <c r="TR112" s="262"/>
      <c r="TS112" s="262"/>
      <c r="TT112" s="262"/>
      <c r="TU112" s="262"/>
      <c r="TV112" s="262"/>
      <c r="TW112" s="262"/>
      <c r="TX112" s="262"/>
      <c r="TY112" s="262"/>
      <c r="TZ112" s="262"/>
      <c r="UA112" s="262"/>
      <c r="UB112" s="262"/>
      <c r="UC112" s="262"/>
      <c r="UD112" s="262"/>
      <c r="UE112" s="262"/>
      <c r="UF112" s="262"/>
      <c r="UG112" s="262"/>
      <c r="UH112" s="262"/>
      <c r="UI112" s="262"/>
      <c r="UJ112" s="262"/>
      <c r="UK112" s="262"/>
      <c r="UL112" s="262"/>
      <c r="UM112" s="262"/>
      <c r="UN112" s="262"/>
      <c r="UO112" s="262"/>
      <c r="UP112" s="262"/>
      <c r="UQ112" s="262"/>
      <c r="UR112" s="262"/>
      <c r="US112" s="262"/>
      <c r="UT112" s="262"/>
      <c r="UU112" s="262"/>
      <c r="UV112" s="262"/>
      <c r="UW112" s="262"/>
      <c r="UX112" s="262"/>
      <c r="UY112" s="262"/>
      <c r="UZ112" s="262"/>
      <c r="VA112" s="262"/>
      <c r="VB112" s="262"/>
      <c r="VC112" s="262"/>
      <c r="VD112" s="262"/>
      <c r="VE112" s="262"/>
      <c r="VF112" s="262"/>
      <c r="VG112" s="262"/>
      <c r="VH112" s="262"/>
      <c r="VI112" s="262"/>
      <c r="VJ112" s="262"/>
      <c r="VK112" s="262"/>
      <c r="VL112" s="262"/>
      <c r="VM112" s="262"/>
      <c r="VN112" s="262"/>
      <c r="VO112" s="262"/>
      <c r="VP112" s="262"/>
      <c r="VQ112" s="262"/>
      <c r="VR112" s="262"/>
      <c r="VS112" s="262"/>
      <c r="VT112" s="262"/>
      <c r="VU112" s="262"/>
      <c r="VV112" s="262"/>
      <c r="VW112" s="262"/>
      <c r="VX112" s="262"/>
      <c r="VY112" s="262"/>
      <c r="VZ112" s="262"/>
      <c r="WA112" s="262"/>
      <c r="WB112" s="262"/>
      <c r="WC112" s="262"/>
      <c r="WD112" s="262"/>
      <c r="WE112" s="262"/>
      <c r="WF112" s="262"/>
      <c r="WG112" s="262"/>
      <c r="WH112" s="262"/>
      <c r="WI112" s="262"/>
      <c r="WJ112" s="262"/>
      <c r="WK112" s="262"/>
      <c r="WL112" s="262"/>
      <c r="WM112" s="262"/>
      <c r="WN112" s="262"/>
      <c r="WO112" s="262"/>
      <c r="WP112" s="262"/>
      <c r="WQ112" s="262"/>
      <c r="WR112" s="262"/>
      <c r="WS112" s="262"/>
      <c r="WT112" s="262"/>
      <c r="WU112" s="262"/>
      <c r="WV112" s="262"/>
      <c r="WW112" s="262"/>
      <c r="WX112" s="262"/>
      <c r="WY112" s="262"/>
      <c r="WZ112" s="262"/>
      <c r="XA112" s="262"/>
      <c r="XB112" s="262"/>
      <c r="XC112" s="262"/>
      <c r="XD112" s="262"/>
      <c r="XE112" s="262"/>
      <c r="XF112" s="262"/>
      <c r="XG112" s="262"/>
      <c r="XH112" s="262"/>
      <c r="XI112" s="262"/>
      <c r="XJ112" s="262"/>
      <c r="XK112" s="262"/>
      <c r="XL112" s="262"/>
      <c r="XM112" s="262"/>
      <c r="XN112" s="262"/>
      <c r="XO112" s="262"/>
      <c r="XP112" s="262"/>
      <c r="XQ112" s="262"/>
      <c r="XR112" s="262"/>
      <c r="XS112" s="262"/>
      <c r="XT112" s="262"/>
      <c r="XU112" s="262"/>
      <c r="XV112" s="262"/>
      <c r="XW112" s="262"/>
      <c r="XX112" s="262"/>
      <c r="XY112" s="262"/>
      <c r="XZ112" s="262"/>
      <c r="YA112" s="262"/>
      <c r="YB112" s="262"/>
      <c r="YC112" s="262"/>
      <c r="YD112" s="262"/>
      <c r="YE112" s="262"/>
      <c r="YF112" s="262"/>
      <c r="YG112" s="262"/>
      <c r="YH112" s="262"/>
      <c r="YI112" s="262"/>
      <c r="YJ112" s="262"/>
      <c r="YK112" s="262"/>
      <c r="YL112" s="262"/>
      <c r="YM112" s="262"/>
      <c r="YN112" s="262"/>
      <c r="YO112" s="262"/>
      <c r="YP112" s="262"/>
      <c r="YQ112" s="262"/>
      <c r="YR112" s="262"/>
      <c r="YS112" s="262"/>
      <c r="YT112" s="262"/>
    </row>
    <row r="113" spans="1:670" x14ac:dyDescent="0.2">
      <c r="B113" s="238"/>
      <c r="C113" s="254"/>
      <c r="D113" s="238" t="s">
        <v>88</v>
      </c>
      <c r="E113" s="247" t="s">
        <v>49</v>
      </c>
      <c r="F113" s="241">
        <v>412131</v>
      </c>
      <c r="G113" s="241">
        <v>179263</v>
      </c>
      <c r="H113" s="241">
        <v>179263</v>
      </c>
      <c r="I113" s="241">
        <v>179263</v>
      </c>
      <c r="J113" s="241">
        <f t="shared" ref="J113:J127" si="91">I113-G113</f>
        <v>0</v>
      </c>
      <c r="K113" s="241">
        <v>179263</v>
      </c>
      <c r="L113" s="242">
        <f t="shared" si="86"/>
        <v>100</v>
      </c>
      <c r="M113" s="242">
        <f t="shared" ref="M113:M127" si="92">F113</f>
        <v>412131</v>
      </c>
      <c r="N113" s="241">
        <f t="shared" si="82"/>
        <v>100</v>
      </c>
      <c r="O113" s="241">
        <v>0</v>
      </c>
      <c r="P113" s="241">
        <f t="shared" ref="P113:P127" si="93">K113-H113</f>
        <v>0</v>
      </c>
      <c r="Q113" s="241">
        <f t="shared" ref="Q113:Q117" si="94">R113+S113+T113</f>
        <v>-28.72</v>
      </c>
      <c r="R113" s="242"/>
      <c r="S113" s="242">
        <v>-28.72</v>
      </c>
      <c r="T113" s="241"/>
      <c r="U113" s="241"/>
      <c r="V113" s="241">
        <f t="shared" si="84"/>
        <v>28.72</v>
      </c>
      <c r="W113" s="263"/>
      <c r="X113" s="263"/>
      <c r="Y113" s="263"/>
      <c r="Z113" s="263"/>
      <c r="AA113" s="239"/>
      <c r="AB113" s="239"/>
      <c r="AC113" s="262"/>
    </row>
    <row r="114" spans="1:670" s="254" customFormat="1" x14ac:dyDescent="0.2">
      <c r="A114" s="262"/>
      <c r="C114" s="238"/>
      <c r="D114" s="238" t="s">
        <v>101</v>
      </c>
      <c r="E114" s="247" t="s">
        <v>56</v>
      </c>
      <c r="F114" s="241">
        <v>22718</v>
      </c>
      <c r="G114" s="241">
        <v>5159</v>
      </c>
      <c r="H114" s="241">
        <v>5159</v>
      </c>
      <c r="I114" s="241">
        <v>5158.674</v>
      </c>
      <c r="J114" s="241">
        <f t="shared" si="91"/>
        <v>-0.32600000000002183</v>
      </c>
      <c r="K114" s="241">
        <v>5158.674</v>
      </c>
      <c r="L114" s="242">
        <f t="shared" si="86"/>
        <v>99.993680945919749</v>
      </c>
      <c r="M114" s="242">
        <f t="shared" si="92"/>
        <v>22718</v>
      </c>
      <c r="N114" s="241">
        <f t="shared" si="82"/>
        <v>100</v>
      </c>
      <c r="O114" s="241">
        <f t="shared" ref="O114:O116" si="95">M114-F114</f>
        <v>0</v>
      </c>
      <c r="P114" s="241">
        <f t="shared" si="93"/>
        <v>-0.32600000000002183</v>
      </c>
      <c r="Q114" s="241">
        <f t="shared" si="94"/>
        <v>-1426.4849999999999</v>
      </c>
      <c r="R114" s="241"/>
      <c r="S114" s="241">
        <v>-1426.4849999999999</v>
      </c>
      <c r="T114" s="241"/>
      <c r="U114" s="241"/>
      <c r="V114" s="241">
        <f t="shared" si="84"/>
        <v>1426.1589999999999</v>
      </c>
      <c r="W114" s="241"/>
      <c r="X114" s="241"/>
      <c r="Y114" s="241"/>
      <c r="Z114" s="241"/>
      <c r="AA114" s="239"/>
      <c r="AB114" s="239"/>
      <c r="AC114" s="262"/>
      <c r="AD114" s="262"/>
      <c r="AE114" s="262"/>
      <c r="AF114" s="262"/>
      <c r="AG114" s="262"/>
      <c r="AH114" s="262"/>
      <c r="AI114" s="262"/>
      <c r="AJ114" s="262"/>
      <c r="AK114" s="262"/>
      <c r="AL114" s="262"/>
      <c r="AM114" s="262"/>
      <c r="AN114" s="262"/>
      <c r="AO114" s="262"/>
      <c r="AP114" s="262"/>
      <c r="AQ114" s="262"/>
      <c r="AR114" s="262"/>
      <c r="AS114" s="262"/>
      <c r="AT114" s="262"/>
      <c r="AU114" s="262"/>
      <c r="AV114" s="262"/>
      <c r="AW114" s="262"/>
      <c r="AX114" s="262"/>
      <c r="AY114" s="262"/>
      <c r="AZ114" s="262"/>
      <c r="BA114" s="262"/>
      <c r="BB114" s="262"/>
      <c r="BC114" s="262"/>
      <c r="BD114" s="262"/>
      <c r="BE114" s="262"/>
      <c r="BF114" s="262"/>
      <c r="BG114" s="262"/>
      <c r="BH114" s="262"/>
      <c r="BI114" s="262"/>
      <c r="BJ114" s="262"/>
      <c r="BK114" s="262"/>
      <c r="BL114" s="262"/>
      <c r="BM114" s="262"/>
      <c r="BN114" s="262"/>
      <c r="BO114" s="262"/>
      <c r="BP114" s="262"/>
      <c r="BQ114" s="262"/>
      <c r="BR114" s="262"/>
      <c r="BS114" s="262"/>
      <c r="BT114" s="262"/>
      <c r="BU114" s="262"/>
      <c r="BV114" s="262"/>
      <c r="BW114" s="262"/>
      <c r="BX114" s="262"/>
      <c r="BY114" s="262"/>
      <c r="BZ114" s="262"/>
      <c r="CA114" s="262"/>
      <c r="CB114" s="262"/>
      <c r="CC114" s="262"/>
      <c r="CD114" s="262"/>
      <c r="CE114" s="262"/>
      <c r="CF114" s="262"/>
      <c r="CG114" s="262"/>
      <c r="CH114" s="262"/>
      <c r="CI114" s="262"/>
      <c r="CJ114" s="262"/>
      <c r="CK114" s="262"/>
      <c r="CL114" s="262"/>
      <c r="CM114" s="262"/>
      <c r="CN114" s="262"/>
      <c r="CO114" s="262"/>
      <c r="CP114" s="262"/>
      <c r="CQ114" s="262"/>
      <c r="CR114" s="262"/>
      <c r="CS114" s="262"/>
      <c r="CT114" s="262"/>
      <c r="CU114" s="262"/>
      <c r="CV114" s="262"/>
      <c r="CW114" s="262"/>
      <c r="CX114" s="262"/>
      <c r="CY114" s="262"/>
      <c r="CZ114" s="262"/>
      <c r="DA114" s="262"/>
      <c r="DB114" s="262"/>
      <c r="DC114" s="262"/>
      <c r="DD114" s="262"/>
      <c r="DE114" s="262"/>
      <c r="DF114" s="262"/>
      <c r="DG114" s="262"/>
      <c r="DH114" s="262"/>
      <c r="DI114" s="262"/>
      <c r="DJ114" s="262"/>
      <c r="DK114" s="262"/>
      <c r="DL114" s="262"/>
      <c r="DM114" s="262"/>
      <c r="DN114" s="262"/>
      <c r="DO114" s="262"/>
      <c r="DP114" s="262"/>
      <c r="DQ114" s="262"/>
      <c r="DR114" s="262"/>
      <c r="DS114" s="262"/>
      <c r="DT114" s="262"/>
      <c r="DU114" s="262"/>
      <c r="DV114" s="262"/>
      <c r="DW114" s="262"/>
      <c r="DX114" s="262"/>
      <c r="DY114" s="262"/>
      <c r="DZ114" s="262"/>
      <c r="EA114" s="262"/>
      <c r="EB114" s="262"/>
      <c r="EC114" s="262"/>
      <c r="ED114" s="262"/>
      <c r="EE114" s="262"/>
      <c r="EF114" s="262"/>
      <c r="EG114" s="262"/>
      <c r="EH114" s="262"/>
      <c r="EI114" s="262"/>
      <c r="EJ114" s="262"/>
      <c r="EK114" s="262"/>
      <c r="EL114" s="262"/>
      <c r="EM114" s="262"/>
      <c r="EN114" s="262"/>
      <c r="EO114" s="262"/>
      <c r="EP114" s="262"/>
      <c r="EQ114" s="262"/>
      <c r="ER114" s="262"/>
      <c r="ES114" s="262"/>
      <c r="ET114" s="262"/>
      <c r="EU114" s="262"/>
      <c r="EV114" s="262"/>
      <c r="EW114" s="262"/>
      <c r="EX114" s="262"/>
      <c r="EY114" s="262"/>
      <c r="EZ114" s="262"/>
      <c r="FA114" s="262"/>
      <c r="FB114" s="262"/>
      <c r="FC114" s="262"/>
      <c r="FD114" s="262"/>
      <c r="FE114" s="262"/>
      <c r="FF114" s="262"/>
      <c r="FG114" s="262"/>
      <c r="FH114" s="262"/>
      <c r="FI114" s="262"/>
      <c r="FJ114" s="262"/>
      <c r="FK114" s="262"/>
      <c r="FL114" s="262"/>
      <c r="FM114" s="262"/>
      <c r="FN114" s="262"/>
      <c r="FO114" s="262"/>
      <c r="FP114" s="262"/>
      <c r="FQ114" s="262"/>
      <c r="FR114" s="262"/>
      <c r="FS114" s="262"/>
      <c r="FT114" s="262"/>
      <c r="FU114" s="262"/>
      <c r="FV114" s="262"/>
      <c r="FW114" s="262"/>
      <c r="FX114" s="262"/>
      <c r="FY114" s="262"/>
      <c r="FZ114" s="262"/>
      <c r="GA114" s="262"/>
      <c r="GB114" s="262"/>
      <c r="GC114" s="262"/>
      <c r="GD114" s="262"/>
      <c r="GE114" s="262"/>
      <c r="GF114" s="262"/>
      <c r="GG114" s="262"/>
      <c r="GH114" s="262"/>
      <c r="GI114" s="262"/>
      <c r="GJ114" s="262"/>
      <c r="GK114" s="262"/>
      <c r="GL114" s="262"/>
      <c r="GM114" s="262"/>
      <c r="GN114" s="262"/>
      <c r="GO114" s="262"/>
      <c r="GP114" s="262"/>
      <c r="GQ114" s="262"/>
      <c r="GR114" s="262"/>
      <c r="GS114" s="262"/>
      <c r="GT114" s="262"/>
      <c r="GU114" s="262"/>
      <c r="GV114" s="262"/>
      <c r="GW114" s="262"/>
      <c r="GX114" s="262"/>
      <c r="GY114" s="262"/>
      <c r="GZ114" s="262"/>
      <c r="HA114" s="262"/>
      <c r="HB114" s="262"/>
      <c r="HC114" s="262"/>
      <c r="HD114" s="262"/>
      <c r="HE114" s="262"/>
      <c r="HF114" s="262"/>
      <c r="HG114" s="262"/>
      <c r="HH114" s="262"/>
      <c r="HI114" s="262"/>
      <c r="HJ114" s="262"/>
      <c r="HK114" s="262"/>
      <c r="HL114" s="262"/>
      <c r="HM114" s="262"/>
      <c r="HN114" s="262"/>
      <c r="HO114" s="262"/>
      <c r="HP114" s="262"/>
      <c r="HQ114" s="262"/>
      <c r="HR114" s="262"/>
      <c r="HS114" s="262"/>
      <c r="HT114" s="262"/>
      <c r="HU114" s="262"/>
      <c r="HV114" s="262"/>
      <c r="HW114" s="262"/>
      <c r="HX114" s="262"/>
      <c r="HY114" s="262"/>
      <c r="HZ114" s="262"/>
      <c r="IA114" s="262"/>
      <c r="IB114" s="262"/>
      <c r="IC114" s="262"/>
      <c r="ID114" s="262"/>
      <c r="IE114" s="262"/>
      <c r="IF114" s="262"/>
      <c r="IG114" s="262"/>
      <c r="IH114" s="262"/>
      <c r="II114" s="262"/>
      <c r="IJ114" s="262"/>
      <c r="IK114" s="262"/>
      <c r="IL114" s="262"/>
      <c r="IM114" s="262"/>
      <c r="IN114" s="262"/>
      <c r="IO114" s="262"/>
      <c r="IP114" s="262"/>
      <c r="IQ114" s="262"/>
      <c r="IR114" s="262"/>
      <c r="IS114" s="262"/>
      <c r="IT114" s="262"/>
      <c r="IU114" s="262"/>
      <c r="IV114" s="262"/>
      <c r="IW114" s="262"/>
      <c r="IX114" s="262"/>
      <c r="IY114" s="262"/>
      <c r="IZ114" s="262"/>
      <c r="JA114" s="262"/>
      <c r="JB114" s="262"/>
      <c r="JC114" s="262"/>
      <c r="JD114" s="262"/>
      <c r="JE114" s="262"/>
      <c r="JF114" s="262"/>
      <c r="JG114" s="262"/>
      <c r="JH114" s="262"/>
      <c r="JI114" s="262"/>
      <c r="JJ114" s="262"/>
      <c r="JK114" s="262"/>
      <c r="JL114" s="262"/>
      <c r="JM114" s="262"/>
      <c r="JN114" s="262"/>
      <c r="JO114" s="262"/>
      <c r="JP114" s="262"/>
      <c r="JQ114" s="262"/>
      <c r="JR114" s="262"/>
      <c r="JS114" s="262"/>
      <c r="JT114" s="262"/>
      <c r="JU114" s="262"/>
      <c r="JV114" s="262"/>
      <c r="JW114" s="262"/>
      <c r="JX114" s="262"/>
      <c r="JY114" s="262"/>
      <c r="JZ114" s="262"/>
      <c r="KA114" s="262"/>
      <c r="KB114" s="262"/>
      <c r="KC114" s="262"/>
      <c r="KD114" s="262"/>
      <c r="KE114" s="262"/>
      <c r="KF114" s="262"/>
      <c r="KG114" s="262"/>
      <c r="KH114" s="262"/>
      <c r="KI114" s="262"/>
      <c r="KJ114" s="262"/>
      <c r="KK114" s="262"/>
      <c r="KL114" s="262"/>
      <c r="KM114" s="262"/>
      <c r="KN114" s="262"/>
      <c r="KO114" s="262"/>
      <c r="KP114" s="262"/>
      <c r="KQ114" s="262"/>
      <c r="KR114" s="262"/>
      <c r="KS114" s="262"/>
      <c r="KT114" s="262"/>
      <c r="KU114" s="262"/>
      <c r="KV114" s="262"/>
      <c r="KW114" s="262"/>
      <c r="KX114" s="262"/>
      <c r="KY114" s="262"/>
      <c r="KZ114" s="262"/>
      <c r="LA114" s="262"/>
      <c r="LB114" s="262"/>
      <c r="LC114" s="262"/>
      <c r="LD114" s="262"/>
      <c r="LE114" s="262"/>
      <c r="LF114" s="262"/>
      <c r="LG114" s="262"/>
      <c r="LH114" s="262"/>
      <c r="LI114" s="262"/>
      <c r="LJ114" s="262"/>
      <c r="LK114" s="262"/>
      <c r="LL114" s="262"/>
      <c r="LM114" s="262"/>
      <c r="LN114" s="262"/>
      <c r="LO114" s="262"/>
      <c r="LP114" s="262"/>
      <c r="LQ114" s="262"/>
      <c r="LR114" s="262"/>
      <c r="LS114" s="262"/>
      <c r="LT114" s="262"/>
      <c r="LU114" s="262"/>
      <c r="LV114" s="262"/>
      <c r="LW114" s="262"/>
      <c r="LX114" s="262"/>
      <c r="LY114" s="262"/>
      <c r="LZ114" s="262"/>
      <c r="MA114" s="262"/>
      <c r="MB114" s="262"/>
      <c r="MC114" s="262"/>
      <c r="MD114" s="262"/>
      <c r="ME114" s="262"/>
      <c r="MF114" s="262"/>
      <c r="MG114" s="262"/>
      <c r="MH114" s="262"/>
      <c r="MI114" s="262"/>
      <c r="MJ114" s="262"/>
      <c r="MK114" s="262"/>
      <c r="ML114" s="262"/>
      <c r="MM114" s="262"/>
      <c r="MN114" s="262"/>
      <c r="MO114" s="262"/>
      <c r="MP114" s="262"/>
      <c r="MQ114" s="262"/>
      <c r="MR114" s="262"/>
      <c r="MS114" s="262"/>
      <c r="MT114" s="262"/>
      <c r="MU114" s="262"/>
      <c r="MV114" s="262"/>
      <c r="MW114" s="262"/>
      <c r="MX114" s="262"/>
      <c r="MY114" s="262"/>
      <c r="MZ114" s="262"/>
      <c r="NA114" s="262"/>
      <c r="NB114" s="262"/>
      <c r="NC114" s="262"/>
      <c r="ND114" s="262"/>
      <c r="NE114" s="262"/>
      <c r="NF114" s="262"/>
      <c r="NG114" s="262"/>
      <c r="NH114" s="262"/>
      <c r="NI114" s="262"/>
      <c r="NJ114" s="262"/>
      <c r="NK114" s="262"/>
      <c r="NL114" s="262"/>
      <c r="NM114" s="262"/>
      <c r="NN114" s="262"/>
      <c r="NO114" s="262"/>
      <c r="NP114" s="262"/>
      <c r="NQ114" s="262"/>
      <c r="NR114" s="262"/>
      <c r="NS114" s="262"/>
      <c r="NT114" s="262"/>
      <c r="NU114" s="262"/>
      <c r="NV114" s="262"/>
      <c r="NW114" s="262"/>
      <c r="NX114" s="262"/>
      <c r="NY114" s="262"/>
      <c r="NZ114" s="262"/>
      <c r="OA114" s="262"/>
      <c r="OB114" s="262"/>
      <c r="OC114" s="262"/>
      <c r="OD114" s="262"/>
      <c r="OE114" s="262"/>
      <c r="OF114" s="262"/>
      <c r="OG114" s="262"/>
      <c r="OH114" s="262"/>
      <c r="OI114" s="262"/>
      <c r="OJ114" s="262"/>
      <c r="OK114" s="262"/>
      <c r="OL114" s="262"/>
      <c r="OM114" s="262"/>
      <c r="ON114" s="262"/>
      <c r="OO114" s="262"/>
      <c r="OP114" s="262"/>
      <c r="OQ114" s="262"/>
      <c r="OR114" s="262"/>
      <c r="OS114" s="262"/>
      <c r="OT114" s="262"/>
      <c r="OU114" s="262"/>
      <c r="OV114" s="262"/>
      <c r="OW114" s="262"/>
      <c r="OX114" s="262"/>
      <c r="OY114" s="262"/>
      <c r="OZ114" s="262"/>
      <c r="PA114" s="262"/>
      <c r="PB114" s="262"/>
      <c r="PC114" s="262"/>
      <c r="PD114" s="262"/>
      <c r="PE114" s="262"/>
      <c r="PF114" s="262"/>
      <c r="PG114" s="262"/>
      <c r="PH114" s="262"/>
      <c r="PI114" s="262"/>
      <c r="PJ114" s="262"/>
      <c r="PK114" s="262"/>
      <c r="PL114" s="262"/>
      <c r="PM114" s="262"/>
      <c r="PN114" s="262"/>
      <c r="PO114" s="262"/>
      <c r="PP114" s="262"/>
      <c r="PQ114" s="262"/>
      <c r="PR114" s="262"/>
      <c r="PS114" s="262"/>
      <c r="PT114" s="262"/>
      <c r="PU114" s="262"/>
      <c r="PV114" s="262"/>
      <c r="PW114" s="262"/>
      <c r="PX114" s="262"/>
      <c r="PY114" s="262"/>
      <c r="PZ114" s="262"/>
      <c r="QA114" s="262"/>
      <c r="QB114" s="262"/>
      <c r="QC114" s="262"/>
      <c r="QD114" s="262"/>
      <c r="QE114" s="262"/>
      <c r="QF114" s="262"/>
      <c r="QG114" s="262"/>
      <c r="QH114" s="262"/>
      <c r="QI114" s="262"/>
      <c r="QJ114" s="262"/>
      <c r="QK114" s="262"/>
      <c r="QL114" s="262"/>
      <c r="QM114" s="262"/>
      <c r="QN114" s="262"/>
      <c r="QO114" s="262"/>
      <c r="QP114" s="262"/>
      <c r="QQ114" s="262"/>
      <c r="QR114" s="262"/>
      <c r="QS114" s="262"/>
      <c r="QT114" s="262"/>
      <c r="QU114" s="262"/>
      <c r="QV114" s="262"/>
      <c r="QW114" s="262"/>
      <c r="QX114" s="262"/>
      <c r="QY114" s="262"/>
      <c r="QZ114" s="262"/>
      <c r="RA114" s="262"/>
      <c r="RB114" s="262"/>
      <c r="RC114" s="262"/>
      <c r="RD114" s="262"/>
      <c r="RE114" s="262"/>
      <c r="RF114" s="262"/>
      <c r="RG114" s="262"/>
      <c r="RH114" s="262"/>
      <c r="RI114" s="262"/>
      <c r="RJ114" s="262"/>
      <c r="RK114" s="262"/>
      <c r="RL114" s="262"/>
      <c r="RM114" s="262"/>
      <c r="RN114" s="262"/>
      <c r="RO114" s="262"/>
      <c r="RP114" s="262"/>
      <c r="RQ114" s="262"/>
      <c r="RR114" s="262"/>
      <c r="RS114" s="262"/>
      <c r="RT114" s="262"/>
      <c r="RU114" s="262"/>
      <c r="RV114" s="262"/>
      <c r="RW114" s="262"/>
      <c r="RX114" s="262"/>
      <c r="RY114" s="262"/>
      <c r="RZ114" s="262"/>
      <c r="SA114" s="262"/>
      <c r="SB114" s="262"/>
      <c r="SC114" s="262"/>
      <c r="SD114" s="262"/>
      <c r="SE114" s="262"/>
      <c r="SF114" s="262"/>
      <c r="SG114" s="262"/>
      <c r="SH114" s="262"/>
      <c r="SI114" s="262"/>
      <c r="SJ114" s="262"/>
      <c r="SK114" s="262"/>
      <c r="SL114" s="262"/>
      <c r="SM114" s="262"/>
      <c r="SN114" s="262"/>
      <c r="SO114" s="262"/>
      <c r="SP114" s="262"/>
      <c r="SQ114" s="262"/>
      <c r="SR114" s="262"/>
      <c r="SS114" s="262"/>
      <c r="ST114" s="262"/>
      <c r="SU114" s="262"/>
      <c r="SV114" s="262"/>
      <c r="SW114" s="262"/>
      <c r="SX114" s="262"/>
      <c r="SY114" s="262"/>
      <c r="SZ114" s="262"/>
      <c r="TA114" s="262"/>
      <c r="TB114" s="262"/>
      <c r="TC114" s="262"/>
      <c r="TD114" s="262"/>
      <c r="TE114" s="262"/>
      <c r="TF114" s="262"/>
      <c r="TG114" s="262"/>
      <c r="TH114" s="262"/>
      <c r="TI114" s="262"/>
      <c r="TJ114" s="262"/>
      <c r="TK114" s="262"/>
      <c r="TL114" s="262"/>
      <c r="TM114" s="262"/>
      <c r="TN114" s="262"/>
      <c r="TO114" s="262"/>
      <c r="TP114" s="262"/>
      <c r="TQ114" s="262"/>
      <c r="TR114" s="262"/>
      <c r="TS114" s="262"/>
      <c r="TT114" s="262"/>
      <c r="TU114" s="262"/>
      <c r="TV114" s="262"/>
      <c r="TW114" s="262"/>
      <c r="TX114" s="262"/>
      <c r="TY114" s="262"/>
      <c r="TZ114" s="262"/>
      <c r="UA114" s="262"/>
      <c r="UB114" s="262"/>
      <c r="UC114" s="262"/>
      <c r="UD114" s="262"/>
      <c r="UE114" s="262"/>
      <c r="UF114" s="262"/>
      <c r="UG114" s="262"/>
      <c r="UH114" s="262"/>
      <c r="UI114" s="262"/>
      <c r="UJ114" s="262"/>
      <c r="UK114" s="262"/>
      <c r="UL114" s="262"/>
      <c r="UM114" s="262"/>
      <c r="UN114" s="262"/>
      <c r="UO114" s="262"/>
      <c r="UP114" s="262"/>
      <c r="UQ114" s="262"/>
      <c r="UR114" s="262"/>
      <c r="US114" s="262"/>
      <c r="UT114" s="262"/>
      <c r="UU114" s="262"/>
      <c r="UV114" s="262"/>
      <c r="UW114" s="262"/>
      <c r="UX114" s="262"/>
      <c r="UY114" s="262"/>
      <c r="UZ114" s="262"/>
      <c r="VA114" s="262"/>
      <c r="VB114" s="262"/>
      <c r="VC114" s="262"/>
      <c r="VD114" s="262"/>
      <c r="VE114" s="262"/>
      <c r="VF114" s="262"/>
      <c r="VG114" s="262"/>
      <c r="VH114" s="262"/>
      <c r="VI114" s="262"/>
      <c r="VJ114" s="262"/>
      <c r="VK114" s="262"/>
      <c r="VL114" s="262"/>
      <c r="VM114" s="262"/>
      <c r="VN114" s="262"/>
      <c r="VO114" s="262"/>
      <c r="VP114" s="262"/>
      <c r="VQ114" s="262"/>
      <c r="VR114" s="262"/>
      <c r="VS114" s="262"/>
      <c r="VT114" s="262"/>
      <c r="VU114" s="262"/>
      <c r="VV114" s="262"/>
      <c r="VW114" s="262"/>
      <c r="VX114" s="262"/>
      <c r="VY114" s="262"/>
      <c r="VZ114" s="262"/>
      <c r="WA114" s="262"/>
      <c r="WB114" s="262"/>
      <c r="WC114" s="262"/>
      <c r="WD114" s="262"/>
      <c r="WE114" s="262"/>
      <c r="WF114" s="262"/>
      <c r="WG114" s="262"/>
      <c r="WH114" s="262"/>
      <c r="WI114" s="262"/>
      <c r="WJ114" s="262"/>
      <c r="WK114" s="262"/>
      <c r="WL114" s="262"/>
      <c r="WM114" s="262"/>
      <c r="WN114" s="262"/>
      <c r="WO114" s="262"/>
      <c r="WP114" s="262"/>
      <c r="WQ114" s="262"/>
      <c r="WR114" s="262"/>
      <c r="WS114" s="262"/>
      <c r="WT114" s="262"/>
      <c r="WU114" s="262"/>
      <c r="WV114" s="262"/>
      <c r="WW114" s="262"/>
      <c r="WX114" s="262"/>
      <c r="WY114" s="262"/>
      <c r="WZ114" s="262"/>
      <c r="XA114" s="262"/>
      <c r="XB114" s="262"/>
      <c r="XC114" s="262"/>
      <c r="XD114" s="262"/>
      <c r="XE114" s="262"/>
      <c r="XF114" s="262"/>
      <c r="XG114" s="262"/>
      <c r="XH114" s="262"/>
      <c r="XI114" s="262"/>
      <c r="XJ114" s="262"/>
      <c r="XK114" s="262"/>
      <c r="XL114" s="262"/>
      <c r="XM114" s="262"/>
      <c r="XN114" s="262"/>
      <c r="XO114" s="262"/>
      <c r="XP114" s="262"/>
      <c r="XQ114" s="262"/>
      <c r="XR114" s="262"/>
      <c r="XS114" s="262"/>
      <c r="XT114" s="262"/>
      <c r="XU114" s="262"/>
      <c r="XV114" s="262"/>
      <c r="XW114" s="262"/>
      <c r="XX114" s="262"/>
      <c r="XY114" s="262"/>
      <c r="XZ114" s="262"/>
      <c r="YA114" s="262"/>
      <c r="YB114" s="262"/>
      <c r="YC114" s="262"/>
      <c r="YD114" s="262"/>
      <c r="YE114" s="262"/>
      <c r="YF114" s="262"/>
      <c r="YG114" s="262"/>
      <c r="YH114" s="262"/>
      <c r="YI114" s="262"/>
      <c r="YJ114" s="262"/>
      <c r="YK114" s="262"/>
      <c r="YL114" s="262"/>
      <c r="YM114" s="262"/>
      <c r="YN114" s="262"/>
      <c r="YO114" s="262"/>
      <c r="YP114" s="262"/>
      <c r="YQ114" s="262"/>
      <c r="YR114" s="262"/>
      <c r="YS114" s="262"/>
      <c r="YT114" s="262"/>
    </row>
    <row r="115" spans="1:670" ht="39" customHeight="1" x14ac:dyDescent="0.2">
      <c r="B115" s="245"/>
      <c r="C115" s="238"/>
      <c r="D115" s="250" t="s">
        <v>103</v>
      </c>
      <c r="E115" s="251" t="s">
        <v>58</v>
      </c>
      <c r="F115" s="241">
        <v>9329</v>
      </c>
      <c r="G115" s="241">
        <v>4195</v>
      </c>
      <c r="H115" s="241">
        <v>4195</v>
      </c>
      <c r="I115" s="241">
        <v>4194.9993800000002</v>
      </c>
      <c r="J115" s="241">
        <f t="shared" si="91"/>
        <v>-6.1999999979889253E-4</v>
      </c>
      <c r="K115" s="241">
        <v>4194.9993800000002</v>
      </c>
      <c r="L115" s="242">
        <v>100</v>
      </c>
      <c r="M115" s="242">
        <f t="shared" si="92"/>
        <v>9329</v>
      </c>
      <c r="N115" s="241">
        <f t="shared" si="82"/>
        <v>100</v>
      </c>
      <c r="O115" s="241">
        <f t="shared" si="95"/>
        <v>0</v>
      </c>
      <c r="P115" s="241">
        <f t="shared" si="93"/>
        <v>-6.1999999979889253E-4</v>
      </c>
      <c r="Q115" s="241">
        <f t="shared" si="94"/>
        <v>0</v>
      </c>
      <c r="R115" s="242"/>
      <c r="S115" s="242"/>
      <c r="T115" s="241"/>
      <c r="U115" s="241"/>
      <c r="V115" s="241">
        <v>0</v>
      </c>
      <c r="W115" s="241"/>
      <c r="X115" s="241"/>
      <c r="Y115" s="241"/>
      <c r="Z115" s="241"/>
      <c r="AA115" s="239"/>
      <c r="AB115" s="239"/>
    </row>
    <row r="116" spans="1:670" s="254" customFormat="1" x14ac:dyDescent="0.2">
      <c r="A116" s="262"/>
      <c r="C116" s="238"/>
      <c r="D116" s="238" t="s">
        <v>59</v>
      </c>
      <c r="E116" s="247" t="s">
        <v>60</v>
      </c>
      <c r="F116" s="241">
        <v>21761</v>
      </c>
      <c r="G116" s="241">
        <v>9651</v>
      </c>
      <c r="H116" s="241">
        <v>9651</v>
      </c>
      <c r="I116" s="241">
        <v>9651</v>
      </c>
      <c r="J116" s="241">
        <f t="shared" si="91"/>
        <v>0</v>
      </c>
      <c r="K116" s="241">
        <v>9651</v>
      </c>
      <c r="L116" s="242">
        <f>(K116/H116)*100</f>
        <v>100</v>
      </c>
      <c r="M116" s="242">
        <f t="shared" si="92"/>
        <v>21761</v>
      </c>
      <c r="N116" s="241">
        <f t="shared" si="82"/>
        <v>100</v>
      </c>
      <c r="O116" s="241">
        <f t="shared" si="95"/>
        <v>0</v>
      </c>
      <c r="P116" s="241">
        <f t="shared" si="93"/>
        <v>0</v>
      </c>
      <c r="Q116" s="241">
        <f t="shared" si="94"/>
        <v>0</v>
      </c>
      <c r="R116" s="241"/>
      <c r="S116" s="242"/>
      <c r="T116" s="241"/>
      <c r="U116" s="241"/>
      <c r="V116" s="241">
        <f t="shared" ref="V116:V118" si="96">P116-Q116-U116</f>
        <v>0</v>
      </c>
      <c r="W116" s="241"/>
      <c r="X116" s="241"/>
      <c r="Y116" s="241"/>
      <c r="Z116" s="241"/>
      <c r="AA116" s="239"/>
      <c r="AB116" s="239"/>
      <c r="AC116" s="236"/>
      <c r="AD116" s="262"/>
      <c r="AE116" s="262"/>
      <c r="AF116" s="262"/>
      <c r="AG116" s="262"/>
      <c r="AH116" s="262"/>
      <c r="AI116" s="262"/>
      <c r="AJ116" s="262"/>
      <c r="AK116" s="262"/>
      <c r="AL116" s="262"/>
      <c r="AM116" s="262"/>
      <c r="AN116" s="262"/>
      <c r="AO116" s="262"/>
      <c r="AP116" s="262"/>
      <c r="AQ116" s="262"/>
      <c r="AR116" s="262"/>
      <c r="AS116" s="262"/>
      <c r="AT116" s="262"/>
      <c r="AU116" s="262"/>
      <c r="AV116" s="262"/>
      <c r="AW116" s="262"/>
      <c r="AX116" s="262"/>
      <c r="AY116" s="262"/>
      <c r="AZ116" s="262"/>
      <c r="BA116" s="262"/>
      <c r="BB116" s="262"/>
      <c r="BC116" s="262"/>
      <c r="BD116" s="262"/>
      <c r="BE116" s="262"/>
      <c r="BF116" s="262"/>
      <c r="BG116" s="262"/>
      <c r="BH116" s="262"/>
      <c r="BI116" s="262"/>
      <c r="BJ116" s="262"/>
      <c r="BK116" s="262"/>
      <c r="BL116" s="262"/>
      <c r="BM116" s="262"/>
      <c r="BN116" s="262"/>
      <c r="BO116" s="262"/>
      <c r="BP116" s="262"/>
      <c r="BQ116" s="262"/>
      <c r="BR116" s="262"/>
      <c r="BS116" s="262"/>
      <c r="BT116" s="262"/>
      <c r="BU116" s="262"/>
      <c r="BV116" s="262"/>
      <c r="BW116" s="262"/>
      <c r="BX116" s="262"/>
      <c r="BY116" s="262"/>
      <c r="BZ116" s="262"/>
      <c r="CA116" s="262"/>
      <c r="CB116" s="262"/>
      <c r="CC116" s="262"/>
      <c r="CD116" s="262"/>
      <c r="CE116" s="262"/>
      <c r="CF116" s="262"/>
      <c r="CG116" s="262"/>
      <c r="CH116" s="262"/>
      <c r="CI116" s="262"/>
      <c r="CJ116" s="262"/>
      <c r="CK116" s="262"/>
      <c r="CL116" s="262"/>
      <c r="CM116" s="262"/>
      <c r="CN116" s="262"/>
      <c r="CO116" s="262"/>
      <c r="CP116" s="262"/>
      <c r="CQ116" s="262"/>
      <c r="CR116" s="262"/>
      <c r="CS116" s="262"/>
      <c r="CT116" s="262"/>
      <c r="CU116" s="262"/>
      <c r="CV116" s="262"/>
      <c r="CW116" s="262"/>
      <c r="CX116" s="262"/>
      <c r="CY116" s="262"/>
      <c r="CZ116" s="262"/>
      <c r="DA116" s="262"/>
      <c r="DB116" s="262"/>
      <c r="DC116" s="262"/>
      <c r="DD116" s="262"/>
      <c r="DE116" s="262"/>
      <c r="DF116" s="262"/>
      <c r="DG116" s="262"/>
      <c r="DH116" s="262"/>
      <c r="DI116" s="262"/>
      <c r="DJ116" s="262"/>
      <c r="DK116" s="262"/>
      <c r="DL116" s="262"/>
      <c r="DM116" s="262"/>
      <c r="DN116" s="262"/>
      <c r="DO116" s="262"/>
      <c r="DP116" s="262"/>
      <c r="DQ116" s="262"/>
      <c r="DR116" s="262"/>
      <c r="DS116" s="262"/>
      <c r="DT116" s="262"/>
      <c r="DU116" s="262"/>
      <c r="DV116" s="262"/>
      <c r="DW116" s="262"/>
      <c r="DX116" s="262"/>
      <c r="DY116" s="262"/>
      <c r="DZ116" s="262"/>
      <c r="EA116" s="262"/>
      <c r="EB116" s="262"/>
      <c r="EC116" s="262"/>
      <c r="ED116" s="262"/>
      <c r="EE116" s="262"/>
      <c r="EF116" s="262"/>
      <c r="EG116" s="262"/>
      <c r="EH116" s="262"/>
      <c r="EI116" s="262"/>
      <c r="EJ116" s="262"/>
      <c r="EK116" s="262"/>
      <c r="EL116" s="262"/>
      <c r="EM116" s="262"/>
      <c r="EN116" s="262"/>
      <c r="EO116" s="262"/>
      <c r="EP116" s="262"/>
      <c r="EQ116" s="262"/>
      <c r="ER116" s="262"/>
      <c r="ES116" s="262"/>
      <c r="ET116" s="262"/>
      <c r="EU116" s="262"/>
      <c r="EV116" s="262"/>
      <c r="EW116" s="262"/>
      <c r="EX116" s="262"/>
      <c r="EY116" s="262"/>
      <c r="EZ116" s="262"/>
      <c r="FA116" s="262"/>
      <c r="FB116" s="262"/>
      <c r="FC116" s="262"/>
      <c r="FD116" s="262"/>
      <c r="FE116" s="262"/>
      <c r="FF116" s="262"/>
      <c r="FG116" s="262"/>
      <c r="FH116" s="262"/>
      <c r="FI116" s="262"/>
      <c r="FJ116" s="262"/>
      <c r="FK116" s="262"/>
      <c r="FL116" s="262"/>
      <c r="FM116" s="262"/>
      <c r="FN116" s="262"/>
      <c r="FO116" s="262"/>
      <c r="FP116" s="262"/>
      <c r="FQ116" s="262"/>
      <c r="FR116" s="262"/>
      <c r="FS116" s="262"/>
      <c r="FT116" s="262"/>
      <c r="FU116" s="262"/>
      <c r="FV116" s="262"/>
      <c r="FW116" s="262"/>
      <c r="FX116" s="262"/>
      <c r="FY116" s="262"/>
      <c r="FZ116" s="262"/>
      <c r="GA116" s="262"/>
      <c r="GB116" s="262"/>
      <c r="GC116" s="262"/>
      <c r="GD116" s="262"/>
      <c r="GE116" s="262"/>
      <c r="GF116" s="262"/>
      <c r="GG116" s="262"/>
      <c r="GH116" s="262"/>
      <c r="GI116" s="262"/>
      <c r="GJ116" s="262"/>
      <c r="GK116" s="262"/>
      <c r="GL116" s="262"/>
      <c r="GM116" s="262"/>
      <c r="GN116" s="262"/>
      <c r="GO116" s="262"/>
      <c r="GP116" s="262"/>
      <c r="GQ116" s="262"/>
      <c r="GR116" s="262"/>
      <c r="GS116" s="262"/>
      <c r="GT116" s="262"/>
      <c r="GU116" s="262"/>
      <c r="GV116" s="262"/>
      <c r="GW116" s="262"/>
      <c r="GX116" s="262"/>
      <c r="GY116" s="262"/>
      <c r="GZ116" s="262"/>
      <c r="HA116" s="262"/>
      <c r="HB116" s="262"/>
      <c r="HC116" s="262"/>
      <c r="HD116" s="262"/>
      <c r="HE116" s="262"/>
      <c r="HF116" s="262"/>
      <c r="HG116" s="262"/>
      <c r="HH116" s="262"/>
      <c r="HI116" s="262"/>
      <c r="HJ116" s="262"/>
      <c r="HK116" s="262"/>
      <c r="HL116" s="262"/>
      <c r="HM116" s="262"/>
      <c r="HN116" s="262"/>
      <c r="HO116" s="262"/>
      <c r="HP116" s="262"/>
      <c r="HQ116" s="262"/>
      <c r="HR116" s="262"/>
      <c r="HS116" s="262"/>
      <c r="HT116" s="262"/>
      <c r="HU116" s="262"/>
      <c r="HV116" s="262"/>
      <c r="HW116" s="262"/>
      <c r="HX116" s="262"/>
      <c r="HY116" s="262"/>
      <c r="HZ116" s="262"/>
      <c r="IA116" s="262"/>
      <c r="IB116" s="262"/>
      <c r="IC116" s="262"/>
      <c r="ID116" s="262"/>
      <c r="IE116" s="262"/>
      <c r="IF116" s="262"/>
      <c r="IG116" s="262"/>
      <c r="IH116" s="262"/>
      <c r="II116" s="262"/>
      <c r="IJ116" s="262"/>
      <c r="IK116" s="262"/>
      <c r="IL116" s="262"/>
      <c r="IM116" s="262"/>
      <c r="IN116" s="262"/>
      <c r="IO116" s="262"/>
      <c r="IP116" s="262"/>
      <c r="IQ116" s="262"/>
      <c r="IR116" s="262"/>
      <c r="IS116" s="262"/>
      <c r="IT116" s="262"/>
      <c r="IU116" s="262"/>
      <c r="IV116" s="262"/>
      <c r="IW116" s="262"/>
      <c r="IX116" s="262"/>
      <c r="IY116" s="262"/>
      <c r="IZ116" s="262"/>
      <c r="JA116" s="262"/>
      <c r="JB116" s="262"/>
      <c r="JC116" s="262"/>
      <c r="JD116" s="262"/>
      <c r="JE116" s="262"/>
      <c r="JF116" s="262"/>
      <c r="JG116" s="262"/>
      <c r="JH116" s="262"/>
      <c r="JI116" s="262"/>
      <c r="JJ116" s="262"/>
      <c r="JK116" s="262"/>
      <c r="JL116" s="262"/>
      <c r="JM116" s="262"/>
      <c r="JN116" s="262"/>
      <c r="JO116" s="262"/>
      <c r="JP116" s="262"/>
      <c r="JQ116" s="262"/>
      <c r="JR116" s="262"/>
      <c r="JS116" s="262"/>
      <c r="JT116" s="262"/>
      <c r="JU116" s="262"/>
      <c r="JV116" s="262"/>
      <c r="JW116" s="262"/>
      <c r="JX116" s="262"/>
      <c r="JY116" s="262"/>
      <c r="JZ116" s="262"/>
      <c r="KA116" s="262"/>
      <c r="KB116" s="262"/>
      <c r="KC116" s="262"/>
      <c r="KD116" s="262"/>
      <c r="KE116" s="262"/>
      <c r="KF116" s="262"/>
      <c r="KG116" s="262"/>
      <c r="KH116" s="262"/>
      <c r="KI116" s="262"/>
      <c r="KJ116" s="262"/>
      <c r="KK116" s="262"/>
      <c r="KL116" s="262"/>
      <c r="KM116" s="262"/>
      <c r="KN116" s="262"/>
      <c r="KO116" s="262"/>
      <c r="KP116" s="262"/>
      <c r="KQ116" s="262"/>
      <c r="KR116" s="262"/>
      <c r="KS116" s="262"/>
      <c r="KT116" s="262"/>
      <c r="KU116" s="262"/>
      <c r="KV116" s="262"/>
      <c r="KW116" s="262"/>
      <c r="KX116" s="262"/>
      <c r="KY116" s="262"/>
      <c r="KZ116" s="262"/>
      <c r="LA116" s="262"/>
      <c r="LB116" s="262"/>
      <c r="LC116" s="262"/>
      <c r="LD116" s="262"/>
      <c r="LE116" s="262"/>
      <c r="LF116" s="262"/>
      <c r="LG116" s="262"/>
      <c r="LH116" s="262"/>
      <c r="LI116" s="262"/>
      <c r="LJ116" s="262"/>
      <c r="LK116" s="262"/>
      <c r="LL116" s="262"/>
      <c r="LM116" s="262"/>
      <c r="LN116" s="262"/>
      <c r="LO116" s="262"/>
      <c r="LP116" s="262"/>
      <c r="LQ116" s="262"/>
      <c r="LR116" s="262"/>
      <c r="LS116" s="262"/>
      <c r="LT116" s="262"/>
      <c r="LU116" s="262"/>
      <c r="LV116" s="262"/>
      <c r="LW116" s="262"/>
      <c r="LX116" s="262"/>
      <c r="LY116" s="262"/>
      <c r="LZ116" s="262"/>
      <c r="MA116" s="262"/>
      <c r="MB116" s="262"/>
      <c r="MC116" s="262"/>
      <c r="MD116" s="262"/>
      <c r="ME116" s="262"/>
      <c r="MF116" s="262"/>
      <c r="MG116" s="262"/>
      <c r="MH116" s="262"/>
      <c r="MI116" s="262"/>
      <c r="MJ116" s="262"/>
      <c r="MK116" s="262"/>
      <c r="ML116" s="262"/>
      <c r="MM116" s="262"/>
      <c r="MN116" s="262"/>
      <c r="MO116" s="262"/>
      <c r="MP116" s="262"/>
      <c r="MQ116" s="262"/>
      <c r="MR116" s="262"/>
      <c r="MS116" s="262"/>
      <c r="MT116" s="262"/>
      <c r="MU116" s="262"/>
      <c r="MV116" s="262"/>
      <c r="MW116" s="262"/>
      <c r="MX116" s="262"/>
      <c r="MY116" s="262"/>
      <c r="MZ116" s="262"/>
      <c r="NA116" s="262"/>
      <c r="NB116" s="262"/>
      <c r="NC116" s="262"/>
      <c r="ND116" s="262"/>
      <c r="NE116" s="262"/>
      <c r="NF116" s="262"/>
      <c r="NG116" s="262"/>
      <c r="NH116" s="262"/>
      <c r="NI116" s="262"/>
      <c r="NJ116" s="262"/>
      <c r="NK116" s="262"/>
      <c r="NL116" s="262"/>
      <c r="NM116" s="262"/>
      <c r="NN116" s="262"/>
      <c r="NO116" s="262"/>
      <c r="NP116" s="262"/>
      <c r="NQ116" s="262"/>
      <c r="NR116" s="262"/>
      <c r="NS116" s="262"/>
      <c r="NT116" s="262"/>
      <c r="NU116" s="262"/>
      <c r="NV116" s="262"/>
      <c r="NW116" s="262"/>
      <c r="NX116" s="262"/>
      <c r="NY116" s="262"/>
      <c r="NZ116" s="262"/>
      <c r="OA116" s="262"/>
      <c r="OB116" s="262"/>
      <c r="OC116" s="262"/>
      <c r="OD116" s="262"/>
      <c r="OE116" s="262"/>
      <c r="OF116" s="262"/>
      <c r="OG116" s="262"/>
      <c r="OH116" s="262"/>
      <c r="OI116" s="262"/>
      <c r="OJ116" s="262"/>
      <c r="OK116" s="262"/>
      <c r="OL116" s="262"/>
      <c r="OM116" s="262"/>
      <c r="ON116" s="262"/>
      <c r="OO116" s="262"/>
      <c r="OP116" s="262"/>
      <c r="OQ116" s="262"/>
      <c r="OR116" s="262"/>
      <c r="OS116" s="262"/>
      <c r="OT116" s="262"/>
      <c r="OU116" s="262"/>
      <c r="OV116" s="262"/>
      <c r="OW116" s="262"/>
      <c r="OX116" s="262"/>
      <c r="OY116" s="262"/>
      <c r="OZ116" s="262"/>
      <c r="PA116" s="262"/>
      <c r="PB116" s="262"/>
      <c r="PC116" s="262"/>
      <c r="PD116" s="262"/>
      <c r="PE116" s="262"/>
      <c r="PF116" s="262"/>
      <c r="PG116" s="262"/>
      <c r="PH116" s="262"/>
      <c r="PI116" s="262"/>
      <c r="PJ116" s="262"/>
      <c r="PK116" s="262"/>
      <c r="PL116" s="262"/>
      <c r="PM116" s="262"/>
      <c r="PN116" s="262"/>
      <c r="PO116" s="262"/>
      <c r="PP116" s="262"/>
      <c r="PQ116" s="262"/>
      <c r="PR116" s="262"/>
      <c r="PS116" s="262"/>
      <c r="PT116" s="262"/>
      <c r="PU116" s="262"/>
      <c r="PV116" s="262"/>
      <c r="PW116" s="262"/>
      <c r="PX116" s="262"/>
      <c r="PY116" s="262"/>
      <c r="PZ116" s="262"/>
      <c r="QA116" s="262"/>
      <c r="QB116" s="262"/>
      <c r="QC116" s="262"/>
      <c r="QD116" s="262"/>
      <c r="QE116" s="262"/>
      <c r="QF116" s="262"/>
      <c r="QG116" s="262"/>
      <c r="QH116" s="262"/>
      <c r="QI116" s="262"/>
      <c r="QJ116" s="262"/>
      <c r="QK116" s="262"/>
      <c r="QL116" s="262"/>
      <c r="QM116" s="262"/>
      <c r="QN116" s="262"/>
      <c r="QO116" s="262"/>
      <c r="QP116" s="262"/>
      <c r="QQ116" s="262"/>
      <c r="QR116" s="262"/>
      <c r="QS116" s="262"/>
      <c r="QT116" s="262"/>
      <c r="QU116" s="262"/>
      <c r="QV116" s="262"/>
      <c r="QW116" s="262"/>
      <c r="QX116" s="262"/>
      <c r="QY116" s="262"/>
      <c r="QZ116" s="262"/>
      <c r="RA116" s="262"/>
      <c r="RB116" s="262"/>
      <c r="RC116" s="262"/>
      <c r="RD116" s="262"/>
      <c r="RE116" s="262"/>
      <c r="RF116" s="262"/>
      <c r="RG116" s="262"/>
      <c r="RH116" s="262"/>
      <c r="RI116" s="262"/>
      <c r="RJ116" s="262"/>
      <c r="RK116" s="262"/>
      <c r="RL116" s="262"/>
      <c r="RM116" s="262"/>
      <c r="RN116" s="262"/>
      <c r="RO116" s="262"/>
      <c r="RP116" s="262"/>
      <c r="RQ116" s="262"/>
      <c r="RR116" s="262"/>
      <c r="RS116" s="262"/>
      <c r="RT116" s="262"/>
      <c r="RU116" s="262"/>
      <c r="RV116" s="262"/>
      <c r="RW116" s="262"/>
      <c r="RX116" s="262"/>
      <c r="RY116" s="262"/>
      <c r="RZ116" s="262"/>
      <c r="SA116" s="262"/>
      <c r="SB116" s="262"/>
      <c r="SC116" s="262"/>
      <c r="SD116" s="262"/>
      <c r="SE116" s="262"/>
      <c r="SF116" s="262"/>
      <c r="SG116" s="262"/>
      <c r="SH116" s="262"/>
      <c r="SI116" s="262"/>
      <c r="SJ116" s="262"/>
      <c r="SK116" s="262"/>
      <c r="SL116" s="262"/>
      <c r="SM116" s="262"/>
      <c r="SN116" s="262"/>
      <c r="SO116" s="262"/>
      <c r="SP116" s="262"/>
      <c r="SQ116" s="262"/>
      <c r="SR116" s="262"/>
      <c r="SS116" s="262"/>
      <c r="ST116" s="262"/>
      <c r="SU116" s="262"/>
      <c r="SV116" s="262"/>
      <c r="SW116" s="262"/>
      <c r="SX116" s="262"/>
      <c r="SY116" s="262"/>
      <c r="SZ116" s="262"/>
      <c r="TA116" s="262"/>
      <c r="TB116" s="262"/>
      <c r="TC116" s="262"/>
      <c r="TD116" s="262"/>
      <c r="TE116" s="262"/>
      <c r="TF116" s="262"/>
      <c r="TG116" s="262"/>
      <c r="TH116" s="262"/>
      <c r="TI116" s="262"/>
      <c r="TJ116" s="262"/>
      <c r="TK116" s="262"/>
      <c r="TL116" s="262"/>
      <c r="TM116" s="262"/>
      <c r="TN116" s="262"/>
      <c r="TO116" s="262"/>
      <c r="TP116" s="262"/>
      <c r="TQ116" s="262"/>
      <c r="TR116" s="262"/>
      <c r="TS116" s="262"/>
      <c r="TT116" s="262"/>
      <c r="TU116" s="262"/>
      <c r="TV116" s="262"/>
      <c r="TW116" s="262"/>
      <c r="TX116" s="262"/>
      <c r="TY116" s="262"/>
      <c r="TZ116" s="262"/>
      <c r="UA116" s="262"/>
      <c r="UB116" s="262"/>
      <c r="UC116" s="262"/>
      <c r="UD116" s="262"/>
      <c r="UE116" s="262"/>
      <c r="UF116" s="262"/>
      <c r="UG116" s="262"/>
      <c r="UH116" s="262"/>
      <c r="UI116" s="262"/>
      <c r="UJ116" s="262"/>
      <c r="UK116" s="262"/>
      <c r="UL116" s="262"/>
      <c r="UM116" s="262"/>
      <c r="UN116" s="262"/>
      <c r="UO116" s="262"/>
      <c r="UP116" s="262"/>
      <c r="UQ116" s="262"/>
      <c r="UR116" s="262"/>
      <c r="US116" s="262"/>
      <c r="UT116" s="262"/>
      <c r="UU116" s="262"/>
      <c r="UV116" s="262"/>
      <c r="UW116" s="262"/>
      <c r="UX116" s="262"/>
      <c r="UY116" s="262"/>
      <c r="UZ116" s="262"/>
      <c r="VA116" s="262"/>
      <c r="VB116" s="262"/>
      <c r="VC116" s="262"/>
      <c r="VD116" s="262"/>
      <c r="VE116" s="262"/>
      <c r="VF116" s="262"/>
      <c r="VG116" s="262"/>
      <c r="VH116" s="262"/>
      <c r="VI116" s="262"/>
      <c r="VJ116" s="262"/>
      <c r="VK116" s="262"/>
      <c r="VL116" s="262"/>
      <c r="VM116" s="262"/>
      <c r="VN116" s="262"/>
      <c r="VO116" s="262"/>
      <c r="VP116" s="262"/>
      <c r="VQ116" s="262"/>
      <c r="VR116" s="262"/>
      <c r="VS116" s="262"/>
      <c r="VT116" s="262"/>
      <c r="VU116" s="262"/>
      <c r="VV116" s="262"/>
      <c r="VW116" s="262"/>
      <c r="VX116" s="262"/>
      <c r="VY116" s="262"/>
      <c r="VZ116" s="262"/>
      <c r="WA116" s="262"/>
      <c r="WB116" s="262"/>
      <c r="WC116" s="262"/>
      <c r="WD116" s="262"/>
      <c r="WE116" s="262"/>
      <c r="WF116" s="262"/>
      <c r="WG116" s="262"/>
      <c r="WH116" s="262"/>
      <c r="WI116" s="262"/>
      <c r="WJ116" s="262"/>
      <c r="WK116" s="262"/>
      <c r="WL116" s="262"/>
      <c r="WM116" s="262"/>
      <c r="WN116" s="262"/>
      <c r="WO116" s="262"/>
      <c r="WP116" s="262"/>
      <c r="WQ116" s="262"/>
      <c r="WR116" s="262"/>
      <c r="WS116" s="262"/>
      <c r="WT116" s="262"/>
      <c r="WU116" s="262"/>
      <c r="WV116" s="262"/>
      <c r="WW116" s="262"/>
      <c r="WX116" s="262"/>
      <c r="WY116" s="262"/>
      <c r="WZ116" s="262"/>
      <c r="XA116" s="262"/>
      <c r="XB116" s="262"/>
      <c r="XC116" s="262"/>
      <c r="XD116" s="262"/>
      <c r="XE116" s="262"/>
      <c r="XF116" s="262"/>
      <c r="XG116" s="262"/>
      <c r="XH116" s="262"/>
      <c r="XI116" s="262"/>
      <c r="XJ116" s="262"/>
      <c r="XK116" s="262"/>
      <c r="XL116" s="262"/>
      <c r="XM116" s="262"/>
      <c r="XN116" s="262"/>
      <c r="XO116" s="262"/>
      <c r="XP116" s="262"/>
      <c r="XQ116" s="262"/>
      <c r="XR116" s="262"/>
      <c r="XS116" s="262"/>
      <c r="XT116" s="262"/>
      <c r="XU116" s="262"/>
      <c r="XV116" s="262"/>
      <c r="XW116" s="262"/>
      <c r="XX116" s="262"/>
      <c r="XY116" s="262"/>
      <c r="XZ116" s="262"/>
      <c r="YA116" s="262"/>
      <c r="YB116" s="262"/>
      <c r="YC116" s="262"/>
      <c r="YD116" s="262"/>
      <c r="YE116" s="262"/>
      <c r="YF116" s="262"/>
      <c r="YG116" s="262"/>
      <c r="YH116" s="262"/>
      <c r="YI116" s="262"/>
      <c r="YJ116" s="262"/>
      <c r="YK116" s="262"/>
      <c r="YL116" s="262"/>
      <c r="YM116" s="262"/>
      <c r="YN116" s="262"/>
      <c r="YO116" s="262"/>
      <c r="YP116" s="262"/>
      <c r="YQ116" s="262"/>
      <c r="YR116" s="262"/>
      <c r="YS116" s="262"/>
      <c r="YT116" s="262"/>
    </row>
    <row r="117" spans="1:670" ht="38.25" x14ac:dyDescent="0.2">
      <c r="B117" s="238"/>
      <c r="C117" s="254"/>
      <c r="D117" s="238" t="s">
        <v>61</v>
      </c>
      <c r="E117" s="247" t="s">
        <v>62</v>
      </c>
      <c r="F117" s="241">
        <v>18546</v>
      </c>
      <c r="G117" s="241">
        <v>7797</v>
      </c>
      <c r="H117" s="241">
        <v>7797</v>
      </c>
      <c r="I117" s="241">
        <v>7797</v>
      </c>
      <c r="J117" s="241">
        <f t="shared" si="91"/>
        <v>0</v>
      </c>
      <c r="K117" s="241">
        <v>7797</v>
      </c>
      <c r="L117" s="242">
        <v>100</v>
      </c>
      <c r="M117" s="242">
        <f t="shared" si="92"/>
        <v>18546</v>
      </c>
      <c r="N117" s="241">
        <f t="shared" si="82"/>
        <v>100</v>
      </c>
      <c r="O117" s="241">
        <v>0</v>
      </c>
      <c r="P117" s="241">
        <f t="shared" si="93"/>
        <v>0</v>
      </c>
      <c r="Q117" s="241">
        <f t="shared" si="94"/>
        <v>0</v>
      </c>
      <c r="R117" s="242"/>
      <c r="S117" s="241"/>
      <c r="T117" s="241"/>
      <c r="U117" s="241"/>
      <c r="V117" s="241">
        <f t="shared" si="96"/>
        <v>0</v>
      </c>
      <c r="W117" s="263"/>
      <c r="X117" s="263"/>
      <c r="Y117" s="263"/>
      <c r="Z117" s="263"/>
      <c r="AA117" s="239"/>
      <c r="AB117" s="239"/>
    </row>
    <row r="118" spans="1:670" ht="25.5" x14ac:dyDescent="0.2">
      <c r="B118" s="245"/>
      <c r="C118" s="238"/>
      <c r="D118" s="250" t="s">
        <v>89</v>
      </c>
      <c r="E118" s="259" t="s">
        <v>110</v>
      </c>
      <c r="F118" s="241">
        <v>13</v>
      </c>
      <c r="G118" s="241">
        <v>0</v>
      </c>
      <c r="H118" s="241">
        <v>0</v>
      </c>
      <c r="I118" s="241">
        <v>0</v>
      </c>
      <c r="J118" s="241">
        <f t="shared" si="91"/>
        <v>0</v>
      </c>
      <c r="K118" s="241">
        <v>0</v>
      </c>
      <c r="L118" s="242">
        <v>100</v>
      </c>
      <c r="M118" s="242">
        <f t="shared" si="92"/>
        <v>13</v>
      </c>
      <c r="N118" s="241">
        <f t="shared" si="82"/>
        <v>100</v>
      </c>
      <c r="O118" s="241">
        <f t="shared" ref="O118:O127" si="97">M118-F118</f>
        <v>0</v>
      </c>
      <c r="P118" s="241">
        <f t="shared" si="93"/>
        <v>0</v>
      </c>
      <c r="Q118" s="241">
        <v>0</v>
      </c>
      <c r="R118" s="242"/>
      <c r="S118" s="242"/>
      <c r="T118" s="241"/>
      <c r="U118" s="241"/>
      <c r="V118" s="241">
        <f t="shared" si="96"/>
        <v>0</v>
      </c>
      <c r="W118" s="241"/>
      <c r="X118" s="241"/>
      <c r="Y118" s="241"/>
      <c r="Z118" s="241"/>
      <c r="AA118" s="239"/>
      <c r="AB118" s="239"/>
    </row>
    <row r="119" spans="1:670" ht="51" x14ac:dyDescent="0.2">
      <c r="B119" s="238"/>
      <c r="C119" s="254"/>
      <c r="D119" s="238" t="s">
        <v>64</v>
      </c>
      <c r="E119" s="269" t="s">
        <v>65</v>
      </c>
      <c r="F119" s="241">
        <v>12364</v>
      </c>
      <c r="G119" s="241">
        <v>4639</v>
      </c>
      <c r="H119" s="241">
        <v>4639</v>
      </c>
      <c r="I119" s="241">
        <v>4639</v>
      </c>
      <c r="J119" s="241">
        <f t="shared" si="91"/>
        <v>0</v>
      </c>
      <c r="K119" s="241">
        <v>4639</v>
      </c>
      <c r="L119" s="242">
        <v>100</v>
      </c>
      <c r="M119" s="242">
        <f t="shared" si="92"/>
        <v>12364</v>
      </c>
      <c r="N119" s="241">
        <f t="shared" si="82"/>
        <v>100</v>
      </c>
      <c r="O119" s="241">
        <v>0</v>
      </c>
      <c r="P119" s="241">
        <f t="shared" si="93"/>
        <v>0</v>
      </c>
      <c r="Q119" s="241">
        <f t="shared" ref="Q119:Q127" si="98">R119+S119+T119</f>
        <v>0</v>
      </c>
      <c r="R119" s="242"/>
      <c r="S119" s="242"/>
      <c r="T119" s="241"/>
      <c r="U119" s="241"/>
      <c r="V119" s="241">
        <v>0</v>
      </c>
      <c r="W119" s="263"/>
      <c r="X119" s="263"/>
      <c r="Y119" s="263"/>
      <c r="Z119" s="263"/>
      <c r="AA119" s="239"/>
      <c r="AB119" s="239"/>
    </row>
    <row r="120" spans="1:670" ht="51" x14ac:dyDescent="0.2">
      <c r="B120" s="245"/>
      <c r="C120" s="238"/>
      <c r="D120" s="250" t="s">
        <v>95</v>
      </c>
      <c r="E120" s="259" t="s">
        <v>96</v>
      </c>
      <c r="F120" s="241">
        <v>439</v>
      </c>
      <c r="G120" s="241">
        <v>439</v>
      </c>
      <c r="H120" s="241">
        <v>439</v>
      </c>
      <c r="I120" s="241">
        <v>438.012</v>
      </c>
      <c r="J120" s="241">
        <f t="shared" si="91"/>
        <v>-0.98799999999999955</v>
      </c>
      <c r="K120" s="241">
        <v>438.012</v>
      </c>
      <c r="L120" s="242">
        <v>100</v>
      </c>
      <c r="M120" s="242">
        <f t="shared" si="92"/>
        <v>439</v>
      </c>
      <c r="N120" s="241">
        <f t="shared" si="82"/>
        <v>100</v>
      </c>
      <c r="O120" s="241">
        <f t="shared" si="97"/>
        <v>0</v>
      </c>
      <c r="P120" s="241">
        <f t="shared" si="93"/>
        <v>-0.98799999999999955</v>
      </c>
      <c r="Q120" s="241">
        <f t="shared" si="98"/>
        <v>0</v>
      </c>
      <c r="R120" s="241"/>
      <c r="S120" s="242"/>
      <c r="T120" s="241"/>
      <c r="U120" s="241"/>
      <c r="V120" s="241">
        <f t="shared" ref="V120:V125" si="99">P120-Q120-U120</f>
        <v>-0.98799999999999955</v>
      </c>
      <c r="W120" s="241"/>
      <c r="X120" s="241"/>
      <c r="Y120" s="241"/>
      <c r="Z120" s="241"/>
      <c r="AA120" s="239" t="s">
        <v>66</v>
      </c>
      <c r="AB120" s="239" t="s">
        <v>66</v>
      </c>
    </row>
    <row r="121" spans="1:670" ht="34.5" customHeight="1" x14ac:dyDescent="0.2">
      <c r="B121" s="254"/>
      <c r="C121" s="254"/>
      <c r="D121" s="238" t="s">
        <v>71</v>
      </c>
      <c r="E121" s="247" t="s">
        <v>104</v>
      </c>
      <c r="F121" s="241">
        <v>3758</v>
      </c>
      <c r="G121" s="241">
        <v>3758</v>
      </c>
      <c r="H121" s="241">
        <v>3758</v>
      </c>
      <c r="I121" s="241">
        <v>455.62979999999999</v>
      </c>
      <c r="J121" s="241">
        <f t="shared" si="91"/>
        <v>-3302.3701999999998</v>
      </c>
      <c r="K121" s="241">
        <v>68.775000000000006</v>
      </c>
      <c r="L121" s="242">
        <v>100</v>
      </c>
      <c r="M121" s="242">
        <f t="shared" si="92"/>
        <v>3758</v>
      </c>
      <c r="N121" s="241">
        <f t="shared" si="82"/>
        <v>100</v>
      </c>
      <c r="O121" s="241">
        <f t="shared" si="97"/>
        <v>0</v>
      </c>
      <c r="P121" s="241">
        <f t="shared" si="93"/>
        <v>-3689.2249999999999</v>
      </c>
      <c r="Q121" s="241">
        <f t="shared" si="98"/>
        <v>0</v>
      </c>
      <c r="R121" s="242"/>
      <c r="S121" s="242"/>
      <c r="T121" s="242"/>
      <c r="U121" s="241"/>
      <c r="V121" s="241">
        <f t="shared" si="99"/>
        <v>-3689.2249999999999</v>
      </c>
      <c r="W121" s="241"/>
      <c r="X121" s="241"/>
      <c r="Y121" s="241"/>
      <c r="Z121" s="241"/>
      <c r="AA121" s="239" t="s">
        <v>217</v>
      </c>
      <c r="AB121" s="239" t="s">
        <v>217</v>
      </c>
    </row>
    <row r="122" spans="1:670" ht="36" customHeight="1" x14ac:dyDescent="0.2">
      <c r="B122" s="238"/>
      <c r="C122" s="238"/>
      <c r="D122" s="238" t="s">
        <v>97</v>
      </c>
      <c r="E122" s="247" t="s">
        <v>98</v>
      </c>
      <c r="F122" s="241">
        <v>5611</v>
      </c>
      <c r="G122" s="241">
        <v>3527</v>
      </c>
      <c r="H122" s="241">
        <v>3527</v>
      </c>
      <c r="I122" s="241">
        <v>3526.9987099999998</v>
      </c>
      <c r="J122" s="241">
        <f t="shared" si="91"/>
        <v>-1.2900000001536682E-3</v>
      </c>
      <c r="K122" s="241">
        <v>3526.9987099999998</v>
      </c>
      <c r="L122" s="242">
        <v>100</v>
      </c>
      <c r="M122" s="242">
        <f t="shared" si="92"/>
        <v>5611</v>
      </c>
      <c r="N122" s="241">
        <f t="shared" si="82"/>
        <v>100</v>
      </c>
      <c r="O122" s="241">
        <f t="shared" si="97"/>
        <v>0</v>
      </c>
      <c r="P122" s="241">
        <f t="shared" si="93"/>
        <v>-1.2900000001536682E-3</v>
      </c>
      <c r="Q122" s="241">
        <f t="shared" si="98"/>
        <v>0</v>
      </c>
      <c r="R122" s="242"/>
      <c r="S122" s="242"/>
      <c r="T122" s="241"/>
      <c r="U122" s="241"/>
      <c r="V122" s="241">
        <v>0</v>
      </c>
      <c r="W122" s="241"/>
      <c r="X122" s="241"/>
      <c r="Y122" s="241"/>
      <c r="Z122" s="241"/>
      <c r="AA122" s="239"/>
      <c r="AB122" s="239"/>
    </row>
    <row r="123" spans="1:670" ht="51" x14ac:dyDescent="0.2">
      <c r="B123" s="245"/>
      <c r="C123" s="238"/>
      <c r="D123" s="238" t="s">
        <v>73</v>
      </c>
      <c r="E123" s="247" t="s">
        <v>74</v>
      </c>
      <c r="F123" s="241">
        <v>388</v>
      </c>
      <c r="G123" s="241">
        <v>388</v>
      </c>
      <c r="H123" s="241">
        <v>161</v>
      </c>
      <c r="I123" s="241">
        <v>75.181920000000005</v>
      </c>
      <c r="J123" s="241">
        <f t="shared" si="91"/>
        <v>-312.81808000000001</v>
      </c>
      <c r="K123" s="241">
        <v>69.576800000000006</v>
      </c>
      <c r="L123" s="241">
        <v>100</v>
      </c>
      <c r="M123" s="242">
        <f t="shared" si="92"/>
        <v>388</v>
      </c>
      <c r="N123" s="241">
        <f t="shared" si="82"/>
        <v>100</v>
      </c>
      <c r="O123" s="241">
        <f t="shared" si="97"/>
        <v>0</v>
      </c>
      <c r="P123" s="241">
        <f t="shared" si="93"/>
        <v>-91.423199999999994</v>
      </c>
      <c r="Q123" s="241">
        <f t="shared" si="98"/>
        <v>-32</v>
      </c>
      <c r="R123" s="242"/>
      <c r="S123" s="242"/>
      <c r="T123" s="241">
        <v>-32</v>
      </c>
      <c r="U123" s="241"/>
      <c r="V123" s="241">
        <v>0</v>
      </c>
      <c r="W123" s="241"/>
      <c r="X123" s="241"/>
      <c r="Y123" s="241"/>
      <c r="Z123" s="241"/>
      <c r="AA123" s="239" t="s">
        <v>66</v>
      </c>
      <c r="AB123" s="239" t="s">
        <v>66</v>
      </c>
    </row>
    <row r="124" spans="1:670" ht="51" x14ac:dyDescent="0.2">
      <c r="B124" s="245"/>
      <c r="C124" s="238"/>
      <c r="D124" s="250" t="s">
        <v>75</v>
      </c>
      <c r="E124" s="246" t="s">
        <v>76</v>
      </c>
      <c r="F124" s="241">
        <v>6328</v>
      </c>
      <c r="G124" s="241">
        <v>6328</v>
      </c>
      <c r="H124" s="241">
        <v>2243</v>
      </c>
      <c r="I124" s="241">
        <v>800</v>
      </c>
      <c r="J124" s="241">
        <f t="shared" si="91"/>
        <v>-5528</v>
      </c>
      <c r="K124" s="241">
        <v>400</v>
      </c>
      <c r="L124" s="241">
        <v>100</v>
      </c>
      <c r="M124" s="242">
        <f t="shared" si="92"/>
        <v>6328</v>
      </c>
      <c r="N124" s="241">
        <f t="shared" si="82"/>
        <v>100</v>
      </c>
      <c r="O124" s="241">
        <f t="shared" si="97"/>
        <v>0</v>
      </c>
      <c r="P124" s="241">
        <f t="shared" si="93"/>
        <v>-1843</v>
      </c>
      <c r="Q124" s="241">
        <f t="shared" si="98"/>
        <v>0</v>
      </c>
      <c r="R124" s="242"/>
      <c r="S124" s="242"/>
      <c r="T124" s="242"/>
      <c r="U124" s="242"/>
      <c r="V124" s="241">
        <v>0</v>
      </c>
      <c r="W124" s="241"/>
      <c r="X124" s="241"/>
      <c r="Y124" s="241"/>
      <c r="Z124" s="241"/>
      <c r="AA124" s="239"/>
      <c r="AB124" s="239" t="s">
        <v>217</v>
      </c>
    </row>
    <row r="125" spans="1:670" ht="51" x14ac:dyDescent="0.2">
      <c r="B125" s="238"/>
      <c r="C125" s="238"/>
      <c r="D125" s="250" t="s">
        <v>77</v>
      </c>
      <c r="E125" s="247" t="s">
        <v>78</v>
      </c>
      <c r="F125" s="241">
        <v>18160</v>
      </c>
      <c r="G125" s="241">
        <v>160</v>
      </c>
      <c r="H125" s="241">
        <v>160</v>
      </c>
      <c r="I125" s="241">
        <v>24</v>
      </c>
      <c r="J125" s="241">
        <f t="shared" si="91"/>
        <v>-136</v>
      </c>
      <c r="K125" s="241">
        <v>24</v>
      </c>
      <c r="L125" s="242">
        <v>100</v>
      </c>
      <c r="M125" s="242">
        <f t="shared" si="92"/>
        <v>18160</v>
      </c>
      <c r="N125" s="241">
        <f t="shared" si="82"/>
        <v>100</v>
      </c>
      <c r="O125" s="241">
        <f t="shared" si="97"/>
        <v>0</v>
      </c>
      <c r="P125" s="241">
        <f t="shared" si="93"/>
        <v>-136</v>
      </c>
      <c r="Q125" s="241">
        <f t="shared" si="98"/>
        <v>0</v>
      </c>
      <c r="R125" s="242"/>
      <c r="S125" s="242"/>
      <c r="T125" s="241"/>
      <c r="U125" s="241"/>
      <c r="V125" s="241">
        <f t="shared" si="99"/>
        <v>-136</v>
      </c>
      <c r="W125" s="241"/>
      <c r="X125" s="241"/>
      <c r="Y125" s="241"/>
      <c r="Z125" s="241"/>
      <c r="AA125" s="239" t="s">
        <v>66</v>
      </c>
      <c r="AB125" s="239" t="s">
        <v>66</v>
      </c>
    </row>
    <row r="126" spans="1:670" ht="25.5" x14ac:dyDescent="0.2">
      <c r="B126" s="245"/>
      <c r="C126" s="238"/>
      <c r="D126" s="250" t="s">
        <v>79</v>
      </c>
      <c r="E126" s="246" t="s">
        <v>80</v>
      </c>
      <c r="F126" s="242">
        <v>351</v>
      </c>
      <c r="G126" s="242">
        <v>351</v>
      </c>
      <c r="H126" s="242">
        <v>351</v>
      </c>
      <c r="I126" s="242">
        <v>351</v>
      </c>
      <c r="J126" s="241">
        <f t="shared" si="91"/>
        <v>0</v>
      </c>
      <c r="K126" s="242">
        <v>351</v>
      </c>
      <c r="L126" s="242">
        <v>0</v>
      </c>
      <c r="M126" s="242">
        <f t="shared" si="92"/>
        <v>351</v>
      </c>
      <c r="N126" s="241">
        <f t="shared" si="82"/>
        <v>100</v>
      </c>
      <c r="O126" s="241">
        <f t="shared" si="97"/>
        <v>0</v>
      </c>
      <c r="P126" s="241">
        <f t="shared" si="93"/>
        <v>0</v>
      </c>
      <c r="Q126" s="241">
        <f t="shared" si="98"/>
        <v>-300</v>
      </c>
      <c r="R126" s="242"/>
      <c r="S126" s="253"/>
      <c r="T126" s="253">
        <v>-300</v>
      </c>
      <c r="U126" s="242"/>
      <c r="V126" s="241">
        <v>0</v>
      </c>
      <c r="W126" s="241"/>
      <c r="X126" s="241"/>
      <c r="Y126" s="241"/>
      <c r="Z126" s="241"/>
      <c r="AA126" s="239"/>
      <c r="AB126" s="239"/>
    </row>
    <row r="127" spans="1:670" ht="51" x14ac:dyDescent="0.2">
      <c r="B127" s="245"/>
      <c r="C127" s="238"/>
      <c r="D127" s="238" t="s">
        <v>83</v>
      </c>
      <c r="E127" s="247" t="s">
        <v>84</v>
      </c>
      <c r="F127" s="241">
        <v>2446</v>
      </c>
      <c r="G127" s="241">
        <v>1116</v>
      </c>
      <c r="H127" s="241">
        <v>1116</v>
      </c>
      <c r="I127" s="241">
        <v>898.41</v>
      </c>
      <c r="J127" s="241">
        <f t="shared" si="91"/>
        <v>-217.59000000000003</v>
      </c>
      <c r="K127" s="241">
        <v>898.41</v>
      </c>
      <c r="L127" s="242">
        <f>(K127/H127)*100</f>
        <v>80.502688172043008</v>
      </c>
      <c r="M127" s="242">
        <f t="shared" si="92"/>
        <v>2446</v>
      </c>
      <c r="N127" s="241">
        <f t="shared" si="82"/>
        <v>100</v>
      </c>
      <c r="O127" s="241">
        <f t="shared" si="97"/>
        <v>0</v>
      </c>
      <c r="P127" s="241">
        <f t="shared" si="93"/>
        <v>-217.59000000000003</v>
      </c>
      <c r="Q127" s="241">
        <f t="shared" si="98"/>
        <v>0</v>
      </c>
      <c r="R127" s="242"/>
      <c r="S127" s="242"/>
      <c r="T127" s="241"/>
      <c r="U127" s="241"/>
      <c r="V127" s="241">
        <f>P127-Q127-U127</f>
        <v>-217.59000000000003</v>
      </c>
      <c r="W127" s="241"/>
      <c r="X127" s="241"/>
      <c r="Y127" s="241"/>
      <c r="Z127" s="241"/>
      <c r="AA127" s="239" t="s">
        <v>66</v>
      </c>
      <c r="AB127" s="239" t="s">
        <v>66</v>
      </c>
    </row>
    <row r="128" spans="1:670" ht="68.25" customHeight="1" x14ac:dyDescent="0.2">
      <c r="B128" s="238" t="s">
        <v>87</v>
      </c>
      <c r="C128" s="238"/>
      <c r="D128" s="238"/>
      <c r="E128" s="252" t="s">
        <v>183</v>
      </c>
      <c r="F128" s="242">
        <f t="shared" ref="F128:K128" si="100">F129</f>
        <v>347996</v>
      </c>
      <c r="G128" s="242">
        <f t="shared" si="100"/>
        <v>221409</v>
      </c>
      <c r="H128" s="242">
        <f t="shared" si="100"/>
        <v>137525</v>
      </c>
      <c r="I128" s="242">
        <f t="shared" si="100"/>
        <v>210588.04707999999</v>
      </c>
      <c r="J128" s="242">
        <f t="shared" si="100"/>
        <v>-10820.952920000002</v>
      </c>
      <c r="K128" s="242">
        <f t="shared" si="100"/>
        <v>137007.72042999999</v>
      </c>
      <c r="L128" s="242">
        <v>100</v>
      </c>
      <c r="M128" s="242">
        <f t="shared" ref="M128:T128" si="101">M129</f>
        <v>347996</v>
      </c>
      <c r="N128" s="241">
        <f t="shared" si="82"/>
        <v>100</v>
      </c>
      <c r="O128" s="242">
        <f t="shared" si="101"/>
        <v>0</v>
      </c>
      <c r="P128" s="242">
        <f t="shared" si="101"/>
        <v>-517.27956999999924</v>
      </c>
      <c r="Q128" s="242">
        <f t="shared" si="101"/>
        <v>-1789.7819999999999</v>
      </c>
      <c r="R128" s="242">
        <f t="shared" si="101"/>
        <v>0</v>
      </c>
      <c r="S128" s="242">
        <f t="shared" si="101"/>
        <v>-86.191999999999993</v>
      </c>
      <c r="T128" s="242">
        <f t="shared" si="101"/>
        <v>-1703.59</v>
      </c>
      <c r="U128" s="242"/>
      <c r="V128" s="242">
        <f>V129</f>
        <v>1541.2088800000001</v>
      </c>
      <c r="W128" s="242"/>
      <c r="X128" s="242"/>
      <c r="Y128" s="242"/>
      <c r="Z128" s="242"/>
      <c r="AA128" s="270"/>
      <c r="AB128" s="254"/>
    </row>
    <row r="129" spans="1:670" ht="25.5" x14ac:dyDescent="0.2">
      <c r="B129" s="238"/>
      <c r="C129" s="238" t="s">
        <v>46</v>
      </c>
      <c r="D129" s="238"/>
      <c r="E129" s="269" t="s">
        <v>47</v>
      </c>
      <c r="F129" s="242">
        <f t="shared" ref="F129:V129" si="102">SUM(F130:F143)</f>
        <v>347996</v>
      </c>
      <c r="G129" s="242">
        <f t="shared" si="102"/>
        <v>221409</v>
      </c>
      <c r="H129" s="242">
        <f t="shared" si="102"/>
        <v>137525</v>
      </c>
      <c r="I129" s="242">
        <f t="shared" si="102"/>
        <v>210588.04707999999</v>
      </c>
      <c r="J129" s="242">
        <f t="shared" si="102"/>
        <v>-10820.952920000002</v>
      </c>
      <c r="K129" s="242">
        <f t="shared" si="102"/>
        <v>137007.72042999999</v>
      </c>
      <c r="L129" s="242">
        <f t="shared" si="102"/>
        <v>1300</v>
      </c>
      <c r="M129" s="242">
        <f t="shared" si="102"/>
        <v>347996</v>
      </c>
      <c r="N129" s="242">
        <f t="shared" si="102"/>
        <v>1400</v>
      </c>
      <c r="O129" s="242">
        <f t="shared" si="102"/>
        <v>0</v>
      </c>
      <c r="P129" s="242">
        <f t="shared" si="102"/>
        <v>-517.27956999999924</v>
      </c>
      <c r="Q129" s="242">
        <f t="shared" si="102"/>
        <v>-1789.7819999999999</v>
      </c>
      <c r="R129" s="242">
        <f t="shared" si="102"/>
        <v>0</v>
      </c>
      <c r="S129" s="242">
        <f t="shared" si="102"/>
        <v>-86.191999999999993</v>
      </c>
      <c r="T129" s="242">
        <f t="shared" si="102"/>
        <v>-1703.59</v>
      </c>
      <c r="U129" s="242">
        <f t="shared" si="102"/>
        <v>0</v>
      </c>
      <c r="V129" s="242">
        <f t="shared" si="102"/>
        <v>1541.2088800000001</v>
      </c>
      <c r="W129" s="260"/>
      <c r="X129" s="260"/>
      <c r="Y129" s="260"/>
      <c r="Z129" s="241"/>
      <c r="AA129" s="239"/>
      <c r="AB129" s="239"/>
    </row>
    <row r="130" spans="1:670" x14ac:dyDescent="0.2">
      <c r="B130" s="238"/>
      <c r="C130" s="238"/>
      <c r="D130" s="238" t="s">
        <v>88</v>
      </c>
      <c r="E130" s="247" t="s">
        <v>49</v>
      </c>
      <c r="F130" s="241">
        <v>174354</v>
      </c>
      <c r="G130" s="241">
        <v>72645</v>
      </c>
      <c r="H130" s="241">
        <v>72645</v>
      </c>
      <c r="I130" s="241">
        <v>72642.212</v>
      </c>
      <c r="J130" s="241">
        <f t="shared" ref="J130:J144" si="103">I130-G130</f>
        <v>-2.7880000000004657</v>
      </c>
      <c r="K130" s="241">
        <v>72642.212</v>
      </c>
      <c r="L130" s="242">
        <v>100</v>
      </c>
      <c r="M130" s="242">
        <f t="shared" ref="M130:M143" si="104">F130</f>
        <v>174354</v>
      </c>
      <c r="N130" s="241">
        <f t="shared" ref="N130:N144" si="105">M130/F130*100</f>
        <v>100</v>
      </c>
      <c r="O130" s="241">
        <v>0</v>
      </c>
      <c r="P130" s="241">
        <f t="shared" ref="P130:P143" si="106">K130-H130</f>
        <v>-2.7880000000004657</v>
      </c>
      <c r="Q130" s="241">
        <f t="shared" ref="Q130:Q143" si="107">R130+S130+T130</f>
        <v>0</v>
      </c>
      <c r="R130" s="242"/>
      <c r="S130" s="242"/>
      <c r="T130" s="241"/>
      <c r="U130" s="241"/>
      <c r="V130" s="241">
        <f t="shared" ref="V130:V139" si="108">P130-Q130-U130</f>
        <v>-2.7880000000004657</v>
      </c>
      <c r="W130" s="260"/>
      <c r="X130" s="260"/>
      <c r="Y130" s="260"/>
      <c r="Z130" s="241"/>
      <c r="AA130" s="239"/>
      <c r="AB130" s="239"/>
    </row>
    <row r="131" spans="1:670" x14ac:dyDescent="0.2">
      <c r="B131" s="254"/>
      <c r="C131" s="254"/>
      <c r="D131" s="238" t="s">
        <v>101</v>
      </c>
      <c r="E131" s="247" t="s">
        <v>56</v>
      </c>
      <c r="F131" s="241">
        <v>7212</v>
      </c>
      <c r="G131" s="241">
        <v>1142</v>
      </c>
      <c r="H131" s="241">
        <v>1142</v>
      </c>
      <c r="I131" s="241">
        <v>1140.7149999999999</v>
      </c>
      <c r="J131" s="241">
        <f t="shared" si="103"/>
        <v>-1.2850000000000819</v>
      </c>
      <c r="K131" s="241">
        <v>1140.7149999999999</v>
      </c>
      <c r="L131" s="242">
        <v>0</v>
      </c>
      <c r="M131" s="242">
        <f t="shared" si="104"/>
        <v>7212</v>
      </c>
      <c r="N131" s="241">
        <f t="shared" si="105"/>
        <v>100</v>
      </c>
      <c r="O131" s="241">
        <f t="shared" ref="O131:O135" si="109">M131-F131</f>
        <v>0</v>
      </c>
      <c r="P131" s="241">
        <f t="shared" si="106"/>
        <v>-1.2850000000000819</v>
      </c>
      <c r="Q131" s="241">
        <f t="shared" si="107"/>
        <v>0</v>
      </c>
      <c r="R131" s="242"/>
      <c r="S131" s="242"/>
      <c r="T131" s="241"/>
      <c r="U131" s="241"/>
      <c r="V131" s="241">
        <v>0</v>
      </c>
      <c r="W131" s="241"/>
      <c r="X131" s="241"/>
      <c r="Y131" s="241"/>
      <c r="Z131" s="241"/>
      <c r="AA131" s="239"/>
      <c r="AB131" s="239"/>
    </row>
    <row r="132" spans="1:670" ht="39" customHeight="1" x14ac:dyDescent="0.2">
      <c r="B132" s="245"/>
      <c r="C132" s="238"/>
      <c r="D132" s="250" t="s">
        <v>103</v>
      </c>
      <c r="E132" s="251" t="s">
        <v>58</v>
      </c>
      <c r="F132" s="241">
        <v>5229</v>
      </c>
      <c r="G132" s="241">
        <v>1990</v>
      </c>
      <c r="H132" s="241">
        <v>1990</v>
      </c>
      <c r="I132" s="241">
        <v>1978.18</v>
      </c>
      <c r="J132" s="241">
        <f t="shared" si="103"/>
        <v>-11.819999999999936</v>
      </c>
      <c r="K132" s="241">
        <v>1978.18</v>
      </c>
      <c r="L132" s="242">
        <v>100</v>
      </c>
      <c r="M132" s="242">
        <f t="shared" si="104"/>
        <v>5229</v>
      </c>
      <c r="N132" s="241">
        <f t="shared" si="105"/>
        <v>100</v>
      </c>
      <c r="O132" s="241">
        <f t="shared" si="109"/>
        <v>0</v>
      </c>
      <c r="P132" s="241">
        <f t="shared" si="106"/>
        <v>-11.819999999999936</v>
      </c>
      <c r="Q132" s="241">
        <f t="shared" si="107"/>
        <v>-40.527000000000001</v>
      </c>
      <c r="R132" s="242"/>
      <c r="S132" s="242">
        <v>-40.527000000000001</v>
      </c>
      <c r="T132" s="241"/>
      <c r="U132" s="241"/>
      <c r="V132" s="241">
        <v>0</v>
      </c>
      <c r="W132" s="241"/>
      <c r="X132" s="241"/>
      <c r="Y132" s="241"/>
      <c r="Z132" s="241"/>
      <c r="AA132" s="239"/>
      <c r="AB132" s="239"/>
    </row>
    <row r="133" spans="1:670" x14ac:dyDescent="0.2">
      <c r="B133" s="238"/>
      <c r="C133" s="238"/>
      <c r="D133" s="238" t="s">
        <v>59</v>
      </c>
      <c r="E133" s="247" t="s">
        <v>60</v>
      </c>
      <c r="F133" s="241">
        <v>9190</v>
      </c>
      <c r="G133" s="241">
        <v>4000</v>
      </c>
      <c r="H133" s="241">
        <v>4000</v>
      </c>
      <c r="I133" s="241">
        <v>4000</v>
      </c>
      <c r="J133" s="241">
        <f t="shared" si="103"/>
        <v>0</v>
      </c>
      <c r="K133" s="241">
        <v>4000</v>
      </c>
      <c r="L133" s="242">
        <v>100</v>
      </c>
      <c r="M133" s="242">
        <f t="shared" si="104"/>
        <v>9190</v>
      </c>
      <c r="N133" s="241">
        <f t="shared" si="105"/>
        <v>100</v>
      </c>
      <c r="O133" s="241">
        <v>0</v>
      </c>
      <c r="P133" s="241">
        <f t="shared" si="106"/>
        <v>0</v>
      </c>
      <c r="Q133" s="241">
        <f t="shared" si="107"/>
        <v>0</v>
      </c>
      <c r="R133" s="242"/>
      <c r="S133" s="242"/>
      <c r="T133" s="241"/>
      <c r="U133" s="241"/>
      <c r="V133" s="241">
        <f t="shared" si="108"/>
        <v>0</v>
      </c>
      <c r="W133" s="260"/>
      <c r="X133" s="260"/>
      <c r="Y133" s="260"/>
      <c r="Z133" s="241"/>
      <c r="AA133" s="239"/>
      <c r="AB133" s="239"/>
    </row>
    <row r="134" spans="1:670" ht="38.25" x14ac:dyDescent="0.2">
      <c r="B134" s="238"/>
      <c r="C134" s="238"/>
      <c r="D134" s="238" t="s">
        <v>61</v>
      </c>
      <c r="E134" s="247" t="s">
        <v>62</v>
      </c>
      <c r="F134" s="241">
        <v>7832</v>
      </c>
      <c r="G134" s="241">
        <v>2855</v>
      </c>
      <c r="H134" s="241">
        <v>2855</v>
      </c>
      <c r="I134" s="241">
        <v>2855</v>
      </c>
      <c r="J134" s="241">
        <f t="shared" si="103"/>
        <v>0</v>
      </c>
      <c r="K134" s="241">
        <v>2855</v>
      </c>
      <c r="L134" s="242">
        <v>100</v>
      </c>
      <c r="M134" s="242">
        <f t="shared" si="104"/>
        <v>7832</v>
      </c>
      <c r="N134" s="241">
        <f t="shared" si="105"/>
        <v>100</v>
      </c>
      <c r="O134" s="241">
        <v>0</v>
      </c>
      <c r="P134" s="241">
        <f t="shared" si="106"/>
        <v>0</v>
      </c>
      <c r="Q134" s="241">
        <f t="shared" si="107"/>
        <v>-39.305999999999997</v>
      </c>
      <c r="R134" s="242"/>
      <c r="S134" s="242">
        <v>-39.305999999999997</v>
      </c>
      <c r="T134" s="241"/>
      <c r="U134" s="241"/>
      <c r="V134" s="241">
        <f t="shared" si="108"/>
        <v>39.305999999999997</v>
      </c>
      <c r="W134" s="260"/>
      <c r="X134" s="260"/>
      <c r="Y134" s="260"/>
      <c r="Z134" s="241"/>
      <c r="AA134" s="239"/>
      <c r="AB134" s="239"/>
    </row>
    <row r="135" spans="1:670" ht="25.5" x14ac:dyDescent="0.2">
      <c r="B135" s="245"/>
      <c r="C135" s="238"/>
      <c r="D135" s="250" t="s">
        <v>89</v>
      </c>
      <c r="E135" s="259" t="s">
        <v>110</v>
      </c>
      <c r="F135" s="241">
        <v>50</v>
      </c>
      <c r="G135" s="241">
        <v>0</v>
      </c>
      <c r="H135" s="241">
        <v>0</v>
      </c>
      <c r="I135" s="241">
        <v>0</v>
      </c>
      <c r="J135" s="241">
        <f t="shared" si="103"/>
        <v>0</v>
      </c>
      <c r="K135" s="241">
        <v>0</v>
      </c>
      <c r="L135" s="242">
        <v>100</v>
      </c>
      <c r="M135" s="242">
        <f t="shared" si="104"/>
        <v>50</v>
      </c>
      <c r="N135" s="241">
        <f t="shared" si="105"/>
        <v>100</v>
      </c>
      <c r="O135" s="241">
        <f t="shared" si="109"/>
        <v>0</v>
      </c>
      <c r="P135" s="241">
        <f t="shared" si="106"/>
        <v>0</v>
      </c>
      <c r="Q135" s="241">
        <f t="shared" si="107"/>
        <v>0</v>
      </c>
      <c r="R135" s="242"/>
      <c r="S135" s="242"/>
      <c r="T135" s="241"/>
      <c r="U135" s="241"/>
      <c r="V135" s="241">
        <f t="shared" si="108"/>
        <v>0</v>
      </c>
      <c r="W135" s="241"/>
      <c r="X135" s="241"/>
      <c r="Y135" s="241"/>
      <c r="Z135" s="241"/>
      <c r="AA135" s="239"/>
      <c r="AB135" s="239"/>
    </row>
    <row r="136" spans="1:670" ht="51" customHeight="1" x14ac:dyDescent="0.2">
      <c r="B136" s="238"/>
      <c r="C136" s="238"/>
      <c r="D136" s="238" t="s">
        <v>64</v>
      </c>
      <c r="E136" s="269" t="s">
        <v>65</v>
      </c>
      <c r="F136" s="241">
        <v>5221</v>
      </c>
      <c r="G136" s="241">
        <v>1750</v>
      </c>
      <c r="H136" s="241">
        <v>1750</v>
      </c>
      <c r="I136" s="241">
        <v>1750</v>
      </c>
      <c r="J136" s="241">
        <f t="shared" si="103"/>
        <v>0</v>
      </c>
      <c r="K136" s="241">
        <v>1750</v>
      </c>
      <c r="L136" s="242">
        <v>100</v>
      </c>
      <c r="M136" s="242">
        <f t="shared" si="104"/>
        <v>5221</v>
      </c>
      <c r="N136" s="241">
        <f t="shared" si="105"/>
        <v>100</v>
      </c>
      <c r="O136" s="241">
        <v>0</v>
      </c>
      <c r="P136" s="241">
        <f t="shared" si="106"/>
        <v>0</v>
      </c>
      <c r="Q136" s="241">
        <f t="shared" si="107"/>
        <v>-6.359</v>
      </c>
      <c r="R136" s="242"/>
      <c r="S136" s="242">
        <v>-6.359</v>
      </c>
      <c r="T136" s="241"/>
      <c r="U136" s="241"/>
      <c r="V136" s="241">
        <f t="shared" si="108"/>
        <v>6.359</v>
      </c>
      <c r="W136" s="260"/>
      <c r="X136" s="260"/>
      <c r="Y136" s="260"/>
      <c r="Z136" s="241"/>
      <c r="AA136" s="239"/>
      <c r="AB136" s="239"/>
    </row>
    <row r="137" spans="1:670" ht="25.5" x14ac:dyDescent="0.2">
      <c r="B137" s="238"/>
      <c r="C137" s="238"/>
      <c r="D137" s="238" t="s">
        <v>91</v>
      </c>
      <c r="E137" s="247" t="s">
        <v>92</v>
      </c>
      <c r="F137" s="241">
        <v>57182</v>
      </c>
      <c r="G137" s="241">
        <v>57182</v>
      </c>
      <c r="H137" s="241">
        <v>18853</v>
      </c>
      <c r="I137" s="241">
        <v>49095.372990000003</v>
      </c>
      <c r="J137" s="241">
        <f t="shared" si="103"/>
        <v>-8086.6270099999965</v>
      </c>
      <c r="K137" s="241">
        <v>18779.505880000001</v>
      </c>
      <c r="L137" s="242">
        <v>100</v>
      </c>
      <c r="M137" s="242">
        <f t="shared" si="104"/>
        <v>57182</v>
      </c>
      <c r="N137" s="241">
        <f t="shared" si="105"/>
        <v>100</v>
      </c>
      <c r="O137" s="241">
        <v>0</v>
      </c>
      <c r="P137" s="241">
        <f t="shared" si="106"/>
        <v>-73.494119999999384</v>
      </c>
      <c r="Q137" s="241">
        <f t="shared" si="107"/>
        <v>-1703.376</v>
      </c>
      <c r="R137" s="242"/>
      <c r="S137" s="242"/>
      <c r="T137" s="241">
        <v>-1703.376</v>
      </c>
      <c r="U137" s="241"/>
      <c r="V137" s="241">
        <f t="shared" si="108"/>
        <v>1629.8818800000006</v>
      </c>
      <c r="W137" s="260"/>
      <c r="X137" s="260"/>
      <c r="Y137" s="260"/>
      <c r="Z137" s="241"/>
      <c r="AA137" s="239" t="s">
        <v>216</v>
      </c>
      <c r="AB137" s="239" t="s">
        <v>216</v>
      </c>
    </row>
    <row r="138" spans="1:670" ht="40.5" customHeight="1" x14ac:dyDescent="0.2">
      <c r="B138" s="238"/>
      <c r="C138" s="238"/>
      <c r="D138" s="238" t="s">
        <v>93</v>
      </c>
      <c r="E138" s="247" t="s">
        <v>94</v>
      </c>
      <c r="F138" s="241">
        <v>1764</v>
      </c>
      <c r="G138" s="241">
        <v>1764</v>
      </c>
      <c r="H138" s="241">
        <v>1474</v>
      </c>
      <c r="I138" s="241">
        <v>1473.45</v>
      </c>
      <c r="J138" s="241">
        <f t="shared" si="103"/>
        <v>-290.54999999999995</v>
      </c>
      <c r="K138" s="241">
        <v>1473.45</v>
      </c>
      <c r="L138" s="242">
        <v>100</v>
      </c>
      <c r="M138" s="242">
        <f t="shared" si="104"/>
        <v>1764</v>
      </c>
      <c r="N138" s="241">
        <f t="shared" si="105"/>
        <v>100</v>
      </c>
      <c r="O138" s="241">
        <f t="shared" ref="O138:O141" si="110">M138-F138</f>
        <v>0</v>
      </c>
      <c r="P138" s="241">
        <f t="shared" si="106"/>
        <v>-0.54999999999995453</v>
      </c>
      <c r="Q138" s="241">
        <f t="shared" si="107"/>
        <v>0</v>
      </c>
      <c r="R138" s="242"/>
      <c r="S138" s="242"/>
      <c r="T138" s="241"/>
      <c r="U138" s="241"/>
      <c r="V138" s="241">
        <f t="shared" si="108"/>
        <v>-0.54999999999995453</v>
      </c>
      <c r="W138" s="241"/>
      <c r="X138" s="241"/>
      <c r="Y138" s="241"/>
      <c r="Z138" s="241"/>
      <c r="AA138" s="239" t="s">
        <v>66</v>
      </c>
      <c r="AB138" s="239" t="s">
        <v>66</v>
      </c>
    </row>
    <row r="139" spans="1:670" ht="39" customHeight="1" x14ac:dyDescent="0.2">
      <c r="B139" s="245"/>
      <c r="C139" s="238"/>
      <c r="D139" s="250" t="s">
        <v>95</v>
      </c>
      <c r="E139" s="259" t="s">
        <v>96</v>
      </c>
      <c r="F139" s="241">
        <v>433</v>
      </c>
      <c r="G139" s="241">
        <v>433</v>
      </c>
      <c r="H139" s="241">
        <v>131</v>
      </c>
      <c r="I139" s="241">
        <v>431.71951999999999</v>
      </c>
      <c r="J139" s="241">
        <f t="shared" si="103"/>
        <v>-1.2804800000000114</v>
      </c>
      <c r="K139" s="241">
        <v>0</v>
      </c>
      <c r="L139" s="242">
        <v>100</v>
      </c>
      <c r="M139" s="242">
        <f t="shared" si="104"/>
        <v>433</v>
      </c>
      <c r="N139" s="241">
        <f t="shared" si="105"/>
        <v>100</v>
      </c>
      <c r="O139" s="241">
        <f t="shared" si="110"/>
        <v>0</v>
      </c>
      <c r="P139" s="241">
        <f t="shared" si="106"/>
        <v>-131</v>
      </c>
      <c r="Q139" s="241">
        <f t="shared" si="107"/>
        <v>0</v>
      </c>
      <c r="R139" s="241"/>
      <c r="S139" s="242"/>
      <c r="T139" s="241"/>
      <c r="U139" s="241"/>
      <c r="V139" s="241">
        <f t="shared" si="108"/>
        <v>-131</v>
      </c>
      <c r="W139" s="241"/>
      <c r="X139" s="241"/>
      <c r="Y139" s="241"/>
      <c r="Z139" s="241"/>
      <c r="AA139" s="239" t="s">
        <v>66</v>
      </c>
      <c r="AB139" s="239" t="s">
        <v>66</v>
      </c>
    </row>
    <row r="140" spans="1:670" ht="51" x14ac:dyDescent="0.2">
      <c r="B140" s="238"/>
      <c r="C140" s="238"/>
      <c r="D140" s="238" t="s">
        <v>71</v>
      </c>
      <c r="E140" s="247" t="s">
        <v>104</v>
      </c>
      <c r="F140" s="241">
        <v>3107</v>
      </c>
      <c r="G140" s="241">
        <v>3107</v>
      </c>
      <c r="H140" s="241">
        <v>2253</v>
      </c>
      <c r="I140" s="241">
        <v>2011.729</v>
      </c>
      <c r="J140" s="241">
        <f t="shared" si="103"/>
        <v>-1095.271</v>
      </c>
      <c r="K140" s="241">
        <v>2011.729</v>
      </c>
      <c r="L140" s="242">
        <v>100</v>
      </c>
      <c r="M140" s="242">
        <f t="shared" si="104"/>
        <v>3107</v>
      </c>
      <c r="N140" s="241">
        <f t="shared" si="105"/>
        <v>100</v>
      </c>
      <c r="O140" s="241">
        <v>0</v>
      </c>
      <c r="P140" s="241">
        <f t="shared" si="106"/>
        <v>-241.27099999999996</v>
      </c>
      <c r="Q140" s="241">
        <f t="shared" si="107"/>
        <v>0</v>
      </c>
      <c r="R140" s="242"/>
      <c r="S140" s="242"/>
      <c r="T140" s="241"/>
      <c r="U140" s="241"/>
      <c r="V140" s="241">
        <v>0</v>
      </c>
      <c r="W140" s="260"/>
      <c r="X140" s="260"/>
      <c r="Y140" s="260"/>
      <c r="Z140" s="241"/>
      <c r="AA140" s="239" t="s">
        <v>66</v>
      </c>
      <c r="AB140" s="239" t="s">
        <v>66</v>
      </c>
    </row>
    <row r="141" spans="1:670" ht="50.25" customHeight="1" x14ac:dyDescent="0.2">
      <c r="B141" s="245"/>
      <c r="C141" s="238"/>
      <c r="D141" s="250" t="s">
        <v>75</v>
      </c>
      <c r="E141" s="246" t="s">
        <v>76</v>
      </c>
      <c r="F141" s="241">
        <v>2122</v>
      </c>
      <c r="G141" s="241">
        <v>2122</v>
      </c>
      <c r="H141" s="241">
        <v>200</v>
      </c>
      <c r="I141" s="241">
        <v>800</v>
      </c>
      <c r="J141" s="241">
        <f t="shared" si="103"/>
        <v>-1322</v>
      </c>
      <c r="K141" s="241">
        <v>200</v>
      </c>
      <c r="L141" s="242">
        <v>100</v>
      </c>
      <c r="M141" s="242">
        <f t="shared" si="104"/>
        <v>2122</v>
      </c>
      <c r="N141" s="241">
        <f t="shared" si="105"/>
        <v>100</v>
      </c>
      <c r="O141" s="241">
        <f t="shared" si="110"/>
        <v>0</v>
      </c>
      <c r="P141" s="241">
        <f t="shared" si="106"/>
        <v>0</v>
      </c>
      <c r="Q141" s="241">
        <f t="shared" si="107"/>
        <v>0</v>
      </c>
      <c r="R141" s="242"/>
      <c r="S141" s="242"/>
      <c r="T141" s="242"/>
      <c r="U141" s="242"/>
      <c r="V141" s="241">
        <v>0</v>
      </c>
      <c r="W141" s="241"/>
      <c r="X141" s="241"/>
      <c r="Y141" s="241"/>
      <c r="Z141" s="241"/>
      <c r="AA141" s="239"/>
      <c r="AB141" s="239" t="s">
        <v>66</v>
      </c>
    </row>
    <row r="142" spans="1:670" ht="51" x14ac:dyDescent="0.2">
      <c r="B142" s="238"/>
      <c r="C142" s="238"/>
      <c r="D142" s="238" t="s">
        <v>77</v>
      </c>
      <c r="E142" s="247" t="s">
        <v>78</v>
      </c>
      <c r="F142" s="241">
        <v>74287</v>
      </c>
      <c r="G142" s="241">
        <v>72419</v>
      </c>
      <c r="H142" s="241">
        <v>30232</v>
      </c>
      <c r="I142" s="241">
        <v>72409.668569999994</v>
      </c>
      <c r="J142" s="241">
        <f t="shared" si="103"/>
        <v>-9.3314300000056392</v>
      </c>
      <c r="K142" s="241">
        <v>30176.928550000001</v>
      </c>
      <c r="L142" s="242">
        <v>100</v>
      </c>
      <c r="M142" s="242">
        <f t="shared" si="104"/>
        <v>74287</v>
      </c>
      <c r="N142" s="241">
        <f t="shared" si="105"/>
        <v>100</v>
      </c>
      <c r="O142" s="241">
        <v>0</v>
      </c>
      <c r="P142" s="241">
        <f t="shared" si="106"/>
        <v>-55.071449999999459</v>
      </c>
      <c r="Q142" s="241">
        <f t="shared" si="107"/>
        <v>-0.214</v>
      </c>
      <c r="R142" s="241"/>
      <c r="S142" s="242"/>
      <c r="T142" s="241">
        <v>-0.214</v>
      </c>
      <c r="U142" s="241"/>
      <c r="V142" s="241">
        <v>0</v>
      </c>
      <c r="W142" s="260"/>
      <c r="X142" s="260"/>
      <c r="Y142" s="260"/>
      <c r="Z142" s="241"/>
      <c r="AA142" s="239" t="s">
        <v>66</v>
      </c>
      <c r="AB142" s="239" t="s">
        <v>66</v>
      </c>
    </row>
    <row r="143" spans="1:670" ht="27.75" customHeight="1" x14ac:dyDescent="0.2">
      <c r="B143" s="245"/>
      <c r="C143" s="238"/>
      <c r="D143" s="238" t="s">
        <v>83</v>
      </c>
      <c r="E143" s="247" t="s">
        <v>84</v>
      </c>
      <c r="F143" s="241">
        <v>13</v>
      </c>
      <c r="G143" s="241">
        <v>0</v>
      </c>
      <c r="H143" s="241">
        <v>0</v>
      </c>
      <c r="I143" s="241">
        <v>0</v>
      </c>
      <c r="J143" s="241">
        <f t="shared" si="103"/>
        <v>0</v>
      </c>
      <c r="K143" s="241">
        <v>0</v>
      </c>
      <c r="L143" s="242">
        <v>100</v>
      </c>
      <c r="M143" s="242">
        <f t="shared" si="104"/>
        <v>13</v>
      </c>
      <c r="N143" s="241">
        <f t="shared" si="105"/>
        <v>100</v>
      </c>
      <c r="O143" s="241">
        <f t="shared" ref="O143:O152" si="111">M143-F143</f>
        <v>0</v>
      </c>
      <c r="P143" s="241">
        <f t="shared" si="106"/>
        <v>0</v>
      </c>
      <c r="Q143" s="241">
        <f t="shared" si="107"/>
        <v>0</v>
      </c>
      <c r="R143" s="242"/>
      <c r="S143" s="242"/>
      <c r="T143" s="241"/>
      <c r="U143" s="241"/>
      <c r="V143" s="241">
        <f>P143-Q143-U143</f>
        <v>0</v>
      </c>
      <c r="W143" s="241"/>
      <c r="X143" s="241"/>
      <c r="Y143" s="241"/>
      <c r="Z143" s="241"/>
      <c r="AA143" s="239"/>
      <c r="AB143" s="239"/>
    </row>
    <row r="144" spans="1:670" s="254" customFormat="1" ht="64.5" customHeight="1" x14ac:dyDescent="0.2">
      <c r="A144" s="262"/>
      <c r="B144" s="238" t="s">
        <v>87</v>
      </c>
      <c r="C144" s="238"/>
      <c r="D144" s="238"/>
      <c r="E144" s="247" t="s">
        <v>182</v>
      </c>
      <c r="F144" s="241">
        <f t="shared" ref="F144:I144" si="112">F145</f>
        <v>742647</v>
      </c>
      <c r="G144" s="241">
        <f t="shared" si="112"/>
        <v>422175</v>
      </c>
      <c r="H144" s="241">
        <f t="shared" si="112"/>
        <v>108449</v>
      </c>
      <c r="I144" s="241">
        <f t="shared" si="112"/>
        <v>209538.04983000003</v>
      </c>
      <c r="J144" s="241">
        <f t="shared" si="103"/>
        <v>-212636.95016999997</v>
      </c>
      <c r="K144" s="241">
        <f t="shared" ref="K144:T144" si="113">K145</f>
        <v>106070.07388999999</v>
      </c>
      <c r="L144" s="242">
        <f t="shared" ref="L144:L150" si="114">(K144/H144)*100</f>
        <v>97.806410285018757</v>
      </c>
      <c r="M144" s="241">
        <f t="shared" si="113"/>
        <v>742647</v>
      </c>
      <c r="N144" s="241">
        <f t="shared" si="105"/>
        <v>100</v>
      </c>
      <c r="O144" s="241">
        <f t="shared" si="113"/>
        <v>0</v>
      </c>
      <c r="P144" s="241">
        <f t="shared" si="113"/>
        <v>-2378.9261100000012</v>
      </c>
      <c r="Q144" s="241">
        <f t="shared" si="113"/>
        <v>-42190.234000000004</v>
      </c>
      <c r="R144" s="241">
        <f t="shared" si="113"/>
        <v>0</v>
      </c>
      <c r="S144" s="241">
        <f t="shared" si="113"/>
        <v>-28546.297000000002</v>
      </c>
      <c r="T144" s="241">
        <f t="shared" si="113"/>
        <v>-13643.937</v>
      </c>
      <c r="U144" s="241">
        <v>0</v>
      </c>
      <c r="V144" s="241">
        <v>0</v>
      </c>
      <c r="W144" s="263"/>
      <c r="X144" s="263"/>
      <c r="Y144" s="263"/>
      <c r="Z144" s="263"/>
      <c r="AA144" s="264"/>
      <c r="AC144" s="236"/>
      <c r="AD144" s="262"/>
      <c r="AE144" s="262"/>
      <c r="AF144" s="262"/>
      <c r="AG144" s="262"/>
      <c r="AH144" s="262"/>
      <c r="AI144" s="262"/>
      <c r="AJ144" s="262"/>
      <c r="AK144" s="262"/>
      <c r="AL144" s="262"/>
      <c r="AM144" s="262"/>
      <c r="AN144" s="262"/>
      <c r="AO144" s="262"/>
      <c r="AP144" s="262"/>
      <c r="AQ144" s="262"/>
      <c r="AR144" s="262"/>
      <c r="AS144" s="262"/>
      <c r="AT144" s="262"/>
      <c r="AU144" s="262"/>
      <c r="AV144" s="262"/>
      <c r="AW144" s="262"/>
      <c r="AX144" s="262"/>
      <c r="AY144" s="262"/>
      <c r="AZ144" s="262"/>
      <c r="BA144" s="262"/>
      <c r="BB144" s="262"/>
      <c r="BC144" s="262"/>
      <c r="BD144" s="262"/>
      <c r="BE144" s="262"/>
      <c r="BF144" s="262"/>
      <c r="BG144" s="262"/>
      <c r="BH144" s="262"/>
      <c r="BI144" s="262"/>
      <c r="BJ144" s="262"/>
      <c r="BK144" s="262"/>
      <c r="BL144" s="262"/>
      <c r="BM144" s="262"/>
      <c r="BN144" s="262"/>
      <c r="BO144" s="262"/>
      <c r="BP144" s="262"/>
      <c r="BQ144" s="262"/>
      <c r="BR144" s="262"/>
      <c r="BS144" s="262"/>
      <c r="BT144" s="262"/>
      <c r="BU144" s="262"/>
      <c r="BV144" s="262"/>
      <c r="BW144" s="262"/>
      <c r="BX144" s="262"/>
      <c r="BY144" s="262"/>
      <c r="BZ144" s="262"/>
      <c r="CA144" s="262"/>
      <c r="CB144" s="262"/>
      <c r="CC144" s="262"/>
      <c r="CD144" s="262"/>
      <c r="CE144" s="262"/>
      <c r="CF144" s="262"/>
      <c r="CG144" s="262"/>
      <c r="CH144" s="262"/>
      <c r="CI144" s="262"/>
      <c r="CJ144" s="262"/>
      <c r="CK144" s="262"/>
      <c r="CL144" s="262"/>
      <c r="CM144" s="262"/>
      <c r="CN144" s="262"/>
      <c r="CO144" s="262"/>
      <c r="CP144" s="262"/>
      <c r="CQ144" s="262"/>
      <c r="CR144" s="262"/>
      <c r="CS144" s="262"/>
      <c r="CT144" s="262"/>
      <c r="CU144" s="262"/>
      <c r="CV144" s="262"/>
      <c r="CW144" s="262"/>
      <c r="CX144" s="262"/>
      <c r="CY144" s="262"/>
      <c r="CZ144" s="262"/>
      <c r="DA144" s="262"/>
      <c r="DB144" s="262"/>
      <c r="DC144" s="262"/>
      <c r="DD144" s="262"/>
      <c r="DE144" s="262"/>
      <c r="DF144" s="262"/>
      <c r="DG144" s="262"/>
      <c r="DH144" s="262"/>
      <c r="DI144" s="262"/>
      <c r="DJ144" s="262"/>
      <c r="DK144" s="262"/>
      <c r="DL144" s="262"/>
      <c r="DM144" s="262"/>
      <c r="DN144" s="262"/>
      <c r="DO144" s="262"/>
      <c r="DP144" s="262"/>
      <c r="DQ144" s="262"/>
      <c r="DR144" s="262"/>
      <c r="DS144" s="262"/>
      <c r="DT144" s="262"/>
      <c r="DU144" s="262"/>
      <c r="DV144" s="262"/>
      <c r="DW144" s="262"/>
      <c r="DX144" s="262"/>
      <c r="DY144" s="262"/>
      <c r="DZ144" s="262"/>
      <c r="EA144" s="262"/>
      <c r="EB144" s="262"/>
      <c r="EC144" s="262"/>
      <c r="ED144" s="262"/>
      <c r="EE144" s="262"/>
      <c r="EF144" s="262"/>
      <c r="EG144" s="262"/>
      <c r="EH144" s="262"/>
      <c r="EI144" s="262"/>
      <c r="EJ144" s="262"/>
      <c r="EK144" s="262"/>
      <c r="EL144" s="262"/>
      <c r="EM144" s="262"/>
      <c r="EN144" s="262"/>
      <c r="EO144" s="262"/>
      <c r="EP144" s="262"/>
      <c r="EQ144" s="262"/>
      <c r="ER144" s="262"/>
      <c r="ES144" s="262"/>
      <c r="ET144" s="262"/>
      <c r="EU144" s="262"/>
      <c r="EV144" s="262"/>
      <c r="EW144" s="262"/>
      <c r="EX144" s="262"/>
      <c r="EY144" s="262"/>
      <c r="EZ144" s="262"/>
      <c r="FA144" s="262"/>
      <c r="FB144" s="262"/>
      <c r="FC144" s="262"/>
      <c r="FD144" s="262"/>
      <c r="FE144" s="262"/>
      <c r="FF144" s="262"/>
      <c r="FG144" s="262"/>
      <c r="FH144" s="262"/>
      <c r="FI144" s="262"/>
      <c r="FJ144" s="262"/>
      <c r="FK144" s="262"/>
      <c r="FL144" s="262"/>
      <c r="FM144" s="262"/>
      <c r="FN144" s="262"/>
      <c r="FO144" s="262"/>
      <c r="FP144" s="262"/>
      <c r="FQ144" s="262"/>
      <c r="FR144" s="262"/>
      <c r="FS144" s="262"/>
      <c r="FT144" s="262"/>
      <c r="FU144" s="262"/>
      <c r="FV144" s="262"/>
      <c r="FW144" s="262"/>
      <c r="FX144" s="262"/>
      <c r="FY144" s="262"/>
      <c r="FZ144" s="262"/>
      <c r="GA144" s="262"/>
      <c r="GB144" s="262"/>
      <c r="GC144" s="262"/>
      <c r="GD144" s="262"/>
      <c r="GE144" s="262"/>
      <c r="GF144" s="262"/>
      <c r="GG144" s="262"/>
      <c r="GH144" s="262"/>
      <c r="GI144" s="262"/>
      <c r="GJ144" s="262"/>
      <c r="GK144" s="262"/>
      <c r="GL144" s="262"/>
      <c r="GM144" s="262"/>
      <c r="GN144" s="262"/>
      <c r="GO144" s="262"/>
      <c r="GP144" s="262"/>
      <c r="GQ144" s="262"/>
      <c r="GR144" s="262"/>
      <c r="GS144" s="262"/>
      <c r="GT144" s="262"/>
      <c r="GU144" s="262"/>
      <c r="GV144" s="262"/>
      <c r="GW144" s="262"/>
      <c r="GX144" s="262"/>
      <c r="GY144" s="262"/>
      <c r="GZ144" s="262"/>
      <c r="HA144" s="262"/>
      <c r="HB144" s="262"/>
      <c r="HC144" s="262"/>
      <c r="HD144" s="262"/>
      <c r="HE144" s="262"/>
      <c r="HF144" s="262"/>
      <c r="HG144" s="262"/>
      <c r="HH144" s="262"/>
      <c r="HI144" s="262"/>
      <c r="HJ144" s="262"/>
      <c r="HK144" s="262"/>
      <c r="HL144" s="262"/>
      <c r="HM144" s="262"/>
      <c r="HN144" s="262"/>
      <c r="HO144" s="262"/>
      <c r="HP144" s="262"/>
      <c r="HQ144" s="262"/>
      <c r="HR144" s="262"/>
      <c r="HS144" s="262"/>
      <c r="HT144" s="262"/>
      <c r="HU144" s="262"/>
      <c r="HV144" s="262"/>
      <c r="HW144" s="262"/>
      <c r="HX144" s="262"/>
      <c r="HY144" s="262"/>
      <c r="HZ144" s="262"/>
      <c r="IA144" s="262"/>
      <c r="IB144" s="262"/>
      <c r="IC144" s="262"/>
      <c r="ID144" s="262"/>
      <c r="IE144" s="262"/>
      <c r="IF144" s="262"/>
      <c r="IG144" s="262"/>
      <c r="IH144" s="262"/>
      <c r="II144" s="262"/>
      <c r="IJ144" s="262"/>
      <c r="IK144" s="262"/>
      <c r="IL144" s="262"/>
      <c r="IM144" s="262"/>
      <c r="IN144" s="262"/>
      <c r="IO144" s="262"/>
      <c r="IP144" s="262"/>
      <c r="IQ144" s="262"/>
      <c r="IR144" s="262"/>
      <c r="IS144" s="262"/>
      <c r="IT144" s="262"/>
      <c r="IU144" s="262"/>
      <c r="IV144" s="262"/>
      <c r="IW144" s="262"/>
      <c r="IX144" s="262"/>
      <c r="IY144" s="262"/>
      <c r="IZ144" s="262"/>
      <c r="JA144" s="262"/>
      <c r="JB144" s="262"/>
      <c r="JC144" s="262"/>
      <c r="JD144" s="262"/>
      <c r="JE144" s="262"/>
      <c r="JF144" s="262"/>
      <c r="JG144" s="262"/>
      <c r="JH144" s="262"/>
      <c r="JI144" s="262"/>
      <c r="JJ144" s="262"/>
      <c r="JK144" s="262"/>
      <c r="JL144" s="262"/>
      <c r="JM144" s="262"/>
      <c r="JN144" s="262"/>
      <c r="JO144" s="262"/>
      <c r="JP144" s="262"/>
      <c r="JQ144" s="262"/>
      <c r="JR144" s="262"/>
      <c r="JS144" s="262"/>
      <c r="JT144" s="262"/>
      <c r="JU144" s="262"/>
      <c r="JV144" s="262"/>
      <c r="JW144" s="262"/>
      <c r="JX144" s="262"/>
      <c r="JY144" s="262"/>
      <c r="JZ144" s="262"/>
      <c r="KA144" s="262"/>
      <c r="KB144" s="262"/>
      <c r="KC144" s="262"/>
      <c r="KD144" s="262"/>
      <c r="KE144" s="262"/>
      <c r="KF144" s="262"/>
      <c r="KG144" s="262"/>
      <c r="KH144" s="262"/>
      <c r="KI144" s="262"/>
      <c r="KJ144" s="262"/>
      <c r="KK144" s="262"/>
      <c r="KL144" s="262"/>
      <c r="KM144" s="262"/>
      <c r="KN144" s="262"/>
      <c r="KO144" s="262"/>
      <c r="KP144" s="262"/>
      <c r="KQ144" s="262"/>
      <c r="KR144" s="262"/>
      <c r="KS144" s="262"/>
      <c r="KT144" s="262"/>
      <c r="KU144" s="262"/>
      <c r="KV144" s="262"/>
      <c r="KW144" s="262"/>
      <c r="KX144" s="262"/>
      <c r="KY144" s="262"/>
      <c r="KZ144" s="262"/>
      <c r="LA144" s="262"/>
      <c r="LB144" s="262"/>
      <c r="LC144" s="262"/>
      <c r="LD144" s="262"/>
      <c r="LE144" s="262"/>
      <c r="LF144" s="262"/>
      <c r="LG144" s="262"/>
      <c r="LH144" s="262"/>
      <c r="LI144" s="262"/>
      <c r="LJ144" s="262"/>
      <c r="LK144" s="262"/>
      <c r="LL144" s="262"/>
      <c r="LM144" s="262"/>
      <c r="LN144" s="262"/>
      <c r="LO144" s="262"/>
      <c r="LP144" s="262"/>
      <c r="LQ144" s="262"/>
      <c r="LR144" s="262"/>
      <c r="LS144" s="262"/>
      <c r="LT144" s="262"/>
      <c r="LU144" s="262"/>
      <c r="LV144" s="262"/>
      <c r="LW144" s="262"/>
      <c r="LX144" s="262"/>
      <c r="LY144" s="262"/>
      <c r="LZ144" s="262"/>
      <c r="MA144" s="262"/>
      <c r="MB144" s="262"/>
      <c r="MC144" s="262"/>
      <c r="MD144" s="262"/>
      <c r="ME144" s="262"/>
      <c r="MF144" s="262"/>
      <c r="MG144" s="262"/>
      <c r="MH144" s="262"/>
      <c r="MI144" s="262"/>
      <c r="MJ144" s="262"/>
      <c r="MK144" s="262"/>
      <c r="ML144" s="262"/>
      <c r="MM144" s="262"/>
      <c r="MN144" s="262"/>
      <c r="MO144" s="262"/>
      <c r="MP144" s="262"/>
      <c r="MQ144" s="262"/>
      <c r="MR144" s="262"/>
      <c r="MS144" s="262"/>
      <c r="MT144" s="262"/>
      <c r="MU144" s="262"/>
      <c r="MV144" s="262"/>
      <c r="MW144" s="262"/>
      <c r="MX144" s="262"/>
      <c r="MY144" s="262"/>
      <c r="MZ144" s="262"/>
      <c r="NA144" s="262"/>
      <c r="NB144" s="262"/>
      <c r="NC144" s="262"/>
      <c r="ND144" s="262"/>
      <c r="NE144" s="262"/>
      <c r="NF144" s="262"/>
      <c r="NG144" s="262"/>
      <c r="NH144" s="262"/>
      <c r="NI144" s="262"/>
      <c r="NJ144" s="262"/>
      <c r="NK144" s="262"/>
      <c r="NL144" s="262"/>
      <c r="NM144" s="262"/>
      <c r="NN144" s="262"/>
      <c r="NO144" s="262"/>
      <c r="NP144" s="262"/>
      <c r="NQ144" s="262"/>
      <c r="NR144" s="262"/>
      <c r="NS144" s="262"/>
      <c r="NT144" s="262"/>
      <c r="NU144" s="262"/>
      <c r="NV144" s="262"/>
      <c r="NW144" s="262"/>
      <c r="NX144" s="262"/>
      <c r="NY144" s="262"/>
      <c r="NZ144" s="262"/>
      <c r="OA144" s="262"/>
      <c r="OB144" s="262"/>
      <c r="OC144" s="262"/>
      <c r="OD144" s="262"/>
      <c r="OE144" s="262"/>
      <c r="OF144" s="262"/>
      <c r="OG144" s="262"/>
      <c r="OH144" s="262"/>
      <c r="OI144" s="262"/>
      <c r="OJ144" s="262"/>
      <c r="OK144" s="262"/>
      <c r="OL144" s="262"/>
      <c r="OM144" s="262"/>
      <c r="ON144" s="262"/>
      <c r="OO144" s="262"/>
      <c r="OP144" s="262"/>
      <c r="OQ144" s="262"/>
      <c r="OR144" s="262"/>
      <c r="OS144" s="262"/>
      <c r="OT144" s="262"/>
      <c r="OU144" s="262"/>
      <c r="OV144" s="262"/>
      <c r="OW144" s="262"/>
      <c r="OX144" s="262"/>
      <c r="OY144" s="262"/>
      <c r="OZ144" s="262"/>
      <c r="PA144" s="262"/>
      <c r="PB144" s="262"/>
      <c r="PC144" s="262"/>
      <c r="PD144" s="262"/>
      <c r="PE144" s="262"/>
      <c r="PF144" s="262"/>
      <c r="PG144" s="262"/>
      <c r="PH144" s="262"/>
      <c r="PI144" s="262"/>
      <c r="PJ144" s="262"/>
      <c r="PK144" s="262"/>
      <c r="PL144" s="262"/>
      <c r="PM144" s="262"/>
      <c r="PN144" s="262"/>
      <c r="PO144" s="262"/>
      <c r="PP144" s="262"/>
      <c r="PQ144" s="262"/>
      <c r="PR144" s="262"/>
      <c r="PS144" s="262"/>
      <c r="PT144" s="262"/>
      <c r="PU144" s="262"/>
      <c r="PV144" s="262"/>
      <c r="PW144" s="262"/>
      <c r="PX144" s="262"/>
      <c r="PY144" s="262"/>
      <c r="PZ144" s="262"/>
      <c r="QA144" s="262"/>
      <c r="QB144" s="262"/>
      <c r="QC144" s="262"/>
      <c r="QD144" s="262"/>
      <c r="QE144" s="262"/>
      <c r="QF144" s="262"/>
      <c r="QG144" s="262"/>
      <c r="QH144" s="262"/>
      <c r="QI144" s="262"/>
      <c r="QJ144" s="262"/>
      <c r="QK144" s="262"/>
      <c r="QL144" s="262"/>
      <c r="QM144" s="262"/>
      <c r="QN144" s="262"/>
      <c r="QO144" s="262"/>
      <c r="QP144" s="262"/>
      <c r="QQ144" s="262"/>
      <c r="QR144" s="262"/>
      <c r="QS144" s="262"/>
      <c r="QT144" s="262"/>
      <c r="QU144" s="262"/>
      <c r="QV144" s="262"/>
      <c r="QW144" s="262"/>
      <c r="QX144" s="262"/>
      <c r="QY144" s="262"/>
      <c r="QZ144" s="262"/>
      <c r="RA144" s="262"/>
      <c r="RB144" s="262"/>
      <c r="RC144" s="262"/>
      <c r="RD144" s="262"/>
      <c r="RE144" s="262"/>
      <c r="RF144" s="262"/>
      <c r="RG144" s="262"/>
      <c r="RH144" s="262"/>
      <c r="RI144" s="262"/>
      <c r="RJ144" s="262"/>
      <c r="RK144" s="262"/>
      <c r="RL144" s="262"/>
      <c r="RM144" s="262"/>
      <c r="RN144" s="262"/>
      <c r="RO144" s="262"/>
      <c r="RP144" s="262"/>
      <c r="RQ144" s="262"/>
      <c r="RR144" s="262"/>
      <c r="RS144" s="262"/>
      <c r="RT144" s="262"/>
      <c r="RU144" s="262"/>
      <c r="RV144" s="262"/>
      <c r="RW144" s="262"/>
      <c r="RX144" s="262"/>
      <c r="RY144" s="262"/>
      <c r="RZ144" s="262"/>
      <c r="SA144" s="262"/>
      <c r="SB144" s="262"/>
      <c r="SC144" s="262"/>
      <c r="SD144" s="262"/>
      <c r="SE144" s="262"/>
      <c r="SF144" s="262"/>
      <c r="SG144" s="262"/>
      <c r="SH144" s="262"/>
      <c r="SI144" s="262"/>
      <c r="SJ144" s="262"/>
      <c r="SK144" s="262"/>
      <c r="SL144" s="262"/>
      <c r="SM144" s="262"/>
      <c r="SN144" s="262"/>
      <c r="SO144" s="262"/>
      <c r="SP144" s="262"/>
      <c r="SQ144" s="262"/>
      <c r="SR144" s="262"/>
      <c r="SS144" s="262"/>
      <c r="ST144" s="262"/>
      <c r="SU144" s="262"/>
      <c r="SV144" s="262"/>
      <c r="SW144" s="262"/>
      <c r="SX144" s="262"/>
      <c r="SY144" s="262"/>
      <c r="SZ144" s="262"/>
      <c r="TA144" s="262"/>
      <c r="TB144" s="262"/>
      <c r="TC144" s="262"/>
      <c r="TD144" s="262"/>
      <c r="TE144" s="262"/>
      <c r="TF144" s="262"/>
      <c r="TG144" s="262"/>
      <c r="TH144" s="262"/>
      <c r="TI144" s="262"/>
      <c r="TJ144" s="262"/>
      <c r="TK144" s="262"/>
      <c r="TL144" s="262"/>
      <c r="TM144" s="262"/>
      <c r="TN144" s="262"/>
      <c r="TO144" s="262"/>
      <c r="TP144" s="262"/>
      <c r="TQ144" s="262"/>
      <c r="TR144" s="262"/>
      <c r="TS144" s="262"/>
      <c r="TT144" s="262"/>
      <c r="TU144" s="262"/>
      <c r="TV144" s="262"/>
      <c r="TW144" s="262"/>
      <c r="TX144" s="262"/>
      <c r="TY144" s="262"/>
      <c r="TZ144" s="262"/>
      <c r="UA144" s="262"/>
      <c r="UB144" s="262"/>
      <c r="UC144" s="262"/>
      <c r="UD144" s="262"/>
      <c r="UE144" s="262"/>
      <c r="UF144" s="262"/>
      <c r="UG144" s="262"/>
      <c r="UH144" s="262"/>
      <c r="UI144" s="262"/>
      <c r="UJ144" s="262"/>
      <c r="UK144" s="262"/>
      <c r="UL144" s="262"/>
      <c r="UM144" s="262"/>
      <c r="UN144" s="262"/>
      <c r="UO144" s="262"/>
      <c r="UP144" s="262"/>
      <c r="UQ144" s="262"/>
      <c r="UR144" s="262"/>
      <c r="US144" s="262"/>
      <c r="UT144" s="262"/>
      <c r="UU144" s="262"/>
      <c r="UV144" s="262"/>
      <c r="UW144" s="262"/>
      <c r="UX144" s="262"/>
      <c r="UY144" s="262"/>
      <c r="UZ144" s="262"/>
      <c r="VA144" s="262"/>
      <c r="VB144" s="262"/>
      <c r="VC144" s="262"/>
      <c r="VD144" s="262"/>
      <c r="VE144" s="262"/>
      <c r="VF144" s="262"/>
      <c r="VG144" s="262"/>
      <c r="VH144" s="262"/>
      <c r="VI144" s="262"/>
      <c r="VJ144" s="262"/>
      <c r="VK144" s="262"/>
      <c r="VL144" s="262"/>
      <c r="VM144" s="262"/>
      <c r="VN144" s="262"/>
      <c r="VO144" s="262"/>
      <c r="VP144" s="262"/>
      <c r="VQ144" s="262"/>
      <c r="VR144" s="262"/>
      <c r="VS144" s="262"/>
      <c r="VT144" s="262"/>
      <c r="VU144" s="262"/>
      <c r="VV144" s="262"/>
      <c r="VW144" s="262"/>
      <c r="VX144" s="262"/>
      <c r="VY144" s="262"/>
      <c r="VZ144" s="262"/>
      <c r="WA144" s="262"/>
      <c r="WB144" s="262"/>
      <c r="WC144" s="262"/>
      <c r="WD144" s="262"/>
      <c r="WE144" s="262"/>
      <c r="WF144" s="262"/>
      <c r="WG144" s="262"/>
      <c r="WH144" s="262"/>
      <c r="WI144" s="262"/>
      <c r="WJ144" s="262"/>
      <c r="WK144" s="262"/>
      <c r="WL144" s="262"/>
      <c r="WM144" s="262"/>
      <c r="WN144" s="262"/>
      <c r="WO144" s="262"/>
      <c r="WP144" s="262"/>
      <c r="WQ144" s="262"/>
      <c r="WR144" s="262"/>
      <c r="WS144" s="262"/>
      <c r="WT144" s="262"/>
      <c r="WU144" s="262"/>
      <c r="WV144" s="262"/>
      <c r="WW144" s="262"/>
      <c r="WX144" s="262"/>
      <c r="WY144" s="262"/>
      <c r="WZ144" s="262"/>
      <c r="XA144" s="262"/>
      <c r="XB144" s="262"/>
      <c r="XC144" s="262"/>
      <c r="XD144" s="262"/>
      <c r="XE144" s="262"/>
      <c r="XF144" s="262"/>
      <c r="XG144" s="262"/>
      <c r="XH144" s="262"/>
      <c r="XI144" s="262"/>
      <c r="XJ144" s="262"/>
      <c r="XK144" s="262"/>
      <c r="XL144" s="262"/>
      <c r="XM144" s="262"/>
      <c r="XN144" s="262"/>
      <c r="XO144" s="262"/>
      <c r="XP144" s="262"/>
      <c r="XQ144" s="262"/>
      <c r="XR144" s="262"/>
      <c r="XS144" s="262"/>
      <c r="XT144" s="262"/>
      <c r="XU144" s="262"/>
      <c r="XV144" s="262"/>
      <c r="XW144" s="262"/>
      <c r="XX144" s="262"/>
      <c r="XY144" s="262"/>
      <c r="XZ144" s="262"/>
      <c r="YA144" s="262"/>
      <c r="YB144" s="262"/>
      <c r="YC144" s="262"/>
      <c r="YD144" s="262"/>
      <c r="YE144" s="262"/>
      <c r="YF144" s="262"/>
      <c r="YG144" s="262"/>
      <c r="YH144" s="262"/>
      <c r="YI144" s="262"/>
      <c r="YJ144" s="262"/>
      <c r="YK144" s="262"/>
      <c r="YL144" s="262"/>
      <c r="YM144" s="262"/>
      <c r="YN144" s="262"/>
      <c r="YO144" s="262"/>
      <c r="YP144" s="262"/>
      <c r="YQ144" s="262"/>
      <c r="YR144" s="262"/>
      <c r="YS144" s="262"/>
      <c r="YT144" s="262"/>
    </row>
    <row r="145" spans="1:28" ht="25.5" x14ac:dyDescent="0.2">
      <c r="B145" s="245"/>
      <c r="C145" s="238" t="s">
        <v>46</v>
      </c>
      <c r="D145" s="238"/>
      <c r="E145" s="247" t="s">
        <v>47</v>
      </c>
      <c r="F145" s="265">
        <f t="shared" ref="F145:V145" si="115">F146+F148+F149+F150+F152+F153+F154+F156+F157+F158+F147+F151+F155+F159+F160</f>
        <v>742647</v>
      </c>
      <c r="G145" s="265">
        <f t="shared" si="115"/>
        <v>422175</v>
      </c>
      <c r="H145" s="265">
        <f t="shared" si="115"/>
        <v>108449</v>
      </c>
      <c r="I145" s="265">
        <f t="shared" si="115"/>
        <v>209538.04983000003</v>
      </c>
      <c r="J145" s="265">
        <f t="shared" si="115"/>
        <v>-212636.95017</v>
      </c>
      <c r="K145" s="271">
        <f t="shared" si="115"/>
        <v>106070.07388999999</v>
      </c>
      <c r="L145" s="265" t="e">
        <f t="shared" si="115"/>
        <v>#DIV/0!</v>
      </c>
      <c r="M145" s="265">
        <f t="shared" si="115"/>
        <v>742647</v>
      </c>
      <c r="N145" s="265">
        <f t="shared" si="115"/>
        <v>1500</v>
      </c>
      <c r="O145" s="265">
        <f t="shared" si="115"/>
        <v>0</v>
      </c>
      <c r="P145" s="265">
        <f t="shared" si="115"/>
        <v>-2378.9261100000012</v>
      </c>
      <c r="Q145" s="265">
        <f t="shared" si="115"/>
        <v>-42190.234000000004</v>
      </c>
      <c r="R145" s="265">
        <f t="shared" si="115"/>
        <v>0</v>
      </c>
      <c r="S145" s="265">
        <f t="shared" si="115"/>
        <v>-28546.297000000002</v>
      </c>
      <c r="T145" s="265">
        <f t="shared" si="115"/>
        <v>-13643.937</v>
      </c>
      <c r="U145" s="265">
        <f t="shared" si="115"/>
        <v>0</v>
      </c>
      <c r="V145" s="265">
        <f t="shared" si="115"/>
        <v>38164.536890000003</v>
      </c>
      <c r="W145" s="241"/>
      <c r="X145" s="241"/>
      <c r="Y145" s="241"/>
      <c r="Z145" s="241"/>
      <c r="AA145" s="257"/>
      <c r="AB145" s="266"/>
    </row>
    <row r="146" spans="1:28" ht="25.5" x14ac:dyDescent="0.2">
      <c r="A146" s="272" t="s">
        <v>109</v>
      </c>
      <c r="B146" s="245"/>
      <c r="C146" s="238"/>
      <c r="D146" s="238" t="s">
        <v>88</v>
      </c>
      <c r="E146" s="247" t="s">
        <v>49</v>
      </c>
      <c r="F146" s="241">
        <v>327986</v>
      </c>
      <c r="G146" s="241">
        <v>56792</v>
      </c>
      <c r="H146" s="241">
        <v>45411</v>
      </c>
      <c r="I146" s="241">
        <v>44417.962</v>
      </c>
      <c r="J146" s="241">
        <f t="shared" ref="J146:J160" si="116">I146-G146</f>
        <v>-12374.038</v>
      </c>
      <c r="K146" s="241">
        <v>44417.962</v>
      </c>
      <c r="L146" s="242">
        <f t="shared" si="114"/>
        <v>97.813221466164578</v>
      </c>
      <c r="M146" s="242">
        <f t="shared" ref="M146:M160" si="117">F146</f>
        <v>327986</v>
      </c>
      <c r="N146" s="241">
        <f t="shared" ref="N146:N148" si="118">M146/F146*100</f>
        <v>100</v>
      </c>
      <c r="O146" s="241">
        <f t="shared" si="111"/>
        <v>0</v>
      </c>
      <c r="P146" s="241">
        <f t="shared" ref="P146:P160" si="119">K146-H146</f>
        <v>-993.03800000000047</v>
      </c>
      <c r="Q146" s="241">
        <f t="shared" ref="Q146:Q162" si="120">R146+S146+T146</f>
        <v>-24510.915000000001</v>
      </c>
      <c r="R146" s="242"/>
      <c r="S146" s="242">
        <v>-24510.915000000001</v>
      </c>
      <c r="T146" s="241"/>
      <c r="U146" s="241"/>
      <c r="V146" s="241">
        <f t="shared" ref="V146:V156" si="121">P146-Q146-U146</f>
        <v>23517.877</v>
      </c>
      <c r="W146" s="241"/>
      <c r="X146" s="241"/>
      <c r="Y146" s="241"/>
      <c r="Z146" s="241"/>
      <c r="AA146" s="239" t="s">
        <v>50</v>
      </c>
      <c r="AB146" s="239" t="s">
        <v>50</v>
      </c>
    </row>
    <row r="147" spans="1:28" x14ac:dyDescent="0.2">
      <c r="B147" s="254"/>
      <c r="C147" s="254"/>
      <c r="D147" s="238" t="s">
        <v>101</v>
      </c>
      <c r="E147" s="247" t="s">
        <v>56</v>
      </c>
      <c r="F147" s="241">
        <v>14826</v>
      </c>
      <c r="G147" s="241">
        <v>10513</v>
      </c>
      <c r="H147" s="241">
        <v>0</v>
      </c>
      <c r="I147" s="241">
        <v>0</v>
      </c>
      <c r="J147" s="241">
        <f t="shared" si="116"/>
        <v>-10513</v>
      </c>
      <c r="K147" s="241">
        <v>0</v>
      </c>
      <c r="L147" s="242" t="e">
        <f t="shared" si="114"/>
        <v>#DIV/0!</v>
      </c>
      <c r="M147" s="242">
        <f t="shared" si="117"/>
        <v>14826</v>
      </c>
      <c r="N147" s="241">
        <f t="shared" si="118"/>
        <v>100</v>
      </c>
      <c r="O147" s="241">
        <f t="shared" si="111"/>
        <v>0</v>
      </c>
      <c r="P147" s="241">
        <f t="shared" si="119"/>
        <v>0</v>
      </c>
      <c r="Q147" s="241">
        <f t="shared" si="120"/>
        <v>0</v>
      </c>
      <c r="R147" s="242"/>
      <c r="S147" s="242"/>
      <c r="T147" s="241"/>
      <c r="U147" s="241"/>
      <c r="V147" s="241">
        <v>0</v>
      </c>
      <c r="W147" s="241"/>
      <c r="X147" s="241"/>
      <c r="Y147" s="241"/>
      <c r="Z147" s="241"/>
      <c r="AA147" s="239"/>
      <c r="AB147" s="239"/>
    </row>
    <row r="148" spans="1:28" ht="38.25" x14ac:dyDescent="0.2">
      <c r="B148" s="245"/>
      <c r="C148" s="238"/>
      <c r="D148" s="250" t="s">
        <v>103</v>
      </c>
      <c r="E148" s="251" t="s">
        <v>58</v>
      </c>
      <c r="F148" s="241">
        <v>11413</v>
      </c>
      <c r="G148" s="241">
        <v>1753</v>
      </c>
      <c r="H148" s="241">
        <v>1379</v>
      </c>
      <c r="I148" s="241">
        <v>1347.3409999999999</v>
      </c>
      <c r="J148" s="241">
        <f t="shared" si="116"/>
        <v>-405.65900000000011</v>
      </c>
      <c r="K148" s="241">
        <v>1347.3409999999999</v>
      </c>
      <c r="L148" s="242">
        <f t="shared" si="114"/>
        <v>97.704205946337922</v>
      </c>
      <c r="M148" s="242">
        <f t="shared" si="117"/>
        <v>11413</v>
      </c>
      <c r="N148" s="241">
        <f t="shared" si="118"/>
        <v>100</v>
      </c>
      <c r="O148" s="241">
        <f t="shared" si="111"/>
        <v>0</v>
      </c>
      <c r="P148" s="241">
        <f t="shared" si="119"/>
        <v>-31.659000000000106</v>
      </c>
      <c r="Q148" s="241">
        <f t="shared" si="120"/>
        <v>-866.70299999999997</v>
      </c>
      <c r="R148" s="242"/>
      <c r="S148" s="242">
        <v>-866.70299999999997</v>
      </c>
      <c r="T148" s="241"/>
      <c r="U148" s="241"/>
      <c r="V148" s="241">
        <v>0</v>
      </c>
      <c r="W148" s="241"/>
      <c r="X148" s="241"/>
      <c r="Y148" s="241"/>
      <c r="Z148" s="241"/>
      <c r="AA148" s="239" t="s">
        <v>50</v>
      </c>
      <c r="AB148" s="239" t="s">
        <v>50</v>
      </c>
    </row>
    <row r="149" spans="1:28" ht="25.5" x14ac:dyDescent="0.2">
      <c r="B149" s="238"/>
      <c r="C149" s="238"/>
      <c r="D149" s="238" t="s">
        <v>59</v>
      </c>
      <c r="E149" s="247" t="s">
        <v>60</v>
      </c>
      <c r="F149" s="241">
        <v>17318</v>
      </c>
      <c r="G149" s="241">
        <v>2810</v>
      </c>
      <c r="H149" s="241">
        <v>2408</v>
      </c>
      <c r="I149" s="241">
        <v>2407.7910000000002</v>
      </c>
      <c r="J149" s="241">
        <f t="shared" si="116"/>
        <v>-402.20899999999983</v>
      </c>
      <c r="K149" s="241">
        <v>2407.7910000000002</v>
      </c>
      <c r="L149" s="242">
        <f t="shared" si="114"/>
        <v>99.991320598006652</v>
      </c>
      <c r="M149" s="242">
        <f t="shared" si="117"/>
        <v>17318</v>
      </c>
      <c r="N149" s="241">
        <v>100</v>
      </c>
      <c r="O149" s="241">
        <f t="shared" si="111"/>
        <v>0</v>
      </c>
      <c r="P149" s="241">
        <f t="shared" si="119"/>
        <v>-0.20899999999983265</v>
      </c>
      <c r="Q149" s="241">
        <f t="shared" si="120"/>
        <v>-1291.9359999999999</v>
      </c>
      <c r="R149" s="241"/>
      <c r="S149" s="241">
        <v>-1291.9359999999999</v>
      </c>
      <c r="T149" s="241"/>
      <c r="U149" s="241"/>
      <c r="V149" s="241">
        <v>0</v>
      </c>
      <c r="W149" s="241"/>
      <c r="X149" s="241"/>
      <c r="Y149" s="241"/>
      <c r="Z149" s="241"/>
      <c r="AA149" s="239" t="s">
        <v>50</v>
      </c>
      <c r="AB149" s="239" t="s">
        <v>50</v>
      </c>
    </row>
    <row r="150" spans="1:28" ht="44.25" customHeight="1" x14ac:dyDescent="0.2">
      <c r="B150" s="245"/>
      <c r="C150" s="238"/>
      <c r="D150" s="238" t="s">
        <v>61</v>
      </c>
      <c r="E150" s="247" t="s">
        <v>102</v>
      </c>
      <c r="F150" s="241">
        <v>14759</v>
      </c>
      <c r="G150" s="241">
        <v>2316</v>
      </c>
      <c r="H150" s="241">
        <v>1943</v>
      </c>
      <c r="I150" s="241">
        <v>1894.29</v>
      </c>
      <c r="J150" s="241">
        <f t="shared" si="116"/>
        <v>-421.71000000000004</v>
      </c>
      <c r="K150" s="241">
        <v>1894.29</v>
      </c>
      <c r="L150" s="242">
        <f t="shared" si="114"/>
        <v>97.49305198147195</v>
      </c>
      <c r="M150" s="242">
        <f t="shared" si="117"/>
        <v>14759</v>
      </c>
      <c r="N150" s="241">
        <f t="shared" ref="N150:N160" si="122">M150/F150*100</f>
        <v>100</v>
      </c>
      <c r="O150" s="241">
        <f t="shared" si="111"/>
        <v>0</v>
      </c>
      <c r="P150" s="241">
        <f t="shared" si="119"/>
        <v>-48.710000000000036</v>
      </c>
      <c r="Q150" s="241">
        <f t="shared" si="120"/>
        <v>-1120.8030000000001</v>
      </c>
      <c r="R150" s="242"/>
      <c r="S150" s="242">
        <v>-1120.8030000000001</v>
      </c>
      <c r="T150" s="241"/>
      <c r="U150" s="241"/>
      <c r="V150" s="241">
        <f t="shared" si="121"/>
        <v>1072.0930000000001</v>
      </c>
      <c r="W150" s="241"/>
      <c r="X150" s="241"/>
      <c r="Y150" s="241"/>
      <c r="Z150" s="241"/>
      <c r="AA150" s="239" t="s">
        <v>50</v>
      </c>
      <c r="AB150" s="239" t="s">
        <v>50</v>
      </c>
    </row>
    <row r="151" spans="1:28" ht="25.5" x14ac:dyDescent="0.2">
      <c r="B151" s="245"/>
      <c r="C151" s="238"/>
      <c r="D151" s="250" t="s">
        <v>89</v>
      </c>
      <c r="E151" s="259" t="s">
        <v>110</v>
      </c>
      <c r="F151" s="241">
        <v>50</v>
      </c>
      <c r="G151" s="241">
        <v>50</v>
      </c>
      <c r="H151" s="241">
        <v>0</v>
      </c>
      <c r="I151" s="241">
        <v>0</v>
      </c>
      <c r="J151" s="241">
        <f t="shared" si="116"/>
        <v>-50</v>
      </c>
      <c r="K151" s="241">
        <v>0</v>
      </c>
      <c r="L151" s="242">
        <v>100</v>
      </c>
      <c r="M151" s="242">
        <f t="shared" si="117"/>
        <v>50</v>
      </c>
      <c r="N151" s="241">
        <f t="shared" si="122"/>
        <v>100</v>
      </c>
      <c r="O151" s="241">
        <f t="shared" si="111"/>
        <v>0</v>
      </c>
      <c r="P151" s="241">
        <f t="shared" si="119"/>
        <v>0</v>
      </c>
      <c r="Q151" s="241">
        <f t="shared" si="120"/>
        <v>0</v>
      </c>
      <c r="R151" s="242"/>
      <c r="S151" s="242"/>
      <c r="T151" s="241"/>
      <c r="U151" s="241"/>
      <c r="V151" s="241">
        <f t="shared" si="121"/>
        <v>0</v>
      </c>
      <c r="W151" s="241"/>
      <c r="X151" s="241"/>
      <c r="Y151" s="241"/>
      <c r="Z151" s="241"/>
      <c r="AA151" s="239"/>
      <c r="AB151" s="239"/>
    </row>
    <row r="152" spans="1:28" ht="51" x14ac:dyDescent="0.2">
      <c r="B152" s="238"/>
      <c r="C152" s="238"/>
      <c r="D152" s="238" t="s">
        <v>64</v>
      </c>
      <c r="E152" s="258" t="s">
        <v>65</v>
      </c>
      <c r="F152" s="241">
        <v>9840</v>
      </c>
      <c r="G152" s="241">
        <v>1486</v>
      </c>
      <c r="H152" s="241">
        <v>1128</v>
      </c>
      <c r="I152" s="241">
        <v>1096.182</v>
      </c>
      <c r="J152" s="241">
        <f t="shared" si="116"/>
        <v>-389.81799999999998</v>
      </c>
      <c r="K152" s="241">
        <v>1096.182</v>
      </c>
      <c r="L152" s="242">
        <f>(K152/H152)*100</f>
        <v>97.179255319148936</v>
      </c>
      <c r="M152" s="242">
        <f t="shared" si="117"/>
        <v>9840</v>
      </c>
      <c r="N152" s="241">
        <f t="shared" si="122"/>
        <v>100</v>
      </c>
      <c r="O152" s="241">
        <f t="shared" si="111"/>
        <v>0</v>
      </c>
      <c r="P152" s="241">
        <f t="shared" si="119"/>
        <v>-31.817999999999984</v>
      </c>
      <c r="Q152" s="241">
        <f t="shared" si="120"/>
        <v>-755.94</v>
      </c>
      <c r="R152" s="241"/>
      <c r="S152" s="242">
        <v>-755.94</v>
      </c>
      <c r="T152" s="241"/>
      <c r="U152" s="241"/>
      <c r="V152" s="241">
        <f t="shared" si="121"/>
        <v>724.12200000000007</v>
      </c>
      <c r="W152" s="241"/>
      <c r="X152" s="241"/>
      <c r="Y152" s="241"/>
      <c r="Z152" s="241"/>
      <c r="AA152" s="239" t="s">
        <v>50</v>
      </c>
      <c r="AB152" s="239" t="s">
        <v>50</v>
      </c>
    </row>
    <row r="153" spans="1:28" ht="25.5" x14ac:dyDescent="0.2">
      <c r="B153" s="238"/>
      <c r="C153" s="238"/>
      <c r="D153" s="238" t="s">
        <v>91</v>
      </c>
      <c r="E153" s="247" t="s">
        <v>92</v>
      </c>
      <c r="F153" s="241">
        <v>58448</v>
      </c>
      <c r="G153" s="241">
        <v>58448</v>
      </c>
      <c r="H153" s="241">
        <v>1011</v>
      </c>
      <c r="I153" s="241">
        <v>13437.494479999999</v>
      </c>
      <c r="J153" s="241">
        <f t="shared" si="116"/>
        <v>-45010.505519999999</v>
      </c>
      <c r="K153" s="241">
        <v>300.89800000000002</v>
      </c>
      <c r="L153" s="242">
        <v>100</v>
      </c>
      <c r="M153" s="242">
        <f t="shared" si="117"/>
        <v>58448</v>
      </c>
      <c r="N153" s="241">
        <f t="shared" si="122"/>
        <v>100</v>
      </c>
      <c r="O153" s="241">
        <v>0</v>
      </c>
      <c r="P153" s="241">
        <f t="shared" si="119"/>
        <v>-710.10199999999998</v>
      </c>
      <c r="Q153" s="241">
        <f t="shared" si="120"/>
        <v>0</v>
      </c>
      <c r="R153" s="242"/>
      <c r="S153" s="242"/>
      <c r="T153" s="241"/>
      <c r="U153" s="241"/>
      <c r="V153" s="241">
        <f t="shared" si="121"/>
        <v>-710.10199999999998</v>
      </c>
      <c r="W153" s="260"/>
      <c r="X153" s="260"/>
      <c r="Y153" s="260"/>
      <c r="Z153" s="241"/>
      <c r="AA153" s="239"/>
      <c r="AB153" s="239" t="s">
        <v>216</v>
      </c>
    </row>
    <row r="154" spans="1:28" ht="40.5" customHeight="1" x14ac:dyDescent="0.2">
      <c r="B154" s="238"/>
      <c r="C154" s="238"/>
      <c r="D154" s="238" t="s">
        <v>93</v>
      </c>
      <c r="E154" s="247" t="s">
        <v>94</v>
      </c>
      <c r="F154" s="241">
        <v>811</v>
      </c>
      <c r="G154" s="241">
        <v>811</v>
      </c>
      <c r="H154" s="241">
        <v>469</v>
      </c>
      <c r="I154" s="241">
        <v>468.48500000000001</v>
      </c>
      <c r="J154" s="241">
        <f t="shared" si="116"/>
        <v>-342.51499999999999</v>
      </c>
      <c r="K154" s="241">
        <v>468.48500000000001</v>
      </c>
      <c r="L154" s="242">
        <v>100</v>
      </c>
      <c r="M154" s="242">
        <f t="shared" si="117"/>
        <v>811</v>
      </c>
      <c r="N154" s="241">
        <f t="shared" si="122"/>
        <v>100</v>
      </c>
      <c r="O154" s="241">
        <f t="shared" ref="O154:O160" si="123">M154-F154</f>
        <v>0</v>
      </c>
      <c r="P154" s="241">
        <f t="shared" si="119"/>
        <v>-0.51499999999998636</v>
      </c>
      <c r="Q154" s="241">
        <f t="shared" si="120"/>
        <v>0</v>
      </c>
      <c r="R154" s="242"/>
      <c r="S154" s="242"/>
      <c r="T154" s="241"/>
      <c r="U154" s="241"/>
      <c r="V154" s="241">
        <f t="shared" si="121"/>
        <v>-0.51499999999998636</v>
      </c>
      <c r="W154" s="241"/>
      <c r="X154" s="241"/>
      <c r="Y154" s="241"/>
      <c r="Z154" s="241"/>
      <c r="AA154" s="239" t="s">
        <v>66</v>
      </c>
      <c r="AB154" s="239" t="s">
        <v>66</v>
      </c>
    </row>
    <row r="155" spans="1:28" ht="39" customHeight="1" x14ac:dyDescent="0.2">
      <c r="B155" s="245"/>
      <c r="C155" s="238"/>
      <c r="D155" s="250" t="s">
        <v>95</v>
      </c>
      <c r="E155" s="259" t="s">
        <v>96</v>
      </c>
      <c r="F155" s="241">
        <v>539</v>
      </c>
      <c r="G155" s="241">
        <v>539</v>
      </c>
      <c r="H155" s="241">
        <v>0</v>
      </c>
      <c r="I155" s="241">
        <v>0</v>
      </c>
      <c r="J155" s="241">
        <f t="shared" si="116"/>
        <v>-539</v>
      </c>
      <c r="K155" s="241">
        <v>0</v>
      </c>
      <c r="L155" s="242">
        <v>100</v>
      </c>
      <c r="M155" s="242">
        <f t="shared" si="117"/>
        <v>539</v>
      </c>
      <c r="N155" s="241">
        <f t="shared" si="122"/>
        <v>100</v>
      </c>
      <c r="O155" s="241">
        <f t="shared" si="123"/>
        <v>0</v>
      </c>
      <c r="P155" s="241">
        <f t="shared" si="119"/>
        <v>0</v>
      </c>
      <c r="Q155" s="241">
        <f t="shared" si="120"/>
        <v>0</v>
      </c>
      <c r="R155" s="241"/>
      <c r="S155" s="242"/>
      <c r="T155" s="241"/>
      <c r="U155" s="241"/>
      <c r="V155" s="241">
        <f t="shared" si="121"/>
        <v>0</v>
      </c>
      <c r="W155" s="241"/>
      <c r="X155" s="241"/>
      <c r="Y155" s="241"/>
      <c r="Z155" s="241"/>
      <c r="AA155" s="239"/>
      <c r="AB155" s="239"/>
    </row>
    <row r="156" spans="1:28" ht="25.5" x14ac:dyDescent="0.2">
      <c r="B156" s="238"/>
      <c r="C156" s="238"/>
      <c r="D156" s="250" t="s">
        <v>71</v>
      </c>
      <c r="E156" s="247" t="s">
        <v>104</v>
      </c>
      <c r="F156" s="241">
        <v>6504</v>
      </c>
      <c r="G156" s="241">
        <v>6504</v>
      </c>
      <c r="H156" s="241">
        <v>1022</v>
      </c>
      <c r="I156" s="241">
        <v>941.44039999999995</v>
      </c>
      <c r="J156" s="241">
        <f t="shared" si="116"/>
        <v>-5562.5596000000005</v>
      </c>
      <c r="K156" s="241">
        <v>941.44039999999995</v>
      </c>
      <c r="L156" s="242">
        <v>100</v>
      </c>
      <c r="M156" s="242">
        <f t="shared" si="117"/>
        <v>6504</v>
      </c>
      <c r="N156" s="241">
        <f t="shared" si="122"/>
        <v>100</v>
      </c>
      <c r="O156" s="241">
        <f t="shared" si="123"/>
        <v>0</v>
      </c>
      <c r="P156" s="241">
        <f t="shared" si="119"/>
        <v>-80.559600000000046</v>
      </c>
      <c r="Q156" s="241">
        <f t="shared" si="120"/>
        <v>0</v>
      </c>
      <c r="R156" s="241"/>
      <c r="S156" s="242"/>
      <c r="T156" s="241"/>
      <c r="U156" s="241"/>
      <c r="V156" s="241">
        <f t="shared" si="121"/>
        <v>-80.559600000000046</v>
      </c>
      <c r="W156" s="241"/>
      <c r="X156" s="241"/>
      <c r="Y156" s="241"/>
      <c r="Z156" s="241"/>
      <c r="AA156" s="239"/>
      <c r="AB156" s="239"/>
    </row>
    <row r="157" spans="1:28" ht="57" customHeight="1" x14ac:dyDescent="0.2">
      <c r="B157" s="245"/>
      <c r="C157" s="238"/>
      <c r="D157" s="250" t="s">
        <v>75</v>
      </c>
      <c r="E157" s="246" t="s">
        <v>76</v>
      </c>
      <c r="F157" s="241">
        <v>3680</v>
      </c>
      <c r="G157" s="241">
        <v>3680</v>
      </c>
      <c r="H157" s="241">
        <v>680</v>
      </c>
      <c r="I157" s="241">
        <v>690</v>
      </c>
      <c r="J157" s="241">
        <f t="shared" si="116"/>
        <v>-2990</v>
      </c>
      <c r="K157" s="241">
        <v>200</v>
      </c>
      <c r="L157" s="242">
        <v>100</v>
      </c>
      <c r="M157" s="242">
        <f t="shared" si="117"/>
        <v>3680</v>
      </c>
      <c r="N157" s="241">
        <f t="shared" si="122"/>
        <v>100</v>
      </c>
      <c r="O157" s="241">
        <f t="shared" si="123"/>
        <v>0</v>
      </c>
      <c r="P157" s="241">
        <f t="shared" si="119"/>
        <v>-480</v>
      </c>
      <c r="Q157" s="241">
        <f t="shared" si="120"/>
        <v>0</v>
      </c>
      <c r="R157" s="242"/>
      <c r="S157" s="242"/>
      <c r="T157" s="242"/>
      <c r="U157" s="242"/>
      <c r="V157" s="241">
        <v>0</v>
      </c>
      <c r="W157" s="241"/>
      <c r="X157" s="241"/>
      <c r="Y157" s="241"/>
      <c r="Z157" s="241"/>
      <c r="AA157" s="239"/>
      <c r="AB157" s="239" t="s">
        <v>208</v>
      </c>
    </row>
    <row r="158" spans="1:28" ht="178.5" x14ac:dyDescent="0.2">
      <c r="B158" s="238"/>
      <c r="C158" s="238"/>
      <c r="D158" s="250" t="s">
        <v>77</v>
      </c>
      <c r="E158" s="247" t="s">
        <v>78</v>
      </c>
      <c r="F158" s="241">
        <v>276463</v>
      </c>
      <c r="G158" s="241">
        <v>276463</v>
      </c>
      <c r="H158" s="241">
        <v>52995</v>
      </c>
      <c r="I158" s="241">
        <v>142835.372</v>
      </c>
      <c r="J158" s="241">
        <f t="shared" si="116"/>
        <v>-133627.628</v>
      </c>
      <c r="K158" s="241">
        <v>52993.992539999999</v>
      </c>
      <c r="L158" s="242">
        <v>100</v>
      </c>
      <c r="M158" s="242">
        <f t="shared" si="117"/>
        <v>276463</v>
      </c>
      <c r="N158" s="241">
        <f t="shared" si="122"/>
        <v>100</v>
      </c>
      <c r="O158" s="241">
        <f t="shared" si="123"/>
        <v>0</v>
      </c>
      <c r="P158" s="241">
        <f t="shared" si="119"/>
        <v>-1.0074600000007194</v>
      </c>
      <c r="Q158" s="241">
        <f t="shared" si="120"/>
        <v>-13643.937</v>
      </c>
      <c r="R158" s="241"/>
      <c r="S158" s="242"/>
      <c r="T158" s="241">
        <v>-13643.937</v>
      </c>
      <c r="U158" s="241"/>
      <c r="V158" s="241">
        <f t="shared" ref="V158:V160" si="124">P158-Q158-U158</f>
        <v>13642.929539999999</v>
      </c>
      <c r="W158" s="241"/>
      <c r="X158" s="241"/>
      <c r="Y158" s="241"/>
      <c r="Z158" s="241"/>
      <c r="AA158" s="239" t="s">
        <v>66</v>
      </c>
      <c r="AB158" s="239" t="s">
        <v>227</v>
      </c>
    </row>
    <row r="159" spans="1:28" ht="51" x14ac:dyDescent="0.2">
      <c r="B159" s="245"/>
      <c r="C159" s="238"/>
      <c r="D159" s="250" t="s">
        <v>206</v>
      </c>
      <c r="E159" s="247" t="s">
        <v>207</v>
      </c>
      <c r="F159" s="241">
        <v>3</v>
      </c>
      <c r="G159" s="241">
        <v>3</v>
      </c>
      <c r="H159" s="241">
        <v>3</v>
      </c>
      <c r="I159" s="241">
        <v>1.6919500000000001</v>
      </c>
      <c r="J159" s="241">
        <f t="shared" si="116"/>
        <v>-1.3080499999999999</v>
      </c>
      <c r="K159" s="241">
        <v>1.6919500000000001</v>
      </c>
      <c r="L159" s="242">
        <v>100</v>
      </c>
      <c r="M159" s="242">
        <f t="shared" si="117"/>
        <v>3</v>
      </c>
      <c r="N159" s="241">
        <f t="shared" si="122"/>
        <v>100</v>
      </c>
      <c r="O159" s="241">
        <f t="shared" si="123"/>
        <v>0</v>
      </c>
      <c r="P159" s="241">
        <f t="shared" si="119"/>
        <v>-1.3080499999999999</v>
      </c>
      <c r="Q159" s="241">
        <f t="shared" si="120"/>
        <v>0</v>
      </c>
      <c r="R159" s="242"/>
      <c r="S159" s="242"/>
      <c r="T159" s="241"/>
      <c r="U159" s="241"/>
      <c r="V159" s="241">
        <f t="shared" si="124"/>
        <v>-1.3080499999999999</v>
      </c>
      <c r="W159" s="241"/>
      <c r="X159" s="241"/>
      <c r="Y159" s="241"/>
      <c r="Z159" s="241"/>
      <c r="AA159" s="239" t="s">
        <v>54</v>
      </c>
      <c r="AB159" s="239" t="s">
        <v>54</v>
      </c>
    </row>
    <row r="160" spans="1:28" ht="27.75" customHeight="1" x14ac:dyDescent="0.2">
      <c r="B160" s="245"/>
      <c r="C160" s="238"/>
      <c r="D160" s="238" t="s">
        <v>83</v>
      </c>
      <c r="E160" s="247" t="s">
        <v>84</v>
      </c>
      <c r="F160" s="241">
        <v>7</v>
      </c>
      <c r="G160" s="241">
        <v>7</v>
      </c>
      <c r="H160" s="241">
        <v>0</v>
      </c>
      <c r="I160" s="241">
        <v>0</v>
      </c>
      <c r="J160" s="241">
        <f t="shared" si="116"/>
        <v>-7</v>
      </c>
      <c r="K160" s="241">
        <v>0</v>
      </c>
      <c r="L160" s="242">
        <v>100</v>
      </c>
      <c r="M160" s="242">
        <f t="shared" si="117"/>
        <v>7</v>
      </c>
      <c r="N160" s="241">
        <f t="shared" si="122"/>
        <v>100</v>
      </c>
      <c r="O160" s="241">
        <f t="shared" si="123"/>
        <v>0</v>
      </c>
      <c r="P160" s="241">
        <f t="shared" si="119"/>
        <v>0</v>
      </c>
      <c r="Q160" s="241">
        <f t="shared" si="120"/>
        <v>0</v>
      </c>
      <c r="R160" s="242"/>
      <c r="S160" s="242"/>
      <c r="T160" s="241"/>
      <c r="U160" s="241"/>
      <c r="V160" s="241">
        <f t="shared" si="124"/>
        <v>0</v>
      </c>
      <c r="W160" s="241"/>
      <c r="X160" s="241"/>
      <c r="Y160" s="241"/>
      <c r="Z160" s="241"/>
      <c r="AA160" s="239"/>
      <c r="AB160" s="239"/>
    </row>
    <row r="161" spans="1:28" ht="28.5" customHeight="1" x14ac:dyDescent="0.2">
      <c r="B161" s="245" t="s">
        <v>112</v>
      </c>
      <c r="C161" s="238"/>
      <c r="D161" s="238"/>
      <c r="E161" s="247" t="s">
        <v>113</v>
      </c>
      <c r="F161" s="241">
        <f t="shared" ref="F161:K161" si="125">F162+F163+F166</f>
        <v>7365937</v>
      </c>
      <c r="G161" s="241">
        <f t="shared" si="125"/>
        <v>1326708</v>
      </c>
      <c r="H161" s="241">
        <f t="shared" si="125"/>
        <v>1109445</v>
      </c>
      <c r="I161" s="241">
        <f t="shared" si="125"/>
        <v>1141650.7509999999</v>
      </c>
      <c r="J161" s="241">
        <f t="shared" si="125"/>
        <v>-185057.24900000007</v>
      </c>
      <c r="K161" s="253">
        <f t="shared" si="125"/>
        <v>1109353.0153000001</v>
      </c>
      <c r="L161" s="242">
        <v>100</v>
      </c>
      <c r="M161" s="241">
        <f t="shared" ref="M161:T161" si="126">M162+M163+M166</f>
        <v>7365937</v>
      </c>
      <c r="N161" s="241">
        <v>100</v>
      </c>
      <c r="O161" s="241">
        <f>O162</f>
        <v>0</v>
      </c>
      <c r="P161" s="241">
        <f t="shared" si="126"/>
        <v>-91.984699999994064</v>
      </c>
      <c r="Q161" s="241">
        <f t="shared" si="120"/>
        <v>0</v>
      </c>
      <c r="R161" s="241">
        <f t="shared" si="126"/>
        <v>0</v>
      </c>
      <c r="S161" s="241">
        <f t="shared" si="126"/>
        <v>0</v>
      </c>
      <c r="T161" s="241">
        <f t="shared" si="126"/>
        <v>0</v>
      </c>
      <c r="U161" s="241">
        <v>0</v>
      </c>
      <c r="V161" s="241">
        <v>0</v>
      </c>
      <c r="W161" s="241"/>
      <c r="X161" s="241"/>
      <c r="Y161" s="241"/>
      <c r="Z161" s="241"/>
      <c r="AA161" s="257"/>
      <c r="AB161" s="239"/>
    </row>
    <row r="162" spans="1:28" ht="25.5" x14ac:dyDescent="0.2">
      <c r="B162" s="245"/>
      <c r="C162" s="238" t="s">
        <v>114</v>
      </c>
      <c r="D162" s="238" t="s">
        <v>77</v>
      </c>
      <c r="E162" s="247" t="s">
        <v>78</v>
      </c>
      <c r="F162" s="241">
        <v>1699033</v>
      </c>
      <c r="G162" s="241">
        <v>332038</v>
      </c>
      <c r="H162" s="241">
        <v>254038</v>
      </c>
      <c r="I162" s="241">
        <v>253946.353</v>
      </c>
      <c r="J162" s="241">
        <f t="shared" ref="J162:J171" si="127">I162-G162</f>
        <v>-78091.646999999997</v>
      </c>
      <c r="K162" s="241">
        <v>253946.353</v>
      </c>
      <c r="L162" s="242">
        <v>100</v>
      </c>
      <c r="M162" s="242">
        <f t="shared" ref="M162:M165" si="128">F162</f>
        <v>1699033</v>
      </c>
      <c r="N162" s="241">
        <f t="shared" ref="N162:N171" si="129">M162/F162*100</f>
        <v>100</v>
      </c>
      <c r="O162" s="241">
        <f t="shared" ref="O162:O165" si="130">M162-F162</f>
        <v>0</v>
      </c>
      <c r="P162" s="241">
        <f t="shared" ref="P162:P165" si="131">K162-H162</f>
        <v>-91.646999999997206</v>
      </c>
      <c r="Q162" s="241">
        <f t="shared" si="120"/>
        <v>0</v>
      </c>
      <c r="R162" s="241"/>
      <c r="S162" s="241"/>
      <c r="T162" s="241"/>
      <c r="U162" s="241"/>
      <c r="V162" s="241"/>
      <c r="W162" s="241"/>
      <c r="X162" s="241"/>
      <c r="Y162" s="241"/>
      <c r="Z162" s="241"/>
      <c r="AA162" s="239"/>
      <c r="AB162" s="239"/>
    </row>
    <row r="163" spans="1:28" ht="37.5" customHeight="1" x14ac:dyDescent="0.2">
      <c r="A163" s="236" t="s">
        <v>63</v>
      </c>
      <c r="B163" s="245"/>
      <c r="C163" s="238" t="s">
        <v>115</v>
      </c>
      <c r="E163" s="247" t="s">
        <v>116</v>
      </c>
      <c r="F163" s="241">
        <f t="shared" ref="F163:K163" si="132">F164+F165</f>
        <v>218398</v>
      </c>
      <c r="G163" s="241">
        <f t="shared" si="132"/>
        <v>189398</v>
      </c>
      <c r="H163" s="241">
        <f t="shared" si="132"/>
        <v>50135</v>
      </c>
      <c r="I163" s="241">
        <f t="shared" si="132"/>
        <v>82432.735000000001</v>
      </c>
      <c r="J163" s="241">
        <f t="shared" si="132"/>
        <v>-106965.265</v>
      </c>
      <c r="K163" s="241">
        <f t="shared" si="132"/>
        <v>50134.999300000003</v>
      </c>
      <c r="L163" s="242">
        <v>100</v>
      </c>
      <c r="M163" s="242">
        <f t="shared" si="128"/>
        <v>218398</v>
      </c>
      <c r="N163" s="241">
        <f t="shared" si="129"/>
        <v>100</v>
      </c>
      <c r="O163" s="241">
        <f t="shared" ref="O163:T163" si="133">O164+O165</f>
        <v>0</v>
      </c>
      <c r="P163" s="241">
        <f t="shared" si="131"/>
        <v>-6.9999999686842784E-4</v>
      </c>
      <c r="Q163" s="241">
        <f>Q165</f>
        <v>0</v>
      </c>
      <c r="R163" s="241">
        <f t="shared" si="133"/>
        <v>0</v>
      </c>
      <c r="S163" s="241">
        <f>S165</f>
        <v>0</v>
      </c>
      <c r="T163" s="241">
        <f t="shared" si="133"/>
        <v>0</v>
      </c>
      <c r="U163" s="241">
        <f>V163+W163+X163</f>
        <v>-6.9999999686842784E-4</v>
      </c>
      <c r="V163" s="241">
        <f>V164+V165</f>
        <v>-6.9999999686842784E-4</v>
      </c>
      <c r="W163" s="241"/>
      <c r="X163" s="241"/>
      <c r="Y163" s="241"/>
      <c r="Z163" s="241"/>
      <c r="AA163" s="239"/>
      <c r="AB163" s="239"/>
    </row>
    <row r="164" spans="1:28" ht="25.5" x14ac:dyDescent="0.2">
      <c r="B164" s="245"/>
      <c r="C164" s="238"/>
      <c r="D164" s="238" t="s">
        <v>77</v>
      </c>
      <c r="E164" s="247" t="s">
        <v>78</v>
      </c>
      <c r="F164" s="241">
        <v>159573</v>
      </c>
      <c r="G164" s="241">
        <v>159573</v>
      </c>
      <c r="H164" s="241">
        <v>40026</v>
      </c>
      <c r="I164" s="241">
        <v>72323.735000000001</v>
      </c>
      <c r="J164" s="241">
        <f t="shared" si="127"/>
        <v>-87249.264999999999</v>
      </c>
      <c r="K164" s="241">
        <v>40025.999300000003</v>
      </c>
      <c r="L164" s="242">
        <v>100</v>
      </c>
      <c r="M164" s="242">
        <f t="shared" si="128"/>
        <v>159573</v>
      </c>
      <c r="N164" s="241">
        <f t="shared" si="129"/>
        <v>100</v>
      </c>
      <c r="O164" s="241">
        <f t="shared" si="130"/>
        <v>0</v>
      </c>
      <c r="P164" s="241">
        <f t="shared" si="131"/>
        <v>-6.9999999686842784E-4</v>
      </c>
      <c r="Q164" s="241">
        <f t="shared" ref="Q164:Q169" si="134">R164+S164+T164</f>
        <v>0</v>
      </c>
      <c r="R164" s="242"/>
      <c r="S164" s="242"/>
      <c r="T164" s="241"/>
      <c r="U164" s="241"/>
      <c r="V164" s="241">
        <f t="shared" ref="V164:V168" si="135">P164-Q164-U164</f>
        <v>-6.9999999686842784E-4</v>
      </c>
      <c r="W164" s="241"/>
      <c r="X164" s="241"/>
      <c r="Y164" s="241"/>
      <c r="Z164" s="241"/>
      <c r="AA164" s="239"/>
      <c r="AB164" s="239"/>
    </row>
    <row r="165" spans="1:28" x14ac:dyDescent="0.2">
      <c r="B165" s="245"/>
      <c r="C165" s="238"/>
      <c r="D165" s="238" t="s">
        <v>117</v>
      </c>
      <c r="E165" s="247" t="s">
        <v>118</v>
      </c>
      <c r="F165" s="241">
        <v>58825</v>
      </c>
      <c r="G165" s="241">
        <v>29825</v>
      </c>
      <c r="H165" s="241">
        <v>10109</v>
      </c>
      <c r="I165" s="241">
        <v>10109</v>
      </c>
      <c r="J165" s="241">
        <f t="shared" si="127"/>
        <v>-19716</v>
      </c>
      <c r="K165" s="241">
        <v>10109</v>
      </c>
      <c r="L165" s="242">
        <v>100</v>
      </c>
      <c r="M165" s="242">
        <f t="shared" si="128"/>
        <v>58825</v>
      </c>
      <c r="N165" s="241">
        <f t="shared" si="129"/>
        <v>100</v>
      </c>
      <c r="O165" s="241">
        <f t="shared" si="130"/>
        <v>0</v>
      </c>
      <c r="P165" s="241">
        <f t="shared" si="131"/>
        <v>0</v>
      </c>
      <c r="Q165" s="241">
        <f t="shared" si="134"/>
        <v>0</v>
      </c>
      <c r="R165" s="242"/>
      <c r="S165" s="242"/>
      <c r="T165" s="241"/>
      <c r="U165" s="241"/>
      <c r="V165" s="241">
        <f t="shared" si="135"/>
        <v>0</v>
      </c>
      <c r="W165" s="241"/>
      <c r="X165" s="241"/>
      <c r="Y165" s="241"/>
      <c r="Z165" s="241"/>
      <c r="AA165" s="239"/>
      <c r="AB165" s="239"/>
    </row>
    <row r="166" spans="1:28" ht="42.75" customHeight="1" x14ac:dyDescent="0.2">
      <c r="B166" s="245"/>
      <c r="C166" s="238" t="s">
        <v>119</v>
      </c>
      <c r="D166" s="238"/>
      <c r="E166" s="247" t="s">
        <v>120</v>
      </c>
      <c r="F166" s="241">
        <f t="shared" ref="F166:I166" si="136">F167+F168+F169</f>
        <v>5448506</v>
      </c>
      <c r="G166" s="241">
        <f t="shared" si="136"/>
        <v>805272</v>
      </c>
      <c r="H166" s="241">
        <f t="shared" si="136"/>
        <v>805272</v>
      </c>
      <c r="I166" s="241">
        <f t="shared" si="136"/>
        <v>805271.66299999994</v>
      </c>
      <c r="J166" s="241">
        <f t="shared" si="127"/>
        <v>-0.337000000057742</v>
      </c>
      <c r="K166" s="241">
        <f t="shared" ref="K166:Q166" si="137">K167+K168+K169</f>
        <v>805271.66299999994</v>
      </c>
      <c r="L166" s="242">
        <v>100</v>
      </c>
      <c r="M166" s="242">
        <f t="shared" si="137"/>
        <v>5448506</v>
      </c>
      <c r="N166" s="241">
        <f t="shared" si="129"/>
        <v>100</v>
      </c>
      <c r="O166" s="241">
        <f>O167</f>
        <v>0</v>
      </c>
      <c r="P166" s="241">
        <f t="shared" si="137"/>
        <v>-0.33699999999998909</v>
      </c>
      <c r="Q166" s="241">
        <f t="shared" si="137"/>
        <v>0</v>
      </c>
      <c r="R166" s="241">
        <f t="shared" ref="R166:V166" si="138">R167</f>
        <v>0</v>
      </c>
      <c r="S166" s="241">
        <f>S169</f>
        <v>0</v>
      </c>
      <c r="T166" s="241">
        <f>T167+T168</f>
        <v>0</v>
      </c>
      <c r="U166" s="241">
        <f t="shared" si="138"/>
        <v>0</v>
      </c>
      <c r="V166" s="241">
        <f t="shared" si="138"/>
        <v>0</v>
      </c>
      <c r="W166" s="241"/>
      <c r="X166" s="241"/>
      <c r="Y166" s="241"/>
      <c r="Z166" s="241"/>
      <c r="AA166" s="239"/>
      <c r="AB166" s="239"/>
    </row>
    <row r="167" spans="1:28" ht="25.5" x14ac:dyDescent="0.2">
      <c r="B167" s="245"/>
      <c r="C167" s="238"/>
      <c r="D167" s="238" t="s">
        <v>77</v>
      </c>
      <c r="E167" s="247" t="s">
        <v>78</v>
      </c>
      <c r="F167" s="241">
        <v>4860008</v>
      </c>
      <c r="G167" s="241">
        <v>804974</v>
      </c>
      <c r="H167" s="241">
        <v>804974</v>
      </c>
      <c r="I167" s="241">
        <v>804974</v>
      </c>
      <c r="J167" s="241">
        <f t="shared" si="127"/>
        <v>0</v>
      </c>
      <c r="K167" s="241">
        <v>804974</v>
      </c>
      <c r="L167" s="242">
        <v>100</v>
      </c>
      <c r="M167" s="242">
        <f t="shared" ref="M167:M169" si="139">F167</f>
        <v>4860008</v>
      </c>
      <c r="N167" s="241">
        <f t="shared" si="129"/>
        <v>100</v>
      </c>
      <c r="O167" s="241">
        <f t="shared" ref="O167:O171" si="140">M167-F167</f>
        <v>0</v>
      </c>
      <c r="P167" s="241">
        <f t="shared" ref="P167:P171" si="141">K167-H167</f>
        <v>0</v>
      </c>
      <c r="Q167" s="241">
        <f t="shared" si="134"/>
        <v>0</v>
      </c>
      <c r="R167" s="241"/>
      <c r="S167" s="241"/>
      <c r="T167" s="241"/>
      <c r="U167" s="241"/>
      <c r="V167" s="241">
        <f t="shared" si="135"/>
        <v>0</v>
      </c>
      <c r="W167" s="241"/>
      <c r="X167" s="241"/>
      <c r="Y167" s="241"/>
      <c r="Z167" s="241"/>
      <c r="AB167" s="239"/>
    </row>
    <row r="168" spans="1:28" ht="25.5" x14ac:dyDescent="0.2">
      <c r="B168" s="245"/>
      <c r="C168" s="238"/>
      <c r="D168" s="238" t="s">
        <v>83</v>
      </c>
      <c r="E168" s="247" t="s">
        <v>84</v>
      </c>
      <c r="F168" s="241">
        <v>588200</v>
      </c>
      <c r="G168" s="241">
        <v>0</v>
      </c>
      <c r="H168" s="241">
        <v>0</v>
      </c>
      <c r="I168" s="241">
        <v>0</v>
      </c>
      <c r="J168" s="241">
        <f t="shared" si="127"/>
        <v>0</v>
      </c>
      <c r="K168" s="241">
        <v>0</v>
      </c>
      <c r="L168" s="242">
        <v>100</v>
      </c>
      <c r="M168" s="242">
        <f t="shared" si="139"/>
        <v>588200</v>
      </c>
      <c r="N168" s="241">
        <f t="shared" si="129"/>
        <v>100</v>
      </c>
      <c r="O168" s="241">
        <f t="shared" si="140"/>
        <v>0</v>
      </c>
      <c r="P168" s="241">
        <f t="shared" si="141"/>
        <v>0</v>
      </c>
      <c r="Q168" s="241">
        <f t="shared" si="134"/>
        <v>0</v>
      </c>
      <c r="R168" s="241"/>
      <c r="S168" s="242"/>
      <c r="T168" s="241"/>
      <c r="U168" s="241"/>
      <c r="V168" s="241">
        <f t="shared" si="135"/>
        <v>0</v>
      </c>
      <c r="W168" s="241"/>
      <c r="X168" s="241"/>
      <c r="Y168" s="241"/>
      <c r="Z168" s="241"/>
      <c r="AA168" s="239"/>
      <c r="AB168" s="239"/>
    </row>
    <row r="169" spans="1:28" ht="25.5" x14ac:dyDescent="0.2">
      <c r="B169" s="245"/>
      <c r="C169" s="238"/>
      <c r="D169" s="238" t="s">
        <v>121</v>
      </c>
      <c r="E169" s="247" t="s">
        <v>122</v>
      </c>
      <c r="F169" s="241">
        <v>298</v>
      </c>
      <c r="G169" s="241">
        <v>298</v>
      </c>
      <c r="H169" s="241">
        <v>298</v>
      </c>
      <c r="I169" s="241">
        <v>297.66300000000001</v>
      </c>
      <c r="J169" s="241">
        <f t="shared" si="127"/>
        <v>-0.33699999999998909</v>
      </c>
      <c r="K169" s="241">
        <v>297.66300000000001</v>
      </c>
      <c r="L169" s="242">
        <v>100</v>
      </c>
      <c r="M169" s="242">
        <f t="shared" si="139"/>
        <v>298</v>
      </c>
      <c r="N169" s="241">
        <f t="shared" si="129"/>
        <v>100</v>
      </c>
      <c r="O169" s="241">
        <f t="shared" si="140"/>
        <v>0</v>
      </c>
      <c r="P169" s="241">
        <f t="shared" si="141"/>
        <v>-0.33699999999998909</v>
      </c>
      <c r="Q169" s="241">
        <f t="shared" si="134"/>
        <v>0</v>
      </c>
      <c r="R169" s="241"/>
      <c r="S169" s="241"/>
      <c r="T169" s="241"/>
      <c r="U169" s="241"/>
      <c r="V169" s="241">
        <v>0</v>
      </c>
      <c r="W169" s="241"/>
      <c r="X169" s="241"/>
      <c r="Y169" s="241"/>
      <c r="Z169" s="241"/>
      <c r="AA169" s="239"/>
      <c r="AB169" s="239"/>
    </row>
    <row r="170" spans="1:28" ht="27.75" customHeight="1" x14ac:dyDescent="0.2">
      <c r="B170" s="245" t="s">
        <v>123</v>
      </c>
      <c r="C170" s="238"/>
      <c r="D170" s="238"/>
      <c r="E170" s="247" t="s">
        <v>124</v>
      </c>
      <c r="F170" s="241">
        <f t="shared" ref="F170:I170" si="142">F171</f>
        <v>3848533</v>
      </c>
      <c r="G170" s="241">
        <f t="shared" si="142"/>
        <v>811642</v>
      </c>
      <c r="H170" s="241">
        <f t="shared" si="142"/>
        <v>571917</v>
      </c>
      <c r="I170" s="241">
        <f t="shared" si="142"/>
        <v>571832.74300000002</v>
      </c>
      <c r="J170" s="241">
        <f t="shared" si="127"/>
        <v>-239809.25699999998</v>
      </c>
      <c r="K170" s="241">
        <f>K171</f>
        <v>571832.74300000002</v>
      </c>
      <c r="L170" s="242">
        <v>100</v>
      </c>
      <c r="M170" s="241">
        <f>M171</f>
        <v>3848533</v>
      </c>
      <c r="N170" s="241">
        <f t="shared" si="129"/>
        <v>100</v>
      </c>
      <c r="O170" s="240">
        <f t="shared" si="140"/>
        <v>0</v>
      </c>
      <c r="P170" s="241">
        <f t="shared" si="141"/>
        <v>-84.256999999983236</v>
      </c>
      <c r="Q170" s="241">
        <f t="shared" ref="Q170:T170" si="143">Q171</f>
        <v>0</v>
      </c>
      <c r="R170" s="241">
        <v>0</v>
      </c>
      <c r="S170" s="241">
        <f t="shared" si="143"/>
        <v>0</v>
      </c>
      <c r="T170" s="241">
        <f t="shared" si="143"/>
        <v>0</v>
      </c>
      <c r="U170" s="241">
        <v>0</v>
      </c>
      <c r="V170" s="241">
        <v>0</v>
      </c>
      <c r="W170" s="241"/>
      <c r="X170" s="241"/>
      <c r="Y170" s="241"/>
      <c r="Z170" s="241"/>
      <c r="AA170" s="239"/>
      <c r="AB170" s="239"/>
    </row>
    <row r="171" spans="1:28" ht="45.75" customHeight="1" x14ac:dyDescent="0.2">
      <c r="B171" s="245"/>
      <c r="C171" s="250" t="s">
        <v>46</v>
      </c>
      <c r="D171" s="250" t="s">
        <v>125</v>
      </c>
      <c r="E171" s="246" t="s">
        <v>126</v>
      </c>
      <c r="F171" s="241">
        <v>3848533</v>
      </c>
      <c r="G171" s="241">
        <v>811642</v>
      </c>
      <c r="H171" s="241">
        <v>571917</v>
      </c>
      <c r="I171" s="241">
        <v>571832.74300000002</v>
      </c>
      <c r="J171" s="241">
        <f t="shared" si="127"/>
        <v>-239809.25699999998</v>
      </c>
      <c r="K171" s="241">
        <v>571832.74300000002</v>
      </c>
      <c r="L171" s="242">
        <v>100</v>
      </c>
      <c r="M171" s="242">
        <f t="shared" ref="M171:M191" si="144">F171</f>
        <v>3848533</v>
      </c>
      <c r="N171" s="241">
        <f t="shared" si="129"/>
        <v>100</v>
      </c>
      <c r="O171" s="241">
        <f t="shared" si="140"/>
        <v>0</v>
      </c>
      <c r="P171" s="241">
        <f t="shared" si="141"/>
        <v>-84.256999999983236</v>
      </c>
      <c r="Q171" s="241">
        <f t="shared" ref="Q171:Q186" si="145">R171+S171+T171</f>
        <v>0</v>
      </c>
      <c r="R171" s="242"/>
      <c r="S171" s="242"/>
      <c r="T171" s="241"/>
      <c r="U171" s="241"/>
      <c r="V171" s="241">
        <f>P171-Q171-U171</f>
        <v>-84.256999999983236</v>
      </c>
      <c r="W171" s="241"/>
      <c r="X171" s="241"/>
      <c r="Y171" s="241"/>
      <c r="Z171" s="241"/>
      <c r="AA171" s="239"/>
      <c r="AB171" s="239"/>
    </row>
    <row r="172" spans="1:28" ht="67.5" customHeight="1" x14ac:dyDescent="0.2">
      <c r="B172" s="238" t="s">
        <v>127</v>
      </c>
      <c r="C172" s="238"/>
      <c r="D172" s="238"/>
      <c r="E172" s="247" t="s">
        <v>128</v>
      </c>
      <c r="F172" s="273">
        <f t="shared" ref="F172:H172" si="146">F173</f>
        <v>125423</v>
      </c>
      <c r="G172" s="241">
        <f t="shared" si="146"/>
        <v>65992</v>
      </c>
      <c r="H172" s="241">
        <f t="shared" si="146"/>
        <v>60246</v>
      </c>
      <c r="I172" s="268">
        <f>+I173</f>
        <v>58074.267209999998</v>
      </c>
      <c r="J172" s="241">
        <f t="shared" ref="J172:M172" si="147">J173</f>
        <v>-7917.73279</v>
      </c>
      <c r="K172" s="241">
        <f t="shared" si="147"/>
        <v>57171.966919999999</v>
      </c>
      <c r="L172" s="241">
        <v>100</v>
      </c>
      <c r="M172" s="241">
        <f t="shared" si="147"/>
        <v>125423</v>
      </c>
      <c r="N172" s="241">
        <v>100</v>
      </c>
      <c r="O172" s="241">
        <f t="shared" ref="O172:S172" si="148">O173</f>
        <v>0</v>
      </c>
      <c r="P172" s="241">
        <f t="shared" si="148"/>
        <v>-3074.0330800000002</v>
      </c>
      <c r="Q172" s="241">
        <f>+R172+S172+T172</f>
        <v>-39.065999999999995</v>
      </c>
      <c r="R172" s="241">
        <f t="shared" si="148"/>
        <v>0</v>
      </c>
      <c r="S172" s="241">
        <f t="shared" si="148"/>
        <v>-0.20499999999999999</v>
      </c>
      <c r="T172" s="241">
        <f>+T173</f>
        <v>-38.860999999999997</v>
      </c>
      <c r="U172" s="241">
        <f>U173+U177</f>
        <v>0</v>
      </c>
      <c r="V172" s="241">
        <f>V173+V177</f>
        <v>-251.93808000000044</v>
      </c>
      <c r="W172" s="241"/>
      <c r="X172" s="241"/>
      <c r="Y172" s="241"/>
      <c r="Z172" s="241"/>
      <c r="AA172" s="243" t="s">
        <v>63</v>
      </c>
      <c r="AB172" s="239"/>
    </row>
    <row r="173" spans="1:28" ht="25.5" x14ac:dyDescent="0.2">
      <c r="B173" s="254"/>
      <c r="C173" s="238" t="s">
        <v>46</v>
      </c>
      <c r="D173" s="238"/>
      <c r="E173" s="269" t="s">
        <v>47</v>
      </c>
      <c r="F173" s="242">
        <f t="shared" ref="F173:Q173" si="149">F174+F175+F176+F177+F178+F179+F180+F181+F182+F183+F184+F185</f>
        <v>125423</v>
      </c>
      <c r="G173" s="242">
        <f t="shared" si="149"/>
        <v>65992</v>
      </c>
      <c r="H173" s="242">
        <f t="shared" si="149"/>
        <v>60246</v>
      </c>
      <c r="I173" s="242">
        <f t="shared" si="149"/>
        <v>58074.267209999998</v>
      </c>
      <c r="J173" s="242">
        <f t="shared" si="149"/>
        <v>-7917.73279</v>
      </c>
      <c r="K173" s="242">
        <f t="shared" si="149"/>
        <v>57171.966919999999</v>
      </c>
      <c r="L173" s="242">
        <f t="shared" si="149"/>
        <v>1101</v>
      </c>
      <c r="M173" s="242">
        <f t="shared" si="149"/>
        <v>125423</v>
      </c>
      <c r="N173" s="242">
        <f t="shared" si="149"/>
        <v>1200</v>
      </c>
      <c r="O173" s="242">
        <f t="shared" si="149"/>
        <v>0</v>
      </c>
      <c r="P173" s="242">
        <f t="shared" si="149"/>
        <v>-3074.0330800000002</v>
      </c>
      <c r="Q173" s="242">
        <f t="shared" si="149"/>
        <v>-39.065999999999995</v>
      </c>
      <c r="R173" s="242">
        <f t="shared" ref="R173:T173" si="150">R174+R175+R176+R177+R178+R179+R180+R181+R182+R183+R184</f>
        <v>0</v>
      </c>
      <c r="S173" s="242">
        <f t="shared" si="150"/>
        <v>-0.20499999999999999</v>
      </c>
      <c r="T173" s="242">
        <f t="shared" si="150"/>
        <v>-38.860999999999997</v>
      </c>
      <c r="U173" s="242">
        <f>SUM(U174:U184)</f>
        <v>0</v>
      </c>
      <c r="V173" s="242">
        <f>SUM(V174:V184)</f>
        <v>-251.93808000000044</v>
      </c>
      <c r="W173" s="241"/>
      <c r="X173" s="241"/>
      <c r="Y173" s="241"/>
      <c r="Z173" s="241"/>
      <c r="AA173" s="239"/>
      <c r="AB173" s="239"/>
    </row>
    <row r="174" spans="1:28" x14ac:dyDescent="0.2">
      <c r="B174" s="254"/>
      <c r="C174" s="254"/>
      <c r="D174" s="238" t="s">
        <v>88</v>
      </c>
      <c r="E174" s="247" t="s">
        <v>49</v>
      </c>
      <c r="F174" s="241">
        <v>81398</v>
      </c>
      <c r="G174" s="241">
        <v>33608</v>
      </c>
      <c r="H174" s="241">
        <v>33608</v>
      </c>
      <c r="I174" s="241">
        <v>33608</v>
      </c>
      <c r="J174" s="241">
        <f t="shared" ref="J174:J186" si="151">I174-G174</f>
        <v>0</v>
      </c>
      <c r="K174" s="241">
        <v>33608</v>
      </c>
      <c r="L174" s="242">
        <v>100</v>
      </c>
      <c r="M174" s="242">
        <f t="shared" si="144"/>
        <v>81398</v>
      </c>
      <c r="N174" s="241">
        <f t="shared" ref="N174:N186" si="152">M174/F174*100</f>
        <v>100</v>
      </c>
      <c r="O174" s="241">
        <v>0</v>
      </c>
      <c r="P174" s="241">
        <f t="shared" ref="P174:P186" si="153">K174-H174</f>
        <v>0</v>
      </c>
      <c r="Q174" s="241">
        <f t="shared" si="145"/>
        <v>0</v>
      </c>
      <c r="R174" s="242"/>
      <c r="S174" s="242"/>
      <c r="T174" s="241"/>
      <c r="U174" s="241"/>
      <c r="V174" s="241">
        <f t="shared" ref="V174:V178" si="154">P174-Q174-U174</f>
        <v>0</v>
      </c>
      <c r="W174" s="241"/>
      <c r="X174" s="241"/>
      <c r="Y174" s="241"/>
      <c r="Z174" s="241"/>
      <c r="AA174" s="239"/>
      <c r="AB174" s="239"/>
    </row>
    <row r="175" spans="1:28" x14ac:dyDescent="0.2">
      <c r="B175" s="254"/>
      <c r="C175" s="254"/>
      <c r="D175" s="238" t="s">
        <v>101</v>
      </c>
      <c r="E175" s="247" t="s">
        <v>56</v>
      </c>
      <c r="F175" s="241">
        <v>4944</v>
      </c>
      <c r="G175" s="241">
        <v>1600</v>
      </c>
      <c r="H175" s="241">
        <v>1600</v>
      </c>
      <c r="I175" s="241">
        <v>1599.454</v>
      </c>
      <c r="J175" s="241">
        <f t="shared" si="151"/>
        <v>-0.54600000000004911</v>
      </c>
      <c r="K175" s="241">
        <v>1599.454</v>
      </c>
      <c r="L175" s="242">
        <v>100</v>
      </c>
      <c r="M175" s="242">
        <f t="shared" si="144"/>
        <v>4944</v>
      </c>
      <c r="N175" s="241">
        <f t="shared" si="152"/>
        <v>100</v>
      </c>
      <c r="O175" s="241">
        <f t="shared" ref="O175:O183" si="155">M175-F175</f>
        <v>0</v>
      </c>
      <c r="P175" s="241">
        <f t="shared" si="153"/>
        <v>-0.54600000000004911</v>
      </c>
      <c r="Q175" s="241">
        <f>+S175+T175</f>
        <v>0</v>
      </c>
      <c r="R175" s="242"/>
      <c r="S175" s="242"/>
      <c r="T175" s="241"/>
      <c r="U175" s="241"/>
      <c r="V175" s="241">
        <v>0</v>
      </c>
      <c r="W175" s="241"/>
      <c r="X175" s="241"/>
      <c r="Y175" s="241"/>
      <c r="Z175" s="241"/>
      <c r="AA175" s="239"/>
      <c r="AB175" s="239"/>
    </row>
    <row r="176" spans="1:28" ht="38.25" x14ac:dyDescent="0.2">
      <c r="B176" s="245"/>
      <c r="C176" s="238"/>
      <c r="D176" s="250" t="s">
        <v>103</v>
      </c>
      <c r="E176" s="251" t="s">
        <v>58</v>
      </c>
      <c r="F176" s="241">
        <v>2717</v>
      </c>
      <c r="G176" s="241">
        <v>1006</v>
      </c>
      <c r="H176" s="241">
        <v>1006</v>
      </c>
      <c r="I176" s="241">
        <v>1006</v>
      </c>
      <c r="J176" s="241">
        <f t="shared" si="151"/>
        <v>0</v>
      </c>
      <c r="K176" s="241">
        <v>1006</v>
      </c>
      <c r="L176" s="242">
        <v>100</v>
      </c>
      <c r="M176" s="242">
        <f t="shared" si="144"/>
        <v>2717</v>
      </c>
      <c r="N176" s="241">
        <f t="shared" si="152"/>
        <v>100</v>
      </c>
      <c r="O176" s="241">
        <f t="shared" si="155"/>
        <v>0</v>
      </c>
      <c r="P176" s="241">
        <f t="shared" si="153"/>
        <v>0</v>
      </c>
      <c r="Q176" s="241">
        <f t="shared" si="145"/>
        <v>0</v>
      </c>
      <c r="R176" s="242"/>
      <c r="S176" s="242"/>
      <c r="T176" s="241"/>
      <c r="U176" s="241"/>
      <c r="V176" s="241">
        <v>0</v>
      </c>
      <c r="W176" s="241"/>
      <c r="X176" s="241"/>
      <c r="Y176" s="241"/>
      <c r="Z176" s="241"/>
      <c r="AA176" s="239"/>
      <c r="AB176" s="239"/>
    </row>
    <row r="177" spans="2:28" x14ac:dyDescent="0.2">
      <c r="B177" s="254"/>
      <c r="C177" s="254"/>
      <c r="D177" s="238" t="s">
        <v>59</v>
      </c>
      <c r="E177" s="247" t="s">
        <v>60</v>
      </c>
      <c r="F177" s="241">
        <v>4448</v>
      </c>
      <c r="G177" s="241">
        <v>1901</v>
      </c>
      <c r="H177" s="241">
        <v>1901</v>
      </c>
      <c r="I177" s="241">
        <v>1901</v>
      </c>
      <c r="J177" s="241">
        <f t="shared" si="151"/>
        <v>0</v>
      </c>
      <c r="K177" s="241">
        <v>1901</v>
      </c>
      <c r="L177" s="242">
        <v>100</v>
      </c>
      <c r="M177" s="242">
        <f t="shared" si="144"/>
        <v>4448</v>
      </c>
      <c r="N177" s="241">
        <f t="shared" si="152"/>
        <v>100</v>
      </c>
      <c r="O177" s="241">
        <v>0</v>
      </c>
      <c r="P177" s="241">
        <f t="shared" si="153"/>
        <v>0</v>
      </c>
      <c r="Q177" s="241">
        <f t="shared" si="145"/>
        <v>0</v>
      </c>
      <c r="R177" s="242"/>
      <c r="S177" s="242"/>
      <c r="T177" s="241"/>
      <c r="U177" s="241"/>
      <c r="V177" s="241">
        <f t="shared" si="154"/>
        <v>0</v>
      </c>
      <c r="W177" s="241"/>
      <c r="X177" s="241"/>
      <c r="Y177" s="241"/>
      <c r="Z177" s="241"/>
      <c r="AA177" s="239"/>
      <c r="AB177" s="239"/>
    </row>
    <row r="178" spans="2:28" ht="38.25" x14ac:dyDescent="0.2">
      <c r="B178" s="254"/>
      <c r="C178" s="254"/>
      <c r="D178" s="238" t="s">
        <v>61</v>
      </c>
      <c r="E178" s="247" t="s">
        <v>62</v>
      </c>
      <c r="F178" s="241">
        <v>3663</v>
      </c>
      <c r="G178" s="241">
        <v>1483</v>
      </c>
      <c r="H178" s="241">
        <v>1483</v>
      </c>
      <c r="I178" s="241">
        <v>1483</v>
      </c>
      <c r="J178" s="241">
        <f t="shared" si="151"/>
        <v>0</v>
      </c>
      <c r="K178" s="241">
        <v>1483</v>
      </c>
      <c r="L178" s="242">
        <v>100</v>
      </c>
      <c r="M178" s="242">
        <f t="shared" si="144"/>
        <v>3663</v>
      </c>
      <c r="N178" s="241">
        <f t="shared" si="152"/>
        <v>100</v>
      </c>
      <c r="O178" s="241">
        <v>0</v>
      </c>
      <c r="P178" s="241">
        <f t="shared" si="153"/>
        <v>0</v>
      </c>
      <c r="Q178" s="241">
        <f t="shared" si="145"/>
        <v>-0.20499999999999999</v>
      </c>
      <c r="R178" s="242"/>
      <c r="S178" s="242">
        <v>-0.20499999999999999</v>
      </c>
      <c r="T178" s="241"/>
      <c r="U178" s="241"/>
      <c r="V178" s="241">
        <f t="shared" si="154"/>
        <v>0.20499999999999999</v>
      </c>
      <c r="W178" s="241"/>
      <c r="X178" s="241"/>
      <c r="Y178" s="241"/>
      <c r="Z178" s="241"/>
      <c r="AA178" s="239"/>
      <c r="AB178" s="239"/>
    </row>
    <row r="179" spans="2:28" ht="51" x14ac:dyDescent="0.2">
      <c r="B179" s="254"/>
      <c r="C179" s="254"/>
      <c r="D179" s="238" t="s">
        <v>64</v>
      </c>
      <c r="E179" s="274" t="s">
        <v>65</v>
      </c>
      <c r="F179" s="241">
        <v>2289</v>
      </c>
      <c r="G179" s="241">
        <v>742</v>
      </c>
      <c r="H179" s="241">
        <v>742</v>
      </c>
      <c r="I179" s="241">
        <v>741.51700000000005</v>
      </c>
      <c r="J179" s="241">
        <f t="shared" si="151"/>
        <v>-0.48299999999994725</v>
      </c>
      <c r="K179" s="241">
        <v>741.51700000000005</v>
      </c>
      <c r="L179" s="242">
        <v>100</v>
      </c>
      <c r="M179" s="242">
        <f t="shared" si="144"/>
        <v>2289</v>
      </c>
      <c r="N179" s="241">
        <f t="shared" si="152"/>
        <v>100</v>
      </c>
      <c r="O179" s="241">
        <v>0</v>
      </c>
      <c r="P179" s="241">
        <f t="shared" si="153"/>
        <v>-0.48299999999994725</v>
      </c>
      <c r="Q179" s="241">
        <f t="shared" si="145"/>
        <v>0</v>
      </c>
      <c r="R179" s="242"/>
      <c r="S179" s="242"/>
      <c r="T179" s="241"/>
      <c r="U179" s="241"/>
      <c r="V179" s="241">
        <v>0</v>
      </c>
      <c r="W179" s="241"/>
      <c r="X179" s="241"/>
      <c r="Y179" s="241"/>
      <c r="Z179" s="241"/>
      <c r="AA179" s="239" t="s">
        <v>66</v>
      </c>
      <c r="AB179" s="239" t="s">
        <v>66</v>
      </c>
    </row>
    <row r="180" spans="2:28" ht="51" x14ac:dyDescent="0.2">
      <c r="B180" s="254"/>
      <c r="C180" s="254"/>
      <c r="D180" s="238" t="s">
        <v>71</v>
      </c>
      <c r="E180" s="247" t="s">
        <v>104</v>
      </c>
      <c r="F180" s="241">
        <v>972</v>
      </c>
      <c r="G180" s="241">
        <v>972</v>
      </c>
      <c r="H180" s="241">
        <v>791</v>
      </c>
      <c r="I180" s="241">
        <v>505.49740000000003</v>
      </c>
      <c r="J180" s="241">
        <f t="shared" si="151"/>
        <v>-466.50259999999997</v>
      </c>
      <c r="K180" s="241">
        <v>505.49740000000003</v>
      </c>
      <c r="L180" s="242">
        <v>100</v>
      </c>
      <c r="M180" s="242">
        <f t="shared" si="144"/>
        <v>972</v>
      </c>
      <c r="N180" s="241">
        <f t="shared" si="152"/>
        <v>100</v>
      </c>
      <c r="O180" s="241">
        <f t="shared" si="155"/>
        <v>0</v>
      </c>
      <c r="P180" s="241">
        <f t="shared" si="153"/>
        <v>-285.50259999999997</v>
      </c>
      <c r="Q180" s="241">
        <f t="shared" si="145"/>
        <v>0</v>
      </c>
      <c r="R180" s="242"/>
      <c r="S180" s="242"/>
      <c r="T180" s="242"/>
      <c r="U180" s="241"/>
      <c r="V180" s="241">
        <f t="shared" ref="V180:V182" si="156">P180-Q180-U180</f>
        <v>-285.50259999999997</v>
      </c>
      <c r="W180" s="241"/>
      <c r="X180" s="241"/>
      <c r="Y180" s="241"/>
      <c r="Z180" s="241"/>
      <c r="AA180" s="239" t="s">
        <v>66</v>
      </c>
      <c r="AB180" s="239" t="s">
        <v>66</v>
      </c>
    </row>
    <row r="181" spans="2:28" ht="25.5" x14ac:dyDescent="0.2">
      <c r="B181" s="238"/>
      <c r="C181" s="238"/>
      <c r="D181" s="238" t="s">
        <v>97</v>
      </c>
      <c r="E181" s="247" t="s">
        <v>98</v>
      </c>
      <c r="F181" s="241">
        <v>3511</v>
      </c>
      <c r="G181" s="241">
        <v>3199</v>
      </c>
      <c r="H181" s="241">
        <v>3199</v>
      </c>
      <c r="I181" s="241">
        <v>3199</v>
      </c>
      <c r="J181" s="241">
        <f t="shared" si="151"/>
        <v>0</v>
      </c>
      <c r="K181" s="241">
        <v>3199</v>
      </c>
      <c r="L181" s="242">
        <v>100</v>
      </c>
      <c r="M181" s="242">
        <f t="shared" si="144"/>
        <v>3511</v>
      </c>
      <c r="N181" s="241">
        <f t="shared" si="152"/>
        <v>100</v>
      </c>
      <c r="O181" s="241">
        <f t="shared" si="155"/>
        <v>0</v>
      </c>
      <c r="P181" s="241">
        <f t="shared" si="153"/>
        <v>0</v>
      </c>
      <c r="Q181" s="241">
        <f t="shared" si="145"/>
        <v>0</v>
      </c>
      <c r="R181" s="242"/>
      <c r="S181" s="242"/>
      <c r="T181" s="241"/>
      <c r="U181" s="241"/>
      <c r="V181" s="241">
        <f t="shared" si="156"/>
        <v>0</v>
      </c>
      <c r="W181" s="241"/>
      <c r="X181" s="241"/>
      <c r="Y181" s="241"/>
      <c r="Z181" s="241"/>
      <c r="AA181" s="239"/>
      <c r="AB181" s="239"/>
    </row>
    <row r="182" spans="2:28" ht="51" x14ac:dyDescent="0.2">
      <c r="B182" s="238"/>
      <c r="C182" s="238"/>
      <c r="D182" s="238" t="s">
        <v>73</v>
      </c>
      <c r="E182" s="247" t="s">
        <v>74</v>
      </c>
      <c r="F182" s="241">
        <v>452</v>
      </c>
      <c r="G182" s="241">
        <v>452</v>
      </c>
      <c r="H182" s="241">
        <v>154</v>
      </c>
      <c r="I182" s="241">
        <v>451.15715999999998</v>
      </c>
      <c r="J182" s="241">
        <f t="shared" si="151"/>
        <v>-0.84284000000002379</v>
      </c>
      <c r="K182" s="241">
        <v>148.85686999999999</v>
      </c>
      <c r="L182" s="242">
        <v>100</v>
      </c>
      <c r="M182" s="242">
        <f t="shared" si="144"/>
        <v>452</v>
      </c>
      <c r="N182" s="241">
        <f t="shared" si="152"/>
        <v>100</v>
      </c>
      <c r="O182" s="241">
        <f t="shared" si="155"/>
        <v>0</v>
      </c>
      <c r="P182" s="241">
        <f t="shared" si="153"/>
        <v>-5.1431300000000135</v>
      </c>
      <c r="Q182" s="241">
        <f t="shared" si="145"/>
        <v>-38</v>
      </c>
      <c r="R182" s="242"/>
      <c r="S182" s="242"/>
      <c r="T182" s="241">
        <v>-38</v>
      </c>
      <c r="U182" s="241"/>
      <c r="V182" s="241">
        <f t="shared" si="156"/>
        <v>32.856869999999986</v>
      </c>
      <c r="W182" s="241"/>
      <c r="X182" s="241"/>
      <c r="Y182" s="241"/>
      <c r="Z182" s="241"/>
      <c r="AA182" s="239" t="s">
        <v>66</v>
      </c>
      <c r="AB182" s="239" t="s">
        <v>66</v>
      </c>
    </row>
    <row r="183" spans="2:28" ht="56.25" customHeight="1" x14ac:dyDescent="0.2">
      <c r="B183" s="245"/>
      <c r="C183" s="238"/>
      <c r="D183" s="250" t="s">
        <v>75</v>
      </c>
      <c r="E183" s="246" t="s">
        <v>76</v>
      </c>
      <c r="F183" s="241">
        <v>800</v>
      </c>
      <c r="G183" s="241">
        <v>800</v>
      </c>
      <c r="H183" s="241">
        <v>200</v>
      </c>
      <c r="I183" s="241">
        <v>800</v>
      </c>
      <c r="J183" s="241">
        <f t="shared" si="151"/>
        <v>0</v>
      </c>
      <c r="K183" s="241">
        <v>200</v>
      </c>
      <c r="L183" s="242">
        <v>1</v>
      </c>
      <c r="M183" s="242">
        <f t="shared" si="144"/>
        <v>800</v>
      </c>
      <c r="N183" s="241">
        <f t="shared" si="152"/>
        <v>100</v>
      </c>
      <c r="O183" s="241">
        <f t="shared" si="155"/>
        <v>0</v>
      </c>
      <c r="P183" s="241">
        <f t="shared" si="153"/>
        <v>0</v>
      </c>
      <c r="Q183" s="241">
        <f t="shared" si="145"/>
        <v>0</v>
      </c>
      <c r="R183" s="242"/>
      <c r="S183" s="242"/>
      <c r="T183" s="242"/>
      <c r="U183" s="242"/>
      <c r="V183" s="241">
        <v>0</v>
      </c>
      <c r="W183" s="241"/>
      <c r="X183" s="241"/>
      <c r="Y183" s="241"/>
      <c r="Z183" s="241"/>
      <c r="AA183" s="239"/>
      <c r="AB183" s="239"/>
    </row>
    <row r="184" spans="2:28" ht="51" x14ac:dyDescent="0.2">
      <c r="B184" s="254"/>
      <c r="C184" s="254"/>
      <c r="D184" s="238" t="s">
        <v>77</v>
      </c>
      <c r="E184" s="247" t="s">
        <v>129</v>
      </c>
      <c r="F184" s="241">
        <v>17447</v>
      </c>
      <c r="G184" s="241">
        <v>17447</v>
      </c>
      <c r="H184" s="241">
        <v>12780</v>
      </c>
      <c r="I184" s="241">
        <v>12779.64165</v>
      </c>
      <c r="J184" s="241">
        <f t="shared" si="151"/>
        <v>-4667.3583500000004</v>
      </c>
      <c r="K184" s="241">
        <v>12779.64165</v>
      </c>
      <c r="L184" s="242">
        <v>100</v>
      </c>
      <c r="M184" s="242">
        <f t="shared" si="144"/>
        <v>17447</v>
      </c>
      <c r="N184" s="241">
        <f t="shared" si="152"/>
        <v>100</v>
      </c>
      <c r="O184" s="241">
        <v>0</v>
      </c>
      <c r="P184" s="241">
        <f t="shared" si="153"/>
        <v>-0.35835000000042783</v>
      </c>
      <c r="Q184" s="241">
        <f t="shared" si="145"/>
        <v>-0.86099999999999999</v>
      </c>
      <c r="R184" s="242"/>
      <c r="S184" s="242"/>
      <c r="T184" s="242">
        <v>-0.86099999999999999</v>
      </c>
      <c r="U184" s="241"/>
      <c r="V184" s="241">
        <f t="shared" ref="V184:V190" si="157">P184-Q184-U184</f>
        <v>0.50264999999957216</v>
      </c>
      <c r="W184" s="241"/>
      <c r="X184" s="241"/>
      <c r="Y184" s="241"/>
      <c r="Z184" s="241"/>
      <c r="AA184" s="239" t="s">
        <v>66</v>
      </c>
      <c r="AB184" s="239" t="s">
        <v>66</v>
      </c>
    </row>
    <row r="185" spans="2:28" ht="51" x14ac:dyDescent="0.2">
      <c r="B185" s="238"/>
      <c r="C185" s="238"/>
      <c r="D185" s="250" t="s">
        <v>85</v>
      </c>
      <c r="E185" s="246" t="s">
        <v>86</v>
      </c>
      <c r="F185" s="241">
        <v>2782</v>
      </c>
      <c r="G185" s="241">
        <v>2782</v>
      </c>
      <c r="H185" s="241">
        <v>2782</v>
      </c>
      <c r="I185" s="241">
        <v>0</v>
      </c>
      <c r="J185" s="241">
        <f t="shared" si="151"/>
        <v>-2782</v>
      </c>
      <c r="K185" s="241">
        <v>0</v>
      </c>
      <c r="L185" s="242">
        <v>100</v>
      </c>
      <c r="M185" s="242">
        <f t="shared" si="144"/>
        <v>2782</v>
      </c>
      <c r="N185" s="241">
        <f t="shared" si="152"/>
        <v>100</v>
      </c>
      <c r="O185" s="241">
        <v>0</v>
      </c>
      <c r="P185" s="241">
        <f t="shared" si="153"/>
        <v>-2782</v>
      </c>
      <c r="Q185" s="241">
        <f t="shared" si="145"/>
        <v>0</v>
      </c>
      <c r="R185" s="242"/>
      <c r="S185" s="242"/>
      <c r="T185" s="241"/>
      <c r="U185" s="241"/>
      <c r="V185" s="241">
        <f t="shared" si="157"/>
        <v>-2782</v>
      </c>
      <c r="W185" s="260"/>
      <c r="X185" s="260"/>
      <c r="Y185" s="260"/>
      <c r="Z185" s="241"/>
      <c r="AA185" s="239" t="s">
        <v>220</v>
      </c>
      <c r="AB185" s="239" t="s">
        <v>220</v>
      </c>
    </row>
    <row r="186" spans="2:28" s="275" customFormat="1" x14ac:dyDescent="0.25">
      <c r="B186" s="237" t="s">
        <v>130</v>
      </c>
      <c r="C186" s="250" t="s">
        <v>46</v>
      </c>
      <c r="D186" s="250" t="s">
        <v>125</v>
      </c>
      <c r="E186" s="246" t="s">
        <v>131</v>
      </c>
      <c r="F186" s="241">
        <v>11111</v>
      </c>
      <c r="G186" s="241">
        <v>4449</v>
      </c>
      <c r="H186" s="241">
        <v>4449</v>
      </c>
      <c r="I186" s="241">
        <v>4448.951</v>
      </c>
      <c r="J186" s="241">
        <f t="shared" si="151"/>
        <v>-4.8999999999978172E-2</v>
      </c>
      <c r="K186" s="241">
        <v>4448.951</v>
      </c>
      <c r="L186" s="242">
        <v>100</v>
      </c>
      <c r="M186" s="242">
        <f t="shared" si="144"/>
        <v>11111</v>
      </c>
      <c r="N186" s="241">
        <f t="shared" si="152"/>
        <v>100</v>
      </c>
      <c r="O186" s="241">
        <f t="shared" ref="O186:O191" si="158">M186-F186</f>
        <v>0</v>
      </c>
      <c r="P186" s="241">
        <f t="shared" si="153"/>
        <v>-4.8999999999978172E-2</v>
      </c>
      <c r="Q186" s="241">
        <f t="shared" si="145"/>
        <v>0</v>
      </c>
      <c r="R186" s="242">
        <v>0</v>
      </c>
      <c r="S186" s="242">
        <v>0</v>
      </c>
      <c r="T186" s="242">
        <v>0</v>
      </c>
      <c r="U186" s="241"/>
      <c r="V186" s="241">
        <v>0</v>
      </c>
      <c r="W186" s="241"/>
      <c r="X186" s="241"/>
      <c r="Y186" s="241"/>
      <c r="Z186" s="241"/>
      <c r="AA186" s="239"/>
      <c r="AB186" s="239"/>
    </row>
    <row r="187" spans="2:28" ht="54.75" customHeight="1" x14ac:dyDescent="0.2">
      <c r="B187" s="245" t="s">
        <v>132</v>
      </c>
      <c r="C187" s="238"/>
      <c r="D187" s="238"/>
      <c r="E187" s="247" t="s">
        <v>133</v>
      </c>
      <c r="F187" s="241">
        <f t="shared" ref="F187:K187" si="159">F188</f>
        <v>3982909</v>
      </c>
      <c r="G187" s="241">
        <f t="shared" si="159"/>
        <v>2206594</v>
      </c>
      <c r="H187" s="241">
        <f t="shared" si="159"/>
        <v>1367979</v>
      </c>
      <c r="I187" s="241">
        <f t="shared" si="159"/>
        <v>1367923.1340000001</v>
      </c>
      <c r="J187" s="241">
        <f t="shared" si="159"/>
        <v>-838670.86599999992</v>
      </c>
      <c r="K187" s="241">
        <f t="shared" si="159"/>
        <v>1367923.1340000001</v>
      </c>
      <c r="L187" s="242">
        <v>100</v>
      </c>
      <c r="M187" s="242">
        <f t="shared" si="144"/>
        <v>3982909</v>
      </c>
      <c r="N187" s="241">
        <v>100</v>
      </c>
      <c r="O187" s="241">
        <f t="shared" ref="O187:V187" si="160">O188</f>
        <v>0</v>
      </c>
      <c r="P187" s="241">
        <f t="shared" si="160"/>
        <v>-55.865999999921769</v>
      </c>
      <c r="Q187" s="241">
        <f>+R187+T187+S187</f>
        <v>-719.21600000000001</v>
      </c>
      <c r="R187" s="241">
        <f t="shared" si="160"/>
        <v>0</v>
      </c>
      <c r="S187" s="241">
        <f t="shared" si="160"/>
        <v>0</v>
      </c>
      <c r="T187" s="241">
        <f t="shared" si="160"/>
        <v>-719.21600000000001</v>
      </c>
      <c r="U187" s="241">
        <f t="shared" si="160"/>
        <v>0</v>
      </c>
      <c r="V187" s="241">
        <f t="shared" si="160"/>
        <v>0</v>
      </c>
      <c r="W187" s="241"/>
      <c r="X187" s="241"/>
      <c r="Y187" s="241"/>
      <c r="Z187" s="241"/>
      <c r="AA187" s="239"/>
      <c r="AB187" s="239"/>
    </row>
    <row r="188" spans="2:28" ht="55.5" customHeight="1" x14ac:dyDescent="0.2">
      <c r="B188" s="245"/>
      <c r="C188" s="238" t="s">
        <v>46</v>
      </c>
      <c r="D188" s="238"/>
      <c r="E188" s="247" t="s">
        <v>133</v>
      </c>
      <c r="F188" s="241">
        <f t="shared" ref="F188:K188" si="161">SUM(F189:F191)</f>
        <v>3982909</v>
      </c>
      <c r="G188" s="241">
        <f t="shared" si="161"/>
        <v>2206594</v>
      </c>
      <c r="H188" s="241">
        <f t="shared" si="161"/>
        <v>1367979</v>
      </c>
      <c r="I188" s="241">
        <f t="shared" si="161"/>
        <v>1367923.1340000001</v>
      </c>
      <c r="J188" s="241">
        <f t="shared" si="161"/>
        <v>-838670.86599999992</v>
      </c>
      <c r="K188" s="241">
        <f t="shared" si="161"/>
        <v>1367923.1340000001</v>
      </c>
      <c r="L188" s="242">
        <v>100</v>
      </c>
      <c r="M188" s="242">
        <f t="shared" si="144"/>
        <v>3982909</v>
      </c>
      <c r="N188" s="241">
        <v>100</v>
      </c>
      <c r="O188" s="241">
        <f t="shared" ref="O188:T188" si="162">SUM(O189:O191)</f>
        <v>0</v>
      </c>
      <c r="P188" s="241">
        <f t="shared" si="162"/>
        <v>-55.865999999921769</v>
      </c>
      <c r="Q188" s="241">
        <f>+Q189+Q190+Q191</f>
        <v>-719.21600000000001</v>
      </c>
      <c r="R188" s="241">
        <f>R190+R189</f>
        <v>0</v>
      </c>
      <c r="S188" s="241">
        <f>S191</f>
        <v>0</v>
      </c>
      <c r="T188" s="241">
        <f t="shared" si="162"/>
        <v>-719.21600000000001</v>
      </c>
      <c r="U188" s="241">
        <v>0</v>
      </c>
      <c r="V188" s="241">
        <v>0</v>
      </c>
      <c r="W188" s="241"/>
      <c r="X188" s="241"/>
      <c r="Y188" s="241"/>
      <c r="Z188" s="241"/>
      <c r="AA188" s="239"/>
      <c r="AB188" s="239"/>
    </row>
    <row r="189" spans="2:28" ht="25.5" x14ac:dyDescent="0.2">
      <c r="B189" s="245"/>
      <c r="C189" s="238"/>
      <c r="D189" s="238" t="s">
        <v>77</v>
      </c>
      <c r="E189" s="247" t="s">
        <v>134</v>
      </c>
      <c r="F189" s="241">
        <v>813100</v>
      </c>
      <c r="G189" s="241">
        <v>813100</v>
      </c>
      <c r="H189" s="241">
        <v>0</v>
      </c>
      <c r="I189" s="241">
        <v>0</v>
      </c>
      <c r="J189" s="241">
        <f t="shared" ref="J189:J191" si="163">I189-G189</f>
        <v>-813100</v>
      </c>
      <c r="K189" s="241">
        <v>0</v>
      </c>
      <c r="L189" s="242">
        <v>100</v>
      </c>
      <c r="M189" s="242">
        <f t="shared" si="144"/>
        <v>813100</v>
      </c>
      <c r="N189" s="241">
        <f t="shared" ref="N189:N204" si="164">M189/F189*100</f>
        <v>100</v>
      </c>
      <c r="O189" s="241">
        <f t="shared" si="158"/>
        <v>0</v>
      </c>
      <c r="P189" s="241">
        <f t="shared" ref="P189:P191" si="165">K189-H189</f>
        <v>0</v>
      </c>
      <c r="Q189" s="241">
        <f t="shared" ref="Q189:Q192" si="166">R189+S189+T189</f>
        <v>0</v>
      </c>
      <c r="R189" s="242"/>
      <c r="S189" s="242"/>
      <c r="T189" s="241"/>
      <c r="U189" s="241"/>
      <c r="V189" s="241">
        <f t="shared" si="157"/>
        <v>0</v>
      </c>
      <c r="W189" s="241"/>
      <c r="X189" s="241"/>
      <c r="Y189" s="241"/>
      <c r="Z189" s="241"/>
      <c r="AA189" s="239"/>
      <c r="AB189" s="239" t="s">
        <v>220</v>
      </c>
    </row>
    <row r="190" spans="2:28" ht="25.5" x14ac:dyDescent="0.2">
      <c r="B190" s="245"/>
      <c r="C190" s="238"/>
      <c r="D190" s="238" t="s">
        <v>83</v>
      </c>
      <c r="E190" s="247" t="s">
        <v>84</v>
      </c>
      <c r="F190" s="241">
        <v>25515</v>
      </c>
      <c r="G190" s="241">
        <v>25515</v>
      </c>
      <c r="H190" s="241">
        <v>0</v>
      </c>
      <c r="I190" s="241">
        <v>0</v>
      </c>
      <c r="J190" s="241">
        <f t="shared" si="163"/>
        <v>-25515</v>
      </c>
      <c r="K190" s="241">
        <v>0</v>
      </c>
      <c r="L190" s="242">
        <v>100</v>
      </c>
      <c r="M190" s="242">
        <f t="shared" si="144"/>
        <v>25515</v>
      </c>
      <c r="N190" s="241">
        <f t="shared" si="164"/>
        <v>100</v>
      </c>
      <c r="O190" s="241">
        <f t="shared" si="158"/>
        <v>0</v>
      </c>
      <c r="P190" s="241">
        <f t="shared" si="165"/>
        <v>0</v>
      </c>
      <c r="Q190" s="241">
        <f t="shared" si="166"/>
        <v>0</v>
      </c>
      <c r="R190" s="241"/>
      <c r="S190" s="242"/>
      <c r="T190" s="241"/>
      <c r="U190" s="241"/>
      <c r="V190" s="241">
        <f t="shared" si="157"/>
        <v>0</v>
      </c>
      <c r="W190" s="241"/>
      <c r="X190" s="241"/>
      <c r="Y190" s="241"/>
      <c r="Z190" s="241"/>
      <c r="AA190" s="239"/>
      <c r="AB190" s="239" t="s">
        <v>220</v>
      </c>
    </row>
    <row r="191" spans="2:28" ht="25.5" x14ac:dyDescent="0.2">
      <c r="B191" s="245"/>
      <c r="C191" s="238"/>
      <c r="D191" s="238" t="s">
        <v>125</v>
      </c>
      <c r="E191" s="247" t="s">
        <v>126</v>
      </c>
      <c r="F191" s="241">
        <v>3144294</v>
      </c>
      <c r="G191" s="241">
        <v>1367979</v>
      </c>
      <c r="H191" s="241">
        <v>1367979</v>
      </c>
      <c r="I191" s="241">
        <v>1367923.1340000001</v>
      </c>
      <c r="J191" s="241">
        <f t="shared" si="163"/>
        <v>-55.865999999921769</v>
      </c>
      <c r="K191" s="241">
        <v>1367923.1340000001</v>
      </c>
      <c r="L191" s="242">
        <v>100</v>
      </c>
      <c r="M191" s="242">
        <f t="shared" si="144"/>
        <v>3144294</v>
      </c>
      <c r="N191" s="241">
        <f t="shared" si="164"/>
        <v>100</v>
      </c>
      <c r="O191" s="241">
        <f t="shared" si="158"/>
        <v>0</v>
      </c>
      <c r="P191" s="241">
        <f t="shared" si="165"/>
        <v>-55.865999999921769</v>
      </c>
      <c r="Q191" s="241">
        <f t="shared" si="166"/>
        <v>-719.21600000000001</v>
      </c>
      <c r="R191" s="242"/>
      <c r="S191" s="242"/>
      <c r="T191" s="242">
        <v>-719.21600000000001</v>
      </c>
      <c r="U191" s="241"/>
      <c r="V191" s="241">
        <f>W191+X191+Y191+Z191</f>
        <v>0</v>
      </c>
      <c r="W191" s="241"/>
      <c r="X191" s="241"/>
      <c r="Y191" s="241"/>
      <c r="Z191" s="241"/>
      <c r="AA191" s="239"/>
      <c r="AB191" s="239" t="s">
        <v>215</v>
      </c>
    </row>
    <row r="192" spans="2:28" ht="28.5" customHeight="1" x14ac:dyDescent="0.2">
      <c r="B192" s="245" t="s">
        <v>135</v>
      </c>
      <c r="C192" s="238"/>
      <c r="D192" s="238"/>
      <c r="E192" s="247" t="s">
        <v>136</v>
      </c>
      <c r="F192" s="241">
        <f t="shared" ref="F192:K192" si="167">F193+F195+F197+F199+F201</f>
        <v>6247694</v>
      </c>
      <c r="G192" s="241">
        <f t="shared" si="167"/>
        <v>2350250</v>
      </c>
      <c r="H192" s="241">
        <f t="shared" si="167"/>
        <v>2121575</v>
      </c>
      <c r="I192" s="273">
        <f t="shared" si="167"/>
        <v>2303901.9739999999</v>
      </c>
      <c r="J192" s="241">
        <f t="shared" si="167"/>
        <v>-46348.025999999991</v>
      </c>
      <c r="K192" s="241">
        <f t="shared" si="167"/>
        <v>2121574.0430000001</v>
      </c>
      <c r="L192" s="241">
        <v>100</v>
      </c>
      <c r="M192" s="241">
        <f t="shared" ref="M192:T192" si="168">M193+M195+M197+M199+M201</f>
        <v>6247694</v>
      </c>
      <c r="N192" s="241">
        <f t="shared" si="164"/>
        <v>100</v>
      </c>
      <c r="O192" s="241">
        <v>0</v>
      </c>
      <c r="P192" s="241">
        <f t="shared" si="168"/>
        <v>-0.95700000000215368</v>
      </c>
      <c r="Q192" s="241">
        <f t="shared" si="166"/>
        <v>0</v>
      </c>
      <c r="R192" s="241">
        <f t="shared" si="168"/>
        <v>0</v>
      </c>
      <c r="S192" s="241">
        <f t="shared" si="168"/>
        <v>0</v>
      </c>
      <c r="T192" s="241">
        <f t="shared" si="168"/>
        <v>0</v>
      </c>
      <c r="U192" s="241">
        <v>0</v>
      </c>
      <c r="V192" s="241">
        <v>0</v>
      </c>
      <c r="W192" s="241"/>
      <c r="X192" s="241"/>
      <c r="Y192" s="241"/>
      <c r="Z192" s="241"/>
      <c r="AA192" s="276"/>
      <c r="AB192" s="239"/>
    </row>
    <row r="193" spans="2:28" ht="27" customHeight="1" x14ac:dyDescent="0.2">
      <c r="B193" s="245"/>
      <c r="C193" s="238" t="s">
        <v>115</v>
      </c>
      <c r="D193" s="238"/>
      <c r="E193" s="247" t="s">
        <v>116</v>
      </c>
      <c r="F193" s="241">
        <f t="shared" ref="F193:K193" si="169">+F194</f>
        <v>294742</v>
      </c>
      <c r="G193" s="241">
        <f t="shared" si="169"/>
        <v>294742</v>
      </c>
      <c r="H193" s="241">
        <f>H194</f>
        <v>88000</v>
      </c>
      <c r="I193" s="241">
        <f t="shared" si="169"/>
        <v>254087.93100000001</v>
      </c>
      <c r="J193" s="241">
        <f t="shared" si="169"/>
        <v>-40654.068999999989</v>
      </c>
      <c r="K193" s="241">
        <f t="shared" si="169"/>
        <v>88000</v>
      </c>
      <c r="L193" s="241">
        <f>L194</f>
        <v>100</v>
      </c>
      <c r="M193" s="242">
        <f t="shared" ref="M193:M196" si="170">F193</f>
        <v>294742</v>
      </c>
      <c r="N193" s="241">
        <f t="shared" si="164"/>
        <v>100</v>
      </c>
      <c r="O193" s="241">
        <f t="shared" ref="O193:O201" si="171">M193-F193</f>
        <v>0</v>
      </c>
      <c r="P193" s="241">
        <f t="shared" ref="P193:P200" si="172">K193-H193</f>
        <v>0</v>
      </c>
      <c r="Q193" s="241">
        <f t="shared" ref="Q193:T193" si="173">Q194</f>
        <v>0</v>
      </c>
      <c r="R193" s="241">
        <f t="shared" si="173"/>
        <v>0</v>
      </c>
      <c r="S193" s="241">
        <f t="shared" si="173"/>
        <v>0</v>
      </c>
      <c r="T193" s="241">
        <f t="shared" si="173"/>
        <v>0</v>
      </c>
      <c r="U193" s="241"/>
      <c r="V193" s="241">
        <v>0</v>
      </c>
      <c r="W193" s="241"/>
      <c r="X193" s="241"/>
      <c r="Y193" s="241"/>
      <c r="Z193" s="241"/>
      <c r="AA193" s="239"/>
      <c r="AB193" s="239"/>
    </row>
    <row r="194" spans="2:28" ht="51" x14ac:dyDescent="0.2">
      <c r="B194" s="245"/>
      <c r="C194" s="238"/>
      <c r="D194" s="238" t="s">
        <v>137</v>
      </c>
      <c r="E194" s="277" t="s">
        <v>138</v>
      </c>
      <c r="F194" s="241">
        <v>294742</v>
      </c>
      <c r="G194" s="241">
        <v>294742</v>
      </c>
      <c r="H194" s="241">
        <v>88000</v>
      </c>
      <c r="I194" s="241">
        <v>254087.93100000001</v>
      </c>
      <c r="J194" s="241">
        <f t="shared" ref="J194:J198" si="174">I194-G194</f>
        <v>-40654.068999999989</v>
      </c>
      <c r="K194" s="241">
        <v>88000</v>
      </c>
      <c r="L194" s="242">
        <v>100</v>
      </c>
      <c r="M194" s="242">
        <f t="shared" si="170"/>
        <v>294742</v>
      </c>
      <c r="N194" s="241">
        <f t="shared" si="164"/>
        <v>100</v>
      </c>
      <c r="O194" s="241">
        <f t="shared" si="171"/>
        <v>0</v>
      </c>
      <c r="P194" s="241">
        <f t="shared" si="172"/>
        <v>0</v>
      </c>
      <c r="Q194" s="241">
        <f t="shared" ref="Q194:Q198" si="175">R194+S194+T194</f>
        <v>0</v>
      </c>
      <c r="R194" s="241"/>
      <c r="S194" s="242"/>
      <c r="T194" s="241"/>
      <c r="U194" s="241"/>
      <c r="V194" s="241">
        <v>0</v>
      </c>
      <c r="W194" s="241"/>
      <c r="X194" s="241"/>
      <c r="Y194" s="241"/>
      <c r="Z194" s="241"/>
      <c r="AA194" s="239"/>
      <c r="AB194" s="239" t="s">
        <v>186</v>
      </c>
    </row>
    <row r="195" spans="2:28" ht="83.25" customHeight="1" x14ac:dyDescent="0.2">
      <c r="B195" s="245"/>
      <c r="C195" s="238" t="s">
        <v>119</v>
      </c>
      <c r="D195" s="238"/>
      <c r="E195" s="247" t="s">
        <v>139</v>
      </c>
      <c r="F195" s="241">
        <f t="shared" ref="F195:K195" si="176">+F196</f>
        <v>4441492</v>
      </c>
      <c r="G195" s="241">
        <f t="shared" si="176"/>
        <v>1540978</v>
      </c>
      <c r="H195" s="241">
        <f t="shared" si="176"/>
        <v>1540978</v>
      </c>
      <c r="I195" s="241">
        <f t="shared" si="176"/>
        <v>1540978</v>
      </c>
      <c r="J195" s="241">
        <f t="shared" si="176"/>
        <v>0</v>
      </c>
      <c r="K195" s="241">
        <f t="shared" si="176"/>
        <v>1540978</v>
      </c>
      <c r="L195" s="241">
        <f t="shared" ref="L195:Q195" si="177">L196</f>
        <v>100</v>
      </c>
      <c r="M195" s="242">
        <f t="shared" si="177"/>
        <v>4441492</v>
      </c>
      <c r="N195" s="241">
        <f t="shared" si="164"/>
        <v>100</v>
      </c>
      <c r="O195" s="241">
        <f t="shared" si="171"/>
        <v>0</v>
      </c>
      <c r="P195" s="241">
        <f t="shared" si="172"/>
        <v>0</v>
      </c>
      <c r="Q195" s="241">
        <f t="shared" si="177"/>
        <v>0</v>
      </c>
      <c r="R195" s="241"/>
      <c r="S195" s="241"/>
      <c r="T195" s="241"/>
      <c r="U195" s="241"/>
      <c r="V195" s="241">
        <v>0</v>
      </c>
      <c r="W195" s="241"/>
      <c r="X195" s="241"/>
      <c r="Y195" s="241"/>
      <c r="Z195" s="241"/>
      <c r="AA195" s="239"/>
      <c r="AB195" s="239"/>
    </row>
    <row r="196" spans="2:28" ht="25.5" x14ac:dyDescent="0.2">
      <c r="B196" s="245"/>
      <c r="C196" s="238"/>
      <c r="D196" s="238" t="s">
        <v>125</v>
      </c>
      <c r="E196" s="247" t="s">
        <v>126</v>
      </c>
      <c r="F196" s="241">
        <v>4441492</v>
      </c>
      <c r="G196" s="241">
        <v>1540978</v>
      </c>
      <c r="H196" s="241">
        <v>1540978</v>
      </c>
      <c r="I196" s="241">
        <v>1540978</v>
      </c>
      <c r="J196" s="241">
        <f t="shared" si="174"/>
        <v>0</v>
      </c>
      <c r="K196" s="241">
        <v>1540978</v>
      </c>
      <c r="L196" s="242">
        <v>100</v>
      </c>
      <c r="M196" s="242">
        <f t="shared" si="170"/>
        <v>4441492</v>
      </c>
      <c r="N196" s="241">
        <f t="shared" si="164"/>
        <v>100</v>
      </c>
      <c r="O196" s="241">
        <f t="shared" si="171"/>
        <v>0</v>
      </c>
      <c r="P196" s="241">
        <f t="shared" si="172"/>
        <v>0</v>
      </c>
      <c r="Q196" s="241">
        <f t="shared" si="175"/>
        <v>0</v>
      </c>
      <c r="R196" s="242"/>
      <c r="S196" s="242"/>
      <c r="T196" s="241"/>
      <c r="U196" s="241"/>
      <c r="V196" s="241">
        <v>0</v>
      </c>
      <c r="W196" s="241"/>
      <c r="X196" s="241"/>
      <c r="Y196" s="241"/>
      <c r="Z196" s="241"/>
      <c r="AA196" s="239"/>
      <c r="AB196" s="239"/>
    </row>
    <row r="197" spans="2:28" ht="31.5" customHeight="1" x14ac:dyDescent="0.2">
      <c r="B197" s="245"/>
      <c r="C197" s="238" t="s">
        <v>140</v>
      </c>
      <c r="D197" s="238"/>
      <c r="E197" s="247" t="s">
        <v>141</v>
      </c>
      <c r="F197" s="241">
        <f t="shared" ref="F197:K197" si="178">F198</f>
        <v>863332</v>
      </c>
      <c r="G197" s="241">
        <f t="shared" si="178"/>
        <v>290000</v>
      </c>
      <c r="H197" s="241">
        <f t="shared" si="178"/>
        <v>290000</v>
      </c>
      <c r="I197" s="241">
        <f t="shared" si="178"/>
        <v>290000</v>
      </c>
      <c r="J197" s="241">
        <f t="shared" si="178"/>
        <v>0</v>
      </c>
      <c r="K197" s="241">
        <f t="shared" si="178"/>
        <v>290000</v>
      </c>
      <c r="L197" s="241">
        <v>100</v>
      </c>
      <c r="M197" s="241">
        <f>M198</f>
        <v>863332</v>
      </c>
      <c r="N197" s="241">
        <f t="shared" si="164"/>
        <v>100</v>
      </c>
      <c r="O197" s="241">
        <f t="shared" si="171"/>
        <v>0</v>
      </c>
      <c r="P197" s="241">
        <f t="shared" si="172"/>
        <v>0</v>
      </c>
      <c r="Q197" s="241">
        <f t="shared" si="175"/>
        <v>0</v>
      </c>
      <c r="R197" s="242"/>
      <c r="S197" s="242"/>
      <c r="T197" s="241"/>
      <c r="U197" s="241"/>
      <c r="V197" s="241">
        <v>0</v>
      </c>
      <c r="W197" s="241"/>
      <c r="X197" s="241"/>
      <c r="Y197" s="241"/>
      <c r="Z197" s="241"/>
      <c r="AA197" s="239"/>
      <c r="AB197" s="239"/>
    </row>
    <row r="198" spans="2:28" ht="25.5" x14ac:dyDescent="0.2">
      <c r="B198" s="245"/>
      <c r="C198" s="238"/>
      <c r="D198" s="238" t="s">
        <v>125</v>
      </c>
      <c r="E198" s="247" t="s">
        <v>126</v>
      </c>
      <c r="F198" s="241">
        <v>863332</v>
      </c>
      <c r="G198" s="241">
        <v>290000</v>
      </c>
      <c r="H198" s="241">
        <v>290000</v>
      </c>
      <c r="I198" s="241">
        <v>290000</v>
      </c>
      <c r="J198" s="241">
        <f t="shared" si="174"/>
        <v>0</v>
      </c>
      <c r="K198" s="241">
        <v>290000</v>
      </c>
      <c r="L198" s="242">
        <v>100</v>
      </c>
      <c r="M198" s="242">
        <f t="shared" ref="M198:M204" si="179">F198</f>
        <v>863332</v>
      </c>
      <c r="N198" s="241">
        <f t="shared" si="164"/>
        <v>100</v>
      </c>
      <c r="O198" s="241">
        <f t="shared" si="171"/>
        <v>0</v>
      </c>
      <c r="P198" s="241">
        <f t="shared" si="172"/>
        <v>0</v>
      </c>
      <c r="Q198" s="241">
        <f t="shared" si="175"/>
        <v>0</v>
      </c>
      <c r="R198" s="242"/>
      <c r="S198" s="242"/>
      <c r="T198" s="241"/>
      <c r="U198" s="241"/>
      <c r="V198" s="241">
        <v>0</v>
      </c>
      <c r="W198" s="241"/>
      <c r="X198" s="241"/>
      <c r="Y198" s="241"/>
      <c r="Z198" s="241"/>
      <c r="AA198" s="239"/>
      <c r="AB198" s="239"/>
    </row>
    <row r="199" spans="2:28" ht="40.5" customHeight="1" x14ac:dyDescent="0.2">
      <c r="B199" s="245"/>
      <c r="C199" s="238" t="s">
        <v>142</v>
      </c>
      <c r="D199" s="238"/>
      <c r="E199" s="247" t="s">
        <v>143</v>
      </c>
      <c r="F199" s="241">
        <f t="shared" ref="F199:K199" si="180">+F200</f>
        <v>110936</v>
      </c>
      <c r="G199" s="241">
        <f t="shared" si="180"/>
        <v>57597</v>
      </c>
      <c r="H199" s="241">
        <f t="shared" si="180"/>
        <v>57597</v>
      </c>
      <c r="I199" s="241">
        <f t="shared" si="180"/>
        <v>57596.042999999998</v>
      </c>
      <c r="J199" s="241">
        <f t="shared" si="180"/>
        <v>-0.95700000000215368</v>
      </c>
      <c r="K199" s="241">
        <f t="shared" si="180"/>
        <v>57596.042999999998</v>
      </c>
      <c r="L199" s="242">
        <v>100</v>
      </c>
      <c r="M199" s="242">
        <f>M200</f>
        <v>110936</v>
      </c>
      <c r="N199" s="241">
        <f t="shared" si="164"/>
        <v>100</v>
      </c>
      <c r="O199" s="241">
        <f t="shared" si="171"/>
        <v>0</v>
      </c>
      <c r="P199" s="241">
        <f t="shared" si="172"/>
        <v>-0.95700000000215368</v>
      </c>
      <c r="Q199" s="241">
        <f>Q200</f>
        <v>0</v>
      </c>
      <c r="R199" s="241"/>
      <c r="S199" s="241"/>
      <c r="T199" s="241"/>
      <c r="U199" s="241"/>
      <c r="V199" s="241">
        <f t="shared" ref="V199:V204" si="181">P199-Q199-U199</f>
        <v>-0.95700000000215368</v>
      </c>
      <c r="W199" s="241"/>
      <c r="X199" s="241"/>
      <c r="Y199" s="241"/>
      <c r="Z199" s="241"/>
      <c r="AA199" s="239"/>
      <c r="AB199" s="239"/>
    </row>
    <row r="200" spans="2:28" ht="51" x14ac:dyDescent="0.2">
      <c r="B200" s="245"/>
      <c r="C200" s="238"/>
      <c r="D200" s="238" t="s">
        <v>125</v>
      </c>
      <c r="E200" s="247" t="s">
        <v>126</v>
      </c>
      <c r="F200" s="241">
        <v>110936</v>
      </c>
      <c r="G200" s="241">
        <v>57597</v>
      </c>
      <c r="H200" s="241">
        <v>57597</v>
      </c>
      <c r="I200" s="241">
        <v>57596.042999999998</v>
      </c>
      <c r="J200" s="241">
        <f t="shared" ref="J200:J204" si="182">I200-G200</f>
        <v>-0.95700000000215368</v>
      </c>
      <c r="K200" s="241">
        <v>57596.042999999998</v>
      </c>
      <c r="L200" s="242">
        <v>100</v>
      </c>
      <c r="M200" s="242">
        <f t="shared" si="179"/>
        <v>110936</v>
      </c>
      <c r="N200" s="241">
        <f t="shared" si="164"/>
        <v>100</v>
      </c>
      <c r="O200" s="241">
        <f t="shared" si="171"/>
        <v>0</v>
      </c>
      <c r="P200" s="241">
        <f t="shared" si="172"/>
        <v>-0.95700000000215368</v>
      </c>
      <c r="Q200" s="241">
        <f t="shared" ref="Q200:Q205" si="183">R200+S200+T200</f>
        <v>0</v>
      </c>
      <c r="R200" s="242"/>
      <c r="S200" s="242"/>
      <c r="T200" s="241"/>
      <c r="U200" s="241"/>
      <c r="V200" s="241">
        <f t="shared" si="181"/>
        <v>-0.95700000000215368</v>
      </c>
      <c r="W200" s="241"/>
      <c r="X200" s="241"/>
      <c r="Y200" s="241"/>
      <c r="Z200" s="241"/>
      <c r="AA200" s="239" t="s">
        <v>66</v>
      </c>
      <c r="AB200" s="239" t="s">
        <v>66</v>
      </c>
    </row>
    <row r="201" spans="2:28" ht="54.75" customHeight="1" x14ac:dyDescent="0.2">
      <c r="B201" s="245"/>
      <c r="C201" s="238" t="s">
        <v>145</v>
      </c>
      <c r="D201" s="238"/>
      <c r="E201" s="247" t="s">
        <v>146</v>
      </c>
      <c r="F201" s="241">
        <f t="shared" ref="F201:K201" si="184">+F202+F203</f>
        <v>537192</v>
      </c>
      <c r="G201" s="241">
        <f t="shared" si="184"/>
        <v>166933</v>
      </c>
      <c r="H201" s="241">
        <f t="shared" si="184"/>
        <v>145000</v>
      </c>
      <c r="I201" s="241">
        <f t="shared" si="184"/>
        <v>161240</v>
      </c>
      <c r="J201" s="241">
        <f t="shared" si="184"/>
        <v>-5693</v>
      </c>
      <c r="K201" s="241">
        <f t="shared" si="184"/>
        <v>145000</v>
      </c>
      <c r="L201" s="242">
        <v>100</v>
      </c>
      <c r="M201" s="242">
        <f t="shared" ref="M201:Q201" si="185">M203+M202</f>
        <v>537192</v>
      </c>
      <c r="N201" s="241">
        <f t="shared" si="164"/>
        <v>100</v>
      </c>
      <c r="O201" s="241">
        <f t="shared" si="171"/>
        <v>0</v>
      </c>
      <c r="P201" s="241">
        <f t="shared" si="185"/>
        <v>0</v>
      </c>
      <c r="Q201" s="241">
        <f t="shared" si="185"/>
        <v>0</v>
      </c>
      <c r="R201" s="242"/>
      <c r="S201" s="242"/>
      <c r="T201" s="241"/>
      <c r="U201" s="241"/>
      <c r="V201" s="241">
        <v>0</v>
      </c>
      <c r="W201" s="241"/>
      <c r="X201" s="241"/>
      <c r="Y201" s="241"/>
      <c r="Z201" s="241"/>
      <c r="AA201" s="239"/>
      <c r="AB201" s="239"/>
    </row>
    <row r="202" spans="2:28" ht="51" x14ac:dyDescent="0.2">
      <c r="B202" s="238"/>
      <c r="C202" s="238"/>
      <c r="D202" s="238" t="s">
        <v>77</v>
      </c>
      <c r="E202" s="247" t="s">
        <v>129</v>
      </c>
      <c r="F202" s="241">
        <v>21933</v>
      </c>
      <c r="G202" s="241">
        <v>21933</v>
      </c>
      <c r="H202" s="241">
        <v>0</v>
      </c>
      <c r="I202" s="241">
        <v>16240</v>
      </c>
      <c r="J202" s="241">
        <f t="shared" si="182"/>
        <v>-5693</v>
      </c>
      <c r="K202" s="241">
        <v>0</v>
      </c>
      <c r="L202" s="242">
        <v>100</v>
      </c>
      <c r="M202" s="242">
        <f t="shared" si="179"/>
        <v>21933</v>
      </c>
      <c r="N202" s="241">
        <f t="shared" si="164"/>
        <v>100</v>
      </c>
      <c r="O202" s="241">
        <v>0</v>
      </c>
      <c r="P202" s="241">
        <f t="shared" ref="P202:P204" si="186">K202-H202</f>
        <v>0</v>
      </c>
      <c r="Q202" s="241">
        <f t="shared" si="183"/>
        <v>0</v>
      </c>
      <c r="R202" s="241"/>
      <c r="S202" s="242"/>
      <c r="T202" s="241"/>
      <c r="U202" s="241"/>
      <c r="V202" s="241">
        <f t="shared" si="181"/>
        <v>0</v>
      </c>
      <c r="W202" s="241"/>
      <c r="X202" s="241"/>
      <c r="Y202" s="241"/>
      <c r="Z202" s="241"/>
      <c r="AA202" s="239"/>
      <c r="AB202" s="239" t="s">
        <v>66</v>
      </c>
    </row>
    <row r="203" spans="2:28" ht="25.5" x14ac:dyDescent="0.2">
      <c r="B203" s="245"/>
      <c r="C203" s="238"/>
      <c r="D203" s="238" t="s">
        <v>125</v>
      </c>
      <c r="E203" s="247" t="s">
        <v>126</v>
      </c>
      <c r="F203" s="241">
        <v>515259</v>
      </c>
      <c r="G203" s="241">
        <v>145000</v>
      </c>
      <c r="H203" s="241">
        <v>145000</v>
      </c>
      <c r="I203" s="241">
        <v>145000</v>
      </c>
      <c r="J203" s="241">
        <f t="shared" si="182"/>
        <v>0</v>
      </c>
      <c r="K203" s="241">
        <v>145000</v>
      </c>
      <c r="L203" s="242">
        <v>100</v>
      </c>
      <c r="M203" s="242">
        <f t="shared" si="179"/>
        <v>515259</v>
      </c>
      <c r="N203" s="241">
        <f t="shared" si="164"/>
        <v>100</v>
      </c>
      <c r="O203" s="241">
        <f t="shared" ref="O203:O208" si="187">M203-F203</f>
        <v>0</v>
      </c>
      <c r="P203" s="241">
        <f t="shared" si="186"/>
        <v>0</v>
      </c>
      <c r="Q203" s="241">
        <f t="shared" si="183"/>
        <v>0</v>
      </c>
      <c r="R203" s="242"/>
      <c r="S203" s="242"/>
      <c r="T203" s="241"/>
      <c r="U203" s="241"/>
      <c r="V203" s="241">
        <f t="shared" si="181"/>
        <v>0</v>
      </c>
      <c r="W203" s="241"/>
      <c r="X203" s="241"/>
      <c r="Y203" s="241"/>
      <c r="Z203" s="241"/>
      <c r="AA203" s="239"/>
      <c r="AB203" s="239"/>
    </row>
    <row r="204" spans="2:28" s="278" customFormat="1" ht="54" customHeight="1" x14ac:dyDescent="0.2">
      <c r="B204" s="245" t="s">
        <v>147</v>
      </c>
      <c r="C204" s="238" t="s">
        <v>46</v>
      </c>
      <c r="D204" s="238" t="s">
        <v>77</v>
      </c>
      <c r="E204" s="247" t="s">
        <v>148</v>
      </c>
      <c r="F204" s="241">
        <v>23939</v>
      </c>
      <c r="G204" s="241">
        <v>23939</v>
      </c>
      <c r="H204" s="241">
        <v>3610</v>
      </c>
      <c r="I204" s="241">
        <v>10333.16527</v>
      </c>
      <c r="J204" s="241">
        <f t="shared" si="182"/>
        <v>-13605.83473</v>
      </c>
      <c r="K204" s="241">
        <v>2538.4183200000002</v>
      </c>
      <c r="L204" s="242">
        <v>0</v>
      </c>
      <c r="M204" s="242">
        <f t="shared" si="179"/>
        <v>23939</v>
      </c>
      <c r="N204" s="241">
        <f t="shared" si="164"/>
        <v>100</v>
      </c>
      <c r="O204" s="241">
        <f t="shared" si="187"/>
        <v>0</v>
      </c>
      <c r="P204" s="241">
        <f t="shared" si="186"/>
        <v>-1071.5816799999998</v>
      </c>
      <c r="Q204" s="241">
        <f t="shared" si="183"/>
        <v>0</v>
      </c>
      <c r="R204" s="241"/>
      <c r="S204" s="242"/>
      <c r="T204" s="241"/>
      <c r="U204" s="241"/>
      <c r="V204" s="241">
        <f t="shared" si="181"/>
        <v>-1071.5816799999998</v>
      </c>
      <c r="W204" s="241"/>
      <c r="X204" s="241"/>
      <c r="Y204" s="241"/>
      <c r="Z204" s="241"/>
      <c r="AA204" s="239"/>
      <c r="AB204" s="239" t="s">
        <v>50</v>
      </c>
    </row>
    <row r="205" spans="2:28" s="278" customFormat="1" ht="93.75" customHeight="1" x14ac:dyDescent="0.2">
      <c r="B205" s="245" t="s">
        <v>149</v>
      </c>
      <c r="C205" s="238"/>
      <c r="D205" s="238"/>
      <c r="E205" s="247" t="s">
        <v>150</v>
      </c>
      <c r="F205" s="241">
        <f t="shared" ref="F205:P205" si="188">F206</f>
        <v>9074083</v>
      </c>
      <c r="G205" s="241">
        <f t="shared" si="188"/>
        <v>3314913</v>
      </c>
      <c r="H205" s="241">
        <f t="shared" si="188"/>
        <v>3314913</v>
      </c>
      <c r="I205" s="241">
        <f t="shared" si="188"/>
        <v>3314912.5630000001</v>
      </c>
      <c r="J205" s="241">
        <f t="shared" si="188"/>
        <v>-0.43699999999999761</v>
      </c>
      <c r="K205" s="241">
        <f t="shared" si="188"/>
        <v>3314912.5630000001</v>
      </c>
      <c r="L205" s="241">
        <f t="shared" si="188"/>
        <v>100</v>
      </c>
      <c r="M205" s="241">
        <f t="shared" si="188"/>
        <v>9074083</v>
      </c>
      <c r="N205" s="241">
        <f t="shared" si="188"/>
        <v>100</v>
      </c>
      <c r="O205" s="241">
        <f t="shared" si="188"/>
        <v>0</v>
      </c>
      <c r="P205" s="241">
        <f t="shared" si="188"/>
        <v>-0.43699999999999761</v>
      </c>
      <c r="Q205" s="241">
        <f t="shared" si="183"/>
        <v>0</v>
      </c>
      <c r="R205" s="241">
        <f t="shared" ref="R205:T205" si="189">R206</f>
        <v>0</v>
      </c>
      <c r="S205" s="241">
        <f t="shared" si="189"/>
        <v>0</v>
      </c>
      <c r="T205" s="241">
        <f t="shared" si="189"/>
        <v>0</v>
      </c>
      <c r="U205" s="241">
        <v>0</v>
      </c>
      <c r="V205" s="241">
        <f>V206</f>
        <v>0</v>
      </c>
      <c r="W205" s="241"/>
      <c r="X205" s="241"/>
      <c r="Y205" s="241"/>
      <c r="Z205" s="241"/>
      <c r="AA205" s="249"/>
      <c r="AB205" s="239"/>
    </row>
    <row r="206" spans="2:28" ht="25.5" x14ac:dyDescent="0.2">
      <c r="B206" s="245"/>
      <c r="C206" s="238" t="s">
        <v>46</v>
      </c>
      <c r="D206" s="238"/>
      <c r="E206" s="247" t="s">
        <v>47</v>
      </c>
      <c r="F206" s="241">
        <f t="shared" ref="F206:K206" si="190">F208+F207</f>
        <v>9074083</v>
      </c>
      <c r="G206" s="241">
        <f t="shared" si="190"/>
        <v>3314913</v>
      </c>
      <c r="H206" s="241">
        <f t="shared" si="190"/>
        <v>3314913</v>
      </c>
      <c r="I206" s="241">
        <f t="shared" si="190"/>
        <v>3314912.5630000001</v>
      </c>
      <c r="J206" s="241">
        <f t="shared" si="190"/>
        <v>-0.43699999999999761</v>
      </c>
      <c r="K206" s="241">
        <f t="shared" si="190"/>
        <v>3314912.5630000001</v>
      </c>
      <c r="L206" s="241">
        <f t="shared" ref="L206:O206" si="191">L208</f>
        <v>100</v>
      </c>
      <c r="M206" s="242">
        <f t="shared" ref="M206:M208" si="192">F206</f>
        <v>9074083</v>
      </c>
      <c r="N206" s="241">
        <f t="shared" si="191"/>
        <v>100</v>
      </c>
      <c r="O206" s="241">
        <f t="shared" si="191"/>
        <v>0</v>
      </c>
      <c r="P206" s="241">
        <f t="shared" ref="P206:T206" si="193">P208+P207</f>
        <v>-0.43699999999999761</v>
      </c>
      <c r="Q206" s="241">
        <f t="shared" si="193"/>
        <v>0</v>
      </c>
      <c r="R206" s="241">
        <f>R207+R208</f>
        <v>0</v>
      </c>
      <c r="S206" s="241">
        <f t="shared" ref="S206:V206" si="194">S208</f>
        <v>0</v>
      </c>
      <c r="T206" s="241">
        <f t="shared" si="193"/>
        <v>0</v>
      </c>
      <c r="U206" s="241">
        <f t="shared" si="194"/>
        <v>0</v>
      </c>
      <c r="V206" s="241">
        <f t="shared" si="194"/>
        <v>0</v>
      </c>
      <c r="W206" s="241"/>
      <c r="X206" s="241"/>
      <c r="Y206" s="241"/>
      <c r="Z206" s="241"/>
      <c r="AA206" s="239"/>
      <c r="AB206" s="279"/>
    </row>
    <row r="207" spans="2:28" ht="51" x14ac:dyDescent="0.2">
      <c r="B207" s="238"/>
      <c r="C207" s="238"/>
      <c r="D207" s="238" t="s">
        <v>77</v>
      </c>
      <c r="E207" s="247" t="s">
        <v>129</v>
      </c>
      <c r="F207" s="241">
        <v>43</v>
      </c>
      <c r="G207" s="241">
        <v>43</v>
      </c>
      <c r="H207" s="241">
        <v>43</v>
      </c>
      <c r="I207" s="241">
        <v>42.563000000000002</v>
      </c>
      <c r="J207" s="241">
        <f t="shared" ref="J207:J228" si="195">I207-G207</f>
        <v>-0.43699999999999761</v>
      </c>
      <c r="K207" s="241">
        <v>42.563000000000002</v>
      </c>
      <c r="L207" s="242">
        <v>0</v>
      </c>
      <c r="M207" s="242">
        <f t="shared" si="192"/>
        <v>43</v>
      </c>
      <c r="N207" s="241">
        <f t="shared" ref="N207:N211" si="196">M207/F207*100</f>
        <v>100</v>
      </c>
      <c r="O207" s="241">
        <f t="shared" si="187"/>
        <v>0</v>
      </c>
      <c r="P207" s="241">
        <f t="shared" ref="P207:P228" si="197">K207-H207</f>
        <v>-0.43699999999999761</v>
      </c>
      <c r="Q207" s="241">
        <f t="shared" ref="Q207:Q211" si="198">R207+S207+T207</f>
        <v>0</v>
      </c>
      <c r="R207" s="241"/>
      <c r="S207" s="242"/>
      <c r="T207" s="241"/>
      <c r="U207" s="241"/>
      <c r="V207" s="241">
        <f t="shared" ref="V207:V212" si="199">P207-Q207-U207</f>
        <v>-0.43699999999999761</v>
      </c>
      <c r="W207" s="241"/>
      <c r="X207" s="241"/>
      <c r="Y207" s="241"/>
      <c r="Z207" s="241"/>
      <c r="AA207" s="239" t="s">
        <v>66</v>
      </c>
      <c r="AB207" s="239" t="s">
        <v>66</v>
      </c>
    </row>
    <row r="208" spans="2:28" ht="54" customHeight="1" x14ac:dyDescent="0.2">
      <c r="B208" s="245"/>
      <c r="C208" s="238"/>
      <c r="D208" s="238" t="s">
        <v>125</v>
      </c>
      <c r="E208" s="247" t="s">
        <v>126</v>
      </c>
      <c r="F208" s="241">
        <v>9074040</v>
      </c>
      <c r="G208" s="241">
        <v>3314870</v>
      </c>
      <c r="H208" s="241">
        <v>3314870</v>
      </c>
      <c r="I208" s="273">
        <v>3314870</v>
      </c>
      <c r="J208" s="241">
        <f t="shared" si="195"/>
        <v>0</v>
      </c>
      <c r="K208" s="241">
        <v>3314870</v>
      </c>
      <c r="L208" s="242">
        <v>100</v>
      </c>
      <c r="M208" s="242">
        <f t="shared" si="192"/>
        <v>9074040</v>
      </c>
      <c r="N208" s="241">
        <f t="shared" si="196"/>
        <v>100</v>
      </c>
      <c r="O208" s="241">
        <f t="shared" si="187"/>
        <v>0</v>
      </c>
      <c r="P208" s="241">
        <f t="shared" si="197"/>
        <v>0</v>
      </c>
      <c r="Q208" s="241">
        <f t="shared" si="198"/>
        <v>0</v>
      </c>
      <c r="R208" s="242"/>
      <c r="S208" s="242"/>
      <c r="T208" s="241"/>
      <c r="U208" s="241"/>
      <c r="V208" s="241">
        <v>0</v>
      </c>
      <c r="W208" s="241"/>
      <c r="X208" s="241"/>
      <c r="Y208" s="241"/>
      <c r="Z208" s="241"/>
      <c r="AA208" s="239"/>
      <c r="AB208" s="239"/>
    </row>
    <row r="209" spans="2:28" ht="72" customHeight="1" x14ac:dyDescent="0.2">
      <c r="B209" s="238" t="s">
        <v>151</v>
      </c>
      <c r="C209" s="238"/>
      <c r="D209" s="238"/>
      <c r="E209" s="256" t="s">
        <v>152</v>
      </c>
      <c r="F209" s="241">
        <f t="shared" ref="F209:K209" si="200">F210</f>
        <v>341363</v>
      </c>
      <c r="G209" s="241">
        <f t="shared" si="200"/>
        <v>207227</v>
      </c>
      <c r="H209" s="241">
        <f t="shared" si="200"/>
        <v>129398</v>
      </c>
      <c r="I209" s="241">
        <f t="shared" si="200"/>
        <v>181164.93102999998</v>
      </c>
      <c r="J209" s="241">
        <f t="shared" si="200"/>
        <v>-26062.068969999997</v>
      </c>
      <c r="K209" s="241">
        <f t="shared" si="200"/>
        <v>125735.04272000001</v>
      </c>
      <c r="L209" s="242">
        <f>(K209/H209)*100</f>
        <v>97.169231920122428</v>
      </c>
      <c r="M209" s="241">
        <f t="shared" ref="M209:T209" si="201">M210</f>
        <v>341363</v>
      </c>
      <c r="N209" s="241">
        <f t="shared" si="196"/>
        <v>100</v>
      </c>
      <c r="O209" s="241">
        <f t="shared" si="201"/>
        <v>0</v>
      </c>
      <c r="P209" s="241">
        <f t="shared" si="201"/>
        <v>-3662.957280000001</v>
      </c>
      <c r="Q209" s="241">
        <f t="shared" si="201"/>
        <v>-1066.9870000000001</v>
      </c>
      <c r="R209" s="241">
        <f t="shared" si="201"/>
        <v>0</v>
      </c>
      <c r="S209" s="241">
        <f t="shared" si="201"/>
        <v>-12.773999999999999</v>
      </c>
      <c r="T209" s="241">
        <f t="shared" si="201"/>
        <v>-1054.213</v>
      </c>
      <c r="U209" s="241">
        <v>0</v>
      </c>
      <c r="V209" s="241">
        <v>0</v>
      </c>
      <c r="W209" s="241"/>
      <c r="X209" s="241"/>
      <c r="Y209" s="241"/>
      <c r="Z209" s="241"/>
      <c r="AA209" s="243"/>
      <c r="AB209" s="244"/>
    </row>
    <row r="210" spans="2:28" ht="25.5" x14ac:dyDescent="0.2">
      <c r="B210" s="238"/>
      <c r="C210" s="238" t="s">
        <v>46</v>
      </c>
      <c r="D210" s="238"/>
      <c r="E210" s="247" t="s">
        <v>47</v>
      </c>
      <c r="F210" s="241">
        <f t="shared" ref="F210:K210" si="202">SUM(F211:F228)</f>
        <v>341363</v>
      </c>
      <c r="G210" s="241">
        <f t="shared" si="202"/>
        <v>207227</v>
      </c>
      <c r="H210" s="241">
        <f t="shared" si="202"/>
        <v>129398</v>
      </c>
      <c r="I210" s="241">
        <f t="shared" si="202"/>
        <v>181164.93102999998</v>
      </c>
      <c r="J210" s="241">
        <f t="shared" si="202"/>
        <v>-26062.068969999997</v>
      </c>
      <c r="K210" s="241">
        <f t="shared" si="202"/>
        <v>125735.04272000001</v>
      </c>
      <c r="L210" s="242">
        <f>(K210/H210)*100</f>
        <v>97.169231920122428</v>
      </c>
      <c r="M210" s="241">
        <f t="shared" ref="M210:T210" si="203">SUM(M211:M228)</f>
        <v>341363</v>
      </c>
      <c r="N210" s="241">
        <f t="shared" si="196"/>
        <v>100</v>
      </c>
      <c r="O210" s="241">
        <f>SUM(O216:O228)</f>
        <v>0</v>
      </c>
      <c r="P210" s="241">
        <f t="shared" si="203"/>
        <v>-3662.957280000001</v>
      </c>
      <c r="Q210" s="241">
        <f t="shared" si="203"/>
        <v>-1066.9870000000001</v>
      </c>
      <c r="R210" s="241">
        <f t="shared" si="203"/>
        <v>0</v>
      </c>
      <c r="S210" s="241">
        <f t="shared" si="203"/>
        <v>-12.773999999999999</v>
      </c>
      <c r="T210" s="241">
        <f t="shared" si="203"/>
        <v>-1054.213</v>
      </c>
      <c r="U210" s="241">
        <f>U216+U218+U219+U220+U221+U225+U227+U228</f>
        <v>0</v>
      </c>
      <c r="V210" s="241">
        <f>V216+V218+V219+V220+V221+V225+V227+V228</f>
        <v>-2538.1517200000003</v>
      </c>
      <c r="W210" s="241"/>
      <c r="X210" s="241"/>
      <c r="Y210" s="241"/>
      <c r="Z210" s="241"/>
      <c r="AA210" s="239"/>
      <c r="AB210" s="244"/>
    </row>
    <row r="211" spans="2:28" x14ac:dyDescent="0.2">
      <c r="B211" s="238"/>
      <c r="C211" s="238"/>
      <c r="D211" s="238" t="s">
        <v>88</v>
      </c>
      <c r="E211" s="247" t="s">
        <v>49</v>
      </c>
      <c r="F211" s="241">
        <v>189428</v>
      </c>
      <c r="G211" s="241">
        <v>80330</v>
      </c>
      <c r="H211" s="241">
        <v>79685</v>
      </c>
      <c r="I211" s="241">
        <v>79685</v>
      </c>
      <c r="J211" s="241">
        <f t="shared" si="195"/>
        <v>-645</v>
      </c>
      <c r="K211" s="241">
        <v>79685</v>
      </c>
      <c r="L211" s="242">
        <v>100</v>
      </c>
      <c r="M211" s="242">
        <f t="shared" ref="M211:M228" si="204">F211</f>
        <v>189428</v>
      </c>
      <c r="N211" s="241">
        <f t="shared" si="196"/>
        <v>100</v>
      </c>
      <c r="O211" s="241">
        <f t="shared" ref="O211:O215" si="205">M211-F211</f>
        <v>0</v>
      </c>
      <c r="P211" s="241">
        <f t="shared" si="197"/>
        <v>0</v>
      </c>
      <c r="Q211" s="241">
        <f t="shared" si="198"/>
        <v>0</v>
      </c>
      <c r="R211" s="241"/>
      <c r="S211" s="242"/>
      <c r="T211" s="241"/>
      <c r="U211" s="241"/>
      <c r="V211" s="241">
        <f t="shared" si="199"/>
        <v>0</v>
      </c>
      <c r="W211" s="241"/>
      <c r="X211" s="241"/>
      <c r="Y211" s="241"/>
      <c r="Z211" s="241"/>
      <c r="AA211" s="239"/>
      <c r="AB211" s="239"/>
    </row>
    <row r="212" spans="2:28" x14ac:dyDescent="0.2">
      <c r="B212" s="245"/>
      <c r="C212" s="238"/>
      <c r="D212" s="238" t="s">
        <v>101</v>
      </c>
      <c r="E212" s="247" t="s">
        <v>56</v>
      </c>
      <c r="F212" s="241">
        <v>8015</v>
      </c>
      <c r="G212" s="241">
        <v>2712</v>
      </c>
      <c r="H212" s="241">
        <v>2712</v>
      </c>
      <c r="I212" s="241">
        <v>2711.2779999999998</v>
      </c>
      <c r="J212" s="241">
        <f t="shared" si="195"/>
        <v>-0.72200000000020736</v>
      </c>
      <c r="K212" s="241">
        <v>2711.2779999999998</v>
      </c>
      <c r="L212" s="242">
        <v>0</v>
      </c>
      <c r="M212" s="242">
        <f t="shared" si="204"/>
        <v>8015</v>
      </c>
      <c r="N212" s="241">
        <v>100</v>
      </c>
      <c r="O212" s="241">
        <f t="shared" si="205"/>
        <v>0</v>
      </c>
      <c r="P212" s="241">
        <f t="shared" si="197"/>
        <v>-0.72200000000020736</v>
      </c>
      <c r="Q212" s="241">
        <f>T212+S212</f>
        <v>-0.94299999999999995</v>
      </c>
      <c r="R212" s="242" t="s">
        <v>53</v>
      </c>
      <c r="S212" s="242">
        <v>-0.94299999999999995</v>
      </c>
      <c r="T212" s="241"/>
      <c r="U212" s="241"/>
      <c r="V212" s="241">
        <f t="shared" si="199"/>
        <v>0.22099999999979258</v>
      </c>
      <c r="W212" s="241"/>
      <c r="X212" s="241"/>
      <c r="Y212" s="241"/>
      <c r="Z212" s="241"/>
      <c r="AA212" s="239"/>
      <c r="AB212" s="239"/>
    </row>
    <row r="213" spans="2:28" ht="38.25" x14ac:dyDescent="0.2">
      <c r="B213" s="245"/>
      <c r="C213" s="238"/>
      <c r="D213" s="250" t="s">
        <v>103</v>
      </c>
      <c r="E213" s="251" t="s">
        <v>58</v>
      </c>
      <c r="F213" s="241">
        <v>2684</v>
      </c>
      <c r="G213" s="241">
        <v>1320</v>
      </c>
      <c r="H213" s="241">
        <v>1320</v>
      </c>
      <c r="I213" s="241">
        <v>1320</v>
      </c>
      <c r="J213" s="241">
        <f t="shared" si="195"/>
        <v>0</v>
      </c>
      <c r="K213" s="241">
        <v>1320</v>
      </c>
      <c r="L213" s="242">
        <v>100</v>
      </c>
      <c r="M213" s="242">
        <f t="shared" si="204"/>
        <v>2684</v>
      </c>
      <c r="N213" s="241">
        <f t="shared" ref="N213:N228" si="206">M213/F213*100</f>
        <v>100</v>
      </c>
      <c r="O213" s="241">
        <f t="shared" si="205"/>
        <v>0</v>
      </c>
      <c r="P213" s="241">
        <f t="shared" si="197"/>
        <v>0</v>
      </c>
      <c r="Q213" s="241">
        <f t="shared" ref="Q213:Q217" si="207">R213+S213+T213</f>
        <v>0</v>
      </c>
      <c r="R213" s="242"/>
      <c r="S213" s="242"/>
      <c r="T213" s="241"/>
      <c r="U213" s="241"/>
      <c r="V213" s="241">
        <v>0</v>
      </c>
      <c r="W213" s="241"/>
      <c r="X213" s="241"/>
      <c r="Y213" s="241"/>
      <c r="Z213" s="241"/>
      <c r="AA213" s="239"/>
      <c r="AB213" s="239"/>
    </row>
    <row r="214" spans="2:28" x14ac:dyDescent="0.2">
      <c r="B214" s="238"/>
      <c r="C214" s="238"/>
      <c r="D214" s="238" t="s">
        <v>59</v>
      </c>
      <c r="E214" s="247" t="s">
        <v>60</v>
      </c>
      <c r="F214" s="241">
        <v>10002</v>
      </c>
      <c r="G214" s="241">
        <v>4165</v>
      </c>
      <c r="H214" s="241">
        <v>4165</v>
      </c>
      <c r="I214" s="241">
        <v>4165</v>
      </c>
      <c r="J214" s="241">
        <f t="shared" si="195"/>
        <v>0</v>
      </c>
      <c r="K214" s="241">
        <v>4165</v>
      </c>
      <c r="L214" s="242">
        <v>100</v>
      </c>
      <c r="M214" s="242">
        <f t="shared" si="204"/>
        <v>10002</v>
      </c>
      <c r="N214" s="241">
        <f t="shared" si="206"/>
        <v>100</v>
      </c>
      <c r="O214" s="241">
        <f t="shared" si="205"/>
        <v>0</v>
      </c>
      <c r="P214" s="241">
        <f t="shared" si="197"/>
        <v>0</v>
      </c>
      <c r="Q214" s="241">
        <f t="shared" si="207"/>
        <v>0</v>
      </c>
      <c r="R214" s="241"/>
      <c r="S214" s="242"/>
      <c r="T214" s="241"/>
      <c r="U214" s="241"/>
      <c r="V214" s="241">
        <f t="shared" ref="V214:V219" si="208">P214-Q214-U214</f>
        <v>0</v>
      </c>
      <c r="W214" s="241"/>
      <c r="X214" s="241"/>
      <c r="Y214" s="241"/>
      <c r="Z214" s="241"/>
      <c r="AA214" s="239"/>
      <c r="AB214" s="239"/>
    </row>
    <row r="215" spans="2:28" ht="38.25" x14ac:dyDescent="0.2">
      <c r="B215" s="238"/>
      <c r="C215" s="238"/>
      <c r="D215" s="238" t="s">
        <v>61</v>
      </c>
      <c r="E215" s="247" t="s">
        <v>102</v>
      </c>
      <c r="F215" s="241">
        <v>8524</v>
      </c>
      <c r="G215" s="241">
        <v>3313</v>
      </c>
      <c r="H215" s="241">
        <v>3313</v>
      </c>
      <c r="I215" s="241">
        <v>3313</v>
      </c>
      <c r="J215" s="241">
        <f t="shared" si="195"/>
        <v>0</v>
      </c>
      <c r="K215" s="241">
        <v>3313</v>
      </c>
      <c r="L215" s="242">
        <v>100</v>
      </c>
      <c r="M215" s="242">
        <f t="shared" si="204"/>
        <v>8524</v>
      </c>
      <c r="N215" s="241">
        <f t="shared" si="206"/>
        <v>100</v>
      </c>
      <c r="O215" s="241">
        <f t="shared" si="205"/>
        <v>0</v>
      </c>
      <c r="P215" s="241">
        <f t="shared" si="197"/>
        <v>0</v>
      </c>
      <c r="Q215" s="241">
        <f t="shared" si="207"/>
        <v>0</v>
      </c>
      <c r="R215" s="241"/>
      <c r="S215" s="242"/>
      <c r="T215" s="241"/>
      <c r="U215" s="241"/>
      <c r="V215" s="241">
        <f t="shared" si="208"/>
        <v>0</v>
      </c>
      <c r="W215" s="241"/>
      <c r="X215" s="241"/>
      <c r="Y215" s="241"/>
      <c r="Z215" s="241"/>
      <c r="AA215" s="239"/>
      <c r="AB215" s="239"/>
    </row>
    <row r="216" spans="2:28" ht="25.5" x14ac:dyDescent="0.2">
      <c r="B216" s="238"/>
      <c r="C216" s="238"/>
      <c r="D216" s="238" t="s">
        <v>89</v>
      </c>
      <c r="E216" s="247" t="s">
        <v>110</v>
      </c>
      <c r="F216" s="241">
        <v>85</v>
      </c>
      <c r="G216" s="241">
        <v>0</v>
      </c>
      <c r="H216" s="241">
        <v>0</v>
      </c>
      <c r="I216" s="241">
        <v>0</v>
      </c>
      <c r="J216" s="241">
        <f t="shared" si="195"/>
        <v>0</v>
      </c>
      <c r="K216" s="241">
        <v>0</v>
      </c>
      <c r="L216" s="242">
        <v>0</v>
      </c>
      <c r="M216" s="242">
        <f t="shared" si="204"/>
        <v>85</v>
      </c>
      <c r="N216" s="241">
        <f t="shared" si="206"/>
        <v>100</v>
      </c>
      <c r="O216" s="241">
        <v>0</v>
      </c>
      <c r="P216" s="241">
        <f t="shared" si="197"/>
        <v>0</v>
      </c>
      <c r="Q216" s="241">
        <f t="shared" si="207"/>
        <v>0</v>
      </c>
      <c r="R216" s="242"/>
      <c r="S216" s="242"/>
      <c r="T216" s="241"/>
      <c r="U216" s="241"/>
      <c r="V216" s="241">
        <f t="shared" si="208"/>
        <v>0</v>
      </c>
      <c r="W216" s="241"/>
      <c r="X216" s="241"/>
      <c r="Y216" s="241"/>
      <c r="Z216" s="241"/>
      <c r="AA216" s="239"/>
      <c r="AB216" s="239"/>
    </row>
    <row r="217" spans="2:28" ht="51" x14ac:dyDescent="0.2">
      <c r="B217" s="238"/>
      <c r="C217" s="238"/>
      <c r="D217" s="238" t="s">
        <v>64</v>
      </c>
      <c r="E217" s="252" t="s">
        <v>65</v>
      </c>
      <c r="F217" s="241">
        <v>5682</v>
      </c>
      <c r="G217" s="241">
        <v>2080</v>
      </c>
      <c r="H217" s="241">
        <v>2080</v>
      </c>
      <c r="I217" s="241">
        <v>2067.0439999999999</v>
      </c>
      <c r="J217" s="241">
        <f t="shared" si="195"/>
        <v>-12.956000000000131</v>
      </c>
      <c r="K217" s="241">
        <v>2067.0439999999999</v>
      </c>
      <c r="L217" s="242">
        <f>(K217/H217)*100</f>
        <v>99.377115384615379</v>
      </c>
      <c r="M217" s="242">
        <f t="shared" si="204"/>
        <v>5682</v>
      </c>
      <c r="N217" s="241">
        <f t="shared" si="206"/>
        <v>100</v>
      </c>
      <c r="O217" s="241">
        <f t="shared" ref="O217:O228" si="209">M217-F217</f>
        <v>0</v>
      </c>
      <c r="P217" s="241">
        <f t="shared" si="197"/>
        <v>-12.956000000000131</v>
      </c>
      <c r="Q217" s="241">
        <f t="shared" si="207"/>
        <v>-11.831</v>
      </c>
      <c r="R217" s="241"/>
      <c r="S217" s="242">
        <v>-11.831</v>
      </c>
      <c r="T217" s="241"/>
      <c r="U217" s="241"/>
      <c r="V217" s="241">
        <f t="shared" si="208"/>
        <v>-1.1250000000001315</v>
      </c>
      <c r="W217" s="241"/>
      <c r="X217" s="241"/>
      <c r="Y217" s="241"/>
      <c r="Z217" s="241"/>
      <c r="AA217" s="239"/>
      <c r="AB217" s="239"/>
    </row>
    <row r="218" spans="2:28" ht="25.5" x14ac:dyDescent="0.2">
      <c r="B218" s="238"/>
      <c r="C218" s="238"/>
      <c r="D218" s="238" t="s">
        <v>91</v>
      </c>
      <c r="E218" s="247" t="s">
        <v>92</v>
      </c>
      <c r="F218" s="241">
        <v>90980</v>
      </c>
      <c r="G218" s="241">
        <v>90980</v>
      </c>
      <c r="H218" s="241">
        <v>21093</v>
      </c>
      <c r="I218" s="241">
        <v>71902.16489</v>
      </c>
      <c r="J218" s="241">
        <f t="shared" si="195"/>
        <v>-19077.83511</v>
      </c>
      <c r="K218" s="241">
        <v>18093</v>
      </c>
      <c r="L218" s="242">
        <f>(K218/H218)*100</f>
        <v>85.777272080785096</v>
      </c>
      <c r="M218" s="242">
        <f t="shared" si="204"/>
        <v>90980</v>
      </c>
      <c r="N218" s="241">
        <f t="shared" si="206"/>
        <v>100</v>
      </c>
      <c r="O218" s="241">
        <f t="shared" si="209"/>
        <v>0</v>
      </c>
      <c r="P218" s="241">
        <f t="shared" si="197"/>
        <v>-3000</v>
      </c>
      <c r="Q218" s="241">
        <f>R218+T218</f>
        <v>-999.21299999999997</v>
      </c>
      <c r="R218" s="242"/>
      <c r="S218" s="242"/>
      <c r="T218" s="241">
        <v>-999.21299999999997</v>
      </c>
      <c r="U218" s="241"/>
      <c r="V218" s="241">
        <f t="shared" si="208"/>
        <v>-2000.787</v>
      </c>
      <c r="W218" s="241"/>
      <c r="X218" s="241"/>
      <c r="Y218" s="241"/>
      <c r="Z218" s="241"/>
      <c r="AA218" s="239"/>
      <c r="AB218" s="239" t="s">
        <v>216</v>
      </c>
    </row>
    <row r="219" spans="2:28" ht="54" customHeight="1" x14ac:dyDescent="0.2">
      <c r="B219" s="238"/>
      <c r="C219" s="238"/>
      <c r="D219" s="238" t="s">
        <v>93</v>
      </c>
      <c r="E219" s="247" t="s">
        <v>94</v>
      </c>
      <c r="F219" s="241">
        <v>1700</v>
      </c>
      <c r="G219" s="241">
        <v>1700</v>
      </c>
      <c r="H219" s="241">
        <v>1036</v>
      </c>
      <c r="I219" s="241">
        <v>1035.3077000000001</v>
      </c>
      <c r="J219" s="241">
        <f t="shared" si="195"/>
        <v>-664.69229999999993</v>
      </c>
      <c r="K219" s="241">
        <v>1035.3077000000001</v>
      </c>
      <c r="L219" s="242">
        <v>100</v>
      </c>
      <c r="M219" s="242">
        <f t="shared" si="204"/>
        <v>1700</v>
      </c>
      <c r="N219" s="241">
        <f t="shared" si="206"/>
        <v>100</v>
      </c>
      <c r="O219" s="241">
        <f t="shared" si="209"/>
        <v>0</v>
      </c>
      <c r="P219" s="241">
        <f t="shared" si="197"/>
        <v>-0.69229999999993197</v>
      </c>
      <c r="Q219" s="241">
        <f t="shared" ref="Q219:Q228" si="210">R219+S219+T219</f>
        <v>0</v>
      </c>
      <c r="R219" s="242"/>
      <c r="S219" s="242"/>
      <c r="T219" s="241"/>
      <c r="U219" s="241"/>
      <c r="V219" s="241">
        <f t="shared" si="208"/>
        <v>-0.69229999999993197</v>
      </c>
      <c r="W219" s="241"/>
      <c r="X219" s="241"/>
      <c r="Y219" s="241"/>
      <c r="Z219" s="241"/>
      <c r="AA219" s="239" t="s">
        <v>66</v>
      </c>
      <c r="AB219" s="239" t="s">
        <v>66</v>
      </c>
    </row>
    <row r="220" spans="2:28" ht="55.5" customHeight="1" x14ac:dyDescent="0.2">
      <c r="B220" s="238"/>
      <c r="C220" s="238"/>
      <c r="D220" s="238" t="s">
        <v>95</v>
      </c>
      <c r="E220" s="259" t="s">
        <v>96</v>
      </c>
      <c r="F220" s="241">
        <v>1618</v>
      </c>
      <c r="G220" s="241">
        <v>1618</v>
      </c>
      <c r="H220" s="241">
        <v>0</v>
      </c>
      <c r="I220" s="241">
        <v>1084.1234199999999</v>
      </c>
      <c r="J220" s="241">
        <f t="shared" si="195"/>
        <v>-533.8765800000001</v>
      </c>
      <c r="K220" s="241">
        <v>0</v>
      </c>
      <c r="L220" s="242">
        <v>100</v>
      </c>
      <c r="M220" s="242">
        <f t="shared" si="204"/>
        <v>1618</v>
      </c>
      <c r="N220" s="241">
        <f t="shared" si="206"/>
        <v>100</v>
      </c>
      <c r="O220" s="241">
        <f t="shared" si="209"/>
        <v>0</v>
      </c>
      <c r="P220" s="241">
        <f t="shared" si="197"/>
        <v>0</v>
      </c>
      <c r="Q220" s="241">
        <f t="shared" si="210"/>
        <v>0</v>
      </c>
      <c r="R220" s="242"/>
      <c r="S220" s="242"/>
      <c r="T220" s="241"/>
      <c r="U220" s="241"/>
      <c r="V220" s="241">
        <v>0</v>
      </c>
      <c r="W220" s="241"/>
      <c r="X220" s="241"/>
      <c r="Y220" s="241"/>
      <c r="Z220" s="241"/>
      <c r="AA220" s="239"/>
      <c r="AB220" s="239" t="s">
        <v>66</v>
      </c>
    </row>
    <row r="221" spans="2:28" ht="229.5" x14ac:dyDescent="0.2">
      <c r="B221" s="238"/>
      <c r="C221" s="238"/>
      <c r="D221" s="238" t="s">
        <v>71</v>
      </c>
      <c r="E221" s="247" t="s">
        <v>104</v>
      </c>
      <c r="F221" s="241">
        <v>5469</v>
      </c>
      <c r="G221" s="241">
        <v>5469</v>
      </c>
      <c r="H221" s="241">
        <v>3709</v>
      </c>
      <c r="I221" s="241">
        <v>3295.3054499999998</v>
      </c>
      <c r="J221" s="241">
        <f t="shared" si="195"/>
        <v>-2173.6945500000002</v>
      </c>
      <c r="K221" s="241">
        <v>3295.3054499999998</v>
      </c>
      <c r="L221" s="242">
        <v>100</v>
      </c>
      <c r="M221" s="242">
        <f t="shared" si="204"/>
        <v>5469</v>
      </c>
      <c r="N221" s="241">
        <f t="shared" si="206"/>
        <v>100</v>
      </c>
      <c r="O221" s="241">
        <f t="shared" si="209"/>
        <v>0</v>
      </c>
      <c r="P221" s="241">
        <f t="shared" si="197"/>
        <v>-413.69455000000016</v>
      </c>
      <c r="Q221" s="241">
        <f t="shared" si="210"/>
        <v>0</v>
      </c>
      <c r="R221" s="242"/>
      <c r="S221" s="242"/>
      <c r="T221" s="241"/>
      <c r="U221" s="241"/>
      <c r="V221" s="241">
        <f t="shared" ref="V221:V223" si="211">P221-Q221-U221</f>
        <v>-413.69455000000016</v>
      </c>
      <c r="W221" s="241"/>
      <c r="X221" s="241"/>
      <c r="Y221" s="241"/>
      <c r="Z221" s="241"/>
      <c r="AA221" s="239" t="s">
        <v>66</v>
      </c>
      <c r="AB221" s="239" t="s">
        <v>228</v>
      </c>
    </row>
    <row r="222" spans="2:28" ht="25.5" x14ac:dyDescent="0.2">
      <c r="B222" s="238"/>
      <c r="C222" s="238"/>
      <c r="D222" s="238" t="s">
        <v>97</v>
      </c>
      <c r="E222" s="247" t="s">
        <v>98</v>
      </c>
      <c r="F222" s="241">
        <v>10348</v>
      </c>
      <c r="G222" s="241">
        <v>8242</v>
      </c>
      <c r="H222" s="241">
        <v>8242</v>
      </c>
      <c r="I222" s="241">
        <v>8131.3325500000001</v>
      </c>
      <c r="J222" s="241">
        <f t="shared" si="195"/>
        <v>-110.66744999999992</v>
      </c>
      <c r="K222" s="241">
        <v>8131.3325500000001</v>
      </c>
      <c r="L222" s="242">
        <v>100</v>
      </c>
      <c r="M222" s="242">
        <f t="shared" si="204"/>
        <v>10348</v>
      </c>
      <c r="N222" s="241">
        <f t="shared" si="206"/>
        <v>100</v>
      </c>
      <c r="O222" s="241">
        <f t="shared" si="209"/>
        <v>0</v>
      </c>
      <c r="P222" s="241">
        <f t="shared" si="197"/>
        <v>-110.66744999999992</v>
      </c>
      <c r="Q222" s="241">
        <f t="shared" si="210"/>
        <v>0</v>
      </c>
      <c r="R222" s="242"/>
      <c r="S222" s="242"/>
      <c r="T222" s="241"/>
      <c r="U222" s="241"/>
      <c r="V222" s="241">
        <f t="shared" si="211"/>
        <v>-110.66744999999992</v>
      </c>
      <c r="W222" s="241"/>
      <c r="X222" s="241"/>
      <c r="Y222" s="241"/>
      <c r="Z222" s="241"/>
      <c r="AA222" s="239"/>
      <c r="AB222" s="239"/>
    </row>
    <row r="223" spans="2:28" ht="51" x14ac:dyDescent="0.2">
      <c r="B223" s="238"/>
      <c r="C223" s="238"/>
      <c r="D223" s="238" t="s">
        <v>73</v>
      </c>
      <c r="E223" s="247" t="s">
        <v>74</v>
      </c>
      <c r="F223" s="241">
        <v>399</v>
      </c>
      <c r="G223" s="241">
        <v>399</v>
      </c>
      <c r="H223" s="241">
        <v>160</v>
      </c>
      <c r="I223" s="241">
        <v>326.22863999999998</v>
      </c>
      <c r="J223" s="241">
        <f t="shared" si="195"/>
        <v>-72.771360000000016</v>
      </c>
      <c r="K223" s="241">
        <v>159.62863999999999</v>
      </c>
      <c r="L223" s="242">
        <v>100</v>
      </c>
      <c r="M223" s="242">
        <f t="shared" si="204"/>
        <v>399</v>
      </c>
      <c r="N223" s="241">
        <f t="shared" si="206"/>
        <v>100</v>
      </c>
      <c r="O223" s="241">
        <f t="shared" si="209"/>
        <v>0</v>
      </c>
      <c r="P223" s="241">
        <f t="shared" si="197"/>
        <v>-0.3713600000000099</v>
      </c>
      <c r="Q223" s="241">
        <f t="shared" si="210"/>
        <v>0</v>
      </c>
      <c r="R223" s="242"/>
      <c r="S223" s="242"/>
      <c r="T223" s="241"/>
      <c r="U223" s="241"/>
      <c r="V223" s="241">
        <f t="shared" si="211"/>
        <v>-0.3713600000000099</v>
      </c>
      <c r="W223" s="241"/>
      <c r="X223" s="241"/>
      <c r="Y223" s="241"/>
      <c r="Z223" s="241"/>
      <c r="AA223" s="239"/>
      <c r="AB223" s="239" t="s">
        <v>66</v>
      </c>
    </row>
    <row r="224" spans="2:28" ht="51" x14ac:dyDescent="0.2">
      <c r="B224" s="245"/>
      <c r="C224" s="238"/>
      <c r="D224" s="250" t="s">
        <v>75</v>
      </c>
      <c r="E224" s="246" t="s">
        <v>76</v>
      </c>
      <c r="F224" s="241">
        <v>1948</v>
      </c>
      <c r="G224" s="241">
        <v>1948</v>
      </c>
      <c r="H224" s="241">
        <v>430</v>
      </c>
      <c r="I224" s="241">
        <v>800</v>
      </c>
      <c r="J224" s="241">
        <f t="shared" si="195"/>
        <v>-1148</v>
      </c>
      <c r="K224" s="241">
        <v>430</v>
      </c>
      <c r="L224" s="242">
        <f>(K224/H224)*100</f>
        <v>100</v>
      </c>
      <c r="M224" s="242">
        <f t="shared" si="204"/>
        <v>1948</v>
      </c>
      <c r="N224" s="241">
        <f t="shared" si="206"/>
        <v>100</v>
      </c>
      <c r="O224" s="241">
        <f t="shared" si="209"/>
        <v>0</v>
      </c>
      <c r="P224" s="241">
        <f t="shared" si="197"/>
        <v>0</v>
      </c>
      <c r="Q224" s="241">
        <f t="shared" si="210"/>
        <v>-55</v>
      </c>
      <c r="R224" s="242"/>
      <c r="S224" s="242"/>
      <c r="T224" s="242">
        <v>-55</v>
      </c>
      <c r="U224" s="242"/>
      <c r="V224" s="241">
        <v>0</v>
      </c>
      <c r="W224" s="241"/>
      <c r="X224" s="241"/>
      <c r="Y224" s="241"/>
      <c r="Z224" s="241"/>
      <c r="AA224" s="239"/>
      <c r="AB224" s="239" t="s">
        <v>66</v>
      </c>
    </row>
    <row r="225" spans="2:28" ht="29.25" customHeight="1" x14ac:dyDescent="0.2">
      <c r="B225" s="238"/>
      <c r="C225" s="238"/>
      <c r="D225" s="238" t="s">
        <v>77</v>
      </c>
      <c r="E225" s="247" t="s">
        <v>129</v>
      </c>
      <c r="F225" s="241">
        <v>1838</v>
      </c>
      <c r="G225" s="241">
        <v>1838</v>
      </c>
      <c r="H225" s="241">
        <v>369</v>
      </c>
      <c r="I225" s="241">
        <v>246.78213</v>
      </c>
      <c r="J225" s="241">
        <f t="shared" si="195"/>
        <v>-1591.2178699999999</v>
      </c>
      <c r="K225" s="241">
        <v>246.78213</v>
      </c>
      <c r="L225" s="242">
        <v>100</v>
      </c>
      <c r="M225" s="242">
        <f t="shared" si="204"/>
        <v>1838</v>
      </c>
      <c r="N225" s="241">
        <f t="shared" si="206"/>
        <v>100</v>
      </c>
      <c r="O225" s="241">
        <f t="shared" si="209"/>
        <v>0</v>
      </c>
      <c r="P225" s="241">
        <f t="shared" si="197"/>
        <v>-122.21787</v>
      </c>
      <c r="Q225" s="241">
        <f t="shared" si="210"/>
        <v>0</v>
      </c>
      <c r="R225" s="242"/>
      <c r="S225" s="242"/>
      <c r="T225" s="241"/>
      <c r="U225" s="241"/>
      <c r="V225" s="241">
        <f t="shared" ref="V225:V228" si="212">P225-Q225-U225</f>
        <v>-122.21787</v>
      </c>
      <c r="W225" s="241"/>
      <c r="X225" s="241"/>
      <c r="Y225" s="241"/>
      <c r="Z225" s="241"/>
      <c r="AA225" s="239" t="s">
        <v>66</v>
      </c>
      <c r="AB225" s="239" t="s">
        <v>66</v>
      </c>
    </row>
    <row r="226" spans="2:28" ht="51" x14ac:dyDescent="0.2">
      <c r="B226" s="245"/>
      <c r="C226" s="238"/>
      <c r="D226" s="250" t="s">
        <v>206</v>
      </c>
      <c r="E226" s="247" t="s">
        <v>207</v>
      </c>
      <c r="F226" s="241">
        <v>79</v>
      </c>
      <c r="G226" s="241">
        <v>54</v>
      </c>
      <c r="H226" s="241">
        <v>54</v>
      </c>
      <c r="I226" s="241">
        <v>53.124250000000004</v>
      </c>
      <c r="J226" s="241">
        <f t="shared" si="195"/>
        <v>-0.87574999999999648</v>
      </c>
      <c r="K226" s="241">
        <v>53.124250000000004</v>
      </c>
      <c r="L226" s="242">
        <v>100</v>
      </c>
      <c r="M226" s="242">
        <f t="shared" si="204"/>
        <v>79</v>
      </c>
      <c r="N226" s="241">
        <f t="shared" si="206"/>
        <v>100</v>
      </c>
      <c r="O226" s="241">
        <f t="shared" si="209"/>
        <v>0</v>
      </c>
      <c r="P226" s="241">
        <f t="shared" si="197"/>
        <v>-0.87574999999999648</v>
      </c>
      <c r="Q226" s="241">
        <f t="shared" si="210"/>
        <v>0</v>
      </c>
      <c r="R226" s="242"/>
      <c r="S226" s="242"/>
      <c r="T226" s="241"/>
      <c r="U226" s="241"/>
      <c r="V226" s="241">
        <f t="shared" si="212"/>
        <v>-0.87574999999999648</v>
      </c>
      <c r="W226" s="241"/>
      <c r="X226" s="241"/>
      <c r="Y226" s="241"/>
      <c r="Z226" s="241"/>
      <c r="AA226" s="239" t="s">
        <v>66</v>
      </c>
      <c r="AB226" s="239" t="s">
        <v>66</v>
      </c>
    </row>
    <row r="227" spans="2:28" ht="51" x14ac:dyDescent="0.2">
      <c r="B227" s="238"/>
      <c r="C227" s="238"/>
      <c r="D227" s="238" t="s">
        <v>83</v>
      </c>
      <c r="E227" s="247" t="s">
        <v>153</v>
      </c>
      <c r="F227" s="241">
        <v>54</v>
      </c>
      <c r="G227" s="241">
        <v>54</v>
      </c>
      <c r="H227" s="241">
        <v>25</v>
      </c>
      <c r="I227" s="241">
        <v>24.24</v>
      </c>
      <c r="J227" s="241">
        <f t="shared" si="195"/>
        <v>-29.76</v>
      </c>
      <c r="K227" s="241">
        <v>24.24</v>
      </c>
      <c r="L227" s="242">
        <v>100</v>
      </c>
      <c r="M227" s="242">
        <f t="shared" si="204"/>
        <v>54</v>
      </c>
      <c r="N227" s="241">
        <f t="shared" si="206"/>
        <v>100</v>
      </c>
      <c r="O227" s="241">
        <f t="shared" si="209"/>
        <v>0</v>
      </c>
      <c r="P227" s="241">
        <f t="shared" si="197"/>
        <v>-0.76000000000000156</v>
      </c>
      <c r="Q227" s="241">
        <f t="shared" si="210"/>
        <v>0</v>
      </c>
      <c r="R227" s="242"/>
      <c r="S227" s="242"/>
      <c r="T227" s="241"/>
      <c r="U227" s="241"/>
      <c r="V227" s="241">
        <f t="shared" si="212"/>
        <v>-0.76000000000000156</v>
      </c>
      <c r="W227" s="241"/>
      <c r="X227" s="241"/>
      <c r="Y227" s="241"/>
      <c r="Z227" s="241"/>
      <c r="AA227" s="239" t="s">
        <v>66</v>
      </c>
      <c r="AB227" s="239" t="s">
        <v>66</v>
      </c>
    </row>
    <row r="228" spans="2:28" ht="35.25" customHeight="1" x14ac:dyDescent="0.2">
      <c r="B228" s="238"/>
      <c r="C228" s="238"/>
      <c r="D228" s="238" t="s">
        <v>125</v>
      </c>
      <c r="E228" s="247" t="s">
        <v>126</v>
      </c>
      <c r="F228" s="241">
        <v>2510</v>
      </c>
      <c r="G228" s="241">
        <v>1005</v>
      </c>
      <c r="H228" s="241">
        <v>1005</v>
      </c>
      <c r="I228" s="241">
        <v>1005</v>
      </c>
      <c r="J228" s="241">
        <f t="shared" si="195"/>
        <v>0</v>
      </c>
      <c r="K228" s="241">
        <v>1005</v>
      </c>
      <c r="L228" s="242">
        <f t="shared" ref="L228:L232" si="213">(K228/H228)*100</f>
        <v>100</v>
      </c>
      <c r="M228" s="242">
        <f t="shared" si="204"/>
        <v>2510</v>
      </c>
      <c r="N228" s="241">
        <f t="shared" si="206"/>
        <v>100</v>
      </c>
      <c r="O228" s="241">
        <f t="shared" si="209"/>
        <v>0</v>
      </c>
      <c r="P228" s="241">
        <f t="shared" si="197"/>
        <v>0</v>
      </c>
      <c r="Q228" s="241">
        <f t="shared" si="210"/>
        <v>0</v>
      </c>
      <c r="R228" s="242"/>
      <c r="S228" s="242"/>
      <c r="T228" s="241"/>
      <c r="U228" s="241"/>
      <c r="V228" s="241">
        <f t="shared" si="212"/>
        <v>0</v>
      </c>
      <c r="W228" s="241"/>
      <c r="X228" s="241"/>
      <c r="Y228" s="241"/>
      <c r="Z228" s="241"/>
      <c r="AA228" s="239"/>
      <c r="AB228" s="239"/>
    </row>
    <row r="229" spans="2:28" ht="66.75" customHeight="1" x14ac:dyDescent="0.2">
      <c r="B229" s="238" t="s">
        <v>154</v>
      </c>
      <c r="C229" s="238"/>
      <c r="D229" s="238"/>
      <c r="E229" s="255" t="s">
        <v>155</v>
      </c>
      <c r="F229" s="241">
        <f t="shared" ref="F229:V229" si="214">F230</f>
        <v>835491</v>
      </c>
      <c r="G229" s="241">
        <f t="shared" si="214"/>
        <v>435810</v>
      </c>
      <c r="H229" s="241">
        <f t="shared" si="214"/>
        <v>267127</v>
      </c>
      <c r="I229" s="241">
        <f t="shared" si="214"/>
        <v>339923.70502000005</v>
      </c>
      <c r="J229" s="241">
        <f t="shared" si="214"/>
        <v>-95886.294980000006</v>
      </c>
      <c r="K229" s="241">
        <f t="shared" si="214"/>
        <v>266663.25842000003</v>
      </c>
      <c r="L229" s="242">
        <f t="shared" si="214"/>
        <v>1489.8451098625885</v>
      </c>
      <c r="M229" s="241">
        <f t="shared" si="214"/>
        <v>835491</v>
      </c>
      <c r="N229" s="241">
        <f t="shared" si="214"/>
        <v>1500</v>
      </c>
      <c r="O229" s="241">
        <f t="shared" si="214"/>
        <v>0</v>
      </c>
      <c r="P229" s="241">
        <f t="shared" si="214"/>
        <v>-463.74158000000205</v>
      </c>
      <c r="Q229" s="241">
        <f t="shared" si="214"/>
        <v>-5801.3060000000005</v>
      </c>
      <c r="R229" s="241">
        <f t="shared" si="214"/>
        <v>0</v>
      </c>
      <c r="S229" s="241">
        <f t="shared" si="214"/>
        <v>-4345.3060000000005</v>
      </c>
      <c r="T229" s="241">
        <f t="shared" si="214"/>
        <v>-1456</v>
      </c>
      <c r="U229" s="241">
        <f t="shared" si="214"/>
        <v>0</v>
      </c>
      <c r="V229" s="241">
        <f t="shared" si="214"/>
        <v>0</v>
      </c>
      <c r="W229" s="241"/>
      <c r="X229" s="241"/>
      <c r="Y229" s="241"/>
      <c r="Z229" s="241"/>
      <c r="AA229" s="280"/>
      <c r="AB229" s="279"/>
    </row>
    <row r="230" spans="2:28" ht="25.5" x14ac:dyDescent="0.2">
      <c r="B230" s="238"/>
      <c r="C230" s="238" t="s">
        <v>46</v>
      </c>
      <c r="D230" s="250"/>
      <c r="E230" s="281" t="s">
        <v>47</v>
      </c>
      <c r="F230" s="241">
        <f t="shared" ref="F230:T230" si="215">SUM(F231:F245)</f>
        <v>835491</v>
      </c>
      <c r="G230" s="241">
        <f t="shared" si="215"/>
        <v>435810</v>
      </c>
      <c r="H230" s="241">
        <f t="shared" si="215"/>
        <v>267127</v>
      </c>
      <c r="I230" s="241">
        <f t="shared" si="215"/>
        <v>339923.70502000005</v>
      </c>
      <c r="J230" s="241">
        <f t="shared" si="215"/>
        <v>-95886.294980000006</v>
      </c>
      <c r="K230" s="241">
        <f t="shared" si="215"/>
        <v>266663.25842000003</v>
      </c>
      <c r="L230" s="241">
        <f t="shared" si="215"/>
        <v>1489.8451098625885</v>
      </c>
      <c r="M230" s="241">
        <f t="shared" si="215"/>
        <v>835491</v>
      </c>
      <c r="N230" s="241">
        <f t="shared" si="215"/>
        <v>1500</v>
      </c>
      <c r="O230" s="241">
        <f t="shared" si="215"/>
        <v>0</v>
      </c>
      <c r="P230" s="241">
        <f t="shared" si="215"/>
        <v>-463.74158000000205</v>
      </c>
      <c r="Q230" s="241">
        <f t="shared" si="215"/>
        <v>-5801.3060000000005</v>
      </c>
      <c r="R230" s="241">
        <f t="shared" si="215"/>
        <v>0</v>
      </c>
      <c r="S230" s="241">
        <f t="shared" si="215"/>
        <v>-4345.3060000000005</v>
      </c>
      <c r="T230" s="241">
        <f t="shared" si="215"/>
        <v>-1456</v>
      </c>
      <c r="U230" s="241"/>
      <c r="V230" s="241">
        <v>0</v>
      </c>
      <c r="W230" s="241"/>
      <c r="X230" s="241"/>
      <c r="Y230" s="241"/>
      <c r="Z230" s="241"/>
      <c r="AA230" s="239"/>
      <c r="AB230" s="239"/>
    </row>
    <row r="231" spans="2:28" x14ac:dyDescent="0.2">
      <c r="B231" s="238"/>
      <c r="C231" s="238"/>
      <c r="D231" s="238" t="s">
        <v>88</v>
      </c>
      <c r="E231" s="247" t="s">
        <v>49</v>
      </c>
      <c r="F231" s="241">
        <v>409717</v>
      </c>
      <c r="G231" s="241">
        <v>158200</v>
      </c>
      <c r="H231" s="241">
        <v>158200</v>
      </c>
      <c r="I231" s="241">
        <v>158200</v>
      </c>
      <c r="J231" s="241">
        <f t="shared" ref="J231:J245" si="216">I231-G231</f>
        <v>0</v>
      </c>
      <c r="K231" s="241">
        <v>158200</v>
      </c>
      <c r="L231" s="242">
        <f t="shared" si="213"/>
        <v>100</v>
      </c>
      <c r="M231" s="242">
        <f t="shared" ref="M231:M245" si="217">F231</f>
        <v>409717</v>
      </c>
      <c r="N231" s="241">
        <f t="shared" ref="N231:N236" si="218">M231/F231*100</f>
        <v>100</v>
      </c>
      <c r="O231" s="241">
        <f t="shared" ref="O231:O236" si="219">M231-F231</f>
        <v>0</v>
      </c>
      <c r="P231" s="241">
        <f t="shared" ref="P231:P245" si="220">K231-H231</f>
        <v>0</v>
      </c>
      <c r="Q231" s="241">
        <f t="shared" ref="Q231:Q245" si="221">R231+S231+T231</f>
        <v>-3811.027</v>
      </c>
      <c r="R231" s="242"/>
      <c r="S231" s="242">
        <v>-3811.027</v>
      </c>
      <c r="T231" s="241"/>
      <c r="U231" s="241"/>
      <c r="V231" s="241">
        <f t="shared" ref="V231:V237" si="222">P231-Q231-U231</f>
        <v>3811.027</v>
      </c>
      <c r="W231" s="241"/>
      <c r="X231" s="241"/>
      <c r="Y231" s="241"/>
      <c r="Z231" s="241"/>
      <c r="AA231" s="239"/>
      <c r="AB231" s="239"/>
    </row>
    <row r="232" spans="2:28" x14ac:dyDescent="0.2">
      <c r="B232" s="238"/>
      <c r="C232" s="238"/>
      <c r="D232" s="238" t="s">
        <v>101</v>
      </c>
      <c r="E232" s="247" t="s">
        <v>56</v>
      </c>
      <c r="F232" s="241">
        <v>11391</v>
      </c>
      <c r="G232" s="241">
        <v>4650</v>
      </c>
      <c r="H232" s="241">
        <v>4650</v>
      </c>
      <c r="I232" s="241">
        <v>4650</v>
      </c>
      <c r="J232" s="241">
        <f t="shared" si="216"/>
        <v>0</v>
      </c>
      <c r="K232" s="241">
        <v>4650</v>
      </c>
      <c r="L232" s="242">
        <f t="shared" si="213"/>
        <v>100</v>
      </c>
      <c r="M232" s="242">
        <f t="shared" si="217"/>
        <v>11391</v>
      </c>
      <c r="N232" s="241">
        <f t="shared" si="218"/>
        <v>100</v>
      </c>
      <c r="O232" s="241">
        <f t="shared" si="219"/>
        <v>0</v>
      </c>
      <c r="P232" s="241">
        <f t="shared" si="220"/>
        <v>0</v>
      </c>
      <c r="Q232" s="241">
        <f t="shared" si="221"/>
        <v>-0.17</v>
      </c>
      <c r="R232" s="241"/>
      <c r="S232" s="242">
        <v>-0.17</v>
      </c>
      <c r="T232" s="241"/>
      <c r="U232" s="241"/>
      <c r="V232" s="241">
        <f t="shared" si="222"/>
        <v>0.17</v>
      </c>
      <c r="W232" s="241"/>
      <c r="X232" s="241"/>
      <c r="Y232" s="241"/>
      <c r="Z232" s="241"/>
      <c r="AA232" s="239"/>
      <c r="AB232" s="239"/>
    </row>
    <row r="233" spans="2:28" ht="38.25" x14ac:dyDescent="0.2">
      <c r="B233" s="245"/>
      <c r="C233" s="238"/>
      <c r="D233" s="250" t="s">
        <v>57</v>
      </c>
      <c r="E233" s="251" t="s">
        <v>58</v>
      </c>
      <c r="F233" s="241">
        <v>7227</v>
      </c>
      <c r="G233" s="241">
        <v>3950</v>
      </c>
      <c r="H233" s="241">
        <v>3950</v>
      </c>
      <c r="I233" s="241">
        <v>3950</v>
      </c>
      <c r="J233" s="241">
        <f t="shared" si="216"/>
        <v>0</v>
      </c>
      <c r="K233" s="241">
        <v>3950</v>
      </c>
      <c r="L233" s="242">
        <v>100</v>
      </c>
      <c r="M233" s="242">
        <f t="shared" si="217"/>
        <v>7227</v>
      </c>
      <c r="N233" s="241">
        <f t="shared" si="218"/>
        <v>100</v>
      </c>
      <c r="O233" s="241">
        <f t="shared" si="219"/>
        <v>0</v>
      </c>
      <c r="P233" s="241">
        <f t="shared" si="220"/>
        <v>0</v>
      </c>
      <c r="Q233" s="241">
        <f t="shared" si="221"/>
        <v>0</v>
      </c>
      <c r="R233" s="242"/>
      <c r="S233" s="242"/>
      <c r="T233" s="241"/>
      <c r="U233" s="241"/>
      <c r="V233" s="241">
        <v>0</v>
      </c>
      <c r="W233" s="241"/>
      <c r="X233" s="241"/>
      <c r="Y233" s="241"/>
      <c r="Z233" s="241"/>
      <c r="AA233" s="239"/>
      <c r="AB233" s="239"/>
    </row>
    <row r="234" spans="2:28" x14ac:dyDescent="0.2">
      <c r="B234" s="238"/>
      <c r="C234" s="238"/>
      <c r="D234" s="238" t="s">
        <v>59</v>
      </c>
      <c r="E234" s="247" t="s">
        <v>60</v>
      </c>
      <c r="F234" s="241">
        <v>21634</v>
      </c>
      <c r="G234" s="241">
        <v>8575</v>
      </c>
      <c r="H234" s="241">
        <v>8575</v>
      </c>
      <c r="I234" s="241">
        <v>8575</v>
      </c>
      <c r="J234" s="241">
        <f t="shared" si="216"/>
        <v>0</v>
      </c>
      <c r="K234" s="241">
        <v>8575</v>
      </c>
      <c r="L234" s="242">
        <f t="shared" ref="L234:L237" si="223">(K234/H234)*100</f>
        <v>100</v>
      </c>
      <c r="M234" s="242">
        <f t="shared" si="217"/>
        <v>21634</v>
      </c>
      <c r="N234" s="241">
        <f t="shared" si="218"/>
        <v>100</v>
      </c>
      <c r="O234" s="241">
        <f t="shared" si="219"/>
        <v>0</v>
      </c>
      <c r="P234" s="241">
        <f t="shared" si="220"/>
        <v>0</v>
      </c>
      <c r="Q234" s="241">
        <f t="shared" si="221"/>
        <v>-175.583</v>
      </c>
      <c r="R234" s="242"/>
      <c r="S234" s="242">
        <v>-175.583</v>
      </c>
      <c r="T234" s="241"/>
      <c r="U234" s="241"/>
      <c r="V234" s="241">
        <f t="shared" si="222"/>
        <v>175.583</v>
      </c>
      <c r="W234" s="241"/>
      <c r="X234" s="241"/>
      <c r="Y234" s="241"/>
      <c r="Z234" s="241"/>
      <c r="AA234" s="239"/>
      <c r="AB234" s="239"/>
    </row>
    <row r="235" spans="2:28" ht="39" customHeight="1" x14ac:dyDescent="0.2">
      <c r="B235" s="238"/>
      <c r="C235" s="238"/>
      <c r="D235" s="238" t="s">
        <v>61</v>
      </c>
      <c r="E235" s="247" t="s">
        <v>102</v>
      </c>
      <c r="F235" s="241">
        <v>18438</v>
      </c>
      <c r="G235" s="241">
        <v>7080</v>
      </c>
      <c r="H235" s="241">
        <v>7080</v>
      </c>
      <c r="I235" s="241">
        <v>7080</v>
      </c>
      <c r="J235" s="241">
        <f t="shared" si="216"/>
        <v>0</v>
      </c>
      <c r="K235" s="241">
        <v>7080</v>
      </c>
      <c r="L235" s="242">
        <f t="shared" si="223"/>
        <v>100</v>
      </c>
      <c r="M235" s="242">
        <f t="shared" si="217"/>
        <v>18438</v>
      </c>
      <c r="N235" s="241">
        <f t="shared" si="218"/>
        <v>100</v>
      </c>
      <c r="O235" s="241">
        <f t="shared" si="219"/>
        <v>0</v>
      </c>
      <c r="P235" s="241">
        <f t="shared" si="220"/>
        <v>0</v>
      </c>
      <c r="Q235" s="241">
        <f t="shared" si="221"/>
        <v>-156.66399999999999</v>
      </c>
      <c r="R235" s="242"/>
      <c r="S235" s="242">
        <v>-156.66399999999999</v>
      </c>
      <c r="T235" s="241"/>
      <c r="U235" s="241"/>
      <c r="V235" s="241">
        <f t="shared" si="222"/>
        <v>156.66399999999999</v>
      </c>
      <c r="W235" s="241"/>
      <c r="X235" s="241"/>
      <c r="Y235" s="241"/>
      <c r="Z235" s="241"/>
      <c r="AA235" s="239"/>
      <c r="AB235" s="239"/>
    </row>
    <row r="236" spans="2:28" ht="25.5" x14ac:dyDescent="0.2">
      <c r="B236" s="238"/>
      <c r="C236" s="238"/>
      <c r="D236" s="250" t="s">
        <v>89</v>
      </c>
      <c r="E236" s="247" t="s">
        <v>110</v>
      </c>
      <c r="F236" s="241">
        <v>63</v>
      </c>
      <c r="G236" s="241">
        <v>37</v>
      </c>
      <c r="H236" s="241">
        <v>37</v>
      </c>
      <c r="I236" s="241">
        <v>36.844000000000001</v>
      </c>
      <c r="J236" s="241">
        <f t="shared" si="216"/>
        <v>-0.15599999999999881</v>
      </c>
      <c r="K236" s="241">
        <v>36.844000000000001</v>
      </c>
      <c r="L236" s="242">
        <v>100</v>
      </c>
      <c r="M236" s="242">
        <f t="shared" si="217"/>
        <v>63</v>
      </c>
      <c r="N236" s="241">
        <f t="shared" si="218"/>
        <v>100</v>
      </c>
      <c r="O236" s="241">
        <f t="shared" si="219"/>
        <v>0</v>
      </c>
      <c r="P236" s="241">
        <f t="shared" si="220"/>
        <v>-0.15599999999999881</v>
      </c>
      <c r="Q236" s="241">
        <f t="shared" si="221"/>
        <v>0</v>
      </c>
      <c r="R236" s="241"/>
      <c r="S236" s="242"/>
      <c r="T236" s="241"/>
      <c r="U236" s="241"/>
      <c r="V236" s="241">
        <f t="shared" si="222"/>
        <v>-0.15599999999999881</v>
      </c>
      <c r="W236" s="241"/>
      <c r="X236" s="241"/>
      <c r="Y236" s="241"/>
      <c r="Z236" s="241"/>
      <c r="AA236" s="239"/>
      <c r="AB236" s="239"/>
    </row>
    <row r="237" spans="2:28" ht="39" customHeight="1" x14ac:dyDescent="0.2">
      <c r="B237" s="238"/>
      <c r="C237" s="238"/>
      <c r="D237" s="238" t="s">
        <v>64</v>
      </c>
      <c r="E237" s="258" t="s">
        <v>65</v>
      </c>
      <c r="F237" s="241">
        <v>12292</v>
      </c>
      <c r="G237" s="241">
        <v>4010</v>
      </c>
      <c r="H237" s="241">
        <v>4010</v>
      </c>
      <c r="I237" s="241">
        <v>4010</v>
      </c>
      <c r="J237" s="241">
        <f t="shared" si="216"/>
        <v>0</v>
      </c>
      <c r="K237" s="241">
        <v>4010</v>
      </c>
      <c r="L237" s="242">
        <f t="shared" si="223"/>
        <v>100</v>
      </c>
      <c r="M237" s="242">
        <f t="shared" si="217"/>
        <v>12292</v>
      </c>
      <c r="N237" s="241">
        <v>100</v>
      </c>
      <c r="O237" s="241">
        <v>0</v>
      </c>
      <c r="P237" s="241">
        <f t="shared" si="220"/>
        <v>0</v>
      </c>
      <c r="Q237" s="241">
        <f t="shared" si="221"/>
        <v>-201.86199999999999</v>
      </c>
      <c r="R237" s="241"/>
      <c r="S237" s="241">
        <v>-201.86199999999999</v>
      </c>
      <c r="T237" s="241"/>
      <c r="U237" s="241"/>
      <c r="V237" s="241">
        <f t="shared" si="222"/>
        <v>201.86199999999999</v>
      </c>
      <c r="W237" s="241"/>
      <c r="X237" s="241"/>
      <c r="Y237" s="241"/>
      <c r="Z237" s="241"/>
      <c r="AA237" s="239"/>
      <c r="AB237" s="239"/>
    </row>
    <row r="238" spans="2:28" ht="25.5" x14ac:dyDescent="0.2">
      <c r="B238" s="238"/>
      <c r="C238" s="238"/>
      <c r="D238" s="238" t="s">
        <v>91</v>
      </c>
      <c r="E238" s="247" t="s">
        <v>92</v>
      </c>
      <c r="F238" s="241">
        <v>199690</v>
      </c>
      <c r="G238" s="241">
        <v>199690</v>
      </c>
      <c r="H238" s="241">
        <v>45195</v>
      </c>
      <c r="I238" s="241">
        <v>113552.05528</v>
      </c>
      <c r="J238" s="241">
        <f t="shared" si="216"/>
        <v>-86137.94472</v>
      </c>
      <c r="K238" s="241">
        <v>45194.874029999999</v>
      </c>
      <c r="L238" s="242">
        <v>100</v>
      </c>
      <c r="M238" s="242">
        <f t="shared" si="217"/>
        <v>199690</v>
      </c>
      <c r="N238" s="241">
        <f t="shared" ref="N238:N246" si="224">M238/F238*100</f>
        <v>100</v>
      </c>
      <c r="O238" s="241">
        <f t="shared" ref="O238:O245" si="225">M238-F238</f>
        <v>0</v>
      </c>
      <c r="P238" s="241">
        <f t="shared" si="220"/>
        <v>-0.12597000000096159</v>
      </c>
      <c r="Q238" s="241">
        <f t="shared" si="221"/>
        <v>0</v>
      </c>
      <c r="R238" s="242"/>
      <c r="S238" s="242"/>
      <c r="T238" s="241"/>
      <c r="U238" s="241"/>
      <c r="V238" s="241">
        <v>0</v>
      </c>
      <c r="W238" s="241"/>
      <c r="X238" s="241"/>
      <c r="Y238" s="241"/>
      <c r="Z238" s="241"/>
      <c r="AA238" s="239"/>
      <c r="AB238" s="239" t="s">
        <v>216</v>
      </c>
    </row>
    <row r="239" spans="2:28" ht="39" customHeight="1" x14ac:dyDescent="0.2">
      <c r="B239" s="238"/>
      <c r="C239" s="238"/>
      <c r="D239" s="238" t="s">
        <v>93</v>
      </c>
      <c r="E239" s="247" t="s">
        <v>94</v>
      </c>
      <c r="F239" s="241">
        <v>12600</v>
      </c>
      <c r="G239" s="241">
        <v>12600</v>
      </c>
      <c r="H239" s="241">
        <v>6420</v>
      </c>
      <c r="I239" s="241">
        <v>10644.41538</v>
      </c>
      <c r="J239" s="241">
        <f t="shared" si="216"/>
        <v>-1955.5846199999996</v>
      </c>
      <c r="K239" s="241">
        <v>6419.7636000000002</v>
      </c>
      <c r="L239" s="242">
        <v>100</v>
      </c>
      <c r="M239" s="242">
        <f t="shared" si="217"/>
        <v>12600</v>
      </c>
      <c r="N239" s="241">
        <f t="shared" si="224"/>
        <v>100</v>
      </c>
      <c r="O239" s="241">
        <f t="shared" si="225"/>
        <v>0</v>
      </c>
      <c r="P239" s="241">
        <f t="shared" si="220"/>
        <v>-0.2363999999997759</v>
      </c>
      <c r="Q239" s="241">
        <f t="shared" si="221"/>
        <v>0</v>
      </c>
      <c r="R239" s="242"/>
      <c r="S239" s="242"/>
      <c r="T239" s="241"/>
      <c r="U239" s="241"/>
      <c r="V239" s="241">
        <v>0</v>
      </c>
      <c r="W239" s="241"/>
      <c r="X239" s="241"/>
      <c r="Y239" s="241"/>
      <c r="Z239" s="241"/>
      <c r="AA239" s="239"/>
      <c r="AB239" s="239" t="s">
        <v>219</v>
      </c>
    </row>
    <row r="240" spans="2:28" ht="51" x14ac:dyDescent="0.2">
      <c r="B240" s="238"/>
      <c r="C240" s="238"/>
      <c r="D240" s="238" t="s">
        <v>95</v>
      </c>
      <c r="E240" s="259" t="s">
        <v>96</v>
      </c>
      <c r="F240" s="241">
        <v>1029</v>
      </c>
      <c r="G240" s="241">
        <v>1029</v>
      </c>
      <c r="H240" s="241">
        <v>320</v>
      </c>
      <c r="I240" s="241">
        <v>319.52976999999998</v>
      </c>
      <c r="J240" s="241">
        <f t="shared" si="216"/>
        <v>-709.47023000000002</v>
      </c>
      <c r="K240" s="241">
        <v>319.52976999999998</v>
      </c>
      <c r="L240" s="242">
        <f>(K240/H240)*100</f>
        <v>99.853053124999988</v>
      </c>
      <c r="M240" s="242">
        <f t="shared" si="217"/>
        <v>1029</v>
      </c>
      <c r="N240" s="241">
        <f t="shared" si="224"/>
        <v>100</v>
      </c>
      <c r="O240" s="241">
        <f t="shared" si="225"/>
        <v>0</v>
      </c>
      <c r="P240" s="241">
        <f t="shared" si="220"/>
        <v>-0.47023000000001502</v>
      </c>
      <c r="Q240" s="241">
        <f t="shared" si="221"/>
        <v>-1029</v>
      </c>
      <c r="R240" s="242"/>
      <c r="S240" s="242"/>
      <c r="T240" s="241">
        <v>-1029</v>
      </c>
      <c r="U240" s="241"/>
      <c r="V240" s="241">
        <f t="shared" ref="V240:V243" si="226">P240-Q240-U240</f>
        <v>1028.5297700000001</v>
      </c>
      <c r="W240" s="241"/>
      <c r="X240" s="241"/>
      <c r="Y240" s="241"/>
      <c r="Z240" s="241"/>
      <c r="AA240" s="239"/>
      <c r="AB240" s="239" t="s">
        <v>66</v>
      </c>
    </row>
    <row r="241" spans="2:28" ht="51" x14ac:dyDescent="0.2">
      <c r="B241" s="238"/>
      <c r="C241" s="238"/>
      <c r="D241" s="238" t="s">
        <v>71</v>
      </c>
      <c r="E241" s="247" t="s">
        <v>104</v>
      </c>
      <c r="F241" s="241">
        <v>6199</v>
      </c>
      <c r="G241" s="241">
        <v>5614</v>
      </c>
      <c r="H241" s="241">
        <v>3571</v>
      </c>
      <c r="I241" s="241">
        <v>3181.0097000000001</v>
      </c>
      <c r="J241" s="241">
        <f t="shared" si="216"/>
        <v>-2432.9902999999999</v>
      </c>
      <c r="K241" s="241">
        <v>3181.0097000000001</v>
      </c>
      <c r="L241" s="242">
        <v>100</v>
      </c>
      <c r="M241" s="242">
        <f t="shared" si="217"/>
        <v>6199</v>
      </c>
      <c r="N241" s="241">
        <f t="shared" si="224"/>
        <v>100</v>
      </c>
      <c r="O241" s="241">
        <f t="shared" si="225"/>
        <v>0</v>
      </c>
      <c r="P241" s="241">
        <f t="shared" si="220"/>
        <v>-389.99029999999993</v>
      </c>
      <c r="Q241" s="241">
        <f t="shared" si="221"/>
        <v>0</v>
      </c>
      <c r="R241" s="241"/>
      <c r="S241" s="242"/>
      <c r="T241" s="241"/>
      <c r="U241" s="241"/>
      <c r="V241" s="241">
        <f t="shared" si="226"/>
        <v>-389.99029999999993</v>
      </c>
      <c r="W241" s="241"/>
      <c r="X241" s="241"/>
      <c r="Y241" s="241"/>
      <c r="Z241" s="241"/>
      <c r="AA241" s="239" t="s">
        <v>66</v>
      </c>
      <c r="AB241" s="239" t="s">
        <v>66</v>
      </c>
    </row>
    <row r="242" spans="2:28" ht="25.5" x14ac:dyDescent="0.2">
      <c r="B242" s="238"/>
      <c r="C242" s="238"/>
      <c r="D242" s="238" t="s">
        <v>97</v>
      </c>
      <c r="E242" s="247" t="s">
        <v>98</v>
      </c>
      <c r="F242" s="241">
        <v>57395</v>
      </c>
      <c r="G242" s="241">
        <v>23890</v>
      </c>
      <c r="H242" s="241">
        <v>23890</v>
      </c>
      <c r="I242" s="241">
        <v>23889.924159999999</v>
      </c>
      <c r="J242" s="241">
        <f t="shared" si="216"/>
        <v>-7.5840000001335284E-2</v>
      </c>
      <c r="K242" s="241">
        <v>23889.924159999999</v>
      </c>
      <c r="L242" s="242">
        <v>100</v>
      </c>
      <c r="M242" s="242">
        <f t="shared" si="217"/>
        <v>57395</v>
      </c>
      <c r="N242" s="241">
        <f t="shared" si="224"/>
        <v>100</v>
      </c>
      <c r="O242" s="241">
        <f t="shared" si="225"/>
        <v>0</v>
      </c>
      <c r="P242" s="241">
        <f t="shared" si="220"/>
        <v>-7.5840000001335284E-2</v>
      </c>
      <c r="Q242" s="241">
        <f t="shared" si="221"/>
        <v>0</v>
      </c>
      <c r="R242" s="242"/>
      <c r="S242" s="242"/>
      <c r="T242" s="241"/>
      <c r="U242" s="241"/>
      <c r="V242" s="241">
        <f t="shared" si="226"/>
        <v>-7.5840000001335284E-2</v>
      </c>
      <c r="W242" s="241"/>
      <c r="X242" s="241"/>
      <c r="Y242" s="241"/>
      <c r="Z242" s="241"/>
      <c r="AA242" s="239"/>
      <c r="AB242" s="239"/>
    </row>
    <row r="243" spans="2:28" ht="51" x14ac:dyDescent="0.2">
      <c r="B243" s="238"/>
      <c r="C243" s="238"/>
      <c r="D243" s="238" t="s">
        <v>73</v>
      </c>
      <c r="E243" s="247" t="s">
        <v>74</v>
      </c>
      <c r="F243" s="241">
        <v>403</v>
      </c>
      <c r="G243" s="241">
        <v>403</v>
      </c>
      <c r="H243" s="241">
        <v>124</v>
      </c>
      <c r="I243" s="241">
        <v>400.48273</v>
      </c>
      <c r="J243" s="241">
        <f t="shared" si="216"/>
        <v>-2.5172699999999963</v>
      </c>
      <c r="K243" s="241">
        <v>121.86915999999999</v>
      </c>
      <c r="L243" s="242">
        <v>100</v>
      </c>
      <c r="M243" s="242">
        <f t="shared" si="217"/>
        <v>403</v>
      </c>
      <c r="N243" s="241">
        <f t="shared" si="224"/>
        <v>100</v>
      </c>
      <c r="O243" s="241">
        <f t="shared" si="225"/>
        <v>0</v>
      </c>
      <c r="P243" s="241">
        <f t="shared" si="220"/>
        <v>-2.1308400000000063</v>
      </c>
      <c r="Q243" s="241">
        <f t="shared" si="221"/>
        <v>0</v>
      </c>
      <c r="R243" s="242"/>
      <c r="S243" s="242"/>
      <c r="T243" s="241"/>
      <c r="U243" s="241"/>
      <c r="V243" s="241">
        <f t="shared" si="226"/>
        <v>-2.1308400000000063</v>
      </c>
      <c r="W243" s="241"/>
      <c r="X243" s="241"/>
      <c r="Y243" s="241"/>
      <c r="Z243" s="241"/>
      <c r="AA243" s="239" t="s">
        <v>66</v>
      </c>
      <c r="AB243" s="239" t="s">
        <v>66</v>
      </c>
    </row>
    <row r="244" spans="2:28" ht="39" customHeight="1" x14ac:dyDescent="0.2">
      <c r="B244" s="245"/>
      <c r="C244" s="238"/>
      <c r="D244" s="250" t="s">
        <v>75</v>
      </c>
      <c r="E244" s="246" t="s">
        <v>76</v>
      </c>
      <c r="F244" s="241">
        <v>5081</v>
      </c>
      <c r="G244" s="241">
        <v>5081</v>
      </c>
      <c r="H244" s="241">
        <v>400</v>
      </c>
      <c r="I244" s="241">
        <v>800</v>
      </c>
      <c r="J244" s="241">
        <f t="shared" si="216"/>
        <v>-4281</v>
      </c>
      <c r="K244" s="241">
        <v>400</v>
      </c>
      <c r="L244" s="242">
        <v>100</v>
      </c>
      <c r="M244" s="242">
        <f t="shared" si="217"/>
        <v>5081</v>
      </c>
      <c r="N244" s="241">
        <f t="shared" si="224"/>
        <v>100</v>
      </c>
      <c r="O244" s="241">
        <f t="shared" si="225"/>
        <v>0</v>
      </c>
      <c r="P244" s="241">
        <f t="shared" si="220"/>
        <v>0</v>
      </c>
      <c r="Q244" s="241">
        <f t="shared" si="221"/>
        <v>0</v>
      </c>
      <c r="R244" s="242"/>
      <c r="S244" s="242"/>
      <c r="T244" s="242"/>
      <c r="U244" s="242"/>
      <c r="V244" s="241">
        <v>0</v>
      </c>
      <c r="W244" s="241"/>
      <c r="X244" s="241"/>
      <c r="Y244" s="241"/>
      <c r="Z244" s="241"/>
      <c r="AA244" s="239"/>
      <c r="AB244" s="239" t="s">
        <v>216</v>
      </c>
    </row>
    <row r="245" spans="2:28" ht="51" x14ac:dyDescent="0.2">
      <c r="B245" s="238"/>
      <c r="C245" s="238"/>
      <c r="D245" s="238" t="s">
        <v>77</v>
      </c>
      <c r="E245" s="247" t="s">
        <v>129</v>
      </c>
      <c r="F245" s="241">
        <v>72332</v>
      </c>
      <c r="G245" s="241">
        <v>1001</v>
      </c>
      <c r="H245" s="241">
        <v>705</v>
      </c>
      <c r="I245" s="241">
        <v>634.44399999999996</v>
      </c>
      <c r="J245" s="241">
        <f t="shared" si="216"/>
        <v>-366.55600000000004</v>
      </c>
      <c r="K245" s="241">
        <v>634.44399999999996</v>
      </c>
      <c r="L245" s="242">
        <f t="shared" ref="L245:L248" si="227">(K245/H245)*100</f>
        <v>89.992056737588641</v>
      </c>
      <c r="M245" s="242">
        <f t="shared" si="217"/>
        <v>72332</v>
      </c>
      <c r="N245" s="241">
        <f t="shared" si="224"/>
        <v>100</v>
      </c>
      <c r="O245" s="241">
        <f t="shared" si="225"/>
        <v>0</v>
      </c>
      <c r="P245" s="241">
        <f t="shared" si="220"/>
        <v>-70.55600000000004</v>
      </c>
      <c r="Q245" s="241">
        <f t="shared" si="221"/>
        <v>-427</v>
      </c>
      <c r="R245" s="242"/>
      <c r="S245" s="242"/>
      <c r="T245" s="241">
        <v>-427</v>
      </c>
      <c r="U245" s="241"/>
      <c r="V245" s="241">
        <v>0</v>
      </c>
      <c r="W245" s="241"/>
      <c r="X245" s="241"/>
      <c r="Y245" s="241"/>
      <c r="Z245" s="241"/>
      <c r="AA245" s="239"/>
      <c r="AB245" s="239" t="s">
        <v>66</v>
      </c>
    </row>
    <row r="246" spans="2:28" ht="66" customHeight="1" x14ac:dyDescent="0.2">
      <c r="B246" s="238" t="s">
        <v>154</v>
      </c>
      <c r="C246" s="238"/>
      <c r="D246" s="238"/>
      <c r="E246" s="255" t="s">
        <v>156</v>
      </c>
      <c r="F246" s="241">
        <f t="shared" ref="F246:K246" si="228">F247</f>
        <v>891190</v>
      </c>
      <c r="G246" s="241">
        <f t="shared" si="228"/>
        <v>486883</v>
      </c>
      <c r="H246" s="241">
        <f t="shared" si="228"/>
        <v>345151</v>
      </c>
      <c r="I246" s="241">
        <f t="shared" si="228"/>
        <v>463470.33845000004</v>
      </c>
      <c r="J246" s="241">
        <f t="shared" si="228"/>
        <v>-23412.661550000023</v>
      </c>
      <c r="K246" s="241">
        <f t="shared" si="228"/>
        <v>345074.58462000004</v>
      </c>
      <c r="L246" s="242">
        <f t="shared" si="227"/>
        <v>99.977860304620307</v>
      </c>
      <c r="M246" s="241">
        <f t="shared" ref="M246:T246" si="229">M247</f>
        <v>891190</v>
      </c>
      <c r="N246" s="241">
        <f t="shared" si="224"/>
        <v>100</v>
      </c>
      <c r="O246" s="241">
        <f t="shared" si="229"/>
        <v>0</v>
      </c>
      <c r="P246" s="241">
        <f t="shared" si="229"/>
        <v>-76.415380000010714</v>
      </c>
      <c r="Q246" s="241">
        <f t="shared" si="229"/>
        <v>-5005.3549999999996</v>
      </c>
      <c r="R246" s="241">
        <f t="shared" si="229"/>
        <v>0</v>
      </c>
      <c r="S246" s="241">
        <f t="shared" si="229"/>
        <v>-47.116</v>
      </c>
      <c r="T246" s="241">
        <f t="shared" si="229"/>
        <v>-4958.2389999999996</v>
      </c>
      <c r="U246" s="241">
        <v>0</v>
      </c>
      <c r="V246" s="241">
        <v>0</v>
      </c>
      <c r="W246" s="241">
        <v>0</v>
      </c>
      <c r="X246" s="241">
        <v>0</v>
      </c>
      <c r="Y246" s="241">
        <v>0</v>
      </c>
      <c r="Z246" s="241">
        <v>0</v>
      </c>
      <c r="AA246" s="282"/>
      <c r="AB246" s="239"/>
    </row>
    <row r="247" spans="2:28" ht="25.5" x14ac:dyDescent="0.2">
      <c r="B247" s="238"/>
      <c r="C247" s="238" t="s">
        <v>46</v>
      </c>
      <c r="D247" s="238"/>
      <c r="E247" s="274" t="s">
        <v>47</v>
      </c>
      <c r="F247" s="241">
        <f t="shared" ref="F247:R247" si="230">F248+F249+F250+F251+F252+F253+F254+F255+F256+F257+F258+F259+F260+F261+F262+F263+F264</f>
        <v>891190</v>
      </c>
      <c r="G247" s="241">
        <f t="shared" si="230"/>
        <v>486883</v>
      </c>
      <c r="H247" s="241">
        <f t="shared" si="230"/>
        <v>345151</v>
      </c>
      <c r="I247" s="241">
        <f t="shared" si="230"/>
        <v>463470.33845000004</v>
      </c>
      <c r="J247" s="241">
        <f t="shared" si="230"/>
        <v>-23412.661550000023</v>
      </c>
      <c r="K247" s="241">
        <f t="shared" si="230"/>
        <v>345074.58462000004</v>
      </c>
      <c r="L247" s="241">
        <f t="shared" si="230"/>
        <v>1599.8359848144692</v>
      </c>
      <c r="M247" s="241">
        <f t="shared" si="230"/>
        <v>891190</v>
      </c>
      <c r="N247" s="241">
        <f t="shared" si="230"/>
        <v>1700</v>
      </c>
      <c r="O247" s="241">
        <f t="shared" si="230"/>
        <v>0</v>
      </c>
      <c r="P247" s="241">
        <f t="shared" si="230"/>
        <v>-76.415380000010714</v>
      </c>
      <c r="Q247" s="241">
        <f t="shared" si="230"/>
        <v>-5005.3549999999996</v>
      </c>
      <c r="R247" s="241">
        <f t="shared" si="230"/>
        <v>0</v>
      </c>
      <c r="S247" s="241">
        <f t="shared" ref="S247:U247" si="231">S248+S249+S250+S251+S252+S253+S254+S255+S256+S257+S258+S259+S260+S261+S262+S263</f>
        <v>-47.116</v>
      </c>
      <c r="T247" s="241">
        <f t="shared" si="231"/>
        <v>-4958.2389999999996</v>
      </c>
      <c r="U247" s="241">
        <f t="shared" si="231"/>
        <v>0</v>
      </c>
      <c r="V247" s="241">
        <f t="shared" ref="V247:Z247" si="232">+V253+V255+V256+V257+V258+V262</f>
        <v>4956.8923099999975</v>
      </c>
      <c r="W247" s="241">
        <f t="shared" si="232"/>
        <v>0</v>
      </c>
      <c r="X247" s="241">
        <f t="shared" si="232"/>
        <v>0</v>
      </c>
      <c r="Y247" s="241">
        <f t="shared" si="232"/>
        <v>0</v>
      </c>
      <c r="Z247" s="241">
        <f t="shared" si="232"/>
        <v>0</v>
      </c>
      <c r="AA247" s="239"/>
      <c r="AB247" s="239"/>
    </row>
    <row r="248" spans="2:28" x14ac:dyDescent="0.2">
      <c r="B248" s="238"/>
      <c r="C248" s="238"/>
      <c r="D248" s="238" t="s">
        <v>88</v>
      </c>
      <c r="E248" s="247" t="s">
        <v>49</v>
      </c>
      <c r="F248" s="241">
        <v>447429</v>
      </c>
      <c r="G248" s="241">
        <v>184831</v>
      </c>
      <c r="H248" s="241">
        <v>184831</v>
      </c>
      <c r="I248" s="241">
        <v>184762.91399999999</v>
      </c>
      <c r="J248" s="241">
        <f t="shared" ref="J248:J264" si="233">I248-G248</f>
        <v>-68.086000000010245</v>
      </c>
      <c r="K248" s="241">
        <v>184762.91399999999</v>
      </c>
      <c r="L248" s="242">
        <f t="shared" si="227"/>
        <v>99.963163105756053</v>
      </c>
      <c r="M248" s="242">
        <f t="shared" ref="M248:M264" si="234">F248</f>
        <v>447429</v>
      </c>
      <c r="N248" s="241">
        <v>100</v>
      </c>
      <c r="O248" s="241">
        <f t="shared" ref="O248:O252" si="235">M248-F248</f>
        <v>0</v>
      </c>
      <c r="P248" s="241">
        <f t="shared" ref="P248:P264" si="236">K248-H248</f>
        <v>-68.086000000010245</v>
      </c>
      <c r="Q248" s="241">
        <f t="shared" ref="Q248:Q262" si="237">R248+S248+T248</f>
        <v>-18.734000000000002</v>
      </c>
      <c r="R248" s="241"/>
      <c r="S248" s="242">
        <v>-18.734000000000002</v>
      </c>
      <c r="T248" s="242"/>
      <c r="U248" s="241"/>
      <c r="V248" s="241">
        <f t="shared" ref="V248:V252" si="238">P248-Q248-U248</f>
        <v>-49.352000000010243</v>
      </c>
      <c r="W248" s="241"/>
      <c r="X248" s="241"/>
      <c r="Y248" s="241"/>
      <c r="Z248" s="241"/>
      <c r="AA248" s="239"/>
      <c r="AB248" s="239"/>
    </row>
    <row r="249" spans="2:28" ht="25.5" x14ac:dyDescent="0.2">
      <c r="B249" s="238"/>
      <c r="C249" s="238"/>
      <c r="D249" s="238" t="s">
        <v>101</v>
      </c>
      <c r="E249" s="247" t="s">
        <v>56</v>
      </c>
      <c r="F249" s="241">
        <v>14340</v>
      </c>
      <c r="G249" s="241">
        <v>4693</v>
      </c>
      <c r="H249" s="241">
        <v>4693</v>
      </c>
      <c r="I249" s="241">
        <v>4693</v>
      </c>
      <c r="J249" s="241">
        <f t="shared" si="233"/>
        <v>0</v>
      </c>
      <c r="K249" s="241">
        <v>4693</v>
      </c>
      <c r="L249" s="242">
        <v>100</v>
      </c>
      <c r="M249" s="242">
        <f t="shared" si="234"/>
        <v>14340</v>
      </c>
      <c r="N249" s="241">
        <f t="shared" ref="N249:N265" si="239">M249/F249*100</f>
        <v>100</v>
      </c>
      <c r="O249" s="241">
        <f t="shared" si="235"/>
        <v>0</v>
      </c>
      <c r="P249" s="241">
        <f t="shared" si="236"/>
        <v>0</v>
      </c>
      <c r="Q249" s="241">
        <f t="shared" si="237"/>
        <v>0</v>
      </c>
      <c r="R249" s="241"/>
      <c r="S249" s="242"/>
      <c r="T249" s="241"/>
      <c r="U249" s="241"/>
      <c r="V249" s="241">
        <f t="shared" si="238"/>
        <v>0</v>
      </c>
      <c r="W249" s="241"/>
      <c r="X249" s="241"/>
      <c r="Y249" s="241"/>
      <c r="Z249" s="241"/>
      <c r="AA249" s="239" t="s">
        <v>212</v>
      </c>
      <c r="AB249" s="239" t="s">
        <v>212</v>
      </c>
    </row>
    <row r="250" spans="2:28" ht="38.25" x14ac:dyDescent="0.2">
      <c r="B250" s="245"/>
      <c r="C250" s="238"/>
      <c r="D250" s="250" t="s">
        <v>57</v>
      </c>
      <c r="E250" s="251" t="s">
        <v>58</v>
      </c>
      <c r="F250" s="241">
        <v>8715</v>
      </c>
      <c r="G250" s="241">
        <v>3607</v>
      </c>
      <c r="H250" s="241">
        <v>3607</v>
      </c>
      <c r="I250" s="241">
        <v>3607</v>
      </c>
      <c r="J250" s="241">
        <f t="shared" si="233"/>
        <v>0</v>
      </c>
      <c r="K250" s="241">
        <v>3607</v>
      </c>
      <c r="L250" s="242">
        <v>100</v>
      </c>
      <c r="M250" s="242">
        <f t="shared" si="234"/>
        <v>8715</v>
      </c>
      <c r="N250" s="241">
        <f t="shared" si="239"/>
        <v>100</v>
      </c>
      <c r="O250" s="241">
        <f t="shared" si="235"/>
        <v>0</v>
      </c>
      <c r="P250" s="241">
        <f t="shared" si="236"/>
        <v>0</v>
      </c>
      <c r="Q250" s="241">
        <f t="shared" si="237"/>
        <v>0</v>
      </c>
      <c r="R250" s="242"/>
      <c r="S250" s="242"/>
      <c r="T250" s="241"/>
      <c r="U250" s="241"/>
      <c r="V250" s="241">
        <v>0</v>
      </c>
      <c r="W250" s="241"/>
      <c r="X250" s="241"/>
      <c r="Y250" s="241"/>
      <c r="Z250" s="241"/>
      <c r="AA250" s="239"/>
      <c r="AB250" s="239"/>
    </row>
    <row r="251" spans="2:28" x14ac:dyDescent="0.2">
      <c r="B251" s="238"/>
      <c r="C251" s="238"/>
      <c r="D251" s="238" t="s">
        <v>59</v>
      </c>
      <c r="E251" s="247" t="s">
        <v>60</v>
      </c>
      <c r="F251" s="241">
        <v>23625</v>
      </c>
      <c r="G251" s="241">
        <v>9801</v>
      </c>
      <c r="H251" s="241">
        <v>9801</v>
      </c>
      <c r="I251" s="241">
        <v>9801</v>
      </c>
      <c r="J251" s="241">
        <f t="shared" si="233"/>
        <v>0</v>
      </c>
      <c r="K251" s="241">
        <v>9801</v>
      </c>
      <c r="L251" s="242">
        <f t="shared" ref="L251:L254" si="240">(K251/H251)*100</f>
        <v>100</v>
      </c>
      <c r="M251" s="242">
        <f t="shared" si="234"/>
        <v>23625</v>
      </c>
      <c r="N251" s="241">
        <v>100</v>
      </c>
      <c r="O251" s="241">
        <f t="shared" si="235"/>
        <v>0</v>
      </c>
      <c r="P251" s="241">
        <f t="shared" si="236"/>
        <v>0</v>
      </c>
      <c r="Q251" s="241">
        <f t="shared" si="237"/>
        <v>0</v>
      </c>
      <c r="R251" s="241"/>
      <c r="S251" s="241"/>
      <c r="T251" s="241"/>
      <c r="U251" s="241"/>
      <c r="V251" s="241">
        <f t="shared" si="238"/>
        <v>0</v>
      </c>
      <c r="W251" s="241"/>
      <c r="X251" s="241"/>
      <c r="Y251" s="241"/>
      <c r="Z251" s="241"/>
      <c r="AA251" s="239"/>
      <c r="AB251" s="239"/>
    </row>
    <row r="252" spans="2:28" ht="38.25" x14ac:dyDescent="0.2">
      <c r="B252" s="238"/>
      <c r="C252" s="238"/>
      <c r="D252" s="238" t="s">
        <v>61</v>
      </c>
      <c r="E252" s="247" t="s">
        <v>102</v>
      </c>
      <c r="F252" s="241">
        <v>20134</v>
      </c>
      <c r="G252" s="241">
        <v>8381</v>
      </c>
      <c r="H252" s="241">
        <v>8381</v>
      </c>
      <c r="I252" s="241">
        <v>8381</v>
      </c>
      <c r="J252" s="241">
        <f t="shared" si="233"/>
        <v>0</v>
      </c>
      <c r="K252" s="241">
        <v>8381</v>
      </c>
      <c r="L252" s="242">
        <f t="shared" si="240"/>
        <v>100</v>
      </c>
      <c r="M252" s="242">
        <f t="shared" si="234"/>
        <v>20134</v>
      </c>
      <c r="N252" s="241">
        <f t="shared" si="239"/>
        <v>100</v>
      </c>
      <c r="O252" s="241">
        <f t="shared" si="235"/>
        <v>0</v>
      </c>
      <c r="P252" s="241">
        <f t="shared" si="236"/>
        <v>0</v>
      </c>
      <c r="Q252" s="241">
        <f t="shared" si="237"/>
        <v>-0.30199999999999999</v>
      </c>
      <c r="R252" s="242"/>
      <c r="S252" s="242">
        <v>-0.30199999999999999</v>
      </c>
      <c r="T252" s="241"/>
      <c r="U252" s="241"/>
      <c r="V252" s="241">
        <f t="shared" si="238"/>
        <v>0.30199999999999999</v>
      </c>
      <c r="W252" s="241"/>
      <c r="X252" s="241"/>
      <c r="Y252" s="241"/>
      <c r="Z252" s="241"/>
      <c r="AA252" s="239"/>
      <c r="AB252" s="239"/>
    </row>
    <row r="253" spans="2:28" ht="25.5" x14ac:dyDescent="0.2">
      <c r="B253" s="238"/>
      <c r="C253" s="238"/>
      <c r="D253" s="238" t="s">
        <v>89</v>
      </c>
      <c r="E253" s="247" t="s">
        <v>110</v>
      </c>
      <c r="F253" s="241">
        <v>113</v>
      </c>
      <c r="G253" s="241">
        <v>0</v>
      </c>
      <c r="H253" s="241">
        <v>0</v>
      </c>
      <c r="I253" s="241">
        <v>0</v>
      </c>
      <c r="J253" s="241">
        <f t="shared" si="233"/>
        <v>0</v>
      </c>
      <c r="K253" s="241">
        <v>0</v>
      </c>
      <c r="L253" s="242">
        <v>100</v>
      </c>
      <c r="M253" s="242">
        <f t="shared" si="234"/>
        <v>113</v>
      </c>
      <c r="N253" s="241">
        <f t="shared" si="239"/>
        <v>100</v>
      </c>
      <c r="O253" s="241">
        <v>0</v>
      </c>
      <c r="P253" s="241">
        <f t="shared" si="236"/>
        <v>0</v>
      </c>
      <c r="Q253" s="241">
        <f t="shared" si="237"/>
        <v>0</v>
      </c>
      <c r="R253" s="241"/>
      <c r="S253" s="241"/>
      <c r="T253" s="241"/>
      <c r="U253" s="241"/>
      <c r="V253" s="241">
        <v>0</v>
      </c>
      <c r="W253" s="241"/>
      <c r="X253" s="241"/>
      <c r="Y253" s="241"/>
      <c r="Z253" s="241"/>
      <c r="AA253" s="239"/>
      <c r="AB253" s="239"/>
    </row>
    <row r="254" spans="2:28" ht="51" x14ac:dyDescent="0.2">
      <c r="B254" s="238"/>
      <c r="C254" s="238"/>
      <c r="D254" s="238" t="s">
        <v>64</v>
      </c>
      <c r="E254" s="283" t="s">
        <v>65</v>
      </c>
      <c r="F254" s="241">
        <v>13422</v>
      </c>
      <c r="G254" s="241">
        <v>4717</v>
      </c>
      <c r="H254" s="241">
        <v>4717</v>
      </c>
      <c r="I254" s="241">
        <v>4711.0010000000002</v>
      </c>
      <c r="J254" s="241">
        <f t="shared" si="233"/>
        <v>-5.9989999999997963</v>
      </c>
      <c r="K254" s="241">
        <v>4711.0010000000002</v>
      </c>
      <c r="L254" s="242">
        <f t="shared" si="240"/>
        <v>99.872821708713161</v>
      </c>
      <c r="M254" s="242">
        <f t="shared" si="234"/>
        <v>13422</v>
      </c>
      <c r="N254" s="241">
        <f t="shared" si="239"/>
        <v>100</v>
      </c>
      <c r="O254" s="241">
        <f t="shared" ref="O254:O264" si="241">M254-F254</f>
        <v>0</v>
      </c>
      <c r="P254" s="241">
        <f t="shared" si="236"/>
        <v>-5.9989999999997963</v>
      </c>
      <c r="Q254" s="241">
        <f t="shared" si="237"/>
        <v>-28.08</v>
      </c>
      <c r="R254" s="242"/>
      <c r="S254" s="242">
        <v>-28.08</v>
      </c>
      <c r="T254" s="241"/>
      <c r="U254" s="241"/>
      <c r="V254" s="241">
        <f t="shared" ref="V254:V257" si="242">P254-Q254-U254</f>
        <v>22.081000000000202</v>
      </c>
      <c r="W254" s="241"/>
      <c r="X254" s="241"/>
      <c r="Y254" s="241"/>
      <c r="Z254" s="241"/>
      <c r="AA254" s="239"/>
      <c r="AB254" s="239"/>
    </row>
    <row r="255" spans="2:28" ht="25.5" x14ac:dyDescent="0.2">
      <c r="B255" s="238"/>
      <c r="C255" s="238"/>
      <c r="D255" s="238" t="s">
        <v>91</v>
      </c>
      <c r="E255" s="247" t="s">
        <v>92</v>
      </c>
      <c r="F255" s="241">
        <v>218631</v>
      </c>
      <c r="G255" s="241">
        <v>203272</v>
      </c>
      <c r="H255" s="241">
        <v>67970</v>
      </c>
      <c r="I255" s="241">
        <v>185391.31808999999</v>
      </c>
      <c r="J255" s="241">
        <f t="shared" si="233"/>
        <v>-17880.681910000014</v>
      </c>
      <c r="K255" s="241">
        <v>67969.632429999998</v>
      </c>
      <c r="L255" s="242">
        <v>0</v>
      </c>
      <c r="M255" s="242">
        <f t="shared" si="234"/>
        <v>218631</v>
      </c>
      <c r="N255" s="241">
        <f t="shared" si="239"/>
        <v>100</v>
      </c>
      <c r="O255" s="241">
        <f t="shared" si="241"/>
        <v>0</v>
      </c>
      <c r="P255" s="241">
        <f t="shared" si="236"/>
        <v>-0.36757000000216067</v>
      </c>
      <c r="Q255" s="241">
        <f t="shared" si="237"/>
        <v>-4958.2389999999996</v>
      </c>
      <c r="R255" s="242"/>
      <c r="S255" s="242"/>
      <c r="T255" s="241">
        <v>-4958.2389999999996</v>
      </c>
      <c r="U255" s="241"/>
      <c r="V255" s="241">
        <f t="shared" si="242"/>
        <v>4957.8714299999974</v>
      </c>
      <c r="W255" s="241"/>
      <c r="X255" s="241"/>
      <c r="Y255" s="241"/>
      <c r="Z255" s="241"/>
      <c r="AA255" s="239"/>
      <c r="AB255" s="239" t="s">
        <v>220</v>
      </c>
    </row>
    <row r="256" spans="2:28" ht="42" customHeight="1" x14ac:dyDescent="0.2">
      <c r="B256" s="238"/>
      <c r="C256" s="238"/>
      <c r="D256" s="238" t="s">
        <v>93</v>
      </c>
      <c r="E256" s="247" t="s">
        <v>94</v>
      </c>
      <c r="F256" s="241">
        <v>13235</v>
      </c>
      <c r="G256" s="241">
        <v>12749</v>
      </c>
      <c r="H256" s="241">
        <v>12126</v>
      </c>
      <c r="I256" s="241">
        <v>12234.993</v>
      </c>
      <c r="J256" s="241">
        <f t="shared" si="233"/>
        <v>-514.00699999999961</v>
      </c>
      <c r="K256" s="241">
        <v>12125.31338</v>
      </c>
      <c r="L256" s="242">
        <v>100</v>
      </c>
      <c r="M256" s="242">
        <f t="shared" si="234"/>
        <v>13235</v>
      </c>
      <c r="N256" s="241">
        <f t="shared" si="239"/>
        <v>100</v>
      </c>
      <c r="O256" s="241">
        <f t="shared" si="241"/>
        <v>0</v>
      </c>
      <c r="P256" s="241">
        <f t="shared" si="236"/>
        <v>-0.6866200000004028</v>
      </c>
      <c r="Q256" s="241">
        <f t="shared" si="237"/>
        <v>0</v>
      </c>
      <c r="R256" s="242"/>
      <c r="S256" s="242"/>
      <c r="T256" s="241"/>
      <c r="U256" s="241"/>
      <c r="V256" s="241">
        <f t="shared" si="242"/>
        <v>-0.6866200000004028</v>
      </c>
      <c r="W256" s="241"/>
      <c r="X256" s="241"/>
      <c r="Y256" s="241"/>
      <c r="Z256" s="241"/>
      <c r="AA256" s="239" t="s">
        <v>66</v>
      </c>
      <c r="AB256" s="239" t="s">
        <v>66</v>
      </c>
    </row>
    <row r="257" spans="2:28" ht="51" x14ac:dyDescent="0.2">
      <c r="B257" s="238"/>
      <c r="C257" s="238"/>
      <c r="D257" s="238" t="s">
        <v>95</v>
      </c>
      <c r="E257" s="284" t="s">
        <v>96</v>
      </c>
      <c r="F257" s="241">
        <v>1659</v>
      </c>
      <c r="G257" s="241">
        <v>1659</v>
      </c>
      <c r="H257" s="241">
        <v>1659</v>
      </c>
      <c r="I257" s="241">
        <v>1658.8</v>
      </c>
      <c r="J257" s="241">
        <f t="shared" si="233"/>
        <v>-0.20000000000004547</v>
      </c>
      <c r="K257" s="241">
        <v>1658.8</v>
      </c>
      <c r="L257" s="242">
        <v>100</v>
      </c>
      <c r="M257" s="242">
        <f t="shared" si="234"/>
        <v>1659</v>
      </c>
      <c r="N257" s="241">
        <f t="shared" si="239"/>
        <v>100</v>
      </c>
      <c r="O257" s="241">
        <f t="shared" si="241"/>
        <v>0</v>
      </c>
      <c r="P257" s="241">
        <f t="shared" si="236"/>
        <v>-0.20000000000004547</v>
      </c>
      <c r="Q257" s="241">
        <f t="shared" si="237"/>
        <v>0</v>
      </c>
      <c r="R257" s="242"/>
      <c r="S257" s="242"/>
      <c r="T257" s="241"/>
      <c r="U257" s="241"/>
      <c r="V257" s="241">
        <f t="shared" si="242"/>
        <v>-0.20000000000004547</v>
      </c>
      <c r="W257" s="241"/>
      <c r="X257" s="241"/>
      <c r="Y257" s="241"/>
      <c r="Z257" s="241"/>
      <c r="AA257" s="239" t="s">
        <v>66</v>
      </c>
      <c r="AB257" s="239" t="s">
        <v>66</v>
      </c>
    </row>
    <row r="258" spans="2:28" ht="25.5" x14ac:dyDescent="0.2">
      <c r="B258" s="238"/>
      <c r="C258" s="238"/>
      <c r="D258" s="238" t="s">
        <v>71</v>
      </c>
      <c r="E258" s="247" t="s">
        <v>104</v>
      </c>
      <c r="F258" s="241">
        <v>5508</v>
      </c>
      <c r="G258" s="241">
        <v>5508</v>
      </c>
      <c r="H258" s="241">
        <v>5508</v>
      </c>
      <c r="I258" s="241">
        <v>5507.9999500000004</v>
      </c>
      <c r="J258" s="241">
        <f t="shared" si="233"/>
        <v>-4.999999964638846E-5</v>
      </c>
      <c r="K258" s="241">
        <v>5507.9999500000004</v>
      </c>
      <c r="L258" s="242">
        <v>100</v>
      </c>
      <c r="M258" s="242">
        <f t="shared" si="234"/>
        <v>5508</v>
      </c>
      <c r="N258" s="241">
        <f t="shared" si="239"/>
        <v>100</v>
      </c>
      <c r="O258" s="241">
        <f t="shared" si="241"/>
        <v>0</v>
      </c>
      <c r="P258" s="241">
        <f t="shared" si="236"/>
        <v>-4.999999964638846E-5</v>
      </c>
      <c r="Q258" s="241">
        <f t="shared" si="237"/>
        <v>0</v>
      </c>
      <c r="R258" s="242"/>
      <c r="S258" s="242"/>
      <c r="T258" s="241"/>
      <c r="U258" s="241"/>
      <c r="V258" s="241">
        <v>0</v>
      </c>
      <c r="W258" s="241"/>
      <c r="X258" s="241"/>
      <c r="Y258" s="241"/>
      <c r="Z258" s="241"/>
      <c r="AA258" s="239"/>
      <c r="AB258" s="239"/>
    </row>
    <row r="259" spans="2:28" ht="25.5" x14ac:dyDescent="0.2">
      <c r="B259" s="238"/>
      <c r="C259" s="238"/>
      <c r="D259" s="238" t="s">
        <v>97</v>
      </c>
      <c r="E259" s="247" t="s">
        <v>98</v>
      </c>
      <c r="F259" s="241">
        <v>77151</v>
      </c>
      <c r="G259" s="241">
        <v>40439</v>
      </c>
      <c r="H259" s="241">
        <v>40439</v>
      </c>
      <c r="I259" s="241">
        <v>40438.961920000002</v>
      </c>
      <c r="J259" s="241">
        <f t="shared" si="233"/>
        <v>-3.8079999998444691E-2</v>
      </c>
      <c r="K259" s="241">
        <v>40438.961920000002</v>
      </c>
      <c r="L259" s="242">
        <v>100</v>
      </c>
      <c r="M259" s="242">
        <f t="shared" si="234"/>
        <v>77151</v>
      </c>
      <c r="N259" s="241">
        <f t="shared" si="239"/>
        <v>100</v>
      </c>
      <c r="O259" s="241">
        <f t="shared" si="241"/>
        <v>0</v>
      </c>
      <c r="P259" s="241">
        <f t="shared" si="236"/>
        <v>-3.8079999998444691E-2</v>
      </c>
      <c r="Q259" s="241">
        <f t="shared" si="237"/>
        <v>0</v>
      </c>
      <c r="R259" s="242"/>
      <c r="S259" s="242"/>
      <c r="T259" s="241"/>
      <c r="U259" s="241"/>
      <c r="V259" s="241">
        <v>0</v>
      </c>
      <c r="W259" s="241"/>
      <c r="X259" s="241"/>
      <c r="Y259" s="241"/>
      <c r="Z259" s="241"/>
      <c r="AA259" s="239"/>
      <c r="AB259" s="239"/>
    </row>
    <row r="260" spans="2:28" ht="25.5" x14ac:dyDescent="0.2">
      <c r="B260" s="245"/>
      <c r="C260" s="238"/>
      <c r="D260" s="238" t="s">
        <v>73</v>
      </c>
      <c r="E260" s="247" t="s">
        <v>74</v>
      </c>
      <c r="F260" s="241">
        <v>419</v>
      </c>
      <c r="G260" s="241">
        <v>419</v>
      </c>
      <c r="H260" s="241">
        <v>155</v>
      </c>
      <c r="I260" s="241">
        <v>418.99999000000003</v>
      </c>
      <c r="J260" s="241">
        <f t="shared" si="233"/>
        <v>-9.9999999747524271E-6</v>
      </c>
      <c r="K260" s="241">
        <v>154.61143999999999</v>
      </c>
      <c r="L260" s="241">
        <v>100</v>
      </c>
      <c r="M260" s="242">
        <f t="shared" si="234"/>
        <v>419</v>
      </c>
      <c r="N260" s="241">
        <f t="shared" si="239"/>
        <v>100</v>
      </c>
      <c r="O260" s="241">
        <f t="shared" si="241"/>
        <v>0</v>
      </c>
      <c r="P260" s="241">
        <f t="shared" si="236"/>
        <v>-0.38856000000001245</v>
      </c>
      <c r="Q260" s="241">
        <f t="shared" si="237"/>
        <v>0</v>
      </c>
      <c r="R260" s="242"/>
      <c r="S260" s="242"/>
      <c r="T260" s="241"/>
      <c r="U260" s="241"/>
      <c r="V260" s="241">
        <v>0</v>
      </c>
      <c r="W260" s="241"/>
      <c r="X260" s="241"/>
      <c r="Y260" s="241"/>
      <c r="Z260" s="241"/>
      <c r="AA260" s="239"/>
      <c r="AB260" s="239"/>
    </row>
    <row r="261" spans="2:28" ht="53.25" customHeight="1" x14ac:dyDescent="0.2">
      <c r="B261" s="245"/>
      <c r="C261" s="238"/>
      <c r="D261" s="250" t="s">
        <v>75</v>
      </c>
      <c r="E261" s="246" t="s">
        <v>76</v>
      </c>
      <c r="F261" s="241">
        <v>5393</v>
      </c>
      <c r="G261" s="241">
        <v>5393</v>
      </c>
      <c r="H261" s="241">
        <v>200</v>
      </c>
      <c r="I261" s="241">
        <v>800</v>
      </c>
      <c r="J261" s="241">
        <f t="shared" si="233"/>
        <v>-4593</v>
      </c>
      <c r="K261" s="241">
        <v>200</v>
      </c>
      <c r="L261" s="242">
        <v>100</v>
      </c>
      <c r="M261" s="242">
        <f t="shared" si="234"/>
        <v>5393</v>
      </c>
      <c r="N261" s="241">
        <f t="shared" si="239"/>
        <v>100</v>
      </c>
      <c r="O261" s="241">
        <f t="shared" si="241"/>
        <v>0</v>
      </c>
      <c r="P261" s="241">
        <f t="shared" si="236"/>
        <v>0</v>
      </c>
      <c r="Q261" s="241">
        <f t="shared" si="237"/>
        <v>0</v>
      </c>
      <c r="R261" s="242"/>
      <c r="S261" s="242"/>
      <c r="T261" s="242"/>
      <c r="U261" s="242"/>
      <c r="V261" s="241">
        <v>0</v>
      </c>
      <c r="W261" s="241"/>
      <c r="X261" s="241"/>
      <c r="Y261" s="241"/>
      <c r="Z261" s="241"/>
      <c r="AA261" s="239"/>
      <c r="AB261" s="239" t="s">
        <v>229</v>
      </c>
    </row>
    <row r="262" spans="2:28" ht="25.5" x14ac:dyDescent="0.2">
      <c r="B262" s="238"/>
      <c r="C262" s="238"/>
      <c r="D262" s="238" t="s">
        <v>77</v>
      </c>
      <c r="E262" s="247" t="s">
        <v>78</v>
      </c>
      <c r="F262" s="241">
        <v>40837</v>
      </c>
      <c r="G262" s="241">
        <v>849</v>
      </c>
      <c r="H262" s="241">
        <v>849</v>
      </c>
      <c r="I262" s="241">
        <v>848.90750000000003</v>
      </c>
      <c r="J262" s="241">
        <f t="shared" si="233"/>
        <v>-9.2499999999972715E-2</v>
      </c>
      <c r="K262" s="241">
        <v>848.90750000000003</v>
      </c>
      <c r="L262" s="242">
        <v>100</v>
      </c>
      <c r="M262" s="242">
        <f t="shared" si="234"/>
        <v>40837</v>
      </c>
      <c r="N262" s="241">
        <f t="shared" si="239"/>
        <v>100</v>
      </c>
      <c r="O262" s="241">
        <f t="shared" si="241"/>
        <v>0</v>
      </c>
      <c r="P262" s="242">
        <f t="shared" si="236"/>
        <v>-9.2499999999972715E-2</v>
      </c>
      <c r="Q262" s="241">
        <f t="shared" si="237"/>
        <v>0</v>
      </c>
      <c r="R262" s="242"/>
      <c r="S262" s="242"/>
      <c r="T262" s="241"/>
      <c r="U262" s="241"/>
      <c r="V262" s="241">
        <f t="shared" ref="V262:V268" si="243">P262-Q262-U262</f>
        <v>-9.2499999999972715E-2</v>
      </c>
      <c r="W262" s="241"/>
      <c r="X262" s="241"/>
      <c r="Y262" s="241"/>
      <c r="Z262" s="241"/>
      <c r="AA262" s="239"/>
      <c r="AB262" s="239"/>
    </row>
    <row r="263" spans="2:28" ht="51" x14ac:dyDescent="0.2">
      <c r="B263" s="238"/>
      <c r="C263" s="238"/>
      <c r="D263" s="238" t="s">
        <v>79</v>
      </c>
      <c r="E263" s="247" t="s">
        <v>80</v>
      </c>
      <c r="F263" s="241">
        <v>565</v>
      </c>
      <c r="G263" s="241">
        <v>565</v>
      </c>
      <c r="H263" s="241">
        <v>215</v>
      </c>
      <c r="I263" s="241">
        <v>214.44300000000001</v>
      </c>
      <c r="J263" s="241">
        <f t="shared" si="233"/>
        <v>-350.55700000000002</v>
      </c>
      <c r="K263" s="241">
        <v>214.44300000000001</v>
      </c>
      <c r="L263" s="242">
        <v>100</v>
      </c>
      <c r="M263" s="242">
        <f t="shared" si="234"/>
        <v>565</v>
      </c>
      <c r="N263" s="241">
        <f t="shared" si="239"/>
        <v>100</v>
      </c>
      <c r="O263" s="241">
        <f t="shared" si="241"/>
        <v>0</v>
      </c>
      <c r="P263" s="242">
        <f t="shared" si="236"/>
        <v>-0.55699999999998795</v>
      </c>
      <c r="Q263" s="241">
        <v>0</v>
      </c>
      <c r="R263" s="242"/>
      <c r="S263" s="242"/>
      <c r="T263" s="241"/>
      <c r="U263" s="241"/>
      <c r="V263" s="241">
        <v>0</v>
      </c>
      <c r="W263" s="241"/>
      <c r="X263" s="241"/>
      <c r="Y263" s="241"/>
      <c r="Z263" s="241"/>
      <c r="AA263" s="239" t="s">
        <v>66</v>
      </c>
      <c r="AB263" s="239" t="s">
        <v>66</v>
      </c>
    </row>
    <row r="264" spans="2:28" ht="25.5" x14ac:dyDescent="0.2">
      <c r="B264" s="238"/>
      <c r="C264" s="238"/>
      <c r="D264" s="238" t="s">
        <v>83</v>
      </c>
      <c r="E264" s="247" t="s">
        <v>153</v>
      </c>
      <c r="F264" s="241">
        <v>14</v>
      </c>
      <c r="G264" s="241">
        <v>0</v>
      </c>
      <c r="H264" s="241">
        <v>0</v>
      </c>
      <c r="I264" s="241">
        <v>0</v>
      </c>
      <c r="J264" s="241">
        <f t="shared" si="233"/>
        <v>0</v>
      </c>
      <c r="K264" s="241">
        <v>0</v>
      </c>
      <c r="L264" s="242">
        <v>100</v>
      </c>
      <c r="M264" s="242">
        <f t="shared" si="234"/>
        <v>14</v>
      </c>
      <c r="N264" s="241">
        <f t="shared" si="239"/>
        <v>100</v>
      </c>
      <c r="O264" s="241">
        <f t="shared" si="241"/>
        <v>0</v>
      </c>
      <c r="P264" s="241">
        <f t="shared" si="236"/>
        <v>0</v>
      </c>
      <c r="Q264" s="241">
        <f t="shared" ref="Q264:Q279" si="244">R264+S264+T264</f>
        <v>0</v>
      </c>
      <c r="R264" s="242"/>
      <c r="S264" s="242"/>
      <c r="T264" s="241"/>
      <c r="U264" s="241"/>
      <c r="V264" s="241">
        <f t="shared" si="243"/>
        <v>0</v>
      </c>
      <c r="W264" s="241"/>
      <c r="X264" s="241"/>
      <c r="Y264" s="241"/>
      <c r="Z264" s="241"/>
      <c r="AA264" s="239"/>
      <c r="AB264" s="239"/>
    </row>
    <row r="265" spans="2:28" ht="54.75" customHeight="1" x14ac:dyDescent="0.2">
      <c r="B265" s="238" t="s">
        <v>154</v>
      </c>
      <c r="C265" s="238"/>
      <c r="D265" s="238"/>
      <c r="E265" s="255" t="s">
        <v>157</v>
      </c>
      <c r="F265" s="241">
        <f t="shared" ref="F265:K265" si="245">F266</f>
        <v>483186</v>
      </c>
      <c r="G265" s="241">
        <f t="shared" si="245"/>
        <v>325160</v>
      </c>
      <c r="H265" s="241">
        <f t="shared" si="245"/>
        <v>197754</v>
      </c>
      <c r="I265" s="241">
        <f t="shared" si="245"/>
        <v>299518.20488999999</v>
      </c>
      <c r="J265" s="241">
        <f t="shared" si="245"/>
        <v>-25641.795110000006</v>
      </c>
      <c r="K265" s="241">
        <f t="shared" si="245"/>
        <v>194438.96515</v>
      </c>
      <c r="L265" s="242">
        <f>(K265/H265)*100</f>
        <v>98.323657245871132</v>
      </c>
      <c r="M265" s="241">
        <f t="shared" ref="M265:T265" si="246">M266</f>
        <v>483186</v>
      </c>
      <c r="N265" s="241">
        <f t="shared" si="239"/>
        <v>100</v>
      </c>
      <c r="O265" s="241">
        <f t="shared" si="246"/>
        <v>0</v>
      </c>
      <c r="P265" s="241">
        <f t="shared" si="246"/>
        <v>-3315.0348500000064</v>
      </c>
      <c r="Q265" s="241">
        <f t="shared" si="246"/>
        <v>0</v>
      </c>
      <c r="R265" s="241">
        <f t="shared" si="246"/>
        <v>0</v>
      </c>
      <c r="S265" s="241">
        <f t="shared" si="246"/>
        <v>0</v>
      </c>
      <c r="T265" s="241">
        <f t="shared" si="246"/>
        <v>0</v>
      </c>
      <c r="U265" s="241">
        <v>0</v>
      </c>
      <c r="V265" s="241">
        <v>0</v>
      </c>
      <c r="W265" s="241">
        <v>0</v>
      </c>
      <c r="X265" s="241">
        <v>0</v>
      </c>
      <c r="Y265" s="241">
        <v>0</v>
      </c>
      <c r="Z265" s="241">
        <v>0</v>
      </c>
      <c r="AA265" s="276"/>
      <c r="AB265" s="239"/>
    </row>
    <row r="266" spans="2:28" ht="25.5" x14ac:dyDescent="0.2">
      <c r="B266" s="238"/>
      <c r="C266" s="238" t="s">
        <v>46</v>
      </c>
      <c r="D266" s="238"/>
      <c r="E266" s="269" t="s">
        <v>47</v>
      </c>
      <c r="F266" s="241">
        <f t="shared" ref="F266:K266" si="247">F267+F268+F269+F270+F271+F273+F274+F275+F277+F278+F279+F272+F276</f>
        <v>483186</v>
      </c>
      <c r="G266" s="241">
        <f t="shared" si="247"/>
        <v>325160</v>
      </c>
      <c r="H266" s="241">
        <f t="shared" si="247"/>
        <v>197754</v>
      </c>
      <c r="I266" s="241">
        <f t="shared" si="247"/>
        <v>299518.20488999999</v>
      </c>
      <c r="J266" s="241">
        <f t="shared" si="247"/>
        <v>-25641.795110000006</v>
      </c>
      <c r="K266" s="241">
        <f t="shared" si="247"/>
        <v>194438.96515</v>
      </c>
      <c r="L266" s="241">
        <v>100</v>
      </c>
      <c r="M266" s="241">
        <f t="shared" ref="M266:R266" si="248">M267+M268+M269+M270+M271+M273+M274+M275+M277+M278+M279+M272+M276</f>
        <v>483186</v>
      </c>
      <c r="N266" s="241">
        <v>100</v>
      </c>
      <c r="O266" s="241">
        <f t="shared" si="248"/>
        <v>0</v>
      </c>
      <c r="P266" s="241">
        <f t="shared" si="248"/>
        <v>-3315.0348500000064</v>
      </c>
      <c r="Q266" s="241">
        <f t="shared" si="248"/>
        <v>0</v>
      </c>
      <c r="R266" s="241">
        <f t="shared" si="248"/>
        <v>0</v>
      </c>
      <c r="S266" s="241">
        <f t="shared" ref="S266:Z266" si="249">SUM(S267:S279)</f>
        <v>0</v>
      </c>
      <c r="T266" s="241">
        <f t="shared" si="249"/>
        <v>0</v>
      </c>
      <c r="U266" s="241">
        <f t="shared" si="249"/>
        <v>0</v>
      </c>
      <c r="V266" s="241">
        <f t="shared" si="249"/>
        <v>-3315.0348500000064</v>
      </c>
      <c r="W266" s="241">
        <f t="shared" si="249"/>
        <v>0</v>
      </c>
      <c r="X266" s="241">
        <f t="shared" si="249"/>
        <v>0</v>
      </c>
      <c r="Y266" s="241">
        <f t="shared" si="249"/>
        <v>0</v>
      </c>
      <c r="Z266" s="241">
        <f t="shared" si="249"/>
        <v>0</v>
      </c>
      <c r="AA266" s="239"/>
      <c r="AB266" s="239"/>
    </row>
    <row r="267" spans="2:28" x14ac:dyDescent="0.2">
      <c r="B267" s="238"/>
      <c r="C267" s="238"/>
      <c r="D267" s="238" t="s">
        <v>88</v>
      </c>
      <c r="E267" s="247" t="s">
        <v>49</v>
      </c>
      <c r="F267" s="241">
        <v>226830</v>
      </c>
      <c r="G267" s="241">
        <v>96177</v>
      </c>
      <c r="H267" s="241">
        <v>96177</v>
      </c>
      <c r="I267" s="285">
        <v>96174.380999999994</v>
      </c>
      <c r="J267" s="241">
        <f t="shared" ref="J267:J279" si="250">I267-G267</f>
        <v>-2.6190000000060536</v>
      </c>
      <c r="K267" s="241">
        <v>96174.380999999994</v>
      </c>
      <c r="L267" s="242">
        <f>(K267/H267)*100</f>
        <v>99.997276895723502</v>
      </c>
      <c r="M267" s="242">
        <f t="shared" ref="M267:M280" si="251">F267</f>
        <v>226830</v>
      </c>
      <c r="N267" s="241">
        <v>100</v>
      </c>
      <c r="O267" s="241">
        <f t="shared" ref="O267:O271" si="252">M267-F267</f>
        <v>0</v>
      </c>
      <c r="P267" s="241">
        <f t="shared" ref="P267:P279" si="253">K267-H267</f>
        <v>-2.6190000000060536</v>
      </c>
      <c r="Q267" s="241">
        <f t="shared" si="244"/>
        <v>0</v>
      </c>
      <c r="R267" s="241"/>
      <c r="S267" s="242"/>
      <c r="T267" s="242"/>
      <c r="U267" s="241"/>
      <c r="V267" s="241">
        <f t="shared" si="243"/>
        <v>-2.6190000000060536</v>
      </c>
      <c r="W267" s="241"/>
      <c r="X267" s="241"/>
      <c r="Y267" s="241"/>
      <c r="Z267" s="241"/>
      <c r="AA267" s="239"/>
      <c r="AB267" s="239"/>
    </row>
    <row r="268" spans="2:28" x14ac:dyDescent="0.2">
      <c r="B268" s="238"/>
      <c r="C268" s="238"/>
      <c r="D268" s="238" t="s">
        <v>101</v>
      </c>
      <c r="E268" s="247" t="s">
        <v>56</v>
      </c>
      <c r="F268" s="241">
        <v>8004</v>
      </c>
      <c r="G268" s="241">
        <v>2827</v>
      </c>
      <c r="H268" s="241">
        <v>2827</v>
      </c>
      <c r="I268" s="241">
        <v>2825.8829999999998</v>
      </c>
      <c r="J268" s="241">
        <f t="shared" si="250"/>
        <v>-1.1170000000001892</v>
      </c>
      <c r="K268" s="241">
        <v>2825.8829999999998</v>
      </c>
      <c r="L268" s="242">
        <v>100</v>
      </c>
      <c r="M268" s="242">
        <f t="shared" si="251"/>
        <v>8004</v>
      </c>
      <c r="N268" s="241">
        <f t="shared" ref="N268:N270" si="254">M268/F268*100</f>
        <v>100</v>
      </c>
      <c r="O268" s="241">
        <f t="shared" si="252"/>
        <v>0</v>
      </c>
      <c r="P268" s="241">
        <f t="shared" si="253"/>
        <v>-1.1170000000001892</v>
      </c>
      <c r="Q268" s="241">
        <f t="shared" si="244"/>
        <v>0</v>
      </c>
      <c r="R268" s="241"/>
      <c r="S268" s="242"/>
      <c r="T268" s="241"/>
      <c r="U268" s="241"/>
      <c r="V268" s="241">
        <f t="shared" si="243"/>
        <v>-1.1170000000001892</v>
      </c>
      <c r="W268" s="241"/>
      <c r="X268" s="241"/>
      <c r="Y268" s="241"/>
      <c r="Z268" s="241"/>
      <c r="AA268" s="239"/>
      <c r="AB268" s="239"/>
    </row>
    <row r="269" spans="2:28" ht="38.25" x14ac:dyDescent="0.2">
      <c r="B269" s="245"/>
      <c r="C269" s="238"/>
      <c r="D269" s="250" t="s">
        <v>57</v>
      </c>
      <c r="E269" s="251" t="s">
        <v>58</v>
      </c>
      <c r="F269" s="241">
        <v>5882</v>
      </c>
      <c r="G269" s="241">
        <v>1982</v>
      </c>
      <c r="H269" s="241">
        <v>1982</v>
      </c>
      <c r="I269" s="241">
        <v>1982</v>
      </c>
      <c r="J269" s="241">
        <f t="shared" si="250"/>
        <v>0</v>
      </c>
      <c r="K269" s="241">
        <v>1982</v>
      </c>
      <c r="L269" s="242">
        <v>100</v>
      </c>
      <c r="M269" s="242">
        <f t="shared" si="251"/>
        <v>5882</v>
      </c>
      <c r="N269" s="241">
        <f t="shared" si="254"/>
        <v>100</v>
      </c>
      <c r="O269" s="241">
        <f t="shared" si="252"/>
        <v>0</v>
      </c>
      <c r="P269" s="241">
        <f t="shared" si="253"/>
        <v>0</v>
      </c>
      <c r="Q269" s="241">
        <f t="shared" si="244"/>
        <v>0</v>
      </c>
      <c r="R269" s="242"/>
      <c r="S269" s="242"/>
      <c r="T269" s="241"/>
      <c r="U269" s="241"/>
      <c r="V269" s="241">
        <v>0</v>
      </c>
      <c r="W269" s="241"/>
      <c r="X269" s="241"/>
      <c r="Y269" s="241"/>
      <c r="Z269" s="241"/>
      <c r="AA269" s="239"/>
      <c r="AB269" s="239"/>
    </row>
    <row r="270" spans="2:28" x14ac:dyDescent="0.2">
      <c r="B270" s="238"/>
      <c r="C270" s="238"/>
      <c r="D270" s="238" t="s">
        <v>59</v>
      </c>
      <c r="E270" s="247" t="s">
        <v>60</v>
      </c>
      <c r="F270" s="241">
        <v>11927</v>
      </c>
      <c r="G270" s="241">
        <v>4947</v>
      </c>
      <c r="H270" s="241">
        <v>4947</v>
      </c>
      <c r="I270" s="241">
        <v>4947</v>
      </c>
      <c r="J270" s="241">
        <f t="shared" si="250"/>
        <v>0</v>
      </c>
      <c r="K270" s="241">
        <v>4947</v>
      </c>
      <c r="L270" s="242">
        <v>100</v>
      </c>
      <c r="M270" s="242">
        <f t="shared" si="251"/>
        <v>11927</v>
      </c>
      <c r="N270" s="241">
        <f t="shared" si="254"/>
        <v>100</v>
      </c>
      <c r="O270" s="241">
        <f t="shared" si="252"/>
        <v>0</v>
      </c>
      <c r="P270" s="241">
        <f t="shared" si="253"/>
        <v>0</v>
      </c>
      <c r="Q270" s="241">
        <f t="shared" si="244"/>
        <v>0</v>
      </c>
      <c r="R270" s="241"/>
      <c r="S270" s="242"/>
      <c r="T270" s="241"/>
      <c r="U270" s="241"/>
      <c r="V270" s="241">
        <f t="shared" ref="V270:V273" si="255">P270-Q270-U270</f>
        <v>0</v>
      </c>
      <c r="W270" s="241"/>
      <c r="X270" s="241"/>
      <c r="Y270" s="241"/>
      <c r="Z270" s="241"/>
      <c r="AA270" s="239"/>
      <c r="AB270" s="239"/>
    </row>
    <row r="271" spans="2:28" ht="38.25" x14ac:dyDescent="0.2">
      <c r="B271" s="238"/>
      <c r="C271" s="238"/>
      <c r="D271" s="238" t="s">
        <v>61</v>
      </c>
      <c r="E271" s="247" t="s">
        <v>102</v>
      </c>
      <c r="F271" s="241">
        <v>10165</v>
      </c>
      <c r="G271" s="241">
        <v>3514</v>
      </c>
      <c r="H271" s="241">
        <v>3514</v>
      </c>
      <c r="I271" s="241">
        <v>3514</v>
      </c>
      <c r="J271" s="241">
        <f t="shared" si="250"/>
        <v>0</v>
      </c>
      <c r="K271" s="241">
        <v>3514</v>
      </c>
      <c r="L271" s="242">
        <f>(K271/H271)*100</f>
        <v>100</v>
      </c>
      <c r="M271" s="242">
        <f t="shared" si="251"/>
        <v>10165</v>
      </c>
      <c r="N271" s="241">
        <v>100</v>
      </c>
      <c r="O271" s="241">
        <f t="shared" si="252"/>
        <v>0</v>
      </c>
      <c r="P271" s="241">
        <f t="shared" si="253"/>
        <v>0</v>
      </c>
      <c r="Q271" s="241">
        <f t="shared" si="244"/>
        <v>0</v>
      </c>
      <c r="R271" s="241"/>
      <c r="S271" s="241"/>
      <c r="T271" s="241"/>
      <c r="U271" s="241"/>
      <c r="V271" s="241">
        <f t="shared" si="255"/>
        <v>0</v>
      </c>
      <c r="W271" s="241"/>
      <c r="X271" s="241"/>
      <c r="Y271" s="241"/>
      <c r="Z271" s="241"/>
      <c r="AA271" s="239"/>
      <c r="AB271" s="239"/>
    </row>
    <row r="272" spans="2:28" ht="25.5" x14ac:dyDescent="0.2">
      <c r="B272" s="238"/>
      <c r="C272" s="238"/>
      <c r="D272" s="238" t="s">
        <v>89</v>
      </c>
      <c r="E272" s="247" t="s">
        <v>110</v>
      </c>
      <c r="F272" s="241">
        <v>28</v>
      </c>
      <c r="G272" s="241">
        <v>0</v>
      </c>
      <c r="H272" s="241">
        <v>0</v>
      </c>
      <c r="I272" s="241">
        <v>0</v>
      </c>
      <c r="J272" s="241">
        <f t="shared" si="250"/>
        <v>0</v>
      </c>
      <c r="K272" s="241">
        <v>0</v>
      </c>
      <c r="L272" s="242">
        <v>100</v>
      </c>
      <c r="M272" s="242">
        <f t="shared" si="251"/>
        <v>28</v>
      </c>
      <c r="N272" s="241">
        <f t="shared" ref="N272:N280" si="256">M272/F272*100</f>
        <v>100</v>
      </c>
      <c r="O272" s="241">
        <v>0</v>
      </c>
      <c r="P272" s="241">
        <f t="shared" si="253"/>
        <v>0</v>
      </c>
      <c r="Q272" s="241">
        <f t="shared" si="244"/>
        <v>0</v>
      </c>
      <c r="R272" s="241"/>
      <c r="S272" s="241"/>
      <c r="T272" s="241"/>
      <c r="U272" s="241"/>
      <c r="V272" s="241">
        <v>0</v>
      </c>
      <c r="W272" s="241"/>
      <c r="X272" s="241"/>
      <c r="Y272" s="241"/>
      <c r="Z272" s="241"/>
      <c r="AA272" s="239"/>
      <c r="AB272" s="239"/>
    </row>
    <row r="273" spans="2:28" ht="51" x14ac:dyDescent="0.2">
      <c r="B273" s="238"/>
      <c r="C273" s="238"/>
      <c r="D273" s="238" t="s">
        <v>64</v>
      </c>
      <c r="E273" s="283" t="s">
        <v>65</v>
      </c>
      <c r="F273" s="241">
        <v>6777</v>
      </c>
      <c r="G273" s="241">
        <v>2140</v>
      </c>
      <c r="H273" s="241">
        <v>2140</v>
      </c>
      <c r="I273" s="241">
        <v>2140</v>
      </c>
      <c r="J273" s="241">
        <f t="shared" si="250"/>
        <v>0</v>
      </c>
      <c r="K273" s="241">
        <v>2140</v>
      </c>
      <c r="L273" s="242">
        <f>(K273/H273)*100</f>
        <v>100</v>
      </c>
      <c r="M273" s="242">
        <f t="shared" si="251"/>
        <v>6777</v>
      </c>
      <c r="N273" s="241">
        <f t="shared" si="256"/>
        <v>100</v>
      </c>
      <c r="O273" s="241">
        <f t="shared" ref="O273:O279" si="257">M273-F273</f>
        <v>0</v>
      </c>
      <c r="P273" s="241">
        <f t="shared" si="253"/>
        <v>0</v>
      </c>
      <c r="Q273" s="241">
        <f t="shared" si="244"/>
        <v>0</v>
      </c>
      <c r="R273" s="242"/>
      <c r="S273" s="242"/>
      <c r="T273" s="241"/>
      <c r="U273" s="241"/>
      <c r="V273" s="241">
        <f t="shared" si="255"/>
        <v>0</v>
      </c>
      <c r="W273" s="241"/>
      <c r="X273" s="241"/>
      <c r="Y273" s="241"/>
      <c r="Z273" s="241"/>
      <c r="AA273" s="239"/>
      <c r="AB273" s="239"/>
    </row>
    <row r="274" spans="2:28" ht="25.5" x14ac:dyDescent="0.2">
      <c r="B274" s="238"/>
      <c r="C274" s="238"/>
      <c r="D274" s="238" t="s">
        <v>91</v>
      </c>
      <c r="E274" s="247" t="s">
        <v>92</v>
      </c>
      <c r="F274" s="241">
        <v>91770</v>
      </c>
      <c r="G274" s="241">
        <v>91770</v>
      </c>
      <c r="H274" s="241">
        <v>31782</v>
      </c>
      <c r="I274" s="241">
        <v>71190.763550000003</v>
      </c>
      <c r="J274" s="241">
        <f t="shared" si="250"/>
        <v>-20579.236449999997</v>
      </c>
      <c r="K274" s="241">
        <v>31782</v>
      </c>
      <c r="L274" s="242">
        <v>100</v>
      </c>
      <c r="M274" s="242">
        <f t="shared" si="251"/>
        <v>91770</v>
      </c>
      <c r="N274" s="241">
        <f t="shared" si="256"/>
        <v>100</v>
      </c>
      <c r="O274" s="241">
        <v>0</v>
      </c>
      <c r="P274" s="241">
        <f t="shared" si="253"/>
        <v>0</v>
      </c>
      <c r="Q274" s="241">
        <f t="shared" si="244"/>
        <v>0</v>
      </c>
      <c r="R274" s="241"/>
      <c r="S274" s="241"/>
      <c r="T274" s="241"/>
      <c r="U274" s="241"/>
      <c r="V274" s="241">
        <v>0</v>
      </c>
      <c r="W274" s="241"/>
      <c r="X274" s="241"/>
      <c r="Y274" s="241"/>
      <c r="Z274" s="241"/>
      <c r="AA274" s="239"/>
      <c r="AB274" s="239" t="s">
        <v>211</v>
      </c>
    </row>
    <row r="275" spans="2:28" ht="51" x14ac:dyDescent="0.2">
      <c r="B275" s="238"/>
      <c r="C275" s="238"/>
      <c r="D275" s="238" t="s">
        <v>93</v>
      </c>
      <c r="E275" s="247" t="s">
        <v>94</v>
      </c>
      <c r="F275" s="241">
        <v>5510</v>
      </c>
      <c r="G275" s="241">
        <v>5510</v>
      </c>
      <c r="H275" s="241">
        <v>5510</v>
      </c>
      <c r="I275" s="241">
        <v>2903.7353499999999</v>
      </c>
      <c r="J275" s="241">
        <f t="shared" si="250"/>
        <v>-2606.2646500000001</v>
      </c>
      <c r="K275" s="241">
        <v>2669.99415</v>
      </c>
      <c r="L275" s="242">
        <v>100</v>
      </c>
      <c r="M275" s="242">
        <f t="shared" si="251"/>
        <v>5510</v>
      </c>
      <c r="N275" s="241">
        <f t="shared" si="256"/>
        <v>100</v>
      </c>
      <c r="O275" s="241">
        <f t="shared" si="257"/>
        <v>0</v>
      </c>
      <c r="P275" s="241">
        <f t="shared" si="253"/>
        <v>-2840.00585</v>
      </c>
      <c r="Q275" s="241">
        <f t="shared" si="244"/>
        <v>0</v>
      </c>
      <c r="R275" s="242"/>
      <c r="S275" s="242"/>
      <c r="T275" s="241"/>
      <c r="U275" s="241"/>
      <c r="V275" s="241">
        <f t="shared" ref="V275:V277" si="258">P275-Q275-U275</f>
        <v>-2840.00585</v>
      </c>
      <c r="W275" s="241"/>
      <c r="X275" s="241"/>
      <c r="Y275" s="241"/>
      <c r="Z275" s="241"/>
      <c r="AA275" s="239"/>
      <c r="AB275" s="239" t="s">
        <v>211</v>
      </c>
    </row>
    <row r="276" spans="2:28" ht="51" x14ac:dyDescent="0.2">
      <c r="B276" s="238"/>
      <c r="C276" s="238"/>
      <c r="D276" s="238" t="s">
        <v>95</v>
      </c>
      <c r="E276" s="284" t="s">
        <v>96</v>
      </c>
      <c r="F276" s="241">
        <v>406</v>
      </c>
      <c r="G276" s="241">
        <v>406</v>
      </c>
      <c r="H276" s="241">
        <v>353</v>
      </c>
      <c r="I276" s="241">
        <v>353</v>
      </c>
      <c r="J276" s="241">
        <f t="shared" si="250"/>
        <v>-53</v>
      </c>
      <c r="K276" s="241">
        <v>353</v>
      </c>
      <c r="L276" s="242">
        <v>100</v>
      </c>
      <c r="M276" s="242">
        <f t="shared" si="251"/>
        <v>406</v>
      </c>
      <c r="N276" s="241">
        <f t="shared" si="256"/>
        <v>100</v>
      </c>
      <c r="O276" s="241">
        <f t="shared" si="257"/>
        <v>0</v>
      </c>
      <c r="P276" s="241">
        <f t="shared" si="253"/>
        <v>0</v>
      </c>
      <c r="Q276" s="241">
        <f t="shared" si="244"/>
        <v>0</v>
      </c>
      <c r="R276" s="242"/>
      <c r="S276" s="242"/>
      <c r="T276" s="241"/>
      <c r="U276" s="241"/>
      <c r="V276" s="241">
        <f t="shared" si="258"/>
        <v>0</v>
      </c>
      <c r="W276" s="241"/>
      <c r="X276" s="241"/>
      <c r="Y276" s="241"/>
      <c r="Z276" s="241"/>
      <c r="AA276" s="239"/>
      <c r="AB276" s="239" t="s">
        <v>66</v>
      </c>
    </row>
    <row r="277" spans="2:28" ht="51" x14ac:dyDescent="0.2">
      <c r="B277" s="238"/>
      <c r="C277" s="238"/>
      <c r="D277" s="238" t="s">
        <v>71</v>
      </c>
      <c r="E277" s="247" t="s">
        <v>104</v>
      </c>
      <c r="F277" s="241">
        <v>2719</v>
      </c>
      <c r="G277" s="241">
        <v>2719</v>
      </c>
      <c r="H277" s="241">
        <v>768</v>
      </c>
      <c r="I277" s="241">
        <v>767.44200000000001</v>
      </c>
      <c r="J277" s="241">
        <f t="shared" si="250"/>
        <v>-1951.558</v>
      </c>
      <c r="K277" s="241">
        <v>629.70699999999999</v>
      </c>
      <c r="L277" s="242">
        <v>100</v>
      </c>
      <c r="M277" s="242">
        <f t="shared" si="251"/>
        <v>2719</v>
      </c>
      <c r="N277" s="241">
        <f t="shared" si="256"/>
        <v>100</v>
      </c>
      <c r="O277" s="241">
        <f t="shared" si="257"/>
        <v>0</v>
      </c>
      <c r="P277" s="241">
        <f t="shared" si="253"/>
        <v>-138.29300000000001</v>
      </c>
      <c r="Q277" s="241">
        <f t="shared" si="244"/>
        <v>0</v>
      </c>
      <c r="R277" s="242"/>
      <c r="S277" s="242"/>
      <c r="T277" s="241"/>
      <c r="U277" s="241"/>
      <c r="V277" s="241">
        <f t="shared" si="258"/>
        <v>-138.29300000000001</v>
      </c>
      <c r="W277" s="241"/>
      <c r="X277" s="241"/>
      <c r="Y277" s="241"/>
      <c r="Z277" s="241"/>
      <c r="AA277" s="239" t="s">
        <v>66</v>
      </c>
      <c r="AB277" s="239" t="s">
        <v>230</v>
      </c>
    </row>
    <row r="278" spans="2:28" ht="52.5" customHeight="1" x14ac:dyDescent="0.2">
      <c r="B278" s="245"/>
      <c r="C278" s="238"/>
      <c r="D278" s="250" t="s">
        <v>75</v>
      </c>
      <c r="E278" s="246" t="s">
        <v>76</v>
      </c>
      <c r="F278" s="241">
        <v>800</v>
      </c>
      <c r="G278" s="241">
        <v>800</v>
      </c>
      <c r="H278" s="241">
        <v>800</v>
      </c>
      <c r="I278" s="241">
        <v>800</v>
      </c>
      <c r="J278" s="241">
        <f t="shared" si="250"/>
        <v>0</v>
      </c>
      <c r="K278" s="241">
        <v>800</v>
      </c>
      <c r="L278" s="242">
        <v>100</v>
      </c>
      <c r="M278" s="242">
        <f t="shared" si="251"/>
        <v>800</v>
      </c>
      <c r="N278" s="241">
        <f t="shared" si="256"/>
        <v>100</v>
      </c>
      <c r="O278" s="241">
        <f t="shared" si="257"/>
        <v>0</v>
      </c>
      <c r="P278" s="241">
        <f t="shared" si="253"/>
        <v>0</v>
      </c>
      <c r="Q278" s="241">
        <f t="shared" si="244"/>
        <v>0</v>
      </c>
      <c r="R278" s="242"/>
      <c r="S278" s="242"/>
      <c r="T278" s="242"/>
      <c r="U278" s="242"/>
      <c r="V278" s="241">
        <v>0</v>
      </c>
      <c r="W278" s="241"/>
      <c r="X278" s="241"/>
      <c r="Y278" s="241"/>
      <c r="Z278" s="241"/>
      <c r="AA278" s="239"/>
      <c r="AB278" s="239"/>
    </row>
    <row r="279" spans="2:28" ht="51" x14ac:dyDescent="0.2">
      <c r="B279" s="238"/>
      <c r="C279" s="238"/>
      <c r="D279" s="238" t="s">
        <v>77</v>
      </c>
      <c r="E279" s="247" t="s">
        <v>78</v>
      </c>
      <c r="F279" s="241">
        <v>112368</v>
      </c>
      <c r="G279" s="241">
        <v>112368</v>
      </c>
      <c r="H279" s="241">
        <v>46954</v>
      </c>
      <c r="I279" s="241">
        <v>111919.99999</v>
      </c>
      <c r="J279" s="241">
        <f t="shared" si="250"/>
        <v>-448.00001000000339</v>
      </c>
      <c r="K279" s="241">
        <v>46621</v>
      </c>
      <c r="L279" s="242">
        <v>100</v>
      </c>
      <c r="M279" s="242">
        <f t="shared" si="251"/>
        <v>112368</v>
      </c>
      <c r="N279" s="241">
        <f t="shared" si="256"/>
        <v>100</v>
      </c>
      <c r="O279" s="241">
        <f t="shared" si="257"/>
        <v>0</v>
      </c>
      <c r="P279" s="241">
        <f t="shared" si="253"/>
        <v>-333</v>
      </c>
      <c r="Q279" s="241">
        <f t="shared" si="244"/>
        <v>0</v>
      </c>
      <c r="R279" s="241"/>
      <c r="S279" s="242"/>
      <c r="T279" s="241"/>
      <c r="U279" s="241"/>
      <c r="V279" s="241">
        <f t="shared" ref="V279:V283" si="259">P279-Q279-U279</f>
        <v>-333</v>
      </c>
      <c r="W279" s="241"/>
      <c r="X279" s="241"/>
      <c r="Y279" s="241"/>
      <c r="Z279" s="241"/>
      <c r="AA279" s="239" t="s">
        <v>66</v>
      </c>
      <c r="AB279" s="239" t="s">
        <v>66</v>
      </c>
    </row>
    <row r="280" spans="2:28" ht="63.75" customHeight="1" x14ac:dyDescent="0.2">
      <c r="B280" s="238" t="s">
        <v>154</v>
      </c>
      <c r="C280" s="238"/>
      <c r="D280" s="238"/>
      <c r="E280" s="255" t="s">
        <v>181</v>
      </c>
      <c r="F280" s="241">
        <f t="shared" ref="F280:K280" si="260">F281</f>
        <v>224160</v>
      </c>
      <c r="G280" s="241">
        <f t="shared" si="260"/>
        <v>129286</v>
      </c>
      <c r="H280" s="241">
        <f t="shared" si="260"/>
        <v>60402</v>
      </c>
      <c r="I280" s="241">
        <f t="shared" si="260"/>
        <v>116851.79467999999</v>
      </c>
      <c r="J280" s="241">
        <f t="shared" si="260"/>
        <v>-12434.205320000008</v>
      </c>
      <c r="K280" s="241">
        <f t="shared" si="260"/>
        <v>58367.035000000003</v>
      </c>
      <c r="L280" s="242">
        <f>(K280/H280)*100</f>
        <v>96.630964206483242</v>
      </c>
      <c r="M280" s="242">
        <f t="shared" si="251"/>
        <v>224160</v>
      </c>
      <c r="N280" s="241">
        <f t="shared" si="256"/>
        <v>100</v>
      </c>
      <c r="O280" s="241">
        <v>0</v>
      </c>
      <c r="P280" s="241">
        <f t="shared" ref="P280:T280" si="261">P281</f>
        <v>-2034.9649999999999</v>
      </c>
      <c r="Q280" s="241">
        <f t="shared" si="261"/>
        <v>-5149.28</v>
      </c>
      <c r="R280" s="241">
        <f t="shared" si="261"/>
        <v>0</v>
      </c>
      <c r="S280" s="241">
        <f t="shared" si="261"/>
        <v>-5149.28</v>
      </c>
      <c r="T280" s="241">
        <f t="shared" si="261"/>
        <v>0</v>
      </c>
      <c r="U280" s="241">
        <v>0</v>
      </c>
      <c r="V280" s="241">
        <v>0</v>
      </c>
      <c r="W280" s="241">
        <v>0</v>
      </c>
      <c r="X280" s="241">
        <v>0</v>
      </c>
      <c r="Y280" s="241">
        <v>0</v>
      </c>
      <c r="Z280" s="241">
        <v>0</v>
      </c>
      <c r="AA280" s="276"/>
      <c r="AB280" s="239"/>
    </row>
    <row r="281" spans="2:28" ht="25.5" x14ac:dyDescent="0.2">
      <c r="B281" s="238"/>
      <c r="C281" s="238" t="s">
        <v>46</v>
      </c>
      <c r="D281" s="238"/>
      <c r="E281" s="269" t="s">
        <v>47</v>
      </c>
      <c r="F281" s="241">
        <f t="shared" ref="F281:I281" si="262">F282+F284+F285+F286+F287+F288+F289+F290+F291+F2833+F283+F292</f>
        <v>224160</v>
      </c>
      <c r="G281" s="241">
        <f t="shared" si="262"/>
        <v>129286</v>
      </c>
      <c r="H281" s="241">
        <f t="shared" si="262"/>
        <v>60402</v>
      </c>
      <c r="I281" s="241">
        <f t="shared" si="262"/>
        <v>116851.79467999999</v>
      </c>
      <c r="J281" s="241">
        <f t="shared" ref="J281:J292" si="263">I281-G281</f>
        <v>-12434.205320000008</v>
      </c>
      <c r="K281" s="241">
        <f t="shared" ref="K281:T281" si="264">K282+K284+K285+K286+K287+K288+K289+K290+K291+K2833+K283+K292</f>
        <v>58367.035000000003</v>
      </c>
      <c r="L281" s="241">
        <v>100</v>
      </c>
      <c r="M281" s="241">
        <f t="shared" si="264"/>
        <v>224160</v>
      </c>
      <c r="N281" s="241">
        <v>100</v>
      </c>
      <c r="O281" s="241">
        <f t="shared" si="264"/>
        <v>0</v>
      </c>
      <c r="P281" s="241">
        <f t="shared" si="264"/>
        <v>-2034.9649999999999</v>
      </c>
      <c r="Q281" s="241">
        <f t="shared" si="264"/>
        <v>-5149.28</v>
      </c>
      <c r="R281" s="241">
        <f t="shared" si="264"/>
        <v>0</v>
      </c>
      <c r="S281" s="241">
        <f t="shared" si="264"/>
        <v>-5149.28</v>
      </c>
      <c r="T281" s="241">
        <f t="shared" si="264"/>
        <v>0</v>
      </c>
      <c r="U281" s="241">
        <f t="shared" ref="U281:Z281" si="265">SUM(U282:U292)</f>
        <v>0</v>
      </c>
      <c r="V281" s="241">
        <f t="shared" si="265"/>
        <v>2754.3379999999997</v>
      </c>
      <c r="W281" s="241">
        <f t="shared" si="265"/>
        <v>0</v>
      </c>
      <c r="X281" s="241">
        <f t="shared" si="265"/>
        <v>0</v>
      </c>
      <c r="Y281" s="241">
        <f t="shared" si="265"/>
        <v>0</v>
      </c>
      <c r="Z281" s="241">
        <f t="shared" si="265"/>
        <v>0</v>
      </c>
      <c r="AA281" s="239"/>
      <c r="AB281" s="239"/>
    </row>
    <row r="282" spans="2:28" x14ac:dyDescent="0.2">
      <c r="B282" s="238"/>
      <c r="C282" s="238"/>
      <c r="D282" s="238" t="s">
        <v>88</v>
      </c>
      <c r="E282" s="247" t="s">
        <v>49</v>
      </c>
      <c r="F282" s="241">
        <v>99949</v>
      </c>
      <c r="G282" s="241">
        <v>22052</v>
      </c>
      <c r="H282" s="241">
        <v>22052</v>
      </c>
      <c r="I282" s="285">
        <v>22052</v>
      </c>
      <c r="J282" s="241">
        <f t="shared" si="263"/>
        <v>0</v>
      </c>
      <c r="K282" s="241">
        <v>22052</v>
      </c>
      <c r="L282" s="242">
        <f t="shared" ref="L282:L287" si="266">(K282/H282)*100</f>
        <v>100</v>
      </c>
      <c r="M282" s="242">
        <f t="shared" ref="M282:M292" si="267">F282</f>
        <v>99949</v>
      </c>
      <c r="N282" s="241">
        <v>100</v>
      </c>
      <c r="O282" s="241">
        <f t="shared" ref="O282:O287" si="268">M282-F282</f>
        <v>0</v>
      </c>
      <c r="P282" s="241">
        <f t="shared" ref="P282:P292" si="269">K282-H282</f>
        <v>0</v>
      </c>
      <c r="Q282" s="241">
        <f t="shared" ref="Q282:Q290" si="270">R282+S282+T282</f>
        <v>-4458.268</v>
      </c>
      <c r="R282" s="241"/>
      <c r="S282" s="242">
        <v>-4458.268</v>
      </c>
      <c r="T282" s="242"/>
      <c r="U282" s="241"/>
      <c r="V282" s="241">
        <f t="shared" si="259"/>
        <v>4458.268</v>
      </c>
      <c r="W282" s="241"/>
      <c r="X282" s="241"/>
      <c r="Y282" s="241"/>
      <c r="Z282" s="241"/>
      <c r="AA282" s="239"/>
      <c r="AB282" s="239"/>
    </row>
    <row r="283" spans="2:28" x14ac:dyDescent="0.2">
      <c r="B283" s="238"/>
      <c r="C283" s="238"/>
      <c r="D283" s="238" t="s">
        <v>101</v>
      </c>
      <c r="E283" s="247" t="s">
        <v>56</v>
      </c>
      <c r="F283" s="241">
        <v>4489</v>
      </c>
      <c r="G283" s="241">
        <v>697</v>
      </c>
      <c r="H283" s="241">
        <v>697</v>
      </c>
      <c r="I283" s="241">
        <v>550</v>
      </c>
      <c r="J283" s="241">
        <f t="shared" si="263"/>
        <v>-147</v>
      </c>
      <c r="K283" s="241">
        <v>550</v>
      </c>
      <c r="L283" s="242">
        <v>100</v>
      </c>
      <c r="M283" s="242">
        <f t="shared" si="267"/>
        <v>4489</v>
      </c>
      <c r="N283" s="241">
        <f t="shared" ref="N283:N285" si="271">M283/F283*100</f>
        <v>100</v>
      </c>
      <c r="O283" s="241">
        <f t="shared" si="268"/>
        <v>0</v>
      </c>
      <c r="P283" s="241">
        <f t="shared" si="269"/>
        <v>-147</v>
      </c>
      <c r="Q283" s="241">
        <f t="shared" si="270"/>
        <v>0</v>
      </c>
      <c r="R283" s="241"/>
      <c r="S283" s="242"/>
      <c r="T283" s="241"/>
      <c r="U283" s="241"/>
      <c r="V283" s="241">
        <f t="shared" si="259"/>
        <v>-147</v>
      </c>
      <c r="W283" s="241"/>
      <c r="X283" s="241"/>
      <c r="Y283" s="241"/>
      <c r="Z283" s="241"/>
      <c r="AA283" s="239"/>
      <c r="AB283" s="239"/>
    </row>
    <row r="284" spans="2:28" ht="38.25" x14ac:dyDescent="0.2">
      <c r="B284" s="245"/>
      <c r="C284" s="238"/>
      <c r="D284" s="250" t="s">
        <v>57</v>
      </c>
      <c r="E284" s="251" t="s">
        <v>58</v>
      </c>
      <c r="F284" s="241">
        <v>3682</v>
      </c>
      <c r="G284" s="241">
        <v>541</v>
      </c>
      <c r="H284" s="241">
        <v>541</v>
      </c>
      <c r="I284" s="241">
        <v>541</v>
      </c>
      <c r="J284" s="241">
        <f t="shared" si="263"/>
        <v>0</v>
      </c>
      <c r="K284" s="241">
        <v>541</v>
      </c>
      <c r="L284" s="242">
        <v>100</v>
      </c>
      <c r="M284" s="242">
        <f t="shared" si="267"/>
        <v>3682</v>
      </c>
      <c r="N284" s="241">
        <f t="shared" si="271"/>
        <v>100</v>
      </c>
      <c r="O284" s="241">
        <f t="shared" si="268"/>
        <v>0</v>
      </c>
      <c r="P284" s="241">
        <f t="shared" si="269"/>
        <v>0</v>
      </c>
      <c r="Q284" s="241">
        <f t="shared" si="270"/>
        <v>-183.059</v>
      </c>
      <c r="R284" s="242"/>
      <c r="S284" s="242">
        <v>-183.059</v>
      </c>
      <c r="T284" s="241"/>
      <c r="U284" s="241"/>
      <c r="V284" s="241">
        <v>0</v>
      </c>
      <c r="W284" s="241"/>
      <c r="X284" s="241"/>
      <c r="Y284" s="241"/>
      <c r="Z284" s="241"/>
      <c r="AA284" s="239"/>
      <c r="AB284" s="239"/>
    </row>
    <row r="285" spans="2:28" x14ac:dyDescent="0.2">
      <c r="B285" s="238"/>
      <c r="C285" s="238"/>
      <c r="D285" s="238" t="s">
        <v>59</v>
      </c>
      <c r="E285" s="247" t="s">
        <v>60</v>
      </c>
      <c r="F285" s="241">
        <v>5312</v>
      </c>
      <c r="G285" s="241">
        <v>1283</v>
      </c>
      <c r="H285" s="241">
        <v>1283</v>
      </c>
      <c r="I285" s="241">
        <v>1283</v>
      </c>
      <c r="J285" s="241">
        <f t="shared" si="263"/>
        <v>0</v>
      </c>
      <c r="K285" s="241">
        <v>1283</v>
      </c>
      <c r="L285" s="242">
        <v>100</v>
      </c>
      <c r="M285" s="242">
        <f t="shared" si="267"/>
        <v>5312</v>
      </c>
      <c r="N285" s="241">
        <f t="shared" si="271"/>
        <v>100</v>
      </c>
      <c r="O285" s="241">
        <f t="shared" si="268"/>
        <v>0</v>
      </c>
      <c r="P285" s="241">
        <f t="shared" si="269"/>
        <v>0</v>
      </c>
      <c r="Q285" s="241">
        <f t="shared" si="270"/>
        <v>-176.91800000000001</v>
      </c>
      <c r="R285" s="241"/>
      <c r="S285" s="242">
        <v>-176.91800000000001</v>
      </c>
      <c r="T285" s="241"/>
      <c r="U285" s="241"/>
      <c r="V285" s="241">
        <v>0</v>
      </c>
      <c r="W285" s="241"/>
      <c r="X285" s="241"/>
      <c r="Y285" s="241"/>
      <c r="Z285" s="241"/>
      <c r="AA285" s="239"/>
      <c r="AB285" s="239"/>
    </row>
    <row r="286" spans="2:28" ht="38.25" x14ac:dyDescent="0.2">
      <c r="B286" s="238"/>
      <c r="C286" s="238"/>
      <c r="D286" s="238" t="s">
        <v>61</v>
      </c>
      <c r="E286" s="247" t="s">
        <v>102</v>
      </c>
      <c r="F286" s="241">
        <v>4527</v>
      </c>
      <c r="G286" s="241">
        <v>947</v>
      </c>
      <c r="H286" s="241">
        <v>947</v>
      </c>
      <c r="I286" s="241">
        <v>947</v>
      </c>
      <c r="J286" s="241">
        <f t="shared" si="263"/>
        <v>0</v>
      </c>
      <c r="K286" s="241">
        <v>947</v>
      </c>
      <c r="L286" s="242">
        <f t="shared" si="266"/>
        <v>100</v>
      </c>
      <c r="M286" s="242">
        <f t="shared" si="267"/>
        <v>4527</v>
      </c>
      <c r="N286" s="241">
        <v>100</v>
      </c>
      <c r="O286" s="241">
        <f t="shared" si="268"/>
        <v>0</v>
      </c>
      <c r="P286" s="241">
        <f t="shared" si="269"/>
        <v>0</v>
      </c>
      <c r="Q286" s="241">
        <f t="shared" si="270"/>
        <v>-228.137</v>
      </c>
      <c r="R286" s="241"/>
      <c r="S286" s="241">
        <v>-228.137</v>
      </c>
      <c r="T286" s="241"/>
      <c r="U286" s="241"/>
      <c r="V286" s="241">
        <f t="shared" ref="V286:V290" si="272">P286-Q286-U286</f>
        <v>228.137</v>
      </c>
      <c r="W286" s="241"/>
      <c r="X286" s="241"/>
      <c r="Y286" s="241"/>
      <c r="Z286" s="241"/>
      <c r="AA286" s="239"/>
      <c r="AB286" s="239"/>
    </row>
    <row r="287" spans="2:28" ht="51" x14ac:dyDescent="0.2">
      <c r="B287" s="238"/>
      <c r="C287" s="238"/>
      <c r="D287" s="238" t="s">
        <v>64</v>
      </c>
      <c r="E287" s="283" t="s">
        <v>65</v>
      </c>
      <c r="F287" s="241">
        <v>3018</v>
      </c>
      <c r="G287" s="241">
        <v>583</v>
      </c>
      <c r="H287" s="241">
        <v>583</v>
      </c>
      <c r="I287" s="241">
        <v>583</v>
      </c>
      <c r="J287" s="241">
        <f t="shared" si="263"/>
        <v>0</v>
      </c>
      <c r="K287" s="241">
        <v>583</v>
      </c>
      <c r="L287" s="242">
        <f t="shared" si="266"/>
        <v>100</v>
      </c>
      <c r="M287" s="242">
        <f t="shared" si="267"/>
        <v>3018</v>
      </c>
      <c r="N287" s="241">
        <f t="shared" ref="N287:N293" si="273">M287/F287*100</f>
        <v>100</v>
      </c>
      <c r="O287" s="241">
        <f t="shared" si="268"/>
        <v>0</v>
      </c>
      <c r="P287" s="241">
        <f t="shared" si="269"/>
        <v>0</v>
      </c>
      <c r="Q287" s="241">
        <f t="shared" si="270"/>
        <v>-102.898</v>
      </c>
      <c r="R287" s="242"/>
      <c r="S287" s="242">
        <v>-102.898</v>
      </c>
      <c r="T287" s="241"/>
      <c r="U287" s="241"/>
      <c r="V287" s="241">
        <f t="shared" si="272"/>
        <v>102.898</v>
      </c>
      <c r="W287" s="241"/>
      <c r="X287" s="241"/>
      <c r="Y287" s="241"/>
      <c r="Z287" s="241"/>
      <c r="AA287" s="239"/>
      <c r="AB287" s="239"/>
    </row>
    <row r="288" spans="2:28" ht="51" x14ac:dyDescent="0.2">
      <c r="B288" s="238"/>
      <c r="C288" s="238"/>
      <c r="D288" s="238" t="s">
        <v>91</v>
      </c>
      <c r="E288" s="247" t="s">
        <v>92</v>
      </c>
      <c r="F288" s="241">
        <v>28375</v>
      </c>
      <c r="G288" s="241">
        <v>28375</v>
      </c>
      <c r="H288" s="241">
        <v>1437</v>
      </c>
      <c r="I288" s="241">
        <v>18167.359680000001</v>
      </c>
      <c r="J288" s="241">
        <f t="shared" si="263"/>
        <v>-10207.640319999999</v>
      </c>
      <c r="K288" s="241">
        <v>1437</v>
      </c>
      <c r="L288" s="242">
        <v>100</v>
      </c>
      <c r="M288" s="242">
        <f t="shared" si="267"/>
        <v>28375</v>
      </c>
      <c r="N288" s="241">
        <f t="shared" si="273"/>
        <v>100</v>
      </c>
      <c r="O288" s="241">
        <v>0</v>
      </c>
      <c r="P288" s="241">
        <f t="shared" si="269"/>
        <v>0</v>
      </c>
      <c r="Q288" s="241">
        <f t="shared" si="270"/>
        <v>0</v>
      </c>
      <c r="R288" s="241"/>
      <c r="S288" s="241"/>
      <c r="T288" s="241"/>
      <c r="U288" s="241"/>
      <c r="V288" s="241">
        <v>0</v>
      </c>
      <c r="W288" s="241"/>
      <c r="X288" s="241"/>
      <c r="Y288" s="241"/>
      <c r="Z288" s="241"/>
      <c r="AA288" s="239"/>
      <c r="AB288" s="239" t="s">
        <v>66</v>
      </c>
    </row>
    <row r="289" spans="2:28" ht="51" x14ac:dyDescent="0.2">
      <c r="B289" s="238"/>
      <c r="C289" s="238"/>
      <c r="D289" s="238" t="s">
        <v>93</v>
      </c>
      <c r="E289" s="247" t="s">
        <v>94</v>
      </c>
      <c r="F289" s="241">
        <v>189</v>
      </c>
      <c r="G289" s="241">
        <v>189</v>
      </c>
      <c r="H289" s="241">
        <v>153</v>
      </c>
      <c r="I289" s="241">
        <v>152.19999999999999</v>
      </c>
      <c r="J289" s="241">
        <f t="shared" si="263"/>
        <v>-36.800000000000011</v>
      </c>
      <c r="K289" s="241">
        <v>152.19999999999999</v>
      </c>
      <c r="L289" s="242">
        <v>100</v>
      </c>
      <c r="M289" s="242">
        <f t="shared" si="267"/>
        <v>189</v>
      </c>
      <c r="N289" s="241">
        <f t="shared" si="273"/>
        <v>100</v>
      </c>
      <c r="O289" s="241">
        <f t="shared" ref="O289:O292" si="274">M289-F289</f>
        <v>0</v>
      </c>
      <c r="P289" s="241">
        <f t="shared" si="269"/>
        <v>-0.80000000000001137</v>
      </c>
      <c r="Q289" s="241">
        <f t="shared" si="270"/>
        <v>0</v>
      </c>
      <c r="R289" s="242"/>
      <c r="S289" s="242"/>
      <c r="T289" s="241"/>
      <c r="U289" s="241"/>
      <c r="V289" s="241">
        <f t="shared" si="272"/>
        <v>-0.80000000000001137</v>
      </c>
      <c r="W289" s="241"/>
      <c r="X289" s="241"/>
      <c r="Y289" s="241"/>
      <c r="Z289" s="241"/>
      <c r="AA289" s="239" t="s">
        <v>66</v>
      </c>
      <c r="AB289" s="239" t="s">
        <v>66</v>
      </c>
    </row>
    <row r="290" spans="2:28" ht="51" x14ac:dyDescent="0.2">
      <c r="B290" s="238"/>
      <c r="C290" s="238"/>
      <c r="D290" s="238" t="s">
        <v>71</v>
      </c>
      <c r="E290" s="247" t="s">
        <v>104</v>
      </c>
      <c r="F290" s="241">
        <v>2976</v>
      </c>
      <c r="G290" s="241">
        <v>2976</v>
      </c>
      <c r="H290" s="241">
        <v>2976</v>
      </c>
      <c r="I290" s="241">
        <v>1576.2349999999999</v>
      </c>
      <c r="J290" s="241">
        <f t="shared" si="263"/>
        <v>-1399.7650000000001</v>
      </c>
      <c r="K290" s="241">
        <v>1088.835</v>
      </c>
      <c r="L290" s="242">
        <v>100</v>
      </c>
      <c r="M290" s="242">
        <f t="shared" si="267"/>
        <v>2976</v>
      </c>
      <c r="N290" s="241">
        <f t="shared" si="273"/>
        <v>100</v>
      </c>
      <c r="O290" s="241">
        <f t="shared" si="274"/>
        <v>0</v>
      </c>
      <c r="P290" s="241">
        <f t="shared" si="269"/>
        <v>-1887.165</v>
      </c>
      <c r="Q290" s="241">
        <f t="shared" si="270"/>
        <v>0</v>
      </c>
      <c r="R290" s="242"/>
      <c r="S290" s="242"/>
      <c r="T290" s="241"/>
      <c r="U290" s="241"/>
      <c r="V290" s="241">
        <f t="shared" si="272"/>
        <v>-1887.165</v>
      </c>
      <c r="W290" s="241"/>
      <c r="X290" s="241"/>
      <c r="Y290" s="241"/>
      <c r="Z290" s="241"/>
      <c r="AA290" s="239" t="s">
        <v>66</v>
      </c>
      <c r="AB290" s="239" t="s">
        <v>66</v>
      </c>
    </row>
    <row r="291" spans="2:28" ht="51" x14ac:dyDescent="0.2">
      <c r="B291" s="245"/>
      <c r="C291" s="238"/>
      <c r="D291" s="250" t="s">
        <v>75</v>
      </c>
      <c r="E291" s="246" t="s">
        <v>76</v>
      </c>
      <c r="F291" s="241">
        <v>1443</v>
      </c>
      <c r="G291" s="241">
        <v>1443</v>
      </c>
      <c r="H291" s="241">
        <v>483</v>
      </c>
      <c r="I291" s="241">
        <v>800</v>
      </c>
      <c r="J291" s="241">
        <f t="shared" si="263"/>
        <v>-643</v>
      </c>
      <c r="K291" s="241">
        <v>483</v>
      </c>
      <c r="L291" s="242">
        <f t="shared" ref="L291:L293" si="275">(K291/H291)*100</f>
        <v>100</v>
      </c>
      <c r="M291" s="242">
        <f t="shared" si="267"/>
        <v>1443</v>
      </c>
      <c r="N291" s="241">
        <f t="shared" si="273"/>
        <v>100</v>
      </c>
      <c r="O291" s="241">
        <f t="shared" si="274"/>
        <v>0</v>
      </c>
      <c r="P291" s="241">
        <f t="shared" si="269"/>
        <v>0</v>
      </c>
      <c r="Q291" s="241">
        <v>0</v>
      </c>
      <c r="R291" s="242"/>
      <c r="S291" s="242"/>
      <c r="T291" s="242"/>
      <c r="U291" s="242"/>
      <c r="V291" s="241">
        <v>0</v>
      </c>
      <c r="W291" s="241"/>
      <c r="X291" s="241"/>
      <c r="Y291" s="241"/>
      <c r="Z291" s="241"/>
      <c r="AA291" s="239"/>
      <c r="AB291" s="239" t="s">
        <v>66</v>
      </c>
    </row>
    <row r="292" spans="2:28" ht="25.5" x14ac:dyDescent="0.2">
      <c r="B292" s="238"/>
      <c r="C292" s="238"/>
      <c r="D292" s="238" t="s">
        <v>77</v>
      </c>
      <c r="E292" s="247" t="s">
        <v>78</v>
      </c>
      <c r="F292" s="241">
        <v>70200</v>
      </c>
      <c r="G292" s="241">
        <v>70200</v>
      </c>
      <c r="H292" s="241">
        <v>29250</v>
      </c>
      <c r="I292" s="241">
        <v>70200</v>
      </c>
      <c r="J292" s="241">
        <f t="shared" si="263"/>
        <v>0</v>
      </c>
      <c r="K292" s="241">
        <v>29250</v>
      </c>
      <c r="L292" s="242">
        <f t="shared" si="275"/>
        <v>100</v>
      </c>
      <c r="M292" s="242">
        <f t="shared" si="267"/>
        <v>70200</v>
      </c>
      <c r="N292" s="241">
        <f t="shared" si="273"/>
        <v>100</v>
      </c>
      <c r="O292" s="241">
        <f t="shared" si="274"/>
        <v>0</v>
      </c>
      <c r="P292" s="241">
        <f t="shared" si="269"/>
        <v>0</v>
      </c>
      <c r="Q292" s="241">
        <f t="shared" ref="Q292:Q310" si="276">R292+S292+T292</f>
        <v>0</v>
      </c>
      <c r="R292" s="241"/>
      <c r="S292" s="242"/>
      <c r="T292" s="241"/>
      <c r="U292" s="241"/>
      <c r="V292" s="241">
        <f t="shared" ref="V292:V296" si="277">P292-Q292-U292</f>
        <v>0</v>
      </c>
      <c r="W292" s="241"/>
      <c r="X292" s="241"/>
      <c r="Y292" s="241"/>
      <c r="Z292" s="241"/>
      <c r="AA292" s="239"/>
      <c r="AB292" s="239"/>
    </row>
    <row r="293" spans="2:28" ht="63.75" x14ac:dyDescent="0.2">
      <c r="B293" s="238" t="s">
        <v>158</v>
      </c>
      <c r="C293" s="238"/>
      <c r="D293" s="238"/>
      <c r="E293" s="286" t="s">
        <v>159</v>
      </c>
      <c r="F293" s="241">
        <f t="shared" ref="F293:K293" si="278">F294</f>
        <v>1197482</v>
      </c>
      <c r="G293" s="241">
        <f t="shared" si="278"/>
        <v>603505</v>
      </c>
      <c r="H293" s="241">
        <f t="shared" si="278"/>
        <v>473104</v>
      </c>
      <c r="I293" s="241">
        <f t="shared" si="278"/>
        <v>545838.97850000008</v>
      </c>
      <c r="J293" s="241">
        <f t="shared" si="278"/>
        <v>-57666.021499999995</v>
      </c>
      <c r="K293" s="241">
        <f t="shared" si="278"/>
        <v>471696.51371999999</v>
      </c>
      <c r="L293" s="242">
        <f t="shared" si="275"/>
        <v>99.702499602624371</v>
      </c>
      <c r="M293" s="241">
        <f t="shared" ref="M293:T293" si="279">M294</f>
        <v>1197482</v>
      </c>
      <c r="N293" s="241">
        <f t="shared" si="273"/>
        <v>100</v>
      </c>
      <c r="O293" s="241">
        <f t="shared" si="279"/>
        <v>0</v>
      </c>
      <c r="P293" s="241">
        <f t="shared" si="279"/>
        <v>-1407.4862799999989</v>
      </c>
      <c r="Q293" s="241">
        <f t="shared" si="279"/>
        <v>-10060</v>
      </c>
      <c r="R293" s="241">
        <f t="shared" si="279"/>
        <v>0</v>
      </c>
      <c r="S293" s="241">
        <f t="shared" si="279"/>
        <v>0</v>
      </c>
      <c r="T293" s="241">
        <f t="shared" si="279"/>
        <v>-10060</v>
      </c>
      <c r="U293" s="241">
        <v>0</v>
      </c>
      <c r="V293" s="241">
        <v>0</v>
      </c>
      <c r="W293" s="241"/>
      <c r="X293" s="241"/>
      <c r="Y293" s="241"/>
      <c r="Z293" s="241"/>
      <c r="AA293" s="257"/>
      <c r="AB293" s="239"/>
    </row>
    <row r="294" spans="2:28" ht="27" customHeight="1" x14ac:dyDescent="0.2">
      <c r="B294" s="238"/>
      <c r="C294" s="238" t="s">
        <v>46</v>
      </c>
      <c r="D294" s="238"/>
      <c r="E294" s="269" t="s">
        <v>47</v>
      </c>
      <c r="F294" s="241">
        <f t="shared" ref="F294:T294" si="280">SUM(F295:F310)</f>
        <v>1197482</v>
      </c>
      <c r="G294" s="241">
        <f t="shared" si="280"/>
        <v>603505</v>
      </c>
      <c r="H294" s="241">
        <f t="shared" si="280"/>
        <v>473104</v>
      </c>
      <c r="I294" s="241">
        <f t="shared" si="280"/>
        <v>545838.97850000008</v>
      </c>
      <c r="J294" s="241">
        <f t="shared" si="280"/>
        <v>-57666.021499999995</v>
      </c>
      <c r="K294" s="241">
        <f t="shared" si="280"/>
        <v>471696.51371999999</v>
      </c>
      <c r="L294" s="241">
        <f t="shared" si="280"/>
        <v>1600</v>
      </c>
      <c r="M294" s="241">
        <f t="shared" si="280"/>
        <v>1197482</v>
      </c>
      <c r="N294" s="241">
        <f t="shared" si="280"/>
        <v>1600</v>
      </c>
      <c r="O294" s="241">
        <f t="shared" si="280"/>
        <v>0</v>
      </c>
      <c r="P294" s="241">
        <f t="shared" si="280"/>
        <v>-1407.4862799999989</v>
      </c>
      <c r="Q294" s="241">
        <f t="shared" si="280"/>
        <v>-10060</v>
      </c>
      <c r="R294" s="241">
        <f t="shared" si="280"/>
        <v>0</v>
      </c>
      <c r="S294" s="241">
        <f t="shared" si="280"/>
        <v>0</v>
      </c>
      <c r="T294" s="241">
        <f t="shared" si="280"/>
        <v>-10060</v>
      </c>
      <c r="U294" s="241">
        <f>SUM(U300:U310)</f>
        <v>0</v>
      </c>
      <c r="V294" s="241">
        <v>0</v>
      </c>
      <c r="W294" s="241"/>
      <c r="X294" s="241"/>
      <c r="Y294" s="241"/>
      <c r="Z294" s="241"/>
      <c r="AA294" s="239"/>
      <c r="AB294" s="274"/>
    </row>
    <row r="295" spans="2:28" x14ac:dyDescent="0.2">
      <c r="B295" s="238"/>
      <c r="C295" s="238"/>
      <c r="D295" s="238" t="s">
        <v>48</v>
      </c>
      <c r="E295" s="247" t="s">
        <v>49</v>
      </c>
      <c r="F295" s="241">
        <v>798062</v>
      </c>
      <c r="G295" s="241">
        <v>334500</v>
      </c>
      <c r="H295" s="241">
        <v>334500</v>
      </c>
      <c r="I295" s="241">
        <v>334500</v>
      </c>
      <c r="J295" s="241">
        <f t="shared" ref="J295:J310" si="281">I295-G295</f>
        <v>0</v>
      </c>
      <c r="K295" s="241">
        <v>334500</v>
      </c>
      <c r="L295" s="242">
        <f t="shared" ref="L295:L299" si="282">(K295/H295)*100</f>
        <v>100</v>
      </c>
      <c r="M295" s="242">
        <f t="shared" ref="M295:M310" si="283">F295</f>
        <v>798062</v>
      </c>
      <c r="N295" s="241">
        <f t="shared" ref="N295:N310" si="284">M295/F295*100</f>
        <v>100</v>
      </c>
      <c r="O295" s="241">
        <f t="shared" ref="O295:O310" si="285">M295-F295</f>
        <v>0</v>
      </c>
      <c r="P295" s="241">
        <f t="shared" ref="P295:P310" si="286">K295-H295</f>
        <v>0</v>
      </c>
      <c r="Q295" s="241">
        <f t="shared" si="276"/>
        <v>0</v>
      </c>
      <c r="R295" s="242"/>
      <c r="S295" s="242"/>
      <c r="T295" s="241"/>
      <c r="U295" s="241"/>
      <c r="V295" s="241">
        <f t="shared" si="277"/>
        <v>0</v>
      </c>
      <c r="W295" s="241"/>
      <c r="X295" s="241"/>
      <c r="Y295" s="241"/>
      <c r="Z295" s="241"/>
      <c r="AA295" s="239"/>
      <c r="AB295" s="239"/>
    </row>
    <row r="296" spans="2:28" x14ac:dyDescent="0.2">
      <c r="B296" s="238"/>
      <c r="C296" s="238"/>
      <c r="D296" s="238" t="s">
        <v>101</v>
      </c>
      <c r="E296" s="247" t="s">
        <v>56</v>
      </c>
      <c r="F296" s="241">
        <v>26349</v>
      </c>
      <c r="G296" s="241">
        <v>6612</v>
      </c>
      <c r="H296" s="241">
        <v>6612</v>
      </c>
      <c r="I296" s="241">
        <v>6612</v>
      </c>
      <c r="J296" s="241">
        <f t="shared" si="281"/>
        <v>0</v>
      </c>
      <c r="K296" s="241">
        <v>6612</v>
      </c>
      <c r="L296" s="242">
        <v>100</v>
      </c>
      <c r="M296" s="242">
        <f t="shared" si="283"/>
        <v>26349</v>
      </c>
      <c r="N296" s="241">
        <f t="shared" si="284"/>
        <v>100</v>
      </c>
      <c r="O296" s="241">
        <f t="shared" si="285"/>
        <v>0</v>
      </c>
      <c r="P296" s="241">
        <f t="shared" si="286"/>
        <v>0</v>
      </c>
      <c r="Q296" s="241">
        <f t="shared" si="276"/>
        <v>0</v>
      </c>
      <c r="R296" s="241"/>
      <c r="S296" s="242"/>
      <c r="T296" s="241"/>
      <c r="U296" s="241"/>
      <c r="V296" s="241">
        <f t="shared" si="277"/>
        <v>0</v>
      </c>
      <c r="W296" s="241"/>
      <c r="X296" s="241"/>
      <c r="Y296" s="241"/>
      <c r="Z296" s="241"/>
      <c r="AA296" s="239"/>
      <c r="AB296" s="239"/>
    </row>
    <row r="297" spans="2:28" ht="39" customHeight="1" x14ac:dyDescent="0.2">
      <c r="B297" s="245"/>
      <c r="C297" s="238"/>
      <c r="D297" s="250" t="s">
        <v>57</v>
      </c>
      <c r="E297" s="251" t="s">
        <v>58</v>
      </c>
      <c r="F297" s="241">
        <v>18351</v>
      </c>
      <c r="G297" s="241">
        <v>6390</v>
      </c>
      <c r="H297" s="241">
        <v>6390</v>
      </c>
      <c r="I297" s="241">
        <v>6383.6840000000002</v>
      </c>
      <c r="J297" s="241">
        <f t="shared" si="281"/>
        <v>-6.3159999999998035</v>
      </c>
      <c r="K297" s="241">
        <v>6383.6840000000002</v>
      </c>
      <c r="L297" s="242">
        <v>100</v>
      </c>
      <c r="M297" s="242">
        <f t="shared" si="283"/>
        <v>18351</v>
      </c>
      <c r="N297" s="241">
        <f t="shared" si="284"/>
        <v>100</v>
      </c>
      <c r="O297" s="241">
        <f t="shared" si="285"/>
        <v>0</v>
      </c>
      <c r="P297" s="241">
        <f t="shared" si="286"/>
        <v>-6.3159999999998035</v>
      </c>
      <c r="Q297" s="241">
        <f t="shared" si="276"/>
        <v>0</v>
      </c>
      <c r="R297" s="242"/>
      <c r="S297" s="242"/>
      <c r="T297" s="241"/>
      <c r="U297" s="241"/>
      <c r="V297" s="241">
        <v>0</v>
      </c>
      <c r="W297" s="241"/>
      <c r="X297" s="241"/>
      <c r="Y297" s="241"/>
      <c r="Z297" s="241"/>
      <c r="AA297" s="239"/>
      <c r="AB297" s="239"/>
    </row>
    <row r="298" spans="2:28" x14ac:dyDescent="0.2">
      <c r="B298" s="238"/>
      <c r="C298" s="238"/>
      <c r="D298" s="238" t="s">
        <v>59</v>
      </c>
      <c r="E298" s="247" t="s">
        <v>60</v>
      </c>
      <c r="F298" s="241">
        <v>42138</v>
      </c>
      <c r="G298" s="241">
        <v>18580</v>
      </c>
      <c r="H298" s="241">
        <v>18580</v>
      </c>
      <c r="I298" s="241">
        <v>18580</v>
      </c>
      <c r="J298" s="241">
        <f t="shared" si="281"/>
        <v>0</v>
      </c>
      <c r="K298" s="241">
        <v>18580</v>
      </c>
      <c r="L298" s="242">
        <f t="shared" si="282"/>
        <v>100</v>
      </c>
      <c r="M298" s="242">
        <f t="shared" si="283"/>
        <v>42138</v>
      </c>
      <c r="N298" s="241">
        <f t="shared" si="284"/>
        <v>100</v>
      </c>
      <c r="O298" s="241">
        <f t="shared" si="285"/>
        <v>0</v>
      </c>
      <c r="P298" s="241">
        <f t="shared" si="286"/>
        <v>0</v>
      </c>
      <c r="Q298" s="241">
        <f t="shared" si="276"/>
        <v>0</v>
      </c>
      <c r="R298" s="242"/>
      <c r="S298" s="242"/>
      <c r="T298" s="241"/>
      <c r="U298" s="241"/>
      <c r="V298" s="241">
        <f t="shared" ref="V298:V302" si="287">P298-Q298-U298</f>
        <v>0</v>
      </c>
      <c r="W298" s="241"/>
      <c r="X298" s="241"/>
      <c r="Y298" s="241"/>
      <c r="Z298" s="241"/>
      <c r="AA298" s="239"/>
      <c r="AB298" s="239"/>
    </row>
    <row r="299" spans="2:28" ht="38.25" x14ac:dyDescent="0.2">
      <c r="B299" s="238"/>
      <c r="C299" s="238"/>
      <c r="D299" s="238" t="s">
        <v>61</v>
      </c>
      <c r="E299" s="247" t="s">
        <v>102</v>
      </c>
      <c r="F299" s="241">
        <v>35912</v>
      </c>
      <c r="G299" s="241">
        <v>14260</v>
      </c>
      <c r="H299" s="241">
        <v>14260</v>
      </c>
      <c r="I299" s="241">
        <v>14260</v>
      </c>
      <c r="J299" s="241">
        <f t="shared" si="281"/>
        <v>0</v>
      </c>
      <c r="K299" s="241">
        <v>14260</v>
      </c>
      <c r="L299" s="242">
        <f t="shared" si="282"/>
        <v>100</v>
      </c>
      <c r="M299" s="242">
        <f t="shared" si="283"/>
        <v>35912</v>
      </c>
      <c r="N299" s="241">
        <f t="shared" si="284"/>
        <v>100</v>
      </c>
      <c r="O299" s="241">
        <f t="shared" si="285"/>
        <v>0</v>
      </c>
      <c r="P299" s="241">
        <f t="shared" si="286"/>
        <v>0</v>
      </c>
      <c r="Q299" s="241">
        <f t="shared" si="276"/>
        <v>0</v>
      </c>
      <c r="R299" s="242"/>
      <c r="S299" s="242"/>
      <c r="T299" s="241"/>
      <c r="U299" s="241"/>
      <c r="V299" s="241">
        <f t="shared" si="287"/>
        <v>0</v>
      </c>
      <c r="W299" s="241"/>
      <c r="X299" s="241"/>
      <c r="Y299" s="241"/>
      <c r="Z299" s="241"/>
      <c r="AA299" s="239"/>
      <c r="AB299" s="239"/>
    </row>
    <row r="300" spans="2:28" ht="25.5" x14ac:dyDescent="0.2">
      <c r="B300" s="238"/>
      <c r="C300" s="238"/>
      <c r="D300" s="238" t="s">
        <v>89</v>
      </c>
      <c r="E300" s="247" t="s">
        <v>110</v>
      </c>
      <c r="F300" s="241">
        <v>50</v>
      </c>
      <c r="G300" s="241">
        <v>0</v>
      </c>
      <c r="H300" s="241">
        <v>0</v>
      </c>
      <c r="I300" s="241">
        <v>0</v>
      </c>
      <c r="J300" s="241">
        <f t="shared" si="281"/>
        <v>0</v>
      </c>
      <c r="K300" s="241">
        <v>0</v>
      </c>
      <c r="L300" s="242">
        <v>100</v>
      </c>
      <c r="M300" s="242">
        <f t="shared" si="283"/>
        <v>50</v>
      </c>
      <c r="N300" s="241">
        <f t="shared" si="284"/>
        <v>100</v>
      </c>
      <c r="O300" s="241">
        <f t="shared" si="285"/>
        <v>0</v>
      </c>
      <c r="P300" s="241">
        <f t="shared" si="286"/>
        <v>0</v>
      </c>
      <c r="Q300" s="241">
        <f t="shared" si="276"/>
        <v>0</v>
      </c>
      <c r="R300" s="242"/>
      <c r="S300" s="242"/>
      <c r="T300" s="241"/>
      <c r="U300" s="241"/>
      <c r="V300" s="241">
        <f t="shared" si="287"/>
        <v>0</v>
      </c>
      <c r="W300" s="241"/>
      <c r="X300" s="241"/>
      <c r="Y300" s="241"/>
      <c r="Z300" s="241"/>
      <c r="AA300" s="239"/>
      <c r="AB300" s="239"/>
    </row>
    <row r="301" spans="2:28" ht="51" x14ac:dyDescent="0.2">
      <c r="B301" s="238"/>
      <c r="C301" s="238"/>
      <c r="D301" s="238" t="s">
        <v>64</v>
      </c>
      <c r="E301" s="283" t="s">
        <v>65</v>
      </c>
      <c r="F301" s="241">
        <v>23943</v>
      </c>
      <c r="G301" s="241">
        <v>8635</v>
      </c>
      <c r="H301" s="241">
        <v>8635</v>
      </c>
      <c r="I301" s="241">
        <v>8635</v>
      </c>
      <c r="J301" s="241">
        <f t="shared" si="281"/>
        <v>0</v>
      </c>
      <c r="K301" s="241">
        <v>8635</v>
      </c>
      <c r="L301" s="242">
        <f>(K301/H301)*100</f>
        <v>100</v>
      </c>
      <c r="M301" s="242">
        <f t="shared" si="283"/>
        <v>23943</v>
      </c>
      <c r="N301" s="241">
        <f t="shared" si="284"/>
        <v>100</v>
      </c>
      <c r="O301" s="241">
        <f t="shared" si="285"/>
        <v>0</v>
      </c>
      <c r="P301" s="241">
        <f t="shared" si="286"/>
        <v>0</v>
      </c>
      <c r="Q301" s="241">
        <f t="shared" si="276"/>
        <v>0</v>
      </c>
      <c r="R301" s="242"/>
      <c r="S301" s="242"/>
      <c r="T301" s="241"/>
      <c r="U301" s="241"/>
      <c r="V301" s="241">
        <f t="shared" si="287"/>
        <v>0</v>
      </c>
      <c r="W301" s="241"/>
      <c r="X301" s="241"/>
      <c r="Y301" s="241"/>
      <c r="Z301" s="241"/>
      <c r="AA301" s="239"/>
      <c r="AB301" s="239"/>
    </row>
    <row r="302" spans="2:28" ht="178.5" x14ac:dyDescent="0.2">
      <c r="B302" s="238"/>
      <c r="C302" s="238"/>
      <c r="D302" s="250" t="s">
        <v>91</v>
      </c>
      <c r="E302" s="246" t="s">
        <v>92</v>
      </c>
      <c r="F302" s="241">
        <v>133399</v>
      </c>
      <c r="G302" s="241">
        <v>133399</v>
      </c>
      <c r="H302" s="241">
        <v>33338</v>
      </c>
      <c r="I302" s="241">
        <v>105469.72788000001</v>
      </c>
      <c r="J302" s="241">
        <f t="shared" si="281"/>
        <v>-27929.272119999994</v>
      </c>
      <c r="K302" s="241">
        <v>32434.22451</v>
      </c>
      <c r="L302" s="242">
        <v>100</v>
      </c>
      <c r="M302" s="242">
        <f t="shared" si="283"/>
        <v>133399</v>
      </c>
      <c r="N302" s="241">
        <f t="shared" si="284"/>
        <v>100</v>
      </c>
      <c r="O302" s="241">
        <f t="shared" si="285"/>
        <v>0</v>
      </c>
      <c r="P302" s="241">
        <f t="shared" si="286"/>
        <v>-903.77548999999999</v>
      </c>
      <c r="Q302" s="241">
        <f t="shared" si="276"/>
        <v>0</v>
      </c>
      <c r="R302" s="242"/>
      <c r="S302" s="242"/>
      <c r="T302" s="241"/>
      <c r="U302" s="241"/>
      <c r="V302" s="241">
        <f t="shared" si="287"/>
        <v>-903.77548999999999</v>
      </c>
      <c r="W302" s="241"/>
      <c r="X302" s="241"/>
      <c r="Y302" s="241"/>
      <c r="Z302" s="241"/>
      <c r="AA302" s="239"/>
      <c r="AB302" s="239" t="s">
        <v>231</v>
      </c>
    </row>
    <row r="303" spans="2:28" ht="127.5" x14ac:dyDescent="0.2">
      <c r="B303" s="238"/>
      <c r="C303" s="238"/>
      <c r="D303" s="238" t="s">
        <v>93</v>
      </c>
      <c r="E303" s="247" t="s">
        <v>94</v>
      </c>
      <c r="F303" s="241">
        <v>18146</v>
      </c>
      <c r="G303" s="241">
        <v>18146</v>
      </c>
      <c r="H303" s="241">
        <v>11011</v>
      </c>
      <c r="I303" s="241">
        <v>11010.182150000001</v>
      </c>
      <c r="J303" s="241">
        <f t="shared" si="281"/>
        <v>-7135.8178499999995</v>
      </c>
      <c r="K303" s="241">
        <v>11010.182150000001</v>
      </c>
      <c r="L303" s="242">
        <v>100</v>
      </c>
      <c r="M303" s="242">
        <f t="shared" si="283"/>
        <v>18146</v>
      </c>
      <c r="N303" s="241">
        <f t="shared" si="284"/>
        <v>100</v>
      </c>
      <c r="O303" s="241">
        <f t="shared" si="285"/>
        <v>0</v>
      </c>
      <c r="P303" s="241">
        <f t="shared" si="286"/>
        <v>-0.81784999999945285</v>
      </c>
      <c r="Q303" s="241">
        <f t="shared" si="276"/>
        <v>0</v>
      </c>
      <c r="R303" s="242"/>
      <c r="S303" s="242"/>
      <c r="T303" s="241"/>
      <c r="U303" s="241"/>
      <c r="V303" s="241">
        <v>0</v>
      </c>
      <c r="W303" s="241"/>
      <c r="X303" s="241"/>
      <c r="Y303" s="241"/>
      <c r="Z303" s="241"/>
      <c r="AA303" s="239"/>
      <c r="AB303" s="239" t="s">
        <v>232</v>
      </c>
    </row>
    <row r="304" spans="2:28" ht="27.75" customHeight="1" x14ac:dyDescent="0.2">
      <c r="B304" s="238"/>
      <c r="C304" s="238"/>
      <c r="D304" s="238" t="s">
        <v>95</v>
      </c>
      <c r="E304" s="287" t="s">
        <v>96</v>
      </c>
      <c r="F304" s="241">
        <v>624</v>
      </c>
      <c r="G304" s="241">
        <v>624</v>
      </c>
      <c r="H304" s="241">
        <v>617</v>
      </c>
      <c r="I304" s="241">
        <v>616.39544999999998</v>
      </c>
      <c r="J304" s="241">
        <f t="shared" si="281"/>
        <v>-7.6045500000000175</v>
      </c>
      <c r="K304" s="241">
        <v>616.39544999999998</v>
      </c>
      <c r="L304" s="242">
        <v>100</v>
      </c>
      <c r="M304" s="242">
        <f t="shared" si="283"/>
        <v>624</v>
      </c>
      <c r="N304" s="241">
        <f t="shared" si="284"/>
        <v>100</v>
      </c>
      <c r="O304" s="241">
        <f t="shared" si="285"/>
        <v>0</v>
      </c>
      <c r="P304" s="241">
        <f t="shared" si="286"/>
        <v>-0.60455000000001746</v>
      </c>
      <c r="Q304" s="241">
        <f t="shared" si="276"/>
        <v>0</v>
      </c>
      <c r="R304" s="242"/>
      <c r="S304" s="242"/>
      <c r="T304" s="241"/>
      <c r="U304" s="241"/>
      <c r="V304" s="241">
        <f t="shared" ref="V304:V310" si="288">P304-Q304-U304</f>
        <v>-0.60455000000001746</v>
      </c>
      <c r="W304" s="241"/>
      <c r="X304" s="241"/>
      <c r="Y304" s="241"/>
      <c r="Z304" s="241"/>
      <c r="AA304" s="239" t="s">
        <v>66</v>
      </c>
      <c r="AB304" s="239" t="s">
        <v>66</v>
      </c>
    </row>
    <row r="305" spans="2:28" ht="51" x14ac:dyDescent="0.2">
      <c r="B305" s="238"/>
      <c r="C305" s="238"/>
      <c r="D305" s="238" t="s">
        <v>71</v>
      </c>
      <c r="E305" s="247" t="s">
        <v>104</v>
      </c>
      <c r="F305" s="241">
        <v>9791</v>
      </c>
      <c r="G305" s="241">
        <v>9101</v>
      </c>
      <c r="H305" s="241">
        <v>6522</v>
      </c>
      <c r="I305" s="241">
        <v>6288.3606</v>
      </c>
      <c r="J305" s="241">
        <f t="shared" si="281"/>
        <v>-2812.6394</v>
      </c>
      <c r="K305" s="241">
        <v>6028.4916000000003</v>
      </c>
      <c r="L305" s="242">
        <v>100</v>
      </c>
      <c r="M305" s="242">
        <f t="shared" si="283"/>
        <v>9791</v>
      </c>
      <c r="N305" s="241">
        <f t="shared" si="284"/>
        <v>100</v>
      </c>
      <c r="O305" s="241">
        <f t="shared" si="285"/>
        <v>0</v>
      </c>
      <c r="P305" s="241">
        <f t="shared" si="286"/>
        <v>-493.50839999999971</v>
      </c>
      <c r="Q305" s="241">
        <f t="shared" si="276"/>
        <v>0</v>
      </c>
      <c r="R305" s="242"/>
      <c r="S305" s="241"/>
      <c r="T305" s="241"/>
      <c r="U305" s="241"/>
      <c r="V305" s="241">
        <f t="shared" si="288"/>
        <v>-493.50839999999971</v>
      </c>
      <c r="W305" s="241"/>
      <c r="X305" s="241"/>
      <c r="Y305" s="241"/>
      <c r="Z305" s="241"/>
      <c r="AA305" s="239" t="s">
        <v>66</v>
      </c>
      <c r="AB305" s="239" t="s">
        <v>66</v>
      </c>
    </row>
    <row r="306" spans="2:28" ht="34.5" customHeight="1" x14ac:dyDescent="0.2">
      <c r="B306" s="238"/>
      <c r="C306" s="238"/>
      <c r="D306" s="238" t="s">
        <v>97</v>
      </c>
      <c r="E306" s="247" t="s">
        <v>98</v>
      </c>
      <c r="F306" s="241">
        <v>60313</v>
      </c>
      <c r="G306" s="241">
        <v>30899</v>
      </c>
      <c r="H306" s="241">
        <v>30899</v>
      </c>
      <c r="I306" s="241">
        <v>30898.49237</v>
      </c>
      <c r="J306" s="241">
        <f t="shared" si="281"/>
        <v>-0.50763000000006286</v>
      </c>
      <c r="K306" s="241">
        <v>30898.49237</v>
      </c>
      <c r="L306" s="242">
        <v>100</v>
      </c>
      <c r="M306" s="242">
        <f t="shared" si="283"/>
        <v>60313</v>
      </c>
      <c r="N306" s="241">
        <f t="shared" si="284"/>
        <v>100</v>
      </c>
      <c r="O306" s="241">
        <f t="shared" si="285"/>
        <v>0</v>
      </c>
      <c r="P306" s="241">
        <f t="shared" si="286"/>
        <v>-0.50763000000006286</v>
      </c>
      <c r="Q306" s="241">
        <f t="shared" si="276"/>
        <v>-10000</v>
      </c>
      <c r="R306" s="242"/>
      <c r="S306" s="242"/>
      <c r="T306" s="241">
        <v>-10000</v>
      </c>
      <c r="U306" s="241"/>
      <c r="V306" s="241">
        <v>0</v>
      </c>
      <c r="W306" s="241"/>
      <c r="X306" s="241"/>
      <c r="Y306" s="241"/>
      <c r="Z306" s="241"/>
      <c r="AA306" s="239" t="s">
        <v>66</v>
      </c>
      <c r="AB306" s="239" t="s">
        <v>66</v>
      </c>
    </row>
    <row r="307" spans="2:28" ht="51" x14ac:dyDescent="0.2">
      <c r="B307" s="245"/>
      <c r="C307" s="238"/>
      <c r="D307" s="238" t="s">
        <v>73</v>
      </c>
      <c r="E307" s="247" t="s">
        <v>74</v>
      </c>
      <c r="F307" s="241">
        <v>1171</v>
      </c>
      <c r="G307" s="241">
        <v>1171</v>
      </c>
      <c r="H307" s="241">
        <v>268</v>
      </c>
      <c r="I307" s="241">
        <v>713.14604999999995</v>
      </c>
      <c r="J307" s="241">
        <f t="shared" si="281"/>
        <v>-457.85395000000005</v>
      </c>
      <c r="K307" s="241">
        <v>266.05363999999997</v>
      </c>
      <c r="L307" s="241">
        <v>100</v>
      </c>
      <c r="M307" s="242">
        <f t="shared" si="283"/>
        <v>1171</v>
      </c>
      <c r="N307" s="241">
        <f t="shared" si="284"/>
        <v>100</v>
      </c>
      <c r="O307" s="241">
        <f t="shared" si="285"/>
        <v>0</v>
      </c>
      <c r="P307" s="241">
        <f t="shared" si="286"/>
        <v>-1.946360000000027</v>
      </c>
      <c r="Q307" s="241">
        <f t="shared" si="276"/>
        <v>-60</v>
      </c>
      <c r="R307" s="242"/>
      <c r="S307" s="242"/>
      <c r="T307" s="241">
        <v>-60</v>
      </c>
      <c r="U307" s="241"/>
      <c r="V307" s="241">
        <v>0</v>
      </c>
      <c r="W307" s="241"/>
      <c r="X307" s="241"/>
      <c r="Y307" s="241"/>
      <c r="Z307" s="241"/>
      <c r="AA307" s="239" t="s">
        <v>66</v>
      </c>
      <c r="AB307" s="239" t="s">
        <v>66</v>
      </c>
    </row>
    <row r="308" spans="2:28" ht="51" x14ac:dyDescent="0.2">
      <c r="B308" s="245"/>
      <c r="C308" s="238"/>
      <c r="D308" s="250" t="s">
        <v>75</v>
      </c>
      <c r="E308" s="246" t="s">
        <v>76</v>
      </c>
      <c r="F308" s="241">
        <v>25592</v>
      </c>
      <c r="G308" s="241">
        <v>19052</v>
      </c>
      <c r="H308" s="241">
        <v>400</v>
      </c>
      <c r="I308" s="241">
        <v>800</v>
      </c>
      <c r="J308" s="241">
        <f t="shared" si="281"/>
        <v>-18252</v>
      </c>
      <c r="K308" s="241">
        <v>400</v>
      </c>
      <c r="L308" s="241">
        <v>100</v>
      </c>
      <c r="M308" s="242">
        <f t="shared" si="283"/>
        <v>25592</v>
      </c>
      <c r="N308" s="241">
        <f t="shared" si="284"/>
        <v>100</v>
      </c>
      <c r="O308" s="241">
        <f t="shared" si="285"/>
        <v>0</v>
      </c>
      <c r="P308" s="241">
        <f t="shared" si="286"/>
        <v>0</v>
      </c>
      <c r="Q308" s="241">
        <f t="shared" si="276"/>
        <v>0</v>
      </c>
      <c r="R308" s="242"/>
      <c r="S308" s="242"/>
      <c r="T308" s="242"/>
      <c r="U308" s="242"/>
      <c r="V308" s="241">
        <v>0</v>
      </c>
      <c r="W308" s="241"/>
      <c r="X308" s="241"/>
      <c r="Y308" s="241"/>
      <c r="Z308" s="241"/>
      <c r="AA308" s="239"/>
      <c r="AB308" s="239" t="s">
        <v>233</v>
      </c>
    </row>
    <row r="309" spans="2:28" ht="51" x14ac:dyDescent="0.2">
      <c r="B309" s="238"/>
      <c r="C309" s="238"/>
      <c r="D309" s="238" t="s">
        <v>77</v>
      </c>
      <c r="E309" s="247" t="s">
        <v>78</v>
      </c>
      <c r="F309" s="241">
        <v>3630</v>
      </c>
      <c r="G309" s="241">
        <v>2136</v>
      </c>
      <c r="H309" s="241">
        <v>1072</v>
      </c>
      <c r="I309" s="241">
        <v>1071.99</v>
      </c>
      <c r="J309" s="241">
        <f t="shared" si="281"/>
        <v>-1064.01</v>
      </c>
      <c r="K309" s="241">
        <v>1071.99</v>
      </c>
      <c r="L309" s="242">
        <v>100</v>
      </c>
      <c r="M309" s="242">
        <f t="shared" si="283"/>
        <v>3630</v>
      </c>
      <c r="N309" s="241">
        <f t="shared" si="284"/>
        <v>100</v>
      </c>
      <c r="O309" s="241">
        <f t="shared" si="285"/>
        <v>0</v>
      </c>
      <c r="P309" s="241">
        <f t="shared" si="286"/>
        <v>-9.9999999999909051E-3</v>
      </c>
      <c r="Q309" s="241">
        <f t="shared" si="276"/>
        <v>0</v>
      </c>
      <c r="R309" s="242"/>
      <c r="S309" s="242"/>
      <c r="T309" s="241"/>
      <c r="U309" s="241"/>
      <c r="V309" s="241">
        <f t="shared" si="288"/>
        <v>-9.9999999999909051E-3</v>
      </c>
      <c r="W309" s="241"/>
      <c r="X309" s="241"/>
      <c r="Y309" s="241"/>
      <c r="Z309" s="241"/>
      <c r="AA309" s="239"/>
      <c r="AB309" s="239" t="s">
        <v>66</v>
      </c>
    </row>
    <row r="310" spans="2:28" ht="15.75" customHeight="1" x14ac:dyDescent="0.2">
      <c r="B310" s="238"/>
      <c r="C310" s="238"/>
      <c r="D310" s="238" t="s">
        <v>83</v>
      </c>
      <c r="E310" s="247" t="s">
        <v>153</v>
      </c>
      <c r="F310" s="241">
        <v>11</v>
      </c>
      <c r="G310" s="241">
        <v>0</v>
      </c>
      <c r="H310" s="241">
        <v>0</v>
      </c>
      <c r="I310" s="241">
        <v>0</v>
      </c>
      <c r="J310" s="241">
        <f t="shared" si="281"/>
        <v>0</v>
      </c>
      <c r="K310" s="241">
        <v>0</v>
      </c>
      <c r="L310" s="242">
        <v>100</v>
      </c>
      <c r="M310" s="242">
        <f t="shared" si="283"/>
        <v>11</v>
      </c>
      <c r="N310" s="241">
        <f t="shared" si="284"/>
        <v>100</v>
      </c>
      <c r="O310" s="241">
        <f t="shared" si="285"/>
        <v>0</v>
      </c>
      <c r="P310" s="241">
        <f t="shared" si="286"/>
        <v>0</v>
      </c>
      <c r="Q310" s="241">
        <f t="shared" si="276"/>
        <v>0</v>
      </c>
      <c r="R310" s="242"/>
      <c r="S310" s="242"/>
      <c r="T310" s="241"/>
      <c r="U310" s="241"/>
      <c r="V310" s="241">
        <f t="shared" si="288"/>
        <v>0</v>
      </c>
      <c r="W310" s="241"/>
      <c r="X310" s="241"/>
      <c r="Y310" s="241"/>
      <c r="Z310" s="241"/>
      <c r="AA310" s="239"/>
      <c r="AB310" s="239"/>
    </row>
    <row r="311" spans="2:28" ht="38.25" x14ac:dyDescent="0.2">
      <c r="B311" s="238" t="s">
        <v>160</v>
      </c>
      <c r="C311" s="238"/>
      <c r="D311" s="238"/>
      <c r="E311" s="286" t="s">
        <v>161</v>
      </c>
      <c r="F311" s="241">
        <f t="shared" ref="F311:J311" si="289">F312</f>
        <v>1298</v>
      </c>
      <c r="G311" s="241">
        <f t="shared" si="289"/>
        <v>1298</v>
      </c>
      <c r="H311" s="241">
        <f t="shared" ref="H311:K311" si="290">+H312</f>
        <v>1298</v>
      </c>
      <c r="I311" s="241">
        <f t="shared" si="290"/>
        <v>1297.5</v>
      </c>
      <c r="J311" s="241">
        <f t="shared" si="289"/>
        <v>-0.5</v>
      </c>
      <c r="K311" s="241">
        <f t="shared" si="290"/>
        <v>1297.5</v>
      </c>
      <c r="L311" s="241">
        <v>100</v>
      </c>
      <c r="M311" s="241">
        <f t="shared" ref="M311:P311" si="291">M312</f>
        <v>1298</v>
      </c>
      <c r="N311" s="241">
        <v>100</v>
      </c>
      <c r="O311" s="241">
        <f t="shared" si="291"/>
        <v>0</v>
      </c>
      <c r="P311" s="241">
        <f t="shared" si="291"/>
        <v>-0.5</v>
      </c>
      <c r="Q311" s="241">
        <f t="shared" ref="Q311:Q314" si="292">+R311+S311+T311</f>
        <v>0</v>
      </c>
      <c r="R311" s="241">
        <f>R312</f>
        <v>0</v>
      </c>
      <c r="S311" s="241">
        <v>0</v>
      </c>
      <c r="T311" s="241">
        <v>0</v>
      </c>
      <c r="U311" s="241">
        <v>0</v>
      </c>
      <c r="V311" s="241">
        <v>0</v>
      </c>
      <c r="W311" s="241"/>
      <c r="X311" s="241"/>
      <c r="Y311" s="241"/>
      <c r="Z311" s="241"/>
      <c r="AA311" s="239"/>
      <c r="AB311" s="239"/>
    </row>
    <row r="312" spans="2:28" ht="25.5" x14ac:dyDescent="0.2">
      <c r="B312" s="245"/>
      <c r="C312" s="238" t="s">
        <v>46</v>
      </c>
      <c r="D312" s="238" t="s">
        <v>121</v>
      </c>
      <c r="E312" s="247" t="s">
        <v>47</v>
      </c>
      <c r="F312" s="241">
        <v>1298</v>
      </c>
      <c r="G312" s="241">
        <v>1298</v>
      </c>
      <c r="H312" s="241">
        <v>1298</v>
      </c>
      <c r="I312" s="241">
        <v>1297.5</v>
      </c>
      <c r="J312" s="241">
        <f t="shared" ref="J312:J327" si="293">I312-G312</f>
        <v>-0.5</v>
      </c>
      <c r="K312" s="241">
        <v>1297.5</v>
      </c>
      <c r="L312" s="242">
        <v>100</v>
      </c>
      <c r="M312" s="241">
        <f t="shared" ref="M312:M327" si="294">F312</f>
        <v>1298</v>
      </c>
      <c r="N312" s="241">
        <v>100</v>
      </c>
      <c r="O312" s="241">
        <f>SUM(O316:O323)</f>
        <v>0</v>
      </c>
      <c r="P312" s="241">
        <f t="shared" ref="P312:P327" si="295">K312-H312</f>
        <v>-0.5</v>
      </c>
      <c r="Q312" s="241">
        <f t="shared" si="292"/>
        <v>0</v>
      </c>
      <c r="R312" s="241"/>
      <c r="S312" s="241"/>
      <c r="T312" s="241"/>
      <c r="U312" s="241"/>
      <c r="V312" s="241">
        <v>0</v>
      </c>
      <c r="W312" s="241"/>
      <c r="X312" s="241"/>
      <c r="Y312" s="241"/>
      <c r="Z312" s="241"/>
      <c r="AA312" s="239"/>
      <c r="AB312" s="239"/>
    </row>
    <row r="313" spans="2:28" ht="30.75" customHeight="1" x14ac:dyDescent="0.2">
      <c r="B313" s="238" t="s">
        <v>195</v>
      </c>
      <c r="C313" s="238"/>
      <c r="D313" s="238"/>
      <c r="E313" s="288" t="s">
        <v>196</v>
      </c>
      <c r="F313" s="241">
        <f t="shared" ref="F313:J313" si="296">F314</f>
        <v>30385</v>
      </c>
      <c r="G313" s="241">
        <f t="shared" si="296"/>
        <v>30385</v>
      </c>
      <c r="H313" s="241">
        <f t="shared" ref="H313:K313" si="297">+H314</f>
        <v>0</v>
      </c>
      <c r="I313" s="241">
        <f t="shared" si="297"/>
        <v>0</v>
      </c>
      <c r="J313" s="241">
        <f t="shared" si="296"/>
        <v>-30385</v>
      </c>
      <c r="K313" s="241">
        <f t="shared" si="297"/>
        <v>0</v>
      </c>
      <c r="L313" s="241">
        <v>100</v>
      </c>
      <c r="M313" s="241">
        <f t="shared" ref="M313:P313" si="298">M314</f>
        <v>30385</v>
      </c>
      <c r="N313" s="241">
        <v>100</v>
      </c>
      <c r="O313" s="241">
        <f t="shared" si="298"/>
        <v>0</v>
      </c>
      <c r="P313" s="241">
        <f t="shared" si="298"/>
        <v>0</v>
      </c>
      <c r="Q313" s="241">
        <f t="shared" si="292"/>
        <v>0</v>
      </c>
      <c r="R313" s="241">
        <f>R314</f>
        <v>0</v>
      </c>
      <c r="S313" s="241">
        <v>0</v>
      </c>
      <c r="T313" s="241">
        <v>0</v>
      </c>
      <c r="U313" s="241">
        <v>0</v>
      </c>
      <c r="V313" s="241">
        <v>0</v>
      </c>
      <c r="W313" s="241"/>
      <c r="X313" s="241"/>
      <c r="Y313" s="241"/>
      <c r="Z313" s="241"/>
      <c r="AA313" s="239"/>
      <c r="AB313" s="239"/>
    </row>
    <row r="314" spans="2:28" ht="51" x14ac:dyDescent="0.2">
      <c r="B314" s="245"/>
      <c r="C314" s="238" t="s">
        <v>46</v>
      </c>
      <c r="D314" s="238" t="s">
        <v>85</v>
      </c>
      <c r="E314" s="246" t="s">
        <v>86</v>
      </c>
      <c r="F314" s="241">
        <v>30385</v>
      </c>
      <c r="G314" s="241">
        <v>30385</v>
      </c>
      <c r="H314" s="241">
        <v>0</v>
      </c>
      <c r="I314" s="241">
        <v>0</v>
      </c>
      <c r="J314" s="241">
        <f t="shared" si="293"/>
        <v>-30385</v>
      </c>
      <c r="K314" s="241">
        <v>0</v>
      </c>
      <c r="L314" s="242">
        <v>100</v>
      </c>
      <c r="M314" s="241">
        <f t="shared" si="294"/>
        <v>30385</v>
      </c>
      <c r="N314" s="241">
        <v>100</v>
      </c>
      <c r="O314" s="241">
        <f>SUM(O318:O325)</f>
        <v>0</v>
      </c>
      <c r="P314" s="241">
        <f t="shared" si="295"/>
        <v>0</v>
      </c>
      <c r="Q314" s="241">
        <f t="shared" si="292"/>
        <v>0</v>
      </c>
      <c r="R314" s="241"/>
      <c r="S314" s="241"/>
      <c r="T314" s="241"/>
      <c r="U314" s="241"/>
      <c r="V314" s="241">
        <v>0</v>
      </c>
      <c r="W314" s="241"/>
      <c r="X314" s="241"/>
      <c r="Y314" s="241"/>
      <c r="Z314" s="241"/>
      <c r="AA314" s="239"/>
      <c r="AB314" s="239"/>
    </row>
    <row r="315" spans="2:28" ht="63.75" x14ac:dyDescent="0.2">
      <c r="B315" s="245" t="s">
        <v>162</v>
      </c>
      <c r="C315" s="238"/>
      <c r="D315" s="238"/>
      <c r="E315" s="252" t="s">
        <v>184</v>
      </c>
      <c r="F315" s="241">
        <f t="shared" ref="F315:K315" si="299">F316</f>
        <v>169034</v>
      </c>
      <c r="G315" s="241">
        <f t="shared" si="299"/>
        <v>109488</v>
      </c>
      <c r="H315" s="241">
        <f t="shared" si="299"/>
        <v>66474</v>
      </c>
      <c r="I315" s="241">
        <f t="shared" si="299"/>
        <v>102742.97592</v>
      </c>
      <c r="J315" s="241">
        <f t="shared" si="299"/>
        <v>-6745.0240799999974</v>
      </c>
      <c r="K315" s="241">
        <f t="shared" si="299"/>
        <v>66463.559120000005</v>
      </c>
      <c r="L315" s="242">
        <f t="shared" ref="L315:L320" si="300">(K315/H315)*100</f>
        <v>99.984293287601176</v>
      </c>
      <c r="M315" s="241">
        <f t="shared" ref="M315:V315" si="301">M316</f>
        <v>169034</v>
      </c>
      <c r="N315" s="241">
        <f t="shared" ref="N315:N319" si="302">M315/F315*100</f>
        <v>100</v>
      </c>
      <c r="O315" s="241">
        <f t="shared" si="301"/>
        <v>0</v>
      </c>
      <c r="P315" s="241">
        <f t="shared" si="301"/>
        <v>-10.440879999999765</v>
      </c>
      <c r="Q315" s="241">
        <f t="shared" si="301"/>
        <v>0</v>
      </c>
      <c r="R315" s="241">
        <f t="shared" si="301"/>
        <v>0</v>
      </c>
      <c r="S315" s="241">
        <f t="shared" si="301"/>
        <v>0</v>
      </c>
      <c r="T315" s="241">
        <f t="shared" si="301"/>
        <v>0</v>
      </c>
      <c r="U315" s="241">
        <f t="shared" si="301"/>
        <v>0</v>
      </c>
      <c r="V315" s="241">
        <f t="shared" si="301"/>
        <v>-0.63840000000095642</v>
      </c>
      <c r="W315" s="241"/>
      <c r="X315" s="241"/>
      <c r="Y315" s="241"/>
      <c r="Z315" s="241"/>
      <c r="AA315" s="257"/>
      <c r="AB315" s="239"/>
    </row>
    <row r="316" spans="2:28" ht="29.25" customHeight="1" x14ac:dyDescent="0.2">
      <c r="B316" s="245"/>
      <c r="C316" s="238" t="s">
        <v>46</v>
      </c>
      <c r="D316" s="238"/>
      <c r="E316" s="247" t="s">
        <v>47</v>
      </c>
      <c r="F316" s="241">
        <f t="shared" ref="F316:K316" si="303">SUM(F317:F327)</f>
        <v>169034</v>
      </c>
      <c r="G316" s="241">
        <f t="shared" si="303"/>
        <v>109488</v>
      </c>
      <c r="H316" s="241">
        <f t="shared" si="303"/>
        <v>66474</v>
      </c>
      <c r="I316" s="241">
        <f t="shared" si="303"/>
        <v>102742.97592</v>
      </c>
      <c r="J316" s="241">
        <f t="shared" si="303"/>
        <v>-6745.0240799999974</v>
      </c>
      <c r="K316" s="241">
        <f t="shared" si="303"/>
        <v>66463.559120000005</v>
      </c>
      <c r="L316" s="241">
        <v>100</v>
      </c>
      <c r="M316" s="241">
        <f t="shared" ref="M316:U316" si="304">SUM(M317:M327)</f>
        <v>169034</v>
      </c>
      <c r="N316" s="241">
        <f t="shared" si="304"/>
        <v>1100</v>
      </c>
      <c r="O316" s="241">
        <f t="shared" si="304"/>
        <v>0</v>
      </c>
      <c r="P316" s="241">
        <f t="shared" si="304"/>
        <v>-10.440879999999765</v>
      </c>
      <c r="Q316" s="241">
        <f t="shared" si="304"/>
        <v>0</v>
      </c>
      <c r="R316" s="241">
        <f t="shared" si="304"/>
        <v>0</v>
      </c>
      <c r="S316" s="242">
        <f t="shared" si="304"/>
        <v>0</v>
      </c>
      <c r="T316" s="242">
        <f t="shared" si="304"/>
        <v>0</v>
      </c>
      <c r="U316" s="242">
        <f t="shared" si="304"/>
        <v>0</v>
      </c>
      <c r="V316" s="241">
        <f>V325+V327</f>
        <v>-0.63840000000095642</v>
      </c>
      <c r="W316" s="241"/>
      <c r="X316" s="241"/>
      <c r="Y316" s="241"/>
      <c r="Z316" s="241"/>
      <c r="AA316" s="239"/>
      <c r="AB316" s="239"/>
    </row>
    <row r="317" spans="2:28" x14ac:dyDescent="0.2">
      <c r="B317" s="245"/>
      <c r="C317" s="238"/>
      <c r="D317" s="238" t="s">
        <v>88</v>
      </c>
      <c r="E317" s="247" t="s">
        <v>49</v>
      </c>
      <c r="F317" s="241">
        <v>83190</v>
      </c>
      <c r="G317" s="241">
        <v>33886</v>
      </c>
      <c r="H317" s="241">
        <v>32500</v>
      </c>
      <c r="I317" s="241">
        <v>32499.999520000001</v>
      </c>
      <c r="J317" s="241">
        <f t="shared" si="293"/>
        <v>-1386.0004799999988</v>
      </c>
      <c r="K317" s="241">
        <v>32499.999520000001</v>
      </c>
      <c r="L317" s="242">
        <f t="shared" si="300"/>
        <v>99.999998523076925</v>
      </c>
      <c r="M317" s="242">
        <f t="shared" si="294"/>
        <v>83190</v>
      </c>
      <c r="N317" s="241">
        <f t="shared" si="302"/>
        <v>100</v>
      </c>
      <c r="O317" s="241">
        <f t="shared" ref="O317:O327" si="305">M317-F317</f>
        <v>0</v>
      </c>
      <c r="P317" s="241">
        <f t="shared" si="295"/>
        <v>-4.799999987881165E-4</v>
      </c>
      <c r="Q317" s="241">
        <f t="shared" ref="Q317:Q327" si="306">R317+S317+T317</f>
        <v>0</v>
      </c>
      <c r="R317" s="242"/>
      <c r="S317" s="242"/>
      <c r="T317" s="241"/>
      <c r="U317" s="241"/>
      <c r="V317" s="241">
        <f t="shared" ref="V317:V322" si="307">P317-Q317-U317</f>
        <v>-4.799999987881165E-4</v>
      </c>
      <c r="W317" s="241"/>
      <c r="X317" s="241"/>
      <c r="Y317" s="241"/>
      <c r="Z317" s="241"/>
      <c r="AA317" s="239"/>
      <c r="AB317" s="239"/>
    </row>
    <row r="318" spans="2:28" ht="25.5" x14ac:dyDescent="0.2">
      <c r="B318" s="238"/>
      <c r="C318" s="238"/>
      <c r="D318" s="238" t="s">
        <v>101</v>
      </c>
      <c r="E318" s="247" t="s">
        <v>56</v>
      </c>
      <c r="F318" s="241">
        <v>3972</v>
      </c>
      <c r="G318" s="241">
        <v>1250</v>
      </c>
      <c r="H318" s="241">
        <v>1147</v>
      </c>
      <c r="I318" s="241">
        <v>1146.7719999999999</v>
      </c>
      <c r="J318" s="241">
        <f t="shared" si="293"/>
        <v>-103.22800000000007</v>
      </c>
      <c r="K318" s="241">
        <v>1146.7719999999999</v>
      </c>
      <c r="L318" s="241">
        <v>100</v>
      </c>
      <c r="M318" s="242">
        <f t="shared" si="294"/>
        <v>3972</v>
      </c>
      <c r="N318" s="241">
        <f t="shared" si="302"/>
        <v>100</v>
      </c>
      <c r="O318" s="241">
        <f t="shared" si="305"/>
        <v>0</v>
      </c>
      <c r="P318" s="241">
        <f t="shared" si="295"/>
        <v>-0.22800000000006548</v>
      </c>
      <c r="Q318" s="241">
        <f t="shared" si="306"/>
        <v>0</v>
      </c>
      <c r="R318" s="241"/>
      <c r="S318" s="242"/>
      <c r="T318" s="241"/>
      <c r="U318" s="241"/>
      <c r="V318" s="241">
        <f t="shared" si="307"/>
        <v>-0.22800000000006548</v>
      </c>
      <c r="W318" s="241"/>
      <c r="X318" s="241"/>
      <c r="Y318" s="241"/>
      <c r="Z318" s="241"/>
      <c r="AA318" s="239" t="s">
        <v>212</v>
      </c>
      <c r="AB318" s="239" t="s">
        <v>212</v>
      </c>
    </row>
    <row r="319" spans="2:28" ht="38.25" x14ac:dyDescent="0.2">
      <c r="B319" s="245"/>
      <c r="C319" s="238"/>
      <c r="D319" s="250" t="s">
        <v>57</v>
      </c>
      <c r="E319" s="251" t="s">
        <v>58</v>
      </c>
      <c r="F319" s="241">
        <v>2351</v>
      </c>
      <c r="G319" s="241">
        <v>1068</v>
      </c>
      <c r="H319" s="241">
        <v>1020</v>
      </c>
      <c r="I319" s="241">
        <v>1020</v>
      </c>
      <c r="J319" s="241">
        <f t="shared" si="293"/>
        <v>-48</v>
      </c>
      <c r="K319" s="241">
        <v>1020</v>
      </c>
      <c r="L319" s="242">
        <v>100</v>
      </c>
      <c r="M319" s="242">
        <f t="shared" si="294"/>
        <v>2351</v>
      </c>
      <c r="N319" s="241">
        <f t="shared" si="302"/>
        <v>100</v>
      </c>
      <c r="O319" s="241">
        <f t="shared" si="305"/>
        <v>0</v>
      </c>
      <c r="P319" s="241">
        <f t="shared" si="295"/>
        <v>0</v>
      </c>
      <c r="Q319" s="241">
        <f t="shared" si="306"/>
        <v>0</v>
      </c>
      <c r="R319" s="242"/>
      <c r="S319" s="242"/>
      <c r="T319" s="241"/>
      <c r="U319" s="241"/>
      <c r="V319" s="241">
        <v>0</v>
      </c>
      <c r="W319" s="241"/>
      <c r="X319" s="241"/>
      <c r="Y319" s="241"/>
      <c r="Z319" s="241"/>
      <c r="AA319" s="239"/>
      <c r="AB319" s="239"/>
    </row>
    <row r="320" spans="2:28" x14ac:dyDescent="0.2">
      <c r="B320" s="238"/>
      <c r="C320" s="238"/>
      <c r="D320" s="238" t="s">
        <v>59</v>
      </c>
      <c r="E320" s="247" t="s">
        <v>60</v>
      </c>
      <c r="F320" s="241">
        <v>4392</v>
      </c>
      <c r="G320" s="241">
        <v>1792</v>
      </c>
      <c r="H320" s="241">
        <v>1719</v>
      </c>
      <c r="I320" s="241">
        <v>1719</v>
      </c>
      <c r="J320" s="241">
        <f t="shared" si="293"/>
        <v>-73</v>
      </c>
      <c r="K320" s="241">
        <v>1719</v>
      </c>
      <c r="L320" s="242">
        <f t="shared" si="300"/>
        <v>100</v>
      </c>
      <c r="M320" s="242">
        <f t="shared" si="294"/>
        <v>4392</v>
      </c>
      <c r="N320" s="241">
        <v>100</v>
      </c>
      <c r="O320" s="241">
        <f t="shared" si="305"/>
        <v>0</v>
      </c>
      <c r="P320" s="241">
        <f t="shared" si="295"/>
        <v>0</v>
      </c>
      <c r="Q320" s="241">
        <f t="shared" si="306"/>
        <v>0</v>
      </c>
      <c r="R320" s="241"/>
      <c r="S320" s="241"/>
      <c r="T320" s="241"/>
      <c r="U320" s="241"/>
      <c r="V320" s="241">
        <v>0</v>
      </c>
      <c r="W320" s="241"/>
      <c r="X320" s="241"/>
      <c r="Y320" s="241"/>
      <c r="Z320" s="241"/>
      <c r="AA320" s="239"/>
      <c r="AB320" s="239"/>
    </row>
    <row r="321" spans="2:29" ht="42" customHeight="1" x14ac:dyDescent="0.2">
      <c r="B321" s="245"/>
      <c r="C321" s="238"/>
      <c r="D321" s="238" t="s">
        <v>61</v>
      </c>
      <c r="E321" s="247" t="s">
        <v>102</v>
      </c>
      <c r="F321" s="241">
        <v>3743</v>
      </c>
      <c r="G321" s="241">
        <v>1710</v>
      </c>
      <c r="H321" s="241">
        <v>1648</v>
      </c>
      <c r="I321" s="241">
        <v>1648</v>
      </c>
      <c r="J321" s="241">
        <f t="shared" si="293"/>
        <v>-62</v>
      </c>
      <c r="K321" s="241">
        <v>1648</v>
      </c>
      <c r="L321" s="242">
        <v>100</v>
      </c>
      <c r="M321" s="242">
        <f t="shared" si="294"/>
        <v>3743</v>
      </c>
      <c r="N321" s="241">
        <f t="shared" ref="N321:N327" si="308">M321/F321*100</f>
        <v>100</v>
      </c>
      <c r="O321" s="241">
        <f t="shared" si="305"/>
        <v>0</v>
      </c>
      <c r="P321" s="241">
        <f t="shared" si="295"/>
        <v>0</v>
      </c>
      <c r="Q321" s="241">
        <f t="shared" si="306"/>
        <v>0</v>
      </c>
      <c r="R321" s="242"/>
      <c r="S321" s="242"/>
      <c r="T321" s="241"/>
      <c r="U321" s="241"/>
      <c r="V321" s="241">
        <f t="shared" si="307"/>
        <v>0</v>
      </c>
      <c r="W321" s="241"/>
      <c r="X321" s="241"/>
      <c r="Y321" s="241"/>
      <c r="Z321" s="241"/>
      <c r="AA321" s="239"/>
      <c r="AB321" s="239"/>
    </row>
    <row r="322" spans="2:29" ht="25.5" x14ac:dyDescent="0.2">
      <c r="B322" s="238"/>
      <c r="C322" s="238"/>
      <c r="D322" s="238" t="s">
        <v>89</v>
      </c>
      <c r="E322" s="247" t="s">
        <v>110</v>
      </c>
      <c r="F322" s="241">
        <v>50</v>
      </c>
      <c r="G322" s="241">
        <v>0</v>
      </c>
      <c r="H322" s="241">
        <v>0</v>
      </c>
      <c r="I322" s="241">
        <v>0</v>
      </c>
      <c r="J322" s="241">
        <f t="shared" si="293"/>
        <v>0</v>
      </c>
      <c r="K322" s="241">
        <v>0</v>
      </c>
      <c r="L322" s="242">
        <v>100</v>
      </c>
      <c r="M322" s="242">
        <f t="shared" si="294"/>
        <v>50</v>
      </c>
      <c r="N322" s="241">
        <f t="shared" si="308"/>
        <v>100</v>
      </c>
      <c r="O322" s="241">
        <f t="shared" si="305"/>
        <v>0</v>
      </c>
      <c r="P322" s="241">
        <f t="shared" si="295"/>
        <v>0</v>
      </c>
      <c r="Q322" s="241">
        <f t="shared" si="306"/>
        <v>0</v>
      </c>
      <c r="R322" s="242"/>
      <c r="S322" s="242"/>
      <c r="T322" s="241"/>
      <c r="U322" s="241"/>
      <c r="V322" s="241">
        <f t="shared" si="307"/>
        <v>0</v>
      </c>
      <c r="W322" s="241"/>
      <c r="X322" s="241"/>
      <c r="Y322" s="241"/>
      <c r="Z322" s="241"/>
      <c r="AA322" s="239"/>
      <c r="AB322" s="239"/>
    </row>
    <row r="323" spans="2:29" ht="51" x14ac:dyDescent="0.2">
      <c r="B323" s="245"/>
      <c r="C323" s="238"/>
      <c r="D323" s="238" t="s">
        <v>64</v>
      </c>
      <c r="E323" s="283" t="s">
        <v>65</v>
      </c>
      <c r="F323" s="241">
        <v>2496</v>
      </c>
      <c r="G323" s="241">
        <v>942</v>
      </c>
      <c r="H323" s="241">
        <v>900</v>
      </c>
      <c r="I323" s="241">
        <v>890.42600000000004</v>
      </c>
      <c r="J323" s="241">
        <f t="shared" si="293"/>
        <v>-51.573999999999955</v>
      </c>
      <c r="K323" s="241">
        <v>890.42600000000004</v>
      </c>
      <c r="L323" s="242">
        <f>(K323/H323)*100</f>
        <v>98.936222222222227</v>
      </c>
      <c r="M323" s="242">
        <f t="shared" si="294"/>
        <v>2496</v>
      </c>
      <c r="N323" s="241">
        <f t="shared" si="308"/>
        <v>100</v>
      </c>
      <c r="O323" s="241">
        <f t="shared" si="305"/>
        <v>0</v>
      </c>
      <c r="P323" s="241">
        <f t="shared" si="295"/>
        <v>-9.5739999999999554</v>
      </c>
      <c r="Q323" s="241">
        <f t="shared" si="306"/>
        <v>0</v>
      </c>
      <c r="R323" s="242"/>
      <c r="S323" s="242"/>
      <c r="T323" s="241"/>
      <c r="U323" s="241"/>
      <c r="V323" s="241">
        <v>0</v>
      </c>
      <c r="W323" s="241"/>
      <c r="X323" s="241"/>
      <c r="Y323" s="241"/>
      <c r="Z323" s="241"/>
      <c r="AA323" s="239"/>
      <c r="AB323" s="239"/>
    </row>
    <row r="324" spans="2:29" ht="27.75" customHeight="1" x14ac:dyDescent="0.2">
      <c r="B324" s="238"/>
      <c r="C324" s="238"/>
      <c r="D324" s="238" t="s">
        <v>95</v>
      </c>
      <c r="E324" s="287" t="s">
        <v>96</v>
      </c>
      <c r="F324" s="241">
        <v>504</v>
      </c>
      <c r="G324" s="241">
        <v>504</v>
      </c>
      <c r="H324" s="241">
        <v>0</v>
      </c>
      <c r="I324" s="241">
        <v>0</v>
      </c>
      <c r="J324" s="241">
        <f t="shared" si="293"/>
        <v>-504</v>
      </c>
      <c r="K324" s="241">
        <v>0</v>
      </c>
      <c r="L324" s="242">
        <v>100</v>
      </c>
      <c r="M324" s="242">
        <f t="shared" si="294"/>
        <v>504</v>
      </c>
      <c r="N324" s="241">
        <f t="shared" si="308"/>
        <v>100</v>
      </c>
      <c r="O324" s="241">
        <f t="shared" si="305"/>
        <v>0</v>
      </c>
      <c r="P324" s="241">
        <f t="shared" si="295"/>
        <v>0</v>
      </c>
      <c r="Q324" s="241">
        <f t="shared" si="306"/>
        <v>0</v>
      </c>
      <c r="R324" s="242"/>
      <c r="S324" s="242"/>
      <c r="T324" s="241"/>
      <c r="U324" s="241"/>
      <c r="V324" s="241">
        <f t="shared" ref="V324:V329" si="309">P324-Q324-U324</f>
        <v>0</v>
      </c>
      <c r="W324" s="241"/>
      <c r="X324" s="241"/>
      <c r="Y324" s="241"/>
      <c r="Z324" s="241"/>
      <c r="AA324" s="239"/>
      <c r="AB324" s="239" t="s">
        <v>66</v>
      </c>
    </row>
    <row r="325" spans="2:29" ht="51" x14ac:dyDescent="0.2">
      <c r="B325" s="245"/>
      <c r="C325" s="238"/>
      <c r="D325" s="238" t="s">
        <v>71</v>
      </c>
      <c r="E325" s="247" t="s">
        <v>104</v>
      </c>
      <c r="F325" s="241">
        <v>2923</v>
      </c>
      <c r="G325" s="241">
        <v>2923</v>
      </c>
      <c r="H325" s="241">
        <v>1395</v>
      </c>
      <c r="I325" s="241">
        <v>1394.7416000000001</v>
      </c>
      <c r="J325" s="241">
        <f t="shared" si="293"/>
        <v>-1528.2583999999999</v>
      </c>
      <c r="K325" s="241">
        <v>1394.7416000000001</v>
      </c>
      <c r="L325" s="242">
        <v>100</v>
      </c>
      <c r="M325" s="242">
        <f t="shared" si="294"/>
        <v>2923</v>
      </c>
      <c r="N325" s="241">
        <f t="shared" si="308"/>
        <v>100</v>
      </c>
      <c r="O325" s="241">
        <f t="shared" si="305"/>
        <v>0</v>
      </c>
      <c r="P325" s="241">
        <f t="shared" si="295"/>
        <v>-0.25839999999993779</v>
      </c>
      <c r="Q325" s="241">
        <f t="shared" si="306"/>
        <v>0</v>
      </c>
      <c r="R325" s="242"/>
      <c r="S325" s="242"/>
      <c r="T325" s="241"/>
      <c r="U325" s="241"/>
      <c r="V325" s="241">
        <f>P325-Q325</f>
        <v>-0.25839999999993779</v>
      </c>
      <c r="W325" s="241"/>
      <c r="X325" s="241"/>
      <c r="Y325" s="241"/>
      <c r="Z325" s="241"/>
      <c r="AA325" s="239" t="s">
        <v>66</v>
      </c>
      <c r="AB325" s="239" t="s">
        <v>66</v>
      </c>
    </row>
    <row r="326" spans="2:29" ht="51" x14ac:dyDescent="0.2">
      <c r="B326" s="245"/>
      <c r="C326" s="238"/>
      <c r="D326" s="250" t="s">
        <v>75</v>
      </c>
      <c r="E326" s="246" t="s">
        <v>76</v>
      </c>
      <c r="F326" s="241">
        <v>1357</v>
      </c>
      <c r="G326" s="241">
        <v>1357</v>
      </c>
      <c r="H326" s="241">
        <v>468</v>
      </c>
      <c r="I326" s="241">
        <v>800</v>
      </c>
      <c r="J326" s="241">
        <f t="shared" si="293"/>
        <v>-557</v>
      </c>
      <c r="K326" s="241">
        <v>468</v>
      </c>
      <c r="L326" s="242">
        <v>100</v>
      </c>
      <c r="M326" s="242">
        <f t="shared" si="294"/>
        <v>1357</v>
      </c>
      <c r="N326" s="241">
        <f t="shared" si="308"/>
        <v>100</v>
      </c>
      <c r="O326" s="241">
        <f t="shared" si="305"/>
        <v>0</v>
      </c>
      <c r="P326" s="241">
        <f t="shared" si="295"/>
        <v>0</v>
      </c>
      <c r="Q326" s="241">
        <f t="shared" si="306"/>
        <v>0</v>
      </c>
      <c r="R326" s="242"/>
      <c r="S326" s="242"/>
      <c r="T326" s="242"/>
      <c r="U326" s="242"/>
      <c r="V326" s="241">
        <v>0</v>
      </c>
      <c r="W326" s="241"/>
      <c r="X326" s="241"/>
      <c r="Y326" s="241"/>
      <c r="Z326" s="241"/>
      <c r="AA326" s="239"/>
      <c r="AB326" s="239" t="s">
        <v>66</v>
      </c>
    </row>
    <row r="327" spans="2:29" ht="51" x14ac:dyDescent="0.2">
      <c r="B327" s="245"/>
      <c r="C327" s="238"/>
      <c r="D327" s="238" t="s">
        <v>77</v>
      </c>
      <c r="E327" s="247" t="s">
        <v>129</v>
      </c>
      <c r="F327" s="241">
        <v>64056</v>
      </c>
      <c r="G327" s="241">
        <v>64056</v>
      </c>
      <c r="H327" s="241">
        <v>25677</v>
      </c>
      <c r="I327" s="241">
        <v>61624.036800000002</v>
      </c>
      <c r="J327" s="241">
        <f t="shared" si="293"/>
        <v>-2431.9631999999983</v>
      </c>
      <c r="K327" s="241">
        <v>25676.62</v>
      </c>
      <c r="L327" s="242">
        <f>(K327/H327)*100</f>
        <v>99.998520076332895</v>
      </c>
      <c r="M327" s="242">
        <f t="shared" si="294"/>
        <v>64056</v>
      </c>
      <c r="N327" s="241">
        <f t="shared" si="308"/>
        <v>100</v>
      </c>
      <c r="O327" s="241">
        <f t="shared" si="305"/>
        <v>0</v>
      </c>
      <c r="P327" s="241">
        <f t="shared" si="295"/>
        <v>-0.38000000000101863</v>
      </c>
      <c r="Q327" s="241">
        <f t="shared" si="306"/>
        <v>0</v>
      </c>
      <c r="R327" s="242"/>
      <c r="S327" s="242"/>
      <c r="T327" s="241"/>
      <c r="U327" s="241"/>
      <c r="V327" s="241">
        <f t="shared" si="309"/>
        <v>-0.38000000000101863</v>
      </c>
      <c r="W327" s="241"/>
      <c r="X327" s="241"/>
      <c r="Y327" s="241"/>
      <c r="Z327" s="241"/>
      <c r="AA327" s="239"/>
      <c r="AB327" s="239" t="s">
        <v>66</v>
      </c>
    </row>
    <row r="328" spans="2:29" ht="76.5" x14ac:dyDescent="0.2">
      <c r="B328" s="245" t="s">
        <v>163</v>
      </c>
      <c r="C328" s="238" t="s">
        <v>46</v>
      </c>
      <c r="D328" s="238"/>
      <c r="E328" s="247" t="s">
        <v>164</v>
      </c>
      <c r="F328" s="241">
        <f t="shared" ref="F328:V328" si="310">F329</f>
        <v>71267</v>
      </c>
      <c r="G328" s="241">
        <f t="shared" si="310"/>
        <v>71267</v>
      </c>
      <c r="H328" s="241">
        <f t="shared" si="310"/>
        <v>15384</v>
      </c>
      <c r="I328" s="241">
        <f t="shared" si="310"/>
        <v>10626.064770000001</v>
      </c>
      <c r="J328" s="241">
        <f t="shared" si="310"/>
        <v>-60640.935230000003</v>
      </c>
      <c r="K328" s="241">
        <f t="shared" si="310"/>
        <v>4201.5045300000002</v>
      </c>
      <c r="L328" s="241">
        <f t="shared" si="310"/>
        <v>100</v>
      </c>
      <c r="M328" s="241">
        <f t="shared" si="310"/>
        <v>71267</v>
      </c>
      <c r="N328" s="241">
        <f t="shared" si="310"/>
        <v>100</v>
      </c>
      <c r="O328" s="241">
        <f t="shared" si="310"/>
        <v>0</v>
      </c>
      <c r="P328" s="241">
        <f t="shared" si="310"/>
        <v>-11182.49547</v>
      </c>
      <c r="Q328" s="241">
        <f t="shared" si="310"/>
        <v>0</v>
      </c>
      <c r="R328" s="241">
        <f t="shared" si="310"/>
        <v>0</v>
      </c>
      <c r="S328" s="241">
        <f t="shared" si="310"/>
        <v>0</v>
      </c>
      <c r="T328" s="241">
        <f t="shared" si="310"/>
        <v>0</v>
      </c>
      <c r="U328" s="241">
        <f t="shared" si="310"/>
        <v>0</v>
      </c>
      <c r="V328" s="241">
        <f t="shared" si="310"/>
        <v>-11182.49547</v>
      </c>
      <c r="W328" s="241"/>
      <c r="X328" s="241"/>
      <c r="Y328" s="241"/>
      <c r="Z328" s="241"/>
      <c r="AA328" s="239"/>
      <c r="AB328" s="266"/>
    </row>
    <row r="329" spans="2:29" ht="51" x14ac:dyDescent="0.2">
      <c r="B329" s="238"/>
      <c r="C329" s="238"/>
      <c r="D329" s="250" t="s">
        <v>85</v>
      </c>
      <c r="E329" s="246" t="s">
        <v>86</v>
      </c>
      <c r="F329" s="241">
        <v>71267</v>
      </c>
      <c r="G329" s="241">
        <v>71267</v>
      </c>
      <c r="H329" s="241">
        <v>15384</v>
      </c>
      <c r="I329" s="241">
        <v>10626.064770000001</v>
      </c>
      <c r="J329" s="241">
        <f t="shared" ref="J329:J335" si="311">I329-G329</f>
        <v>-60640.935230000003</v>
      </c>
      <c r="K329" s="241">
        <v>4201.5045300000002</v>
      </c>
      <c r="L329" s="242">
        <v>100</v>
      </c>
      <c r="M329" s="242">
        <f t="shared" ref="M329:M332" si="312">F329</f>
        <v>71267</v>
      </c>
      <c r="N329" s="241">
        <f>M329/F329*100</f>
        <v>100</v>
      </c>
      <c r="O329" s="241">
        <v>0</v>
      </c>
      <c r="P329" s="241">
        <f t="shared" ref="P329:P335" si="313">K329-H329</f>
        <v>-11182.49547</v>
      </c>
      <c r="Q329" s="241">
        <f>R329+S329+T329</f>
        <v>0</v>
      </c>
      <c r="R329" s="242"/>
      <c r="S329" s="242"/>
      <c r="T329" s="241"/>
      <c r="U329" s="241"/>
      <c r="V329" s="241">
        <f t="shared" si="309"/>
        <v>-11182.49547</v>
      </c>
      <c r="W329" s="260"/>
      <c r="X329" s="260"/>
      <c r="Y329" s="260"/>
      <c r="Z329" s="241"/>
      <c r="AA329" s="239"/>
      <c r="AB329" s="239"/>
    </row>
    <row r="330" spans="2:29" ht="76.5" x14ac:dyDescent="0.2">
      <c r="B330" s="245" t="s">
        <v>198</v>
      </c>
      <c r="C330" s="238" t="s">
        <v>171</v>
      </c>
      <c r="D330" s="238"/>
      <c r="E330" s="247" t="s">
        <v>164</v>
      </c>
      <c r="F330" s="241">
        <f t="shared" ref="F330:V330" si="314">F331</f>
        <v>1329330</v>
      </c>
      <c r="G330" s="241">
        <f t="shared" si="314"/>
        <v>153762</v>
      </c>
      <c r="H330" s="241">
        <f t="shared" si="314"/>
        <v>153762</v>
      </c>
      <c r="I330" s="241">
        <f t="shared" si="314"/>
        <v>153761.46127999999</v>
      </c>
      <c r="J330" s="241">
        <f t="shared" si="314"/>
        <v>-0.53872000001138076</v>
      </c>
      <c r="K330" s="241">
        <f t="shared" si="314"/>
        <v>153761.46127999999</v>
      </c>
      <c r="L330" s="241">
        <f t="shared" si="314"/>
        <v>100</v>
      </c>
      <c r="M330" s="241">
        <f t="shared" si="314"/>
        <v>1329330</v>
      </c>
      <c r="N330" s="241">
        <f t="shared" si="314"/>
        <v>100</v>
      </c>
      <c r="O330" s="241">
        <f t="shared" si="314"/>
        <v>0</v>
      </c>
      <c r="P330" s="241">
        <f t="shared" si="314"/>
        <v>-0.53872000001138076</v>
      </c>
      <c r="Q330" s="241">
        <f t="shared" si="314"/>
        <v>0</v>
      </c>
      <c r="R330" s="241">
        <f t="shared" si="314"/>
        <v>0</v>
      </c>
      <c r="S330" s="241">
        <f t="shared" si="314"/>
        <v>0</v>
      </c>
      <c r="T330" s="241">
        <f t="shared" si="314"/>
        <v>0</v>
      </c>
      <c r="U330" s="241">
        <f t="shared" si="314"/>
        <v>0</v>
      </c>
      <c r="V330" s="241">
        <f t="shared" si="314"/>
        <v>-0.53872000001138076</v>
      </c>
      <c r="W330" s="241"/>
      <c r="X330" s="241"/>
      <c r="Y330" s="241"/>
      <c r="Z330" s="241"/>
      <c r="AA330" s="239"/>
      <c r="AB330" s="266"/>
    </row>
    <row r="331" spans="2:29" ht="51" x14ac:dyDescent="0.2">
      <c r="B331" s="238"/>
      <c r="C331" s="238"/>
      <c r="D331" s="250" t="s">
        <v>197</v>
      </c>
      <c r="E331" s="246" t="s">
        <v>86</v>
      </c>
      <c r="F331" s="241">
        <v>1329330</v>
      </c>
      <c r="G331" s="241">
        <v>153762</v>
      </c>
      <c r="H331" s="241">
        <v>153762</v>
      </c>
      <c r="I331" s="241">
        <v>153761.46127999999</v>
      </c>
      <c r="J331" s="241">
        <f t="shared" si="311"/>
        <v>-0.53872000001138076</v>
      </c>
      <c r="K331" s="241">
        <v>153761.46127999999</v>
      </c>
      <c r="L331" s="242">
        <v>100</v>
      </c>
      <c r="M331" s="242">
        <f t="shared" si="312"/>
        <v>1329330</v>
      </c>
      <c r="N331" s="241">
        <f>M331/F331*100</f>
        <v>100</v>
      </c>
      <c r="O331" s="241">
        <v>0</v>
      </c>
      <c r="P331" s="241">
        <f t="shared" si="313"/>
        <v>-0.53872000001138076</v>
      </c>
      <c r="Q331" s="241">
        <f>R331+S331+T331</f>
        <v>0</v>
      </c>
      <c r="R331" s="242"/>
      <c r="S331" s="242"/>
      <c r="T331" s="241"/>
      <c r="U331" s="241"/>
      <c r="V331" s="241">
        <f>P331-Q331-U331</f>
        <v>-0.53872000001138076</v>
      </c>
      <c r="W331" s="260"/>
      <c r="X331" s="260"/>
      <c r="Y331" s="260"/>
      <c r="Z331" s="241"/>
      <c r="AA331" s="239"/>
      <c r="AB331" s="239"/>
    </row>
    <row r="332" spans="2:29" ht="43.5" customHeight="1" x14ac:dyDescent="0.2">
      <c r="B332" s="289" t="s">
        <v>165</v>
      </c>
      <c r="C332" s="289"/>
      <c r="D332" s="289"/>
      <c r="E332" s="277" t="s">
        <v>166</v>
      </c>
      <c r="F332" s="290">
        <f t="shared" ref="F332:K332" si="315">F333</f>
        <v>294840</v>
      </c>
      <c r="G332" s="290">
        <f t="shared" si="315"/>
        <v>0</v>
      </c>
      <c r="H332" s="290">
        <f>+H333</f>
        <v>0</v>
      </c>
      <c r="I332" s="290">
        <f t="shared" si="315"/>
        <v>0</v>
      </c>
      <c r="J332" s="290">
        <f t="shared" si="315"/>
        <v>0</v>
      </c>
      <c r="K332" s="290">
        <f t="shared" si="315"/>
        <v>0</v>
      </c>
      <c r="L332" s="242">
        <v>100</v>
      </c>
      <c r="M332" s="290">
        <f t="shared" si="312"/>
        <v>294840</v>
      </c>
      <c r="N332" s="290">
        <f t="shared" ref="N332:P332" si="316">N333</f>
        <v>0</v>
      </c>
      <c r="O332" s="290">
        <f t="shared" si="316"/>
        <v>0</v>
      </c>
      <c r="P332" s="290">
        <f t="shared" si="316"/>
        <v>0</v>
      </c>
      <c r="Q332" s="290">
        <f>+R332+S332+T332</f>
        <v>0</v>
      </c>
      <c r="R332" s="290">
        <f>R333+R334</f>
        <v>0</v>
      </c>
      <c r="S332" s="290">
        <f t="shared" ref="S332:V332" si="317">S333</f>
        <v>0</v>
      </c>
      <c r="T332" s="290">
        <f t="shared" si="317"/>
        <v>0</v>
      </c>
      <c r="U332" s="290">
        <f t="shared" si="317"/>
        <v>0</v>
      </c>
      <c r="V332" s="290">
        <f t="shared" si="317"/>
        <v>0</v>
      </c>
      <c r="W332" s="291"/>
      <c r="X332" s="291"/>
      <c r="Y332" s="291"/>
      <c r="Z332" s="291"/>
      <c r="AA332" s="254"/>
      <c r="AB332" s="239"/>
    </row>
    <row r="333" spans="2:29" ht="25.5" x14ac:dyDescent="0.2">
      <c r="B333" s="289"/>
      <c r="C333" s="289" t="s">
        <v>46</v>
      </c>
      <c r="D333" s="289"/>
      <c r="E333" s="252" t="s">
        <v>167</v>
      </c>
      <c r="F333" s="290">
        <f t="shared" ref="F333:K333" si="318">F334+F335</f>
        <v>294840</v>
      </c>
      <c r="G333" s="241">
        <f t="shared" si="318"/>
        <v>0</v>
      </c>
      <c r="H333" s="241">
        <f t="shared" si="318"/>
        <v>0</v>
      </c>
      <c r="I333" s="241">
        <f t="shared" si="318"/>
        <v>0</v>
      </c>
      <c r="J333" s="291">
        <f t="shared" si="318"/>
        <v>0</v>
      </c>
      <c r="K333" s="290">
        <f t="shared" si="318"/>
        <v>0</v>
      </c>
      <c r="L333" s="242">
        <v>100</v>
      </c>
      <c r="M333" s="290">
        <f>M334</f>
        <v>294840</v>
      </c>
      <c r="N333" s="291">
        <v>0</v>
      </c>
      <c r="O333" s="291">
        <v>0</v>
      </c>
      <c r="P333" s="291">
        <f>P334+P335</f>
        <v>0</v>
      </c>
      <c r="Q333" s="291">
        <f>Q334</f>
        <v>0</v>
      </c>
      <c r="R333" s="290">
        <v>0</v>
      </c>
      <c r="S333" s="290">
        <v>0</v>
      </c>
      <c r="T333" s="290">
        <f>T334</f>
        <v>0</v>
      </c>
      <c r="U333" s="290">
        <v>0</v>
      </c>
      <c r="V333" s="291">
        <v>0</v>
      </c>
      <c r="W333" s="291"/>
      <c r="X333" s="291"/>
      <c r="Y333" s="291"/>
      <c r="Z333" s="291"/>
      <c r="AA333" s="254"/>
      <c r="AB333" s="239"/>
    </row>
    <row r="334" spans="2:29" ht="25.5" x14ac:dyDescent="0.2">
      <c r="B334" s="289"/>
      <c r="C334" s="289"/>
      <c r="D334" s="292" t="s">
        <v>77</v>
      </c>
      <c r="E334" s="293" t="s">
        <v>129</v>
      </c>
      <c r="F334" s="290">
        <v>294840</v>
      </c>
      <c r="G334" s="291">
        <v>0</v>
      </c>
      <c r="H334" s="290">
        <v>0</v>
      </c>
      <c r="I334" s="290">
        <v>0</v>
      </c>
      <c r="J334" s="291">
        <f t="shared" si="311"/>
        <v>0</v>
      </c>
      <c r="K334" s="290">
        <v>0</v>
      </c>
      <c r="L334" s="242">
        <v>100</v>
      </c>
      <c r="M334" s="290">
        <f t="shared" ref="M334:M353" si="319">F334</f>
        <v>294840</v>
      </c>
      <c r="N334" s="291">
        <v>0</v>
      </c>
      <c r="O334" s="291">
        <v>0</v>
      </c>
      <c r="P334" s="291">
        <f t="shared" si="313"/>
        <v>0</v>
      </c>
      <c r="Q334" s="291">
        <f>T334+R334+S334</f>
        <v>0</v>
      </c>
      <c r="R334" s="290"/>
      <c r="S334" s="290"/>
      <c r="T334" s="290"/>
      <c r="U334" s="290"/>
      <c r="V334" s="291">
        <v>0</v>
      </c>
      <c r="W334" s="291"/>
      <c r="X334" s="291"/>
      <c r="Y334" s="291"/>
      <c r="Z334" s="291"/>
      <c r="AA334" s="239"/>
      <c r="AB334" s="239"/>
      <c r="AC334" s="262"/>
    </row>
    <row r="335" spans="2:29" ht="25.5" x14ac:dyDescent="0.2">
      <c r="B335" s="289"/>
      <c r="C335" s="289"/>
      <c r="D335" s="289" t="s">
        <v>125</v>
      </c>
      <c r="E335" s="247" t="s">
        <v>126</v>
      </c>
      <c r="F335" s="291">
        <v>0</v>
      </c>
      <c r="G335" s="291">
        <v>0</v>
      </c>
      <c r="H335" s="291">
        <v>0</v>
      </c>
      <c r="I335" s="291">
        <v>0</v>
      </c>
      <c r="J335" s="241">
        <f t="shared" si="311"/>
        <v>0</v>
      </c>
      <c r="K335" s="291">
        <v>0</v>
      </c>
      <c r="L335" s="242">
        <v>100</v>
      </c>
      <c r="M335" s="290">
        <f>+F335</f>
        <v>0</v>
      </c>
      <c r="N335" s="291">
        <v>0</v>
      </c>
      <c r="O335" s="291">
        <v>0</v>
      </c>
      <c r="P335" s="291">
        <f t="shared" si="313"/>
        <v>0</v>
      </c>
      <c r="Q335" s="291">
        <f>+R335+S335+T335</f>
        <v>0</v>
      </c>
      <c r="R335" s="290"/>
      <c r="S335" s="290"/>
      <c r="T335" s="291"/>
      <c r="U335" s="291"/>
      <c r="V335" s="291">
        <v>0</v>
      </c>
      <c r="W335" s="294"/>
      <c r="X335" s="294"/>
      <c r="Y335" s="294"/>
      <c r="Z335" s="291"/>
      <c r="AA335" s="239"/>
      <c r="AB335" s="239"/>
    </row>
    <row r="336" spans="2:29" ht="38.25" x14ac:dyDescent="0.2">
      <c r="B336" s="245" t="s">
        <v>168</v>
      </c>
      <c r="C336" s="238"/>
      <c r="D336" s="238"/>
      <c r="E336" s="252" t="s">
        <v>169</v>
      </c>
      <c r="F336" s="241">
        <f t="shared" ref="F336:K336" si="320">F337</f>
        <v>785250</v>
      </c>
      <c r="G336" s="241">
        <f t="shared" si="320"/>
        <v>401340</v>
      </c>
      <c r="H336" s="241">
        <f t="shared" si="320"/>
        <v>295243</v>
      </c>
      <c r="I336" s="241">
        <f t="shared" si="320"/>
        <v>376299.31</v>
      </c>
      <c r="J336" s="241">
        <f t="shared" si="320"/>
        <v>-25040.69</v>
      </c>
      <c r="K336" s="241">
        <f t="shared" si="320"/>
        <v>290726.12299999996</v>
      </c>
      <c r="L336" s="242">
        <f>(K336/H336)*100</f>
        <v>98.470115464210835</v>
      </c>
      <c r="M336" s="241">
        <f t="shared" ref="M336:V336" si="321">M337</f>
        <v>785250</v>
      </c>
      <c r="N336" s="241">
        <f>M336/F336*100</f>
        <v>100</v>
      </c>
      <c r="O336" s="241">
        <f t="shared" si="321"/>
        <v>0</v>
      </c>
      <c r="P336" s="241">
        <f t="shared" si="321"/>
        <v>-4516.8769999999977</v>
      </c>
      <c r="Q336" s="241">
        <f t="shared" si="321"/>
        <v>-300</v>
      </c>
      <c r="R336" s="241">
        <f t="shared" si="321"/>
        <v>0</v>
      </c>
      <c r="S336" s="241">
        <f t="shared" si="321"/>
        <v>0</v>
      </c>
      <c r="T336" s="241">
        <f t="shared" si="321"/>
        <v>-300</v>
      </c>
      <c r="U336" s="241">
        <f t="shared" si="321"/>
        <v>0</v>
      </c>
      <c r="V336" s="241">
        <f t="shared" si="321"/>
        <v>-4514.2649999999967</v>
      </c>
      <c r="W336" s="241"/>
      <c r="X336" s="241"/>
      <c r="Y336" s="241"/>
      <c r="Z336" s="241"/>
      <c r="AA336" s="257"/>
      <c r="AB336" s="244"/>
    </row>
    <row r="337" spans="2:28" ht="25.5" x14ac:dyDescent="0.2">
      <c r="B337" s="245"/>
      <c r="C337" s="238" t="s">
        <v>46</v>
      </c>
      <c r="D337" s="238"/>
      <c r="E337" s="269" t="s">
        <v>47</v>
      </c>
      <c r="F337" s="241">
        <f t="shared" ref="F337:V337" si="322">SUM(F338:F352)</f>
        <v>785250</v>
      </c>
      <c r="G337" s="241">
        <f t="shared" si="322"/>
        <v>401340</v>
      </c>
      <c r="H337" s="241">
        <f t="shared" si="322"/>
        <v>295243</v>
      </c>
      <c r="I337" s="241">
        <f t="shared" si="322"/>
        <v>376299.31</v>
      </c>
      <c r="J337" s="241">
        <f t="shared" si="322"/>
        <v>-25040.69</v>
      </c>
      <c r="K337" s="241">
        <f t="shared" si="322"/>
        <v>290726.12299999996</v>
      </c>
      <c r="L337" s="241">
        <f t="shared" si="322"/>
        <v>1400</v>
      </c>
      <c r="M337" s="241">
        <f t="shared" si="322"/>
        <v>785250</v>
      </c>
      <c r="N337" s="241" t="e">
        <f t="shared" si="322"/>
        <v>#DIV/0!</v>
      </c>
      <c r="O337" s="241">
        <f t="shared" si="322"/>
        <v>0</v>
      </c>
      <c r="P337" s="241">
        <f t="shared" si="322"/>
        <v>-4516.8769999999977</v>
      </c>
      <c r="Q337" s="241">
        <f t="shared" si="322"/>
        <v>-300</v>
      </c>
      <c r="R337" s="241">
        <f t="shared" si="322"/>
        <v>0</v>
      </c>
      <c r="S337" s="241">
        <f t="shared" si="322"/>
        <v>0</v>
      </c>
      <c r="T337" s="241">
        <f t="shared" si="322"/>
        <v>-300</v>
      </c>
      <c r="U337" s="241">
        <f t="shared" si="322"/>
        <v>0</v>
      </c>
      <c r="V337" s="241">
        <f t="shared" si="322"/>
        <v>-4514.2649999999967</v>
      </c>
      <c r="W337" s="241"/>
      <c r="X337" s="241"/>
      <c r="Y337" s="241"/>
      <c r="Z337" s="241"/>
      <c r="AA337" s="244"/>
      <c r="AB337" s="244"/>
    </row>
    <row r="338" spans="2:28" x14ac:dyDescent="0.2">
      <c r="B338" s="238"/>
      <c r="C338" s="238"/>
      <c r="D338" s="238" t="s">
        <v>88</v>
      </c>
      <c r="E338" s="247" t="s">
        <v>49</v>
      </c>
      <c r="F338" s="241">
        <v>506957</v>
      </c>
      <c r="G338" s="241">
        <v>199850</v>
      </c>
      <c r="H338" s="241">
        <v>194239</v>
      </c>
      <c r="I338" s="241">
        <v>194239</v>
      </c>
      <c r="J338" s="241">
        <f t="shared" ref="J338:J353" si="323">I338-G338</f>
        <v>-5611</v>
      </c>
      <c r="K338" s="241">
        <v>194239</v>
      </c>
      <c r="L338" s="241">
        <v>100</v>
      </c>
      <c r="M338" s="242">
        <f t="shared" si="319"/>
        <v>506957</v>
      </c>
      <c r="N338" s="241">
        <v>100</v>
      </c>
      <c r="O338" s="241">
        <f t="shared" ref="O338:O342" si="324">M338-F338</f>
        <v>0</v>
      </c>
      <c r="P338" s="241">
        <f t="shared" ref="P338:P353" si="325">K338-H338</f>
        <v>0</v>
      </c>
      <c r="Q338" s="241">
        <f>+R338+S338+T338</f>
        <v>0</v>
      </c>
      <c r="R338" s="241"/>
      <c r="S338" s="242"/>
      <c r="T338" s="242"/>
      <c r="U338" s="241"/>
      <c r="V338" s="241">
        <f t="shared" ref="V338:V344" si="326">P338-Q338-U338</f>
        <v>0</v>
      </c>
      <c r="W338" s="241"/>
      <c r="X338" s="241"/>
      <c r="Y338" s="241"/>
      <c r="Z338" s="241"/>
      <c r="AA338" s="239"/>
      <c r="AB338" s="239"/>
    </row>
    <row r="339" spans="2:28" x14ac:dyDescent="0.2">
      <c r="B339" s="238"/>
      <c r="C339" s="238"/>
      <c r="D339" s="238" t="s">
        <v>101</v>
      </c>
      <c r="E339" s="247" t="s">
        <v>56</v>
      </c>
      <c r="F339" s="241">
        <v>27646</v>
      </c>
      <c r="G339" s="241">
        <v>6351</v>
      </c>
      <c r="H339" s="241">
        <v>6351</v>
      </c>
      <c r="I339" s="241">
        <v>6351</v>
      </c>
      <c r="J339" s="241">
        <f t="shared" si="323"/>
        <v>0</v>
      </c>
      <c r="K339" s="241">
        <v>6351</v>
      </c>
      <c r="L339" s="241">
        <v>100</v>
      </c>
      <c r="M339" s="242">
        <f t="shared" si="319"/>
        <v>27646</v>
      </c>
      <c r="N339" s="241">
        <v>100</v>
      </c>
      <c r="O339" s="241">
        <f t="shared" si="324"/>
        <v>0</v>
      </c>
      <c r="P339" s="241">
        <f t="shared" si="325"/>
        <v>0</v>
      </c>
      <c r="Q339" s="241">
        <f t="shared" ref="Q339:Q353" si="327">R339+S339+T339</f>
        <v>0</v>
      </c>
      <c r="R339" s="241"/>
      <c r="S339" s="241"/>
      <c r="T339" s="241"/>
      <c r="U339" s="241"/>
      <c r="V339" s="241">
        <f t="shared" si="326"/>
        <v>0</v>
      </c>
      <c r="W339" s="241"/>
      <c r="X339" s="241"/>
      <c r="Y339" s="241"/>
      <c r="Z339" s="241"/>
      <c r="AA339" s="239"/>
      <c r="AB339" s="239"/>
    </row>
    <row r="340" spans="2:28" ht="38.25" x14ac:dyDescent="0.2">
      <c r="B340" s="245"/>
      <c r="C340" s="238"/>
      <c r="D340" s="250" t="s">
        <v>57</v>
      </c>
      <c r="E340" s="251" t="s">
        <v>58</v>
      </c>
      <c r="F340" s="241">
        <v>18896</v>
      </c>
      <c r="G340" s="241">
        <v>7400</v>
      </c>
      <c r="H340" s="241">
        <v>7400</v>
      </c>
      <c r="I340" s="241">
        <v>7398.3019999999997</v>
      </c>
      <c r="J340" s="241">
        <f t="shared" si="323"/>
        <v>-1.6980000000003201</v>
      </c>
      <c r="K340" s="241">
        <v>7398.3019999999997</v>
      </c>
      <c r="L340" s="242">
        <v>100</v>
      </c>
      <c r="M340" s="242">
        <f t="shared" si="319"/>
        <v>18896</v>
      </c>
      <c r="N340" s="241">
        <f t="shared" ref="N340:N353" si="328">M340/F340*100</f>
        <v>100</v>
      </c>
      <c r="O340" s="241">
        <f t="shared" si="324"/>
        <v>0</v>
      </c>
      <c r="P340" s="241">
        <f t="shared" si="325"/>
        <v>-1.6980000000003201</v>
      </c>
      <c r="Q340" s="241">
        <f t="shared" si="327"/>
        <v>0</v>
      </c>
      <c r="R340" s="242"/>
      <c r="S340" s="242"/>
      <c r="T340" s="241"/>
      <c r="U340" s="241"/>
      <c r="V340" s="241">
        <v>0</v>
      </c>
      <c r="W340" s="241"/>
      <c r="X340" s="241"/>
      <c r="Y340" s="241"/>
      <c r="Z340" s="241"/>
      <c r="AA340" s="239"/>
      <c r="AB340" s="239"/>
    </row>
    <row r="341" spans="2:28" x14ac:dyDescent="0.2">
      <c r="B341" s="238"/>
      <c r="C341" s="238"/>
      <c r="D341" s="238" t="s">
        <v>59</v>
      </c>
      <c r="E341" s="247" t="s">
        <v>60</v>
      </c>
      <c r="F341" s="241">
        <v>28405</v>
      </c>
      <c r="G341" s="241">
        <v>11500</v>
      </c>
      <c r="H341" s="241">
        <v>11500</v>
      </c>
      <c r="I341" s="241">
        <v>11500</v>
      </c>
      <c r="J341" s="241">
        <f t="shared" si="323"/>
        <v>0</v>
      </c>
      <c r="K341" s="241">
        <v>11500</v>
      </c>
      <c r="L341" s="241">
        <v>100</v>
      </c>
      <c r="M341" s="242">
        <f t="shared" si="319"/>
        <v>28405</v>
      </c>
      <c r="N341" s="241">
        <v>100</v>
      </c>
      <c r="O341" s="241">
        <f t="shared" si="324"/>
        <v>0</v>
      </c>
      <c r="P341" s="241">
        <f t="shared" si="325"/>
        <v>0</v>
      </c>
      <c r="Q341" s="241">
        <f t="shared" si="327"/>
        <v>0</v>
      </c>
      <c r="R341" s="241"/>
      <c r="S341" s="241"/>
      <c r="T341" s="241"/>
      <c r="U341" s="241"/>
      <c r="V341" s="241">
        <v>0</v>
      </c>
      <c r="W341" s="241"/>
      <c r="X341" s="241"/>
      <c r="Y341" s="241"/>
      <c r="Z341" s="241"/>
      <c r="AA341" s="239"/>
      <c r="AB341" s="239"/>
    </row>
    <row r="342" spans="2:28" ht="42" customHeight="1" x14ac:dyDescent="0.2">
      <c r="B342" s="238"/>
      <c r="C342" s="238"/>
      <c r="D342" s="238" t="s">
        <v>61</v>
      </c>
      <c r="E342" s="247" t="s">
        <v>102</v>
      </c>
      <c r="F342" s="241">
        <v>24294</v>
      </c>
      <c r="G342" s="241">
        <v>9600</v>
      </c>
      <c r="H342" s="241">
        <v>9600</v>
      </c>
      <c r="I342" s="241">
        <v>9600</v>
      </c>
      <c r="J342" s="241">
        <f t="shared" si="323"/>
        <v>0</v>
      </c>
      <c r="K342" s="241">
        <v>9600</v>
      </c>
      <c r="L342" s="241">
        <v>100</v>
      </c>
      <c r="M342" s="242">
        <f t="shared" si="319"/>
        <v>24294</v>
      </c>
      <c r="N342" s="241">
        <f t="shared" si="328"/>
        <v>100</v>
      </c>
      <c r="O342" s="241">
        <f t="shared" si="324"/>
        <v>0</v>
      </c>
      <c r="P342" s="241">
        <f t="shared" si="325"/>
        <v>0</v>
      </c>
      <c r="Q342" s="241">
        <f t="shared" si="327"/>
        <v>0</v>
      </c>
      <c r="R342" s="241"/>
      <c r="S342" s="241"/>
      <c r="T342" s="241"/>
      <c r="U342" s="241"/>
      <c r="V342" s="241">
        <f t="shared" si="326"/>
        <v>0</v>
      </c>
      <c r="W342" s="241"/>
      <c r="X342" s="241"/>
      <c r="Y342" s="241"/>
      <c r="Z342" s="241"/>
      <c r="AA342" s="239"/>
      <c r="AB342" s="239"/>
    </row>
    <row r="343" spans="2:28" ht="51" x14ac:dyDescent="0.2">
      <c r="B343" s="238"/>
      <c r="C343" s="238"/>
      <c r="D343" s="238" t="s">
        <v>64</v>
      </c>
      <c r="E343" s="295" t="s">
        <v>65</v>
      </c>
      <c r="F343" s="241">
        <v>16195</v>
      </c>
      <c r="G343" s="241">
        <v>6180</v>
      </c>
      <c r="H343" s="241">
        <v>6180</v>
      </c>
      <c r="I343" s="241">
        <v>6171.3540000000003</v>
      </c>
      <c r="J343" s="241">
        <f t="shared" si="323"/>
        <v>-8.6459999999997308</v>
      </c>
      <c r="K343" s="241">
        <v>6171.3540000000003</v>
      </c>
      <c r="L343" s="241">
        <v>100</v>
      </c>
      <c r="M343" s="242">
        <f t="shared" si="319"/>
        <v>16195</v>
      </c>
      <c r="N343" s="241">
        <v>100</v>
      </c>
      <c r="O343" s="241">
        <v>0</v>
      </c>
      <c r="P343" s="241">
        <f t="shared" si="325"/>
        <v>-8.6459999999997308</v>
      </c>
      <c r="Q343" s="241">
        <f t="shared" si="327"/>
        <v>0</v>
      </c>
      <c r="R343" s="241"/>
      <c r="S343" s="241"/>
      <c r="T343" s="241"/>
      <c r="U343" s="241"/>
      <c r="V343" s="241">
        <f t="shared" si="326"/>
        <v>-8.6459999999997308</v>
      </c>
      <c r="W343" s="241"/>
      <c r="X343" s="241"/>
      <c r="Y343" s="241"/>
      <c r="Z343" s="241"/>
      <c r="AA343" s="239"/>
      <c r="AB343" s="239"/>
    </row>
    <row r="344" spans="2:28" ht="51" x14ac:dyDescent="0.2">
      <c r="B344" s="245"/>
      <c r="C344" s="238"/>
      <c r="D344" s="250" t="s">
        <v>71</v>
      </c>
      <c r="E344" s="246" t="s">
        <v>104</v>
      </c>
      <c r="F344" s="241">
        <v>8750</v>
      </c>
      <c r="G344" s="241">
        <v>8750</v>
      </c>
      <c r="H344" s="241">
        <v>1833</v>
      </c>
      <c r="I344" s="241">
        <v>1831.2909999999999</v>
      </c>
      <c r="J344" s="241">
        <f t="shared" si="323"/>
        <v>-6918.7089999999998</v>
      </c>
      <c r="K344" s="241">
        <v>1773.2909999999999</v>
      </c>
      <c r="L344" s="242">
        <v>100</v>
      </c>
      <c r="M344" s="242">
        <f t="shared" si="319"/>
        <v>8750</v>
      </c>
      <c r="N344" s="241">
        <f t="shared" si="328"/>
        <v>100</v>
      </c>
      <c r="O344" s="241">
        <f t="shared" ref="O344:O350" si="329">M344-F344</f>
        <v>0</v>
      </c>
      <c r="P344" s="241">
        <f t="shared" si="325"/>
        <v>-59.70900000000006</v>
      </c>
      <c r="Q344" s="241">
        <f t="shared" si="327"/>
        <v>0</v>
      </c>
      <c r="R344" s="241"/>
      <c r="S344" s="242"/>
      <c r="T344" s="241"/>
      <c r="U344" s="260"/>
      <c r="V344" s="241">
        <f t="shared" si="326"/>
        <v>-59.70900000000006</v>
      </c>
      <c r="W344" s="260"/>
      <c r="X344" s="260"/>
      <c r="Y344" s="260"/>
      <c r="Z344" s="260"/>
      <c r="AA344" s="239" t="s">
        <v>66</v>
      </c>
      <c r="AB344" s="239" t="s">
        <v>234</v>
      </c>
    </row>
    <row r="345" spans="2:28" s="301" customFormat="1" ht="25.5" x14ac:dyDescent="0.2">
      <c r="B345" s="296"/>
      <c r="C345" s="296"/>
      <c r="D345" s="296" t="s">
        <v>97</v>
      </c>
      <c r="E345" s="297" t="s">
        <v>98</v>
      </c>
      <c r="F345" s="298">
        <v>5608</v>
      </c>
      <c r="G345" s="298">
        <v>3210</v>
      </c>
      <c r="H345" s="298">
        <v>3210</v>
      </c>
      <c r="I345" s="298">
        <v>3210</v>
      </c>
      <c r="J345" s="298">
        <f t="shared" si="323"/>
        <v>0</v>
      </c>
      <c r="K345" s="298">
        <v>3210</v>
      </c>
      <c r="L345" s="299">
        <v>100</v>
      </c>
      <c r="M345" s="299">
        <f t="shared" si="319"/>
        <v>5608</v>
      </c>
      <c r="N345" s="298">
        <f t="shared" si="328"/>
        <v>100</v>
      </c>
      <c r="O345" s="298">
        <f t="shared" si="329"/>
        <v>0</v>
      </c>
      <c r="P345" s="298">
        <f t="shared" si="325"/>
        <v>0</v>
      </c>
      <c r="Q345" s="298">
        <f t="shared" si="327"/>
        <v>0</v>
      </c>
      <c r="R345" s="299"/>
      <c r="S345" s="299"/>
      <c r="T345" s="298"/>
      <c r="U345" s="298"/>
      <c r="V345" s="298">
        <v>0</v>
      </c>
      <c r="W345" s="298"/>
      <c r="X345" s="298"/>
      <c r="Y345" s="298"/>
      <c r="Z345" s="298"/>
      <c r="AA345" s="239"/>
      <c r="AB345" s="300"/>
    </row>
    <row r="346" spans="2:28" s="301" customFormat="1" ht="51" x14ac:dyDescent="0.2">
      <c r="B346" s="296"/>
      <c r="C346" s="296"/>
      <c r="D346" s="296" t="s">
        <v>73</v>
      </c>
      <c r="E346" s="297" t="s">
        <v>74</v>
      </c>
      <c r="F346" s="298">
        <v>17715</v>
      </c>
      <c r="G346" s="298">
        <v>17715</v>
      </c>
      <c r="H346" s="298">
        <v>6074</v>
      </c>
      <c r="I346" s="298">
        <v>17336.848999999998</v>
      </c>
      <c r="J346" s="298">
        <f t="shared" si="323"/>
        <v>-378.15100000000166</v>
      </c>
      <c r="K346" s="298">
        <v>6074</v>
      </c>
      <c r="L346" s="299">
        <v>100</v>
      </c>
      <c r="M346" s="299">
        <f t="shared" si="319"/>
        <v>17715</v>
      </c>
      <c r="N346" s="298">
        <f t="shared" si="328"/>
        <v>100</v>
      </c>
      <c r="O346" s="298">
        <f t="shared" si="329"/>
        <v>0</v>
      </c>
      <c r="P346" s="298">
        <f t="shared" si="325"/>
        <v>0</v>
      </c>
      <c r="Q346" s="298">
        <f t="shared" si="327"/>
        <v>0</v>
      </c>
      <c r="R346" s="299"/>
      <c r="S346" s="299"/>
      <c r="T346" s="299"/>
      <c r="U346" s="298"/>
      <c r="V346" s="298">
        <f t="shared" ref="V346:V352" si="330">P346-Q346-U346</f>
        <v>0</v>
      </c>
      <c r="W346" s="298"/>
      <c r="X346" s="298"/>
      <c r="Y346" s="298"/>
      <c r="Z346" s="298"/>
      <c r="AA346" s="239" t="s">
        <v>66</v>
      </c>
      <c r="AB346" s="239" t="s">
        <v>66</v>
      </c>
    </row>
    <row r="347" spans="2:28" s="301" customFormat="1" ht="56.25" customHeight="1" x14ac:dyDescent="0.2">
      <c r="B347" s="296"/>
      <c r="C347" s="296"/>
      <c r="D347" s="302" t="s">
        <v>75</v>
      </c>
      <c r="E347" s="303" t="s">
        <v>76</v>
      </c>
      <c r="F347" s="298">
        <v>962</v>
      </c>
      <c r="G347" s="298">
        <v>962</v>
      </c>
      <c r="H347" s="298">
        <v>330</v>
      </c>
      <c r="I347" s="298">
        <v>939.65499999999997</v>
      </c>
      <c r="J347" s="298">
        <f t="shared" si="323"/>
        <v>-22.345000000000027</v>
      </c>
      <c r="K347" s="298">
        <v>330</v>
      </c>
      <c r="L347" s="299">
        <v>100</v>
      </c>
      <c r="M347" s="299">
        <f t="shared" si="319"/>
        <v>962</v>
      </c>
      <c r="N347" s="298">
        <f t="shared" si="328"/>
        <v>100</v>
      </c>
      <c r="O347" s="298">
        <f t="shared" si="329"/>
        <v>0</v>
      </c>
      <c r="P347" s="298">
        <f t="shared" si="325"/>
        <v>0</v>
      </c>
      <c r="Q347" s="298">
        <f t="shared" si="327"/>
        <v>0</v>
      </c>
      <c r="R347" s="299"/>
      <c r="S347" s="299"/>
      <c r="T347" s="299"/>
      <c r="U347" s="298"/>
      <c r="V347" s="298">
        <v>0</v>
      </c>
      <c r="W347" s="298"/>
      <c r="X347" s="298"/>
      <c r="Y347" s="298"/>
      <c r="Z347" s="298"/>
      <c r="AA347" s="304"/>
      <c r="AB347" s="239" t="s">
        <v>66</v>
      </c>
    </row>
    <row r="348" spans="2:28" s="301" customFormat="1" ht="51" x14ac:dyDescent="0.2">
      <c r="B348" s="305"/>
      <c r="C348" s="296"/>
      <c r="D348" s="296" t="s">
        <v>77</v>
      </c>
      <c r="E348" s="297" t="s">
        <v>78</v>
      </c>
      <c r="F348" s="298">
        <v>116972</v>
      </c>
      <c r="G348" s="298">
        <v>116972</v>
      </c>
      <c r="H348" s="298">
        <v>46561</v>
      </c>
      <c r="I348" s="298">
        <v>113958.213</v>
      </c>
      <c r="J348" s="298">
        <f t="shared" si="323"/>
        <v>-3013.7869999999966</v>
      </c>
      <c r="K348" s="298">
        <v>42989.62</v>
      </c>
      <c r="L348" s="299">
        <v>100</v>
      </c>
      <c r="M348" s="299">
        <f t="shared" si="319"/>
        <v>116972</v>
      </c>
      <c r="N348" s="298">
        <f t="shared" si="328"/>
        <v>100</v>
      </c>
      <c r="O348" s="298">
        <f t="shared" si="329"/>
        <v>0</v>
      </c>
      <c r="P348" s="298">
        <f t="shared" si="325"/>
        <v>-3571.3799999999974</v>
      </c>
      <c r="Q348" s="298">
        <f t="shared" si="327"/>
        <v>0</v>
      </c>
      <c r="R348" s="298"/>
      <c r="S348" s="299"/>
      <c r="T348" s="298"/>
      <c r="U348" s="306"/>
      <c r="V348" s="298">
        <f t="shared" si="330"/>
        <v>-3571.3799999999974</v>
      </c>
      <c r="W348" s="306"/>
      <c r="X348" s="306"/>
      <c r="Y348" s="306"/>
      <c r="Z348" s="306"/>
      <c r="AA348" s="239" t="s">
        <v>66</v>
      </c>
      <c r="AB348" s="239" t="s">
        <v>66</v>
      </c>
    </row>
    <row r="349" spans="2:28" ht="51" x14ac:dyDescent="0.2">
      <c r="B349" s="245"/>
      <c r="C349" s="238"/>
      <c r="D349" s="250" t="s">
        <v>79</v>
      </c>
      <c r="E349" s="246" t="s">
        <v>80</v>
      </c>
      <c r="F349" s="242">
        <v>105</v>
      </c>
      <c r="G349" s="242">
        <v>105</v>
      </c>
      <c r="H349" s="242">
        <v>105</v>
      </c>
      <c r="I349" s="242">
        <v>104.086</v>
      </c>
      <c r="J349" s="241">
        <f t="shared" si="323"/>
        <v>-0.91400000000000148</v>
      </c>
      <c r="K349" s="242">
        <v>104.086</v>
      </c>
      <c r="L349" s="242">
        <v>0</v>
      </c>
      <c r="M349" s="242">
        <f t="shared" si="319"/>
        <v>105</v>
      </c>
      <c r="N349" s="241">
        <f t="shared" si="328"/>
        <v>100</v>
      </c>
      <c r="O349" s="241">
        <f t="shared" si="329"/>
        <v>0</v>
      </c>
      <c r="P349" s="241">
        <f t="shared" si="325"/>
        <v>-0.91400000000000148</v>
      </c>
      <c r="Q349" s="241">
        <f t="shared" si="327"/>
        <v>-300</v>
      </c>
      <c r="R349" s="242"/>
      <c r="S349" s="253"/>
      <c r="T349" s="253">
        <v>-300</v>
      </c>
      <c r="U349" s="242"/>
      <c r="V349" s="241">
        <v>0</v>
      </c>
      <c r="W349" s="241"/>
      <c r="X349" s="241"/>
      <c r="Y349" s="241"/>
      <c r="Z349" s="241"/>
      <c r="AA349" s="239" t="s">
        <v>66</v>
      </c>
      <c r="AB349" s="239" t="s">
        <v>66</v>
      </c>
    </row>
    <row r="350" spans="2:28" ht="38.25" x14ac:dyDescent="0.2">
      <c r="B350" s="245"/>
      <c r="C350" s="238"/>
      <c r="D350" s="250" t="s">
        <v>206</v>
      </c>
      <c r="E350" s="247" t="s">
        <v>207</v>
      </c>
      <c r="F350" s="241">
        <v>45</v>
      </c>
      <c r="G350" s="241">
        <v>45</v>
      </c>
      <c r="H350" s="241">
        <v>45</v>
      </c>
      <c r="I350" s="241">
        <v>45</v>
      </c>
      <c r="J350" s="241">
        <f t="shared" si="323"/>
        <v>0</v>
      </c>
      <c r="K350" s="241">
        <v>45</v>
      </c>
      <c r="L350" s="242">
        <v>100</v>
      </c>
      <c r="M350" s="242">
        <f t="shared" si="319"/>
        <v>45</v>
      </c>
      <c r="N350" s="241">
        <f t="shared" si="328"/>
        <v>100</v>
      </c>
      <c r="O350" s="241">
        <f t="shared" si="329"/>
        <v>0</v>
      </c>
      <c r="P350" s="241">
        <f t="shared" si="325"/>
        <v>0</v>
      </c>
      <c r="Q350" s="241">
        <f t="shared" si="327"/>
        <v>0</v>
      </c>
      <c r="R350" s="242"/>
      <c r="S350" s="242"/>
      <c r="T350" s="241"/>
      <c r="U350" s="241"/>
      <c r="V350" s="241">
        <f t="shared" si="330"/>
        <v>0</v>
      </c>
      <c r="W350" s="241"/>
      <c r="X350" s="241"/>
      <c r="Y350" s="241"/>
      <c r="Z350" s="241"/>
      <c r="AA350" s="239"/>
      <c r="AB350" s="239"/>
    </row>
    <row r="351" spans="2:28" ht="51" x14ac:dyDescent="0.2">
      <c r="B351" s="238"/>
      <c r="C351" s="238"/>
      <c r="D351" s="250" t="s">
        <v>85</v>
      </c>
      <c r="E351" s="246" t="s">
        <v>86</v>
      </c>
      <c r="F351" s="241">
        <v>12700</v>
      </c>
      <c r="G351" s="241">
        <v>12700</v>
      </c>
      <c r="H351" s="241">
        <v>1815</v>
      </c>
      <c r="I351" s="241">
        <v>3614.56</v>
      </c>
      <c r="J351" s="241">
        <f t="shared" si="323"/>
        <v>-9085.44</v>
      </c>
      <c r="K351" s="241">
        <v>940.47</v>
      </c>
      <c r="L351" s="242">
        <v>100</v>
      </c>
      <c r="M351" s="242">
        <f t="shared" si="319"/>
        <v>12700</v>
      </c>
      <c r="N351" s="241">
        <f t="shared" si="328"/>
        <v>100</v>
      </c>
      <c r="O351" s="241">
        <v>0</v>
      </c>
      <c r="P351" s="241">
        <f t="shared" si="325"/>
        <v>-874.53</v>
      </c>
      <c r="Q351" s="241">
        <f t="shared" si="327"/>
        <v>0</v>
      </c>
      <c r="R351" s="242"/>
      <c r="S351" s="242"/>
      <c r="T351" s="241"/>
      <c r="U351" s="241"/>
      <c r="V351" s="241">
        <f t="shared" si="330"/>
        <v>-874.53</v>
      </c>
      <c r="W351" s="260"/>
      <c r="X351" s="260"/>
      <c r="Y351" s="260"/>
      <c r="Z351" s="241"/>
      <c r="AA351" s="239"/>
      <c r="AB351" s="239"/>
    </row>
    <row r="352" spans="2:28" ht="15.75" customHeight="1" x14ac:dyDescent="0.2">
      <c r="B352" s="238"/>
      <c r="C352" s="238"/>
      <c r="D352" s="238" t="s">
        <v>83</v>
      </c>
      <c r="E352" s="247" t="s">
        <v>153</v>
      </c>
      <c r="F352" s="241">
        <v>0</v>
      </c>
      <c r="G352" s="241">
        <v>0</v>
      </c>
      <c r="H352" s="241">
        <v>0</v>
      </c>
      <c r="I352" s="241">
        <v>0</v>
      </c>
      <c r="J352" s="241">
        <f t="shared" si="323"/>
        <v>0</v>
      </c>
      <c r="K352" s="241">
        <v>0</v>
      </c>
      <c r="L352" s="242">
        <v>100</v>
      </c>
      <c r="M352" s="242">
        <f t="shared" si="319"/>
        <v>0</v>
      </c>
      <c r="N352" s="241" t="e">
        <f t="shared" si="328"/>
        <v>#DIV/0!</v>
      </c>
      <c r="O352" s="241">
        <f>M352-F352</f>
        <v>0</v>
      </c>
      <c r="P352" s="241">
        <f t="shared" si="325"/>
        <v>0</v>
      </c>
      <c r="Q352" s="241">
        <f t="shared" si="327"/>
        <v>0</v>
      </c>
      <c r="R352" s="242"/>
      <c r="S352" s="242"/>
      <c r="T352" s="241"/>
      <c r="U352" s="241"/>
      <c r="V352" s="241">
        <f t="shared" si="330"/>
        <v>0</v>
      </c>
      <c r="W352" s="241"/>
      <c r="X352" s="241"/>
      <c r="Y352" s="241"/>
      <c r="Z352" s="241"/>
      <c r="AA352" s="239"/>
      <c r="AB352" s="239"/>
    </row>
    <row r="353" spans="1:672" s="307" customFormat="1" ht="40.5" customHeight="1" x14ac:dyDescent="0.2">
      <c r="B353" s="245" t="s">
        <v>170</v>
      </c>
      <c r="C353" s="238" t="s">
        <v>171</v>
      </c>
      <c r="D353" s="238" t="s">
        <v>77</v>
      </c>
      <c r="E353" s="247" t="s">
        <v>172</v>
      </c>
      <c r="F353" s="241">
        <v>17845</v>
      </c>
      <c r="G353" s="241">
        <v>17845</v>
      </c>
      <c r="H353" s="241">
        <v>5608</v>
      </c>
      <c r="I353" s="241">
        <v>17845</v>
      </c>
      <c r="J353" s="241">
        <f t="shared" si="323"/>
        <v>0</v>
      </c>
      <c r="K353" s="241">
        <v>5607.4348900000005</v>
      </c>
      <c r="L353" s="242">
        <v>100</v>
      </c>
      <c r="M353" s="242">
        <f t="shared" si="319"/>
        <v>17845</v>
      </c>
      <c r="N353" s="241">
        <f t="shared" si="328"/>
        <v>100</v>
      </c>
      <c r="O353" s="241">
        <v>0</v>
      </c>
      <c r="P353" s="241">
        <f t="shared" si="325"/>
        <v>-0.56510999999954947</v>
      </c>
      <c r="Q353" s="241">
        <f t="shared" si="327"/>
        <v>0</v>
      </c>
      <c r="R353" s="241"/>
      <c r="S353" s="242"/>
      <c r="T353" s="241"/>
      <c r="U353" s="241"/>
      <c r="V353" s="241">
        <v>0</v>
      </c>
      <c r="W353" s="241"/>
      <c r="X353" s="241"/>
      <c r="Y353" s="241"/>
      <c r="Z353" s="241"/>
      <c r="AA353" s="239"/>
      <c r="AB353" s="247"/>
    </row>
    <row r="354" spans="1:672" ht="25.5" x14ac:dyDescent="0.2">
      <c r="B354" s="289" t="s">
        <v>187</v>
      </c>
      <c r="C354" s="289"/>
      <c r="D354" s="289"/>
      <c r="E354" s="277" t="s">
        <v>188</v>
      </c>
      <c r="F354" s="290">
        <f t="shared" ref="F354:K354" si="331">F355+F357</f>
        <v>416747</v>
      </c>
      <c r="G354" s="290">
        <f t="shared" si="331"/>
        <v>416747</v>
      </c>
      <c r="H354" s="290">
        <f t="shared" si="331"/>
        <v>80011</v>
      </c>
      <c r="I354" s="290">
        <f t="shared" si="331"/>
        <v>386545.80310000002</v>
      </c>
      <c r="J354" s="290">
        <f t="shared" si="331"/>
        <v>-30201.196899999995</v>
      </c>
      <c r="K354" s="290">
        <f t="shared" si="331"/>
        <v>70887.595549999998</v>
      </c>
      <c r="L354" s="242">
        <f t="shared" ref="L354:L361" si="332">(K354/H354)*100</f>
        <v>88.597312307057777</v>
      </c>
      <c r="M354" s="290">
        <f t="shared" ref="M354:Q354" si="333">M355+M357</f>
        <v>416747</v>
      </c>
      <c r="N354" s="290">
        <f t="shared" si="333"/>
        <v>0</v>
      </c>
      <c r="O354" s="290">
        <f t="shared" si="333"/>
        <v>0</v>
      </c>
      <c r="P354" s="290">
        <f t="shared" si="333"/>
        <v>-9123.4044499999982</v>
      </c>
      <c r="Q354" s="290">
        <f t="shared" si="333"/>
        <v>-2837.6959999999999</v>
      </c>
      <c r="R354" s="290">
        <f>R355+R356</f>
        <v>0</v>
      </c>
      <c r="S354" s="290">
        <f t="shared" ref="S354:V360" si="334">S355</f>
        <v>0</v>
      </c>
      <c r="T354" s="290">
        <f t="shared" si="334"/>
        <v>-2837.6959999999999</v>
      </c>
      <c r="U354" s="290">
        <f t="shared" si="334"/>
        <v>0</v>
      </c>
      <c r="V354" s="290">
        <f t="shared" si="334"/>
        <v>0</v>
      </c>
      <c r="W354" s="291"/>
      <c r="X354" s="291"/>
      <c r="Y354" s="291"/>
      <c r="Z354" s="291"/>
      <c r="AA354" s="254"/>
      <c r="AB354" s="239"/>
    </row>
    <row r="355" spans="1:672" ht="42.75" customHeight="1" x14ac:dyDescent="0.2">
      <c r="B355" s="289"/>
      <c r="C355" s="289" t="s">
        <v>88</v>
      </c>
      <c r="D355" s="289"/>
      <c r="E355" s="252" t="s">
        <v>189</v>
      </c>
      <c r="F355" s="290">
        <f t="shared" ref="F355:K355" si="335">F356</f>
        <v>287514</v>
      </c>
      <c r="G355" s="290">
        <f t="shared" si="335"/>
        <v>287514</v>
      </c>
      <c r="H355" s="290">
        <f t="shared" si="335"/>
        <v>45340</v>
      </c>
      <c r="I355" s="290">
        <f t="shared" si="335"/>
        <v>259332.86480000001</v>
      </c>
      <c r="J355" s="290">
        <f t="shared" si="335"/>
        <v>-28181.13519999999</v>
      </c>
      <c r="K355" s="290">
        <f t="shared" si="335"/>
        <v>39194.024380000003</v>
      </c>
      <c r="L355" s="242">
        <f t="shared" si="332"/>
        <v>86.444694265549188</v>
      </c>
      <c r="M355" s="290">
        <f t="shared" ref="M355:Q355" si="336">M356</f>
        <v>287514</v>
      </c>
      <c r="N355" s="290">
        <f t="shared" si="336"/>
        <v>0</v>
      </c>
      <c r="O355" s="290">
        <f t="shared" si="336"/>
        <v>0</v>
      </c>
      <c r="P355" s="290">
        <f t="shared" si="336"/>
        <v>-6145.9756199999974</v>
      </c>
      <c r="Q355" s="290">
        <f t="shared" si="336"/>
        <v>-2837.6959999999999</v>
      </c>
      <c r="R355" s="290">
        <v>0</v>
      </c>
      <c r="S355" s="290">
        <v>0</v>
      </c>
      <c r="T355" s="290">
        <f t="shared" si="334"/>
        <v>-2837.6959999999999</v>
      </c>
      <c r="U355" s="290">
        <v>0</v>
      </c>
      <c r="V355" s="291">
        <v>0</v>
      </c>
      <c r="W355" s="291"/>
      <c r="X355" s="291"/>
      <c r="Y355" s="291"/>
      <c r="Z355" s="291"/>
      <c r="AA355" s="254"/>
      <c r="AB355" s="239"/>
    </row>
    <row r="356" spans="1:672" ht="76.5" x14ac:dyDescent="0.2">
      <c r="B356" s="289"/>
      <c r="C356" s="289"/>
      <c r="D356" s="292" t="s">
        <v>77</v>
      </c>
      <c r="E356" s="293" t="s">
        <v>129</v>
      </c>
      <c r="F356" s="290">
        <v>287514</v>
      </c>
      <c r="G356" s="291">
        <v>287514</v>
      </c>
      <c r="H356" s="290">
        <v>45340</v>
      </c>
      <c r="I356" s="290">
        <v>259332.86480000001</v>
      </c>
      <c r="J356" s="291">
        <f t="shared" ref="J356:J361" si="337">I356-G356</f>
        <v>-28181.13519999999</v>
      </c>
      <c r="K356" s="290">
        <v>39194.024380000003</v>
      </c>
      <c r="L356" s="242">
        <f t="shared" si="332"/>
        <v>86.444694265549188</v>
      </c>
      <c r="M356" s="290">
        <f t="shared" ref="M356:M359" si="338">F356</f>
        <v>287514</v>
      </c>
      <c r="N356" s="291">
        <v>0</v>
      </c>
      <c r="O356" s="291">
        <v>0</v>
      </c>
      <c r="P356" s="291">
        <f t="shared" ref="P356:P361" si="339">K356-H356</f>
        <v>-6145.9756199999974</v>
      </c>
      <c r="Q356" s="291">
        <f t="shared" ref="Q356:Q361" si="340">T356+R356+S356</f>
        <v>-2837.6959999999999</v>
      </c>
      <c r="R356" s="290"/>
      <c r="S356" s="290"/>
      <c r="T356" s="290">
        <v>-2837.6959999999999</v>
      </c>
      <c r="U356" s="290"/>
      <c r="V356" s="291">
        <v>0</v>
      </c>
      <c r="W356" s="291"/>
      <c r="X356" s="291"/>
      <c r="Y356" s="291"/>
      <c r="Z356" s="291"/>
      <c r="AA356" s="239" t="s">
        <v>54</v>
      </c>
      <c r="AB356" s="239" t="s">
        <v>222</v>
      </c>
      <c r="AC356" s="262"/>
    </row>
    <row r="357" spans="1:672" ht="39.75" customHeight="1" x14ac:dyDescent="0.2">
      <c r="B357" s="289"/>
      <c r="C357" s="289" t="s">
        <v>51</v>
      </c>
      <c r="D357" s="289"/>
      <c r="E357" s="252" t="s">
        <v>189</v>
      </c>
      <c r="F357" s="290">
        <f t="shared" ref="F357:K357" si="341">F358</f>
        <v>129233</v>
      </c>
      <c r="G357" s="290">
        <f t="shared" si="341"/>
        <v>129233</v>
      </c>
      <c r="H357" s="290">
        <f t="shared" si="341"/>
        <v>34671</v>
      </c>
      <c r="I357" s="290">
        <f t="shared" si="341"/>
        <v>127212.93829999999</v>
      </c>
      <c r="J357" s="290">
        <f t="shared" si="341"/>
        <v>-2020.0617000000057</v>
      </c>
      <c r="K357" s="290">
        <f t="shared" si="341"/>
        <v>31693.571169999999</v>
      </c>
      <c r="L357" s="242">
        <f t="shared" si="332"/>
        <v>91.412336448328574</v>
      </c>
      <c r="M357" s="290">
        <f t="shared" ref="M357:Q357" si="342">M358</f>
        <v>129233</v>
      </c>
      <c r="N357" s="290">
        <f t="shared" si="342"/>
        <v>0</v>
      </c>
      <c r="O357" s="290">
        <f t="shared" si="342"/>
        <v>0</v>
      </c>
      <c r="P357" s="290">
        <f t="shared" si="342"/>
        <v>-2977.4288300000007</v>
      </c>
      <c r="Q357" s="290">
        <f t="shared" si="342"/>
        <v>0</v>
      </c>
      <c r="R357" s="290">
        <v>0</v>
      </c>
      <c r="S357" s="290">
        <v>0</v>
      </c>
      <c r="T357" s="290">
        <f t="shared" si="334"/>
        <v>0</v>
      </c>
      <c r="U357" s="290">
        <v>0</v>
      </c>
      <c r="V357" s="291">
        <v>0</v>
      </c>
      <c r="W357" s="291"/>
      <c r="X357" s="291"/>
      <c r="Y357" s="291"/>
      <c r="Z357" s="291"/>
      <c r="AA357" s="254"/>
      <c r="AB357" s="239"/>
    </row>
    <row r="358" spans="1:672" ht="76.5" x14ac:dyDescent="0.2">
      <c r="B358" s="289"/>
      <c r="C358" s="289"/>
      <c r="D358" s="292" t="s">
        <v>77</v>
      </c>
      <c r="E358" s="293" t="s">
        <v>129</v>
      </c>
      <c r="F358" s="290">
        <v>129233</v>
      </c>
      <c r="G358" s="291">
        <v>129233</v>
      </c>
      <c r="H358" s="290">
        <v>34671</v>
      </c>
      <c r="I358" s="290">
        <v>127212.93829999999</v>
      </c>
      <c r="J358" s="291">
        <f t="shared" si="337"/>
        <v>-2020.0617000000057</v>
      </c>
      <c r="K358" s="290">
        <v>31693.571169999999</v>
      </c>
      <c r="L358" s="242">
        <f t="shared" si="332"/>
        <v>91.412336448328574</v>
      </c>
      <c r="M358" s="290">
        <f t="shared" si="338"/>
        <v>129233</v>
      </c>
      <c r="N358" s="291">
        <v>0</v>
      </c>
      <c r="O358" s="291">
        <v>0</v>
      </c>
      <c r="P358" s="291">
        <f t="shared" si="339"/>
        <v>-2977.4288300000007</v>
      </c>
      <c r="Q358" s="291">
        <f t="shared" si="340"/>
        <v>0</v>
      </c>
      <c r="R358" s="290"/>
      <c r="S358" s="290"/>
      <c r="T358" s="290"/>
      <c r="U358" s="290"/>
      <c r="V358" s="291">
        <v>0</v>
      </c>
      <c r="W358" s="291"/>
      <c r="X358" s="291"/>
      <c r="Y358" s="291"/>
      <c r="Z358" s="291"/>
      <c r="AA358" s="239"/>
      <c r="AB358" s="239" t="s">
        <v>222</v>
      </c>
      <c r="AC358" s="262"/>
    </row>
    <row r="359" spans="1:672" ht="25.5" x14ac:dyDescent="0.2">
      <c r="B359" s="289" t="s">
        <v>190</v>
      </c>
      <c r="C359" s="289"/>
      <c r="D359" s="289"/>
      <c r="E359" s="277" t="s">
        <v>188</v>
      </c>
      <c r="F359" s="290">
        <f t="shared" ref="F359:K359" si="343">F360</f>
        <v>118111</v>
      </c>
      <c r="G359" s="290">
        <f t="shared" si="343"/>
        <v>118111</v>
      </c>
      <c r="H359" s="290">
        <f>+H360</f>
        <v>40786</v>
      </c>
      <c r="I359" s="290">
        <f t="shared" si="343"/>
        <v>106354.764</v>
      </c>
      <c r="J359" s="290">
        <f t="shared" si="343"/>
        <v>-11756.236000000004</v>
      </c>
      <c r="K359" s="290">
        <f t="shared" si="343"/>
        <v>40205.364000000001</v>
      </c>
      <c r="L359" s="242">
        <f t="shared" si="332"/>
        <v>98.576384053351646</v>
      </c>
      <c r="M359" s="290">
        <f t="shared" si="338"/>
        <v>118111</v>
      </c>
      <c r="N359" s="290">
        <f t="shared" ref="N359:P359" si="344">N360</f>
        <v>0</v>
      </c>
      <c r="O359" s="290">
        <f t="shared" si="344"/>
        <v>0</v>
      </c>
      <c r="P359" s="290">
        <f t="shared" si="344"/>
        <v>-580.6359999999986</v>
      </c>
      <c r="Q359" s="290">
        <f>+R359+S359+T359</f>
        <v>-255.708</v>
      </c>
      <c r="R359" s="290">
        <f>R360+R361</f>
        <v>0</v>
      </c>
      <c r="S359" s="290">
        <f t="shared" ref="S359:V359" si="345">S360</f>
        <v>0</v>
      </c>
      <c r="T359" s="290">
        <f t="shared" si="334"/>
        <v>-255.708</v>
      </c>
      <c r="U359" s="290">
        <f t="shared" si="345"/>
        <v>0</v>
      </c>
      <c r="V359" s="290">
        <f t="shared" si="345"/>
        <v>0</v>
      </c>
      <c r="W359" s="291"/>
      <c r="X359" s="291"/>
      <c r="Y359" s="291"/>
      <c r="Z359" s="291"/>
      <c r="AA359" s="254"/>
      <c r="AB359" s="239"/>
    </row>
    <row r="360" spans="1:672" ht="39.75" customHeight="1" x14ac:dyDescent="0.2">
      <c r="B360" s="289"/>
      <c r="C360" s="289" t="s">
        <v>171</v>
      </c>
      <c r="D360" s="289"/>
      <c r="E360" s="252" t="s">
        <v>189</v>
      </c>
      <c r="F360" s="290">
        <f t="shared" ref="F360:K360" si="346">F361+F362</f>
        <v>118111</v>
      </c>
      <c r="G360" s="241">
        <f t="shared" si="346"/>
        <v>118111</v>
      </c>
      <c r="H360" s="241">
        <f t="shared" si="346"/>
        <v>40786</v>
      </c>
      <c r="I360" s="241">
        <f t="shared" si="346"/>
        <v>106354.764</v>
      </c>
      <c r="J360" s="291">
        <f t="shared" si="346"/>
        <v>-11756.236000000004</v>
      </c>
      <c r="K360" s="290">
        <f t="shared" si="346"/>
        <v>40205.364000000001</v>
      </c>
      <c r="L360" s="242">
        <f t="shared" si="332"/>
        <v>98.576384053351646</v>
      </c>
      <c r="M360" s="290">
        <f>M361</f>
        <v>118111</v>
      </c>
      <c r="N360" s="291">
        <v>0</v>
      </c>
      <c r="O360" s="291">
        <v>0</v>
      </c>
      <c r="P360" s="291">
        <f>P361+P362</f>
        <v>-580.6359999999986</v>
      </c>
      <c r="Q360" s="291">
        <f>Q361</f>
        <v>-255.708</v>
      </c>
      <c r="R360" s="290">
        <v>0</v>
      </c>
      <c r="S360" s="290">
        <v>0</v>
      </c>
      <c r="T360" s="290">
        <f t="shared" si="334"/>
        <v>-255.708</v>
      </c>
      <c r="U360" s="290">
        <v>0</v>
      </c>
      <c r="V360" s="291">
        <v>0</v>
      </c>
      <c r="W360" s="291"/>
      <c r="X360" s="291"/>
      <c r="Y360" s="291"/>
      <c r="Z360" s="291"/>
      <c r="AA360" s="254"/>
      <c r="AB360" s="239"/>
    </row>
    <row r="361" spans="1:672" s="307" customFormat="1" ht="51" x14ac:dyDescent="0.2">
      <c r="B361" s="238"/>
      <c r="C361" s="238"/>
      <c r="D361" s="250" t="s">
        <v>77</v>
      </c>
      <c r="E361" s="246" t="s">
        <v>129</v>
      </c>
      <c r="F361" s="242">
        <v>118111</v>
      </c>
      <c r="G361" s="241">
        <v>118111</v>
      </c>
      <c r="H361" s="242">
        <v>40786</v>
      </c>
      <c r="I361" s="242">
        <v>106354.764</v>
      </c>
      <c r="J361" s="241">
        <f t="shared" si="337"/>
        <v>-11756.236000000004</v>
      </c>
      <c r="K361" s="242">
        <v>40205.364000000001</v>
      </c>
      <c r="L361" s="242">
        <f t="shared" si="332"/>
        <v>98.576384053351646</v>
      </c>
      <c r="M361" s="242">
        <f>F361</f>
        <v>118111</v>
      </c>
      <c r="N361" s="241">
        <v>0</v>
      </c>
      <c r="O361" s="241">
        <v>0</v>
      </c>
      <c r="P361" s="241">
        <f t="shared" si="339"/>
        <v>-580.6359999999986</v>
      </c>
      <c r="Q361" s="241">
        <f t="shared" si="340"/>
        <v>-255.708</v>
      </c>
      <c r="R361" s="242"/>
      <c r="S361" s="242"/>
      <c r="T361" s="242">
        <v>-255.708</v>
      </c>
      <c r="U361" s="242"/>
      <c r="V361" s="241">
        <v>0</v>
      </c>
      <c r="W361" s="241"/>
      <c r="X361" s="241"/>
      <c r="Y361" s="241"/>
      <c r="Z361" s="241"/>
      <c r="AA361" s="239" t="s">
        <v>54</v>
      </c>
      <c r="AB361" s="239" t="s">
        <v>54</v>
      </c>
    </row>
    <row r="362" spans="1:672" s="262" customFormat="1" ht="32.25" customHeight="1" x14ac:dyDescent="0.2">
      <c r="B362" s="308"/>
      <c r="C362" s="308"/>
      <c r="D362" s="308"/>
      <c r="E362" s="309"/>
      <c r="F362" s="310"/>
      <c r="G362" s="311"/>
      <c r="H362" s="310"/>
      <c r="I362" s="310"/>
      <c r="J362" s="311"/>
      <c r="K362" s="310"/>
      <c r="L362" s="310"/>
      <c r="M362" s="310"/>
      <c r="N362" s="311"/>
      <c r="O362" s="311"/>
      <c r="P362" s="311"/>
      <c r="Q362" s="311"/>
      <c r="R362" s="310"/>
      <c r="S362" s="310"/>
      <c r="T362" s="310"/>
      <c r="U362" s="310"/>
      <c r="V362" s="311"/>
      <c r="W362" s="311"/>
      <c r="X362" s="311"/>
      <c r="Y362" s="311"/>
      <c r="Z362" s="311"/>
      <c r="AB362" s="312"/>
      <c r="AC362" s="236"/>
      <c r="AD362" s="236"/>
      <c r="AE362" s="236"/>
      <c r="AF362" s="236"/>
      <c r="AG362" s="236"/>
      <c r="AH362" s="236"/>
      <c r="AI362" s="236"/>
      <c r="AJ362" s="236"/>
      <c r="AK362" s="236"/>
      <c r="AL362" s="236"/>
      <c r="AM362" s="236"/>
      <c r="AN362" s="236"/>
      <c r="AO362" s="236"/>
      <c r="AP362" s="236"/>
      <c r="AQ362" s="236"/>
      <c r="AR362" s="236"/>
      <c r="AS362" s="236"/>
      <c r="AT362" s="236"/>
      <c r="AU362" s="236"/>
      <c r="AV362" s="236"/>
      <c r="AW362" s="236"/>
      <c r="AX362" s="236"/>
      <c r="AY362" s="236"/>
      <c r="AZ362" s="236"/>
      <c r="BA362" s="236"/>
      <c r="BB362" s="236"/>
      <c r="BC362" s="236"/>
      <c r="BD362" s="236"/>
      <c r="BE362" s="236"/>
      <c r="BF362" s="236"/>
      <c r="BG362" s="236"/>
      <c r="BH362" s="236"/>
      <c r="BI362" s="236"/>
      <c r="BJ362" s="236"/>
      <c r="BK362" s="236"/>
      <c r="BL362" s="236"/>
      <c r="BM362" s="236"/>
      <c r="BN362" s="236"/>
      <c r="BO362" s="236"/>
      <c r="BP362" s="236"/>
      <c r="BQ362" s="236"/>
      <c r="BR362" s="236"/>
      <c r="BS362" s="236"/>
      <c r="BT362" s="236"/>
      <c r="BU362" s="236"/>
      <c r="BV362" s="236"/>
      <c r="BW362" s="236"/>
      <c r="BX362" s="236"/>
      <c r="BY362" s="236"/>
      <c r="BZ362" s="236"/>
      <c r="CA362" s="236"/>
      <c r="CB362" s="236"/>
      <c r="CC362" s="236"/>
      <c r="CD362" s="236"/>
      <c r="CE362" s="236"/>
      <c r="CF362" s="236"/>
      <c r="CG362" s="236"/>
      <c r="CH362" s="236"/>
      <c r="CI362" s="236"/>
      <c r="CJ362" s="236"/>
      <c r="CK362" s="236"/>
      <c r="CL362" s="236"/>
      <c r="CM362" s="236"/>
      <c r="CN362" s="236"/>
      <c r="CO362" s="236"/>
      <c r="CP362" s="236"/>
      <c r="CQ362" s="236"/>
      <c r="CR362" s="236"/>
      <c r="CS362" s="236"/>
      <c r="CT362" s="236"/>
      <c r="CU362" s="236"/>
      <c r="CV362" s="236"/>
      <c r="CW362" s="236"/>
      <c r="CX362" s="236"/>
      <c r="CY362" s="236"/>
      <c r="CZ362" s="236"/>
      <c r="DA362" s="236"/>
      <c r="DB362" s="236"/>
      <c r="DC362" s="236"/>
      <c r="DD362" s="236"/>
      <c r="DE362" s="236"/>
      <c r="DF362" s="236"/>
      <c r="DG362" s="236"/>
      <c r="DH362" s="236"/>
      <c r="DI362" s="236"/>
      <c r="DJ362" s="236"/>
      <c r="DK362" s="236"/>
      <c r="DL362" s="236"/>
      <c r="DM362" s="236"/>
      <c r="DN362" s="236"/>
      <c r="DO362" s="236"/>
      <c r="DP362" s="236"/>
      <c r="DQ362" s="236"/>
      <c r="DR362" s="236"/>
      <c r="DS362" s="236"/>
      <c r="DT362" s="236"/>
      <c r="DU362" s="236"/>
      <c r="DV362" s="236"/>
      <c r="DW362" s="236"/>
      <c r="DX362" s="236"/>
      <c r="DY362" s="236"/>
      <c r="DZ362" s="236"/>
      <c r="EA362" s="236"/>
      <c r="EB362" s="236"/>
      <c r="EC362" s="236"/>
      <c r="ED362" s="236"/>
      <c r="EE362" s="236"/>
      <c r="EF362" s="236"/>
      <c r="EG362" s="236"/>
      <c r="EH362" s="236"/>
      <c r="EI362" s="236"/>
      <c r="EJ362" s="236"/>
      <c r="EK362" s="236"/>
      <c r="EL362" s="236"/>
      <c r="EM362" s="236"/>
      <c r="EN362" s="236"/>
      <c r="EO362" s="236"/>
      <c r="EP362" s="236"/>
      <c r="EQ362" s="236"/>
      <c r="ER362" s="236"/>
      <c r="ES362" s="236"/>
      <c r="ET362" s="236"/>
      <c r="EU362" s="236"/>
      <c r="EV362" s="236"/>
      <c r="EW362" s="236"/>
      <c r="EX362" s="236"/>
      <c r="EY362" s="236"/>
      <c r="EZ362" s="236"/>
      <c r="FA362" s="236"/>
      <c r="FB362" s="236"/>
      <c r="FC362" s="236"/>
      <c r="FD362" s="236"/>
      <c r="FE362" s="236"/>
      <c r="FF362" s="236"/>
      <c r="FG362" s="236"/>
      <c r="FH362" s="236"/>
      <c r="FI362" s="236"/>
      <c r="FJ362" s="236"/>
      <c r="FK362" s="236"/>
      <c r="FL362" s="236"/>
      <c r="FM362" s="236"/>
      <c r="FN362" s="236"/>
      <c r="FO362" s="236"/>
      <c r="FP362" s="236"/>
      <c r="FQ362" s="236"/>
      <c r="FR362" s="236"/>
      <c r="FS362" s="236"/>
      <c r="FT362" s="236"/>
      <c r="FU362" s="236"/>
      <c r="FV362" s="236"/>
      <c r="FW362" s="236"/>
      <c r="FX362" s="236"/>
      <c r="FY362" s="236"/>
      <c r="FZ362" s="236"/>
      <c r="GA362" s="236"/>
      <c r="GB362" s="236"/>
      <c r="GC362" s="236"/>
      <c r="GD362" s="236"/>
      <c r="GE362" s="236"/>
      <c r="GF362" s="236"/>
      <c r="GG362" s="236"/>
      <c r="GH362" s="236"/>
      <c r="GI362" s="236"/>
      <c r="GJ362" s="236"/>
      <c r="GK362" s="236"/>
      <c r="GL362" s="236"/>
      <c r="GM362" s="236"/>
      <c r="GN362" s="236"/>
      <c r="GO362" s="236"/>
      <c r="GP362" s="236"/>
      <c r="GQ362" s="236"/>
      <c r="GR362" s="236"/>
      <c r="GS362" s="236"/>
      <c r="GT362" s="236"/>
      <c r="GU362" s="236"/>
      <c r="GV362" s="236"/>
      <c r="GW362" s="236"/>
      <c r="GX362" s="236"/>
      <c r="GY362" s="236"/>
      <c r="GZ362" s="236"/>
      <c r="HA362" s="236"/>
      <c r="HB362" s="236"/>
      <c r="HC362" s="236"/>
      <c r="HD362" s="236"/>
      <c r="HE362" s="236"/>
      <c r="HF362" s="236"/>
      <c r="HG362" s="236"/>
      <c r="HH362" s="236"/>
      <c r="HI362" s="236"/>
      <c r="HJ362" s="236"/>
      <c r="HK362" s="236"/>
      <c r="HL362" s="236"/>
      <c r="HM362" s="236"/>
      <c r="HN362" s="236"/>
      <c r="HO362" s="236"/>
      <c r="HP362" s="236"/>
      <c r="HQ362" s="236"/>
      <c r="HR362" s="236"/>
      <c r="HS362" s="236"/>
      <c r="HT362" s="236"/>
      <c r="HU362" s="236"/>
      <c r="HV362" s="236"/>
      <c r="HW362" s="236"/>
      <c r="HX362" s="236"/>
      <c r="HY362" s="236"/>
      <c r="HZ362" s="236"/>
      <c r="IA362" s="236"/>
      <c r="IB362" s="236"/>
      <c r="IC362" s="236"/>
      <c r="ID362" s="236"/>
      <c r="IE362" s="236"/>
      <c r="IF362" s="236"/>
      <c r="IG362" s="236"/>
      <c r="IH362" s="236"/>
      <c r="II362" s="236"/>
      <c r="IJ362" s="236"/>
      <c r="IK362" s="236"/>
      <c r="IL362" s="236"/>
      <c r="IM362" s="236"/>
      <c r="IN362" s="236"/>
      <c r="IO362" s="236"/>
      <c r="IP362" s="236"/>
      <c r="IQ362" s="236"/>
      <c r="IR362" s="236"/>
      <c r="IS362" s="236"/>
      <c r="IT362" s="236"/>
      <c r="IU362" s="236"/>
      <c r="IV362" s="236"/>
      <c r="IW362" s="236"/>
      <c r="IX362" s="236"/>
      <c r="IY362" s="236"/>
      <c r="IZ362" s="236"/>
      <c r="JA362" s="236"/>
      <c r="JB362" s="236"/>
      <c r="JC362" s="236"/>
      <c r="JD362" s="236"/>
      <c r="JE362" s="236"/>
      <c r="JF362" s="236"/>
      <c r="JG362" s="236"/>
      <c r="JH362" s="236"/>
      <c r="JI362" s="236"/>
      <c r="JJ362" s="236"/>
      <c r="JK362" s="236"/>
      <c r="JL362" s="236"/>
      <c r="JM362" s="236"/>
      <c r="JN362" s="236"/>
      <c r="JO362" s="236"/>
      <c r="JP362" s="236"/>
      <c r="JQ362" s="236"/>
      <c r="JR362" s="236"/>
      <c r="JS362" s="236"/>
      <c r="JT362" s="236"/>
      <c r="JU362" s="236"/>
      <c r="JV362" s="236"/>
      <c r="JW362" s="236"/>
      <c r="JX362" s="236"/>
      <c r="JY362" s="236"/>
      <c r="JZ362" s="236"/>
      <c r="KA362" s="236"/>
      <c r="KB362" s="236"/>
      <c r="KC362" s="236"/>
      <c r="KD362" s="236"/>
      <c r="KE362" s="236"/>
      <c r="KF362" s="236"/>
      <c r="KG362" s="236"/>
      <c r="KH362" s="236"/>
      <c r="KI362" s="236"/>
      <c r="KJ362" s="236"/>
      <c r="KK362" s="236"/>
      <c r="KL362" s="236"/>
      <c r="KM362" s="236"/>
      <c r="KN362" s="236"/>
      <c r="KO362" s="236"/>
      <c r="KP362" s="236"/>
      <c r="KQ362" s="236"/>
      <c r="KR362" s="236"/>
      <c r="KS362" s="236"/>
      <c r="KT362" s="236"/>
      <c r="KU362" s="236"/>
      <c r="KV362" s="236"/>
      <c r="KW362" s="236"/>
      <c r="KX362" s="236"/>
      <c r="KY362" s="236"/>
      <c r="KZ362" s="236"/>
      <c r="LA362" s="236"/>
      <c r="LB362" s="236"/>
      <c r="LC362" s="236"/>
      <c r="LD362" s="236"/>
      <c r="LE362" s="236"/>
      <c r="LF362" s="236"/>
      <c r="LG362" s="236"/>
      <c r="LH362" s="236"/>
      <c r="LI362" s="236"/>
      <c r="LJ362" s="236"/>
      <c r="LK362" s="236"/>
      <c r="LL362" s="236"/>
      <c r="LM362" s="236"/>
      <c r="LN362" s="236"/>
      <c r="LO362" s="236"/>
      <c r="LP362" s="236"/>
      <c r="LQ362" s="236"/>
      <c r="LR362" s="236"/>
      <c r="LS362" s="236"/>
      <c r="LT362" s="236"/>
      <c r="LU362" s="236"/>
      <c r="LV362" s="236"/>
      <c r="LW362" s="236"/>
      <c r="LX362" s="236"/>
      <c r="LY362" s="236"/>
      <c r="LZ362" s="236"/>
      <c r="MA362" s="236"/>
      <c r="MB362" s="236"/>
      <c r="MC362" s="236"/>
      <c r="MD362" s="236"/>
      <c r="ME362" s="236"/>
      <c r="MF362" s="236"/>
      <c r="MG362" s="236"/>
      <c r="MH362" s="236"/>
      <c r="MI362" s="236"/>
      <c r="MJ362" s="236"/>
      <c r="MK362" s="236"/>
      <c r="ML362" s="236"/>
      <c r="MM362" s="236"/>
      <c r="MN362" s="236"/>
      <c r="MO362" s="236"/>
      <c r="MP362" s="236"/>
      <c r="MQ362" s="236"/>
      <c r="MR362" s="236"/>
      <c r="MS362" s="236"/>
      <c r="MT362" s="236"/>
      <c r="MU362" s="236"/>
      <c r="MV362" s="236"/>
      <c r="MW362" s="236"/>
      <c r="MX362" s="236"/>
      <c r="MY362" s="236"/>
      <c r="MZ362" s="236"/>
      <c r="NA362" s="236"/>
      <c r="NB362" s="236"/>
      <c r="NC362" s="236"/>
      <c r="ND362" s="236"/>
      <c r="NE362" s="236"/>
      <c r="NF362" s="236"/>
      <c r="NG362" s="236"/>
      <c r="NH362" s="236"/>
      <c r="NI362" s="236"/>
      <c r="NJ362" s="236"/>
      <c r="NK362" s="236"/>
      <c r="NL362" s="236"/>
      <c r="NM362" s="236"/>
      <c r="NN362" s="236"/>
      <c r="NO362" s="236"/>
      <c r="NP362" s="236"/>
      <c r="NQ362" s="236"/>
      <c r="NR362" s="236"/>
      <c r="NS362" s="236"/>
      <c r="NT362" s="236"/>
      <c r="NU362" s="236"/>
      <c r="NV362" s="236"/>
      <c r="NW362" s="236"/>
      <c r="NX362" s="236"/>
      <c r="NY362" s="236"/>
      <c r="NZ362" s="236"/>
      <c r="OA362" s="236"/>
      <c r="OB362" s="236"/>
      <c r="OC362" s="236"/>
      <c r="OD362" s="236"/>
      <c r="OE362" s="236"/>
      <c r="OF362" s="236"/>
      <c r="OG362" s="236"/>
      <c r="OH362" s="236"/>
      <c r="OI362" s="236"/>
      <c r="OJ362" s="236"/>
      <c r="OK362" s="236"/>
      <c r="OL362" s="236"/>
      <c r="OM362" s="236"/>
      <c r="ON362" s="236"/>
      <c r="OO362" s="236"/>
      <c r="OP362" s="236"/>
      <c r="OQ362" s="236"/>
      <c r="OR362" s="236"/>
      <c r="OS362" s="236"/>
      <c r="OT362" s="236"/>
      <c r="OU362" s="236"/>
      <c r="OV362" s="236"/>
      <c r="OW362" s="236"/>
      <c r="OX362" s="236"/>
      <c r="OY362" s="236"/>
      <c r="OZ362" s="236"/>
      <c r="PA362" s="236"/>
      <c r="PB362" s="236"/>
      <c r="PC362" s="236"/>
      <c r="PD362" s="236"/>
      <c r="PE362" s="236"/>
      <c r="PF362" s="236"/>
      <c r="PG362" s="236"/>
      <c r="PH362" s="236"/>
      <c r="PI362" s="236"/>
      <c r="PJ362" s="236"/>
      <c r="PK362" s="236"/>
      <c r="PL362" s="236"/>
      <c r="PM362" s="236"/>
      <c r="PN362" s="236"/>
      <c r="PO362" s="236"/>
      <c r="PP362" s="236"/>
      <c r="PQ362" s="236"/>
      <c r="PR362" s="236"/>
      <c r="PS362" s="236"/>
      <c r="PT362" s="236"/>
      <c r="PU362" s="236"/>
      <c r="PV362" s="236"/>
      <c r="PW362" s="236"/>
      <c r="PX362" s="236"/>
      <c r="PY362" s="236"/>
      <c r="PZ362" s="236"/>
      <c r="QA362" s="236"/>
      <c r="QB362" s="236"/>
      <c r="QC362" s="236"/>
      <c r="QD362" s="236"/>
      <c r="QE362" s="236"/>
      <c r="QF362" s="236"/>
      <c r="QG362" s="236"/>
      <c r="QH362" s="236"/>
      <c r="QI362" s="236"/>
      <c r="QJ362" s="236"/>
      <c r="QK362" s="236"/>
      <c r="QL362" s="236"/>
      <c r="QM362" s="236"/>
      <c r="QN362" s="236"/>
      <c r="QO362" s="236"/>
      <c r="QP362" s="236"/>
      <c r="QQ362" s="236"/>
      <c r="QR362" s="236"/>
      <c r="QS362" s="236"/>
      <c r="QT362" s="236"/>
      <c r="QU362" s="236"/>
      <c r="QV362" s="236"/>
      <c r="QW362" s="236"/>
      <c r="QX362" s="236"/>
      <c r="QY362" s="236"/>
      <c r="QZ362" s="236"/>
      <c r="RA362" s="236"/>
      <c r="RB362" s="236"/>
      <c r="RC362" s="236"/>
      <c r="RD362" s="236"/>
      <c r="RE362" s="236"/>
      <c r="RF362" s="236"/>
      <c r="RG362" s="236"/>
      <c r="RH362" s="236"/>
      <c r="RI362" s="236"/>
      <c r="RJ362" s="236"/>
      <c r="RK362" s="236"/>
      <c r="RL362" s="236"/>
      <c r="RM362" s="236"/>
      <c r="RN362" s="236"/>
      <c r="RO362" s="236"/>
      <c r="RP362" s="236"/>
      <c r="RQ362" s="236"/>
      <c r="RR362" s="236"/>
      <c r="RS362" s="236"/>
      <c r="RT362" s="236"/>
      <c r="RU362" s="236"/>
      <c r="RV362" s="236"/>
      <c r="RW362" s="236"/>
      <c r="RX362" s="236"/>
      <c r="RY362" s="236"/>
      <c r="RZ362" s="236"/>
      <c r="SA362" s="236"/>
      <c r="SB362" s="236"/>
      <c r="SC362" s="236"/>
      <c r="SD362" s="236"/>
      <c r="SE362" s="236"/>
      <c r="SF362" s="236"/>
      <c r="SG362" s="236"/>
      <c r="SH362" s="236"/>
      <c r="SI362" s="236"/>
      <c r="SJ362" s="236"/>
      <c r="SK362" s="236"/>
      <c r="SL362" s="236"/>
      <c r="SM362" s="236"/>
      <c r="SN362" s="236"/>
      <c r="SO362" s="236"/>
      <c r="SP362" s="236"/>
      <c r="SQ362" s="236"/>
      <c r="SR362" s="236"/>
      <c r="SS362" s="236"/>
      <c r="ST362" s="236"/>
      <c r="SU362" s="236"/>
      <c r="SV362" s="236"/>
      <c r="SW362" s="236"/>
      <c r="SX362" s="236"/>
      <c r="SY362" s="236"/>
      <c r="SZ362" s="236"/>
      <c r="TA362" s="236"/>
      <c r="TB362" s="236"/>
      <c r="TC362" s="236"/>
      <c r="TD362" s="236"/>
      <c r="TE362" s="236"/>
      <c r="TF362" s="236"/>
      <c r="TG362" s="236"/>
      <c r="TH362" s="236"/>
      <c r="TI362" s="236"/>
      <c r="TJ362" s="236"/>
      <c r="TK362" s="236"/>
      <c r="TL362" s="236"/>
      <c r="TM362" s="236"/>
      <c r="TN362" s="236"/>
      <c r="TO362" s="236"/>
      <c r="TP362" s="236"/>
      <c r="TQ362" s="236"/>
      <c r="TR362" s="236"/>
      <c r="TS362" s="236"/>
      <c r="TT362" s="236"/>
      <c r="TU362" s="236"/>
      <c r="TV362" s="236"/>
      <c r="TW362" s="236"/>
      <c r="TX362" s="236"/>
      <c r="TY362" s="236"/>
      <c r="TZ362" s="236"/>
      <c r="UA362" s="236"/>
      <c r="UB362" s="236"/>
      <c r="UC362" s="236"/>
      <c r="UD362" s="236"/>
      <c r="UE362" s="236"/>
      <c r="UF362" s="236"/>
      <c r="UG362" s="236"/>
      <c r="UH362" s="236"/>
      <c r="UI362" s="236"/>
      <c r="UJ362" s="236"/>
      <c r="UK362" s="236"/>
      <c r="UL362" s="236"/>
      <c r="UM362" s="236"/>
      <c r="UN362" s="236"/>
      <c r="UO362" s="236"/>
      <c r="UP362" s="236"/>
      <c r="UQ362" s="236"/>
      <c r="UR362" s="236"/>
      <c r="US362" s="236"/>
      <c r="UT362" s="236"/>
      <c r="UU362" s="236"/>
      <c r="UV362" s="236"/>
      <c r="UW362" s="236"/>
      <c r="UX362" s="236"/>
      <c r="UY362" s="236"/>
      <c r="UZ362" s="236"/>
      <c r="VA362" s="236"/>
      <c r="VB362" s="236"/>
      <c r="VC362" s="236"/>
      <c r="VD362" s="236"/>
      <c r="VE362" s="236"/>
      <c r="VF362" s="236"/>
      <c r="VG362" s="236"/>
      <c r="VH362" s="236"/>
      <c r="VI362" s="236"/>
      <c r="VJ362" s="236"/>
      <c r="VK362" s="236"/>
      <c r="VL362" s="236"/>
      <c r="VM362" s="236"/>
      <c r="VN362" s="236"/>
      <c r="VO362" s="236"/>
      <c r="VP362" s="236"/>
      <c r="VQ362" s="236"/>
      <c r="VR362" s="236"/>
      <c r="VS362" s="236"/>
      <c r="VT362" s="236"/>
      <c r="VU362" s="236"/>
      <c r="VV362" s="236"/>
      <c r="VW362" s="236"/>
      <c r="VX362" s="236"/>
      <c r="VY362" s="236"/>
      <c r="VZ362" s="236"/>
      <c r="WA362" s="236"/>
      <c r="WB362" s="236"/>
      <c r="WC362" s="236"/>
      <c r="WD362" s="236"/>
      <c r="WE362" s="236"/>
      <c r="WF362" s="236"/>
      <c r="WG362" s="236"/>
      <c r="WH362" s="236"/>
      <c r="WI362" s="236"/>
      <c r="WJ362" s="236"/>
      <c r="WK362" s="236"/>
      <c r="WL362" s="236"/>
      <c r="WM362" s="236"/>
      <c r="WN362" s="236"/>
      <c r="WO362" s="236"/>
      <c r="WP362" s="236"/>
      <c r="WQ362" s="236"/>
      <c r="WR362" s="236"/>
      <c r="WS362" s="236"/>
      <c r="WT362" s="236"/>
      <c r="WU362" s="236"/>
      <c r="WV362" s="236"/>
      <c r="WW362" s="236"/>
      <c r="WX362" s="236"/>
      <c r="WY362" s="236"/>
      <c r="WZ362" s="236"/>
      <c r="XA362" s="236"/>
      <c r="XB362" s="236"/>
      <c r="XC362" s="236"/>
      <c r="XD362" s="236"/>
      <c r="XE362" s="236"/>
      <c r="XF362" s="236"/>
      <c r="XG362" s="236"/>
      <c r="XH362" s="236"/>
      <c r="XI362" s="236"/>
      <c r="XJ362" s="236"/>
      <c r="XK362" s="236"/>
      <c r="XL362" s="236"/>
      <c r="XM362" s="236"/>
      <c r="XN362" s="236"/>
      <c r="XO362" s="236"/>
      <c r="XP362" s="236"/>
      <c r="XQ362" s="236"/>
      <c r="XR362" s="236"/>
      <c r="XS362" s="236"/>
      <c r="XT362" s="236"/>
      <c r="XU362" s="236"/>
      <c r="XV362" s="236"/>
      <c r="XW362" s="236"/>
      <c r="XX362" s="236"/>
      <c r="XY362" s="236"/>
      <c r="XZ362" s="236"/>
      <c r="YA362" s="236"/>
      <c r="YB362" s="236"/>
      <c r="YC362" s="236"/>
      <c r="YD362" s="236"/>
      <c r="YE362" s="236"/>
      <c r="YF362" s="236"/>
      <c r="YG362" s="236"/>
      <c r="YH362" s="236"/>
      <c r="YI362" s="236"/>
      <c r="YJ362" s="236"/>
      <c r="YK362" s="236"/>
      <c r="YL362" s="236"/>
      <c r="YM362" s="236"/>
      <c r="YN362" s="236"/>
      <c r="YO362" s="236"/>
      <c r="YP362" s="236"/>
      <c r="YQ362" s="236"/>
      <c r="YR362" s="236"/>
      <c r="YS362" s="236"/>
      <c r="YT362" s="236"/>
      <c r="YU362" s="236"/>
      <c r="YV362" s="236"/>
    </row>
    <row r="363" spans="1:672" s="262" customFormat="1" ht="5.25" customHeight="1" x14ac:dyDescent="0.2">
      <c r="A363" s="236"/>
      <c r="B363" s="308"/>
      <c r="C363" s="308"/>
      <c r="D363" s="308"/>
      <c r="E363" s="309"/>
      <c r="F363" s="310"/>
      <c r="G363" s="311"/>
      <c r="H363" s="311"/>
      <c r="I363" s="311"/>
      <c r="J363" s="311"/>
      <c r="K363" s="311"/>
      <c r="L363" s="310"/>
      <c r="M363" s="310"/>
      <c r="N363" s="311"/>
      <c r="O363" s="311"/>
      <c r="P363" s="311"/>
      <c r="Q363" s="311"/>
      <c r="R363" s="310"/>
      <c r="S363" s="310"/>
      <c r="T363" s="311"/>
      <c r="U363" s="313"/>
      <c r="V363" s="311"/>
      <c r="W363" s="313"/>
      <c r="X363" s="313"/>
      <c r="Y363" s="313"/>
      <c r="Z363" s="311"/>
      <c r="AA363" s="312"/>
      <c r="AB363" s="312"/>
      <c r="AC363" s="236"/>
      <c r="AD363" s="236"/>
      <c r="AE363" s="236"/>
      <c r="AF363" s="236"/>
      <c r="AG363" s="236"/>
      <c r="AH363" s="236"/>
      <c r="AI363" s="236"/>
      <c r="AJ363" s="236"/>
      <c r="AK363" s="236"/>
      <c r="AL363" s="236"/>
      <c r="AM363" s="236"/>
      <c r="AN363" s="236"/>
      <c r="AO363" s="236"/>
      <c r="AP363" s="236"/>
      <c r="AQ363" s="236"/>
      <c r="AR363" s="236"/>
      <c r="AS363" s="236"/>
      <c r="AT363" s="236"/>
      <c r="AU363" s="236"/>
      <c r="AV363" s="236"/>
      <c r="AW363" s="236"/>
      <c r="AX363" s="236"/>
      <c r="AY363" s="236"/>
      <c r="AZ363" s="236"/>
      <c r="BA363" s="236"/>
      <c r="BB363" s="236"/>
      <c r="BC363" s="236"/>
      <c r="BD363" s="236"/>
      <c r="BE363" s="236"/>
      <c r="BF363" s="236"/>
      <c r="BG363" s="236"/>
      <c r="BH363" s="236"/>
      <c r="BI363" s="236"/>
      <c r="BJ363" s="236"/>
      <c r="BK363" s="236"/>
      <c r="BL363" s="236"/>
      <c r="BM363" s="236"/>
      <c r="BN363" s="236"/>
      <c r="BO363" s="236"/>
      <c r="BP363" s="236"/>
      <c r="BQ363" s="236"/>
      <c r="BR363" s="236"/>
      <c r="BS363" s="236"/>
      <c r="BT363" s="236"/>
      <c r="BU363" s="236"/>
      <c r="BV363" s="236"/>
      <c r="BW363" s="236"/>
      <c r="BX363" s="236"/>
      <c r="BY363" s="236"/>
      <c r="BZ363" s="236"/>
      <c r="CA363" s="236"/>
      <c r="CB363" s="236"/>
      <c r="CC363" s="236"/>
      <c r="CD363" s="236"/>
      <c r="CE363" s="236"/>
      <c r="CF363" s="236"/>
      <c r="CG363" s="236"/>
      <c r="CH363" s="236"/>
      <c r="CI363" s="236"/>
      <c r="CJ363" s="236"/>
      <c r="CK363" s="236"/>
      <c r="CL363" s="236"/>
      <c r="CM363" s="236"/>
      <c r="CN363" s="236"/>
      <c r="CO363" s="236"/>
      <c r="CP363" s="236"/>
      <c r="CQ363" s="236"/>
      <c r="CR363" s="236"/>
      <c r="CS363" s="236"/>
      <c r="CT363" s="236"/>
      <c r="CU363" s="236"/>
      <c r="CV363" s="236"/>
      <c r="CW363" s="236"/>
      <c r="CX363" s="236"/>
      <c r="CY363" s="236"/>
      <c r="CZ363" s="236"/>
      <c r="DA363" s="236"/>
      <c r="DB363" s="236"/>
      <c r="DC363" s="236"/>
      <c r="DD363" s="236"/>
      <c r="DE363" s="236"/>
      <c r="DF363" s="236"/>
      <c r="DG363" s="236"/>
      <c r="DH363" s="236"/>
      <c r="DI363" s="236"/>
      <c r="DJ363" s="236"/>
      <c r="DK363" s="236"/>
      <c r="DL363" s="236"/>
      <c r="DM363" s="236"/>
      <c r="DN363" s="236"/>
      <c r="DO363" s="236"/>
      <c r="DP363" s="236"/>
      <c r="DQ363" s="236"/>
      <c r="DR363" s="236"/>
      <c r="DS363" s="236"/>
      <c r="DT363" s="236"/>
      <c r="DU363" s="236"/>
      <c r="DV363" s="236"/>
      <c r="DW363" s="236"/>
      <c r="DX363" s="236"/>
      <c r="DY363" s="236"/>
      <c r="DZ363" s="236"/>
      <c r="EA363" s="236"/>
      <c r="EB363" s="236"/>
      <c r="EC363" s="236"/>
      <c r="ED363" s="236"/>
      <c r="EE363" s="236"/>
      <c r="EF363" s="236"/>
      <c r="EG363" s="236"/>
      <c r="EH363" s="236"/>
      <c r="EI363" s="236"/>
      <c r="EJ363" s="236"/>
      <c r="EK363" s="236"/>
      <c r="EL363" s="236"/>
      <c r="EM363" s="236"/>
      <c r="EN363" s="236"/>
      <c r="EO363" s="236"/>
      <c r="EP363" s="236"/>
      <c r="EQ363" s="236"/>
      <c r="ER363" s="236"/>
      <c r="ES363" s="236"/>
      <c r="ET363" s="236"/>
      <c r="EU363" s="236"/>
      <c r="EV363" s="236"/>
      <c r="EW363" s="236"/>
      <c r="EX363" s="236"/>
      <c r="EY363" s="236"/>
      <c r="EZ363" s="236"/>
      <c r="FA363" s="236"/>
      <c r="FB363" s="236"/>
      <c r="FC363" s="236"/>
      <c r="FD363" s="236"/>
      <c r="FE363" s="236"/>
      <c r="FF363" s="236"/>
      <c r="FG363" s="236"/>
      <c r="FH363" s="236"/>
      <c r="FI363" s="236"/>
      <c r="FJ363" s="236"/>
      <c r="FK363" s="236"/>
      <c r="FL363" s="236"/>
      <c r="FM363" s="236"/>
      <c r="FN363" s="236"/>
      <c r="FO363" s="236"/>
      <c r="FP363" s="236"/>
      <c r="FQ363" s="236"/>
      <c r="FR363" s="236"/>
      <c r="FS363" s="236"/>
      <c r="FT363" s="236"/>
      <c r="FU363" s="236"/>
      <c r="FV363" s="236"/>
      <c r="FW363" s="236"/>
      <c r="FX363" s="236"/>
      <c r="FY363" s="236"/>
      <c r="FZ363" s="236"/>
      <c r="GA363" s="236"/>
      <c r="GB363" s="236"/>
      <c r="GC363" s="236"/>
      <c r="GD363" s="236"/>
      <c r="GE363" s="236"/>
      <c r="GF363" s="236"/>
      <c r="GG363" s="236"/>
      <c r="GH363" s="236"/>
      <c r="GI363" s="236"/>
      <c r="GJ363" s="236"/>
      <c r="GK363" s="236"/>
      <c r="GL363" s="236"/>
      <c r="GM363" s="236"/>
      <c r="GN363" s="236"/>
      <c r="GO363" s="236"/>
      <c r="GP363" s="236"/>
      <c r="GQ363" s="236"/>
      <c r="GR363" s="236"/>
      <c r="GS363" s="236"/>
      <c r="GT363" s="236"/>
      <c r="GU363" s="236"/>
      <c r="GV363" s="236"/>
      <c r="GW363" s="236"/>
      <c r="GX363" s="236"/>
      <c r="GY363" s="236"/>
      <c r="GZ363" s="236"/>
      <c r="HA363" s="236"/>
      <c r="HB363" s="236"/>
      <c r="HC363" s="236"/>
      <c r="HD363" s="236"/>
      <c r="HE363" s="236"/>
      <c r="HF363" s="236"/>
      <c r="HG363" s="236"/>
      <c r="HH363" s="236"/>
      <c r="HI363" s="236"/>
      <c r="HJ363" s="236"/>
      <c r="HK363" s="236"/>
      <c r="HL363" s="236"/>
      <c r="HM363" s="236"/>
      <c r="HN363" s="236"/>
      <c r="HO363" s="236"/>
      <c r="HP363" s="236"/>
      <c r="HQ363" s="236"/>
      <c r="HR363" s="236"/>
      <c r="HS363" s="236"/>
      <c r="HT363" s="236"/>
      <c r="HU363" s="236"/>
      <c r="HV363" s="236"/>
      <c r="HW363" s="236"/>
      <c r="HX363" s="236"/>
      <c r="HY363" s="236"/>
      <c r="HZ363" s="236"/>
      <c r="IA363" s="236"/>
      <c r="IB363" s="236"/>
      <c r="IC363" s="236"/>
      <c r="ID363" s="236"/>
      <c r="IE363" s="236"/>
      <c r="IF363" s="236"/>
      <c r="IG363" s="236"/>
      <c r="IH363" s="236"/>
      <c r="II363" s="236"/>
      <c r="IJ363" s="236"/>
      <c r="IK363" s="236"/>
      <c r="IL363" s="236"/>
      <c r="IM363" s="236"/>
      <c r="IN363" s="236"/>
      <c r="IO363" s="236"/>
      <c r="IP363" s="236"/>
      <c r="IQ363" s="236"/>
      <c r="IR363" s="236"/>
      <c r="IS363" s="236"/>
      <c r="IT363" s="236"/>
      <c r="IU363" s="236"/>
      <c r="IV363" s="236"/>
      <c r="IW363" s="236"/>
      <c r="IX363" s="236"/>
      <c r="IY363" s="236"/>
      <c r="IZ363" s="236"/>
      <c r="JA363" s="236"/>
      <c r="JB363" s="236"/>
      <c r="JC363" s="236"/>
      <c r="JD363" s="236"/>
      <c r="JE363" s="236"/>
      <c r="JF363" s="236"/>
      <c r="JG363" s="236"/>
      <c r="JH363" s="236"/>
      <c r="JI363" s="236"/>
      <c r="JJ363" s="236"/>
      <c r="JK363" s="236"/>
      <c r="JL363" s="236"/>
      <c r="JM363" s="236"/>
      <c r="JN363" s="236"/>
      <c r="JO363" s="236"/>
      <c r="JP363" s="236"/>
      <c r="JQ363" s="236"/>
      <c r="JR363" s="236"/>
      <c r="JS363" s="236"/>
      <c r="JT363" s="236"/>
      <c r="JU363" s="236"/>
      <c r="JV363" s="236"/>
      <c r="JW363" s="236"/>
      <c r="JX363" s="236"/>
      <c r="JY363" s="236"/>
      <c r="JZ363" s="236"/>
      <c r="KA363" s="236"/>
      <c r="KB363" s="236"/>
      <c r="KC363" s="236"/>
      <c r="KD363" s="236"/>
      <c r="KE363" s="236"/>
      <c r="KF363" s="236"/>
      <c r="KG363" s="236"/>
      <c r="KH363" s="236"/>
      <c r="KI363" s="236"/>
      <c r="KJ363" s="236"/>
      <c r="KK363" s="236"/>
      <c r="KL363" s="236"/>
      <c r="KM363" s="236"/>
      <c r="KN363" s="236"/>
      <c r="KO363" s="236"/>
      <c r="KP363" s="236"/>
      <c r="KQ363" s="236"/>
      <c r="KR363" s="236"/>
      <c r="KS363" s="236"/>
      <c r="KT363" s="236"/>
      <c r="KU363" s="236"/>
      <c r="KV363" s="236"/>
      <c r="KW363" s="236"/>
      <c r="KX363" s="236"/>
      <c r="KY363" s="236"/>
      <c r="KZ363" s="236"/>
      <c r="LA363" s="236"/>
      <c r="LB363" s="236"/>
      <c r="LC363" s="236"/>
      <c r="LD363" s="236"/>
      <c r="LE363" s="236"/>
      <c r="LF363" s="236"/>
      <c r="LG363" s="236"/>
      <c r="LH363" s="236"/>
      <c r="LI363" s="236"/>
      <c r="LJ363" s="236"/>
      <c r="LK363" s="236"/>
      <c r="LL363" s="236"/>
      <c r="LM363" s="236"/>
      <c r="LN363" s="236"/>
      <c r="LO363" s="236"/>
      <c r="LP363" s="236"/>
      <c r="LQ363" s="236"/>
      <c r="LR363" s="236"/>
      <c r="LS363" s="236"/>
      <c r="LT363" s="236"/>
      <c r="LU363" s="236"/>
      <c r="LV363" s="236"/>
      <c r="LW363" s="236"/>
      <c r="LX363" s="236"/>
      <c r="LY363" s="236"/>
      <c r="LZ363" s="236"/>
      <c r="MA363" s="236"/>
      <c r="MB363" s="236"/>
      <c r="MC363" s="236"/>
      <c r="MD363" s="236"/>
      <c r="ME363" s="236"/>
      <c r="MF363" s="236"/>
      <c r="MG363" s="236"/>
      <c r="MH363" s="236"/>
      <c r="MI363" s="236"/>
      <c r="MJ363" s="236"/>
      <c r="MK363" s="236"/>
      <c r="ML363" s="236"/>
      <c r="MM363" s="236"/>
      <c r="MN363" s="236"/>
      <c r="MO363" s="236"/>
      <c r="MP363" s="236"/>
      <c r="MQ363" s="236"/>
      <c r="MR363" s="236"/>
      <c r="MS363" s="236"/>
      <c r="MT363" s="236"/>
      <c r="MU363" s="236"/>
      <c r="MV363" s="236"/>
      <c r="MW363" s="236"/>
      <c r="MX363" s="236"/>
      <c r="MY363" s="236"/>
      <c r="MZ363" s="236"/>
      <c r="NA363" s="236"/>
      <c r="NB363" s="236"/>
      <c r="NC363" s="236"/>
      <c r="ND363" s="236"/>
      <c r="NE363" s="236"/>
      <c r="NF363" s="236"/>
      <c r="NG363" s="236"/>
      <c r="NH363" s="236"/>
      <c r="NI363" s="236"/>
      <c r="NJ363" s="236"/>
      <c r="NK363" s="236"/>
      <c r="NL363" s="236"/>
      <c r="NM363" s="236"/>
      <c r="NN363" s="236"/>
      <c r="NO363" s="236"/>
      <c r="NP363" s="236"/>
      <c r="NQ363" s="236"/>
      <c r="NR363" s="236"/>
      <c r="NS363" s="236"/>
      <c r="NT363" s="236"/>
      <c r="NU363" s="236"/>
      <c r="NV363" s="236"/>
      <c r="NW363" s="236"/>
      <c r="NX363" s="236"/>
      <c r="NY363" s="236"/>
      <c r="NZ363" s="236"/>
      <c r="OA363" s="236"/>
      <c r="OB363" s="236"/>
      <c r="OC363" s="236"/>
      <c r="OD363" s="236"/>
      <c r="OE363" s="236"/>
      <c r="OF363" s="236"/>
      <c r="OG363" s="236"/>
      <c r="OH363" s="236"/>
      <c r="OI363" s="236"/>
      <c r="OJ363" s="236"/>
      <c r="OK363" s="236"/>
      <c r="OL363" s="236"/>
      <c r="OM363" s="236"/>
      <c r="ON363" s="236"/>
      <c r="OO363" s="236"/>
      <c r="OP363" s="236"/>
      <c r="OQ363" s="236"/>
      <c r="OR363" s="236"/>
      <c r="OS363" s="236"/>
      <c r="OT363" s="236"/>
      <c r="OU363" s="236"/>
      <c r="OV363" s="236"/>
      <c r="OW363" s="236"/>
      <c r="OX363" s="236"/>
      <c r="OY363" s="236"/>
      <c r="OZ363" s="236"/>
      <c r="PA363" s="236"/>
      <c r="PB363" s="236"/>
      <c r="PC363" s="236"/>
      <c r="PD363" s="236"/>
      <c r="PE363" s="236"/>
      <c r="PF363" s="236"/>
      <c r="PG363" s="236"/>
      <c r="PH363" s="236"/>
      <c r="PI363" s="236"/>
      <c r="PJ363" s="236"/>
      <c r="PK363" s="236"/>
      <c r="PL363" s="236"/>
      <c r="PM363" s="236"/>
      <c r="PN363" s="236"/>
      <c r="PO363" s="236"/>
      <c r="PP363" s="236"/>
      <c r="PQ363" s="236"/>
      <c r="PR363" s="236"/>
      <c r="PS363" s="236"/>
      <c r="PT363" s="236"/>
      <c r="PU363" s="236"/>
      <c r="PV363" s="236"/>
      <c r="PW363" s="236"/>
      <c r="PX363" s="236"/>
      <c r="PY363" s="236"/>
      <c r="PZ363" s="236"/>
      <c r="QA363" s="236"/>
      <c r="QB363" s="236"/>
      <c r="QC363" s="236"/>
      <c r="QD363" s="236"/>
      <c r="QE363" s="236"/>
      <c r="QF363" s="236"/>
      <c r="QG363" s="236"/>
      <c r="QH363" s="236"/>
      <c r="QI363" s="236"/>
      <c r="QJ363" s="236"/>
      <c r="QK363" s="236"/>
      <c r="QL363" s="236"/>
      <c r="QM363" s="236"/>
      <c r="QN363" s="236"/>
      <c r="QO363" s="236"/>
      <c r="QP363" s="236"/>
      <c r="QQ363" s="236"/>
      <c r="QR363" s="236"/>
      <c r="QS363" s="236"/>
      <c r="QT363" s="236"/>
      <c r="QU363" s="236"/>
      <c r="QV363" s="236"/>
      <c r="QW363" s="236"/>
      <c r="QX363" s="236"/>
      <c r="QY363" s="236"/>
      <c r="QZ363" s="236"/>
      <c r="RA363" s="236"/>
      <c r="RB363" s="236"/>
      <c r="RC363" s="236"/>
      <c r="RD363" s="236"/>
      <c r="RE363" s="236"/>
      <c r="RF363" s="236"/>
      <c r="RG363" s="236"/>
      <c r="RH363" s="236"/>
      <c r="RI363" s="236"/>
      <c r="RJ363" s="236"/>
      <c r="RK363" s="236"/>
      <c r="RL363" s="236"/>
      <c r="RM363" s="236"/>
      <c r="RN363" s="236"/>
      <c r="RO363" s="236"/>
      <c r="RP363" s="236"/>
      <c r="RQ363" s="236"/>
      <c r="RR363" s="236"/>
      <c r="RS363" s="236"/>
      <c r="RT363" s="236"/>
      <c r="RU363" s="236"/>
      <c r="RV363" s="236"/>
      <c r="RW363" s="236"/>
      <c r="RX363" s="236"/>
      <c r="RY363" s="236"/>
      <c r="RZ363" s="236"/>
      <c r="SA363" s="236"/>
      <c r="SB363" s="236"/>
      <c r="SC363" s="236"/>
      <c r="SD363" s="236"/>
      <c r="SE363" s="236"/>
      <c r="SF363" s="236"/>
      <c r="SG363" s="236"/>
      <c r="SH363" s="236"/>
      <c r="SI363" s="236"/>
      <c r="SJ363" s="236"/>
      <c r="SK363" s="236"/>
      <c r="SL363" s="236"/>
      <c r="SM363" s="236"/>
      <c r="SN363" s="236"/>
      <c r="SO363" s="236"/>
      <c r="SP363" s="236"/>
      <c r="SQ363" s="236"/>
      <c r="SR363" s="236"/>
      <c r="SS363" s="236"/>
      <c r="ST363" s="236"/>
      <c r="SU363" s="236"/>
      <c r="SV363" s="236"/>
      <c r="SW363" s="236"/>
      <c r="SX363" s="236"/>
      <c r="SY363" s="236"/>
      <c r="SZ363" s="236"/>
      <c r="TA363" s="236"/>
      <c r="TB363" s="236"/>
      <c r="TC363" s="236"/>
      <c r="TD363" s="236"/>
      <c r="TE363" s="236"/>
      <c r="TF363" s="236"/>
      <c r="TG363" s="236"/>
      <c r="TH363" s="236"/>
      <c r="TI363" s="236"/>
      <c r="TJ363" s="236"/>
      <c r="TK363" s="236"/>
      <c r="TL363" s="236"/>
      <c r="TM363" s="236"/>
      <c r="TN363" s="236"/>
      <c r="TO363" s="236"/>
      <c r="TP363" s="236"/>
      <c r="TQ363" s="236"/>
      <c r="TR363" s="236"/>
      <c r="TS363" s="236"/>
      <c r="TT363" s="236"/>
      <c r="TU363" s="236"/>
      <c r="TV363" s="236"/>
      <c r="TW363" s="236"/>
      <c r="TX363" s="236"/>
      <c r="TY363" s="236"/>
      <c r="TZ363" s="236"/>
      <c r="UA363" s="236"/>
      <c r="UB363" s="236"/>
      <c r="UC363" s="236"/>
      <c r="UD363" s="236"/>
      <c r="UE363" s="236"/>
      <c r="UF363" s="236"/>
      <c r="UG363" s="236"/>
      <c r="UH363" s="236"/>
      <c r="UI363" s="236"/>
      <c r="UJ363" s="236"/>
      <c r="UK363" s="236"/>
      <c r="UL363" s="236"/>
      <c r="UM363" s="236"/>
      <c r="UN363" s="236"/>
      <c r="UO363" s="236"/>
      <c r="UP363" s="236"/>
      <c r="UQ363" s="236"/>
      <c r="UR363" s="236"/>
      <c r="US363" s="236"/>
      <c r="UT363" s="236"/>
      <c r="UU363" s="236"/>
      <c r="UV363" s="236"/>
      <c r="UW363" s="236"/>
      <c r="UX363" s="236"/>
      <c r="UY363" s="236"/>
      <c r="UZ363" s="236"/>
      <c r="VA363" s="236"/>
      <c r="VB363" s="236"/>
      <c r="VC363" s="236"/>
      <c r="VD363" s="236"/>
      <c r="VE363" s="236"/>
      <c r="VF363" s="236"/>
      <c r="VG363" s="236"/>
      <c r="VH363" s="236"/>
      <c r="VI363" s="236"/>
      <c r="VJ363" s="236"/>
      <c r="VK363" s="236"/>
      <c r="VL363" s="236"/>
      <c r="VM363" s="236"/>
      <c r="VN363" s="236"/>
      <c r="VO363" s="236"/>
      <c r="VP363" s="236"/>
      <c r="VQ363" s="236"/>
      <c r="VR363" s="236"/>
      <c r="VS363" s="236"/>
      <c r="VT363" s="236"/>
      <c r="VU363" s="236"/>
      <c r="VV363" s="236"/>
      <c r="VW363" s="236"/>
      <c r="VX363" s="236"/>
      <c r="VY363" s="236"/>
      <c r="VZ363" s="236"/>
      <c r="WA363" s="236"/>
      <c r="WB363" s="236"/>
      <c r="WC363" s="236"/>
      <c r="WD363" s="236"/>
      <c r="WE363" s="236"/>
      <c r="WF363" s="236"/>
      <c r="WG363" s="236"/>
      <c r="WH363" s="236"/>
      <c r="WI363" s="236"/>
      <c r="WJ363" s="236"/>
      <c r="WK363" s="236"/>
      <c r="WL363" s="236"/>
      <c r="WM363" s="236"/>
      <c r="WN363" s="236"/>
      <c r="WO363" s="236"/>
      <c r="WP363" s="236"/>
      <c r="WQ363" s="236"/>
      <c r="WR363" s="236"/>
      <c r="WS363" s="236"/>
      <c r="WT363" s="236"/>
      <c r="WU363" s="236"/>
      <c r="WV363" s="236"/>
      <c r="WW363" s="236"/>
      <c r="WX363" s="236"/>
      <c r="WY363" s="236"/>
      <c r="WZ363" s="236"/>
      <c r="XA363" s="236"/>
      <c r="XB363" s="236"/>
      <c r="XC363" s="236"/>
      <c r="XD363" s="236"/>
      <c r="XE363" s="236"/>
      <c r="XF363" s="236"/>
      <c r="XG363" s="236"/>
      <c r="XH363" s="236"/>
      <c r="XI363" s="236"/>
      <c r="XJ363" s="236"/>
      <c r="XK363" s="236"/>
      <c r="XL363" s="236"/>
      <c r="XM363" s="236"/>
      <c r="XN363" s="236"/>
      <c r="XO363" s="236"/>
      <c r="XP363" s="236"/>
      <c r="XQ363" s="236"/>
      <c r="XR363" s="236"/>
      <c r="XS363" s="236"/>
      <c r="XT363" s="236"/>
      <c r="XU363" s="236"/>
      <c r="XV363" s="236"/>
      <c r="XW363" s="236"/>
      <c r="XX363" s="236"/>
      <c r="XY363" s="236"/>
      <c r="XZ363" s="236"/>
      <c r="YA363" s="236"/>
      <c r="YB363" s="236"/>
      <c r="YC363" s="236"/>
      <c r="YD363" s="236"/>
      <c r="YE363" s="236"/>
      <c r="YF363" s="236"/>
      <c r="YG363" s="236"/>
      <c r="YH363" s="236"/>
      <c r="YI363" s="236"/>
      <c r="YJ363" s="236"/>
      <c r="YK363" s="236"/>
      <c r="YL363" s="236"/>
      <c r="YM363" s="236"/>
      <c r="YN363" s="236"/>
      <c r="YO363" s="236"/>
      <c r="YP363" s="236"/>
      <c r="YQ363" s="236"/>
      <c r="YR363" s="236"/>
      <c r="YS363" s="236"/>
      <c r="YT363" s="236"/>
      <c r="YU363" s="236"/>
      <c r="YV363" s="236"/>
    </row>
    <row r="364" spans="1:672" s="262" customFormat="1" x14ac:dyDescent="0.2">
      <c r="A364" s="236"/>
      <c r="B364" s="236"/>
      <c r="C364" s="236"/>
      <c r="D364" s="236"/>
      <c r="E364" s="236" t="s">
        <v>173</v>
      </c>
      <c r="F364" s="314"/>
      <c r="G364" s="314"/>
      <c r="H364" s="315"/>
      <c r="I364" s="315"/>
      <c r="J364" s="315"/>
      <c r="K364" s="314"/>
      <c r="L364" s="314"/>
      <c r="M364" s="314"/>
      <c r="N364" s="314"/>
      <c r="O364" s="314" t="s">
        <v>174</v>
      </c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236"/>
      <c r="AB364" s="236"/>
      <c r="AC364" s="236"/>
      <c r="AD364" s="236"/>
      <c r="AE364" s="236"/>
      <c r="AF364" s="236"/>
      <c r="AG364" s="236"/>
      <c r="AH364" s="236"/>
      <c r="AI364" s="236"/>
      <c r="AJ364" s="236"/>
      <c r="AK364" s="236"/>
      <c r="AL364" s="236"/>
      <c r="AM364" s="236"/>
      <c r="AN364" s="236"/>
      <c r="AO364" s="236"/>
      <c r="AP364" s="236"/>
      <c r="AQ364" s="236"/>
      <c r="AR364" s="236"/>
      <c r="AS364" s="236"/>
      <c r="AT364" s="236"/>
      <c r="AU364" s="236"/>
      <c r="AV364" s="236"/>
      <c r="AW364" s="236"/>
      <c r="AX364" s="236"/>
      <c r="AY364" s="236"/>
      <c r="AZ364" s="236"/>
      <c r="BA364" s="236"/>
      <c r="BB364" s="236"/>
      <c r="BC364" s="236"/>
      <c r="BD364" s="236"/>
      <c r="BE364" s="236"/>
      <c r="BF364" s="236"/>
      <c r="BG364" s="236"/>
      <c r="BH364" s="236"/>
      <c r="BI364" s="236"/>
      <c r="BJ364" s="236"/>
      <c r="BK364" s="236"/>
      <c r="BL364" s="236"/>
      <c r="BM364" s="236"/>
      <c r="BN364" s="236"/>
      <c r="BO364" s="236"/>
      <c r="BP364" s="236"/>
      <c r="BQ364" s="236"/>
      <c r="BR364" s="236"/>
      <c r="BS364" s="236"/>
      <c r="BT364" s="236"/>
      <c r="BU364" s="236"/>
      <c r="BV364" s="236"/>
      <c r="BW364" s="236"/>
      <c r="BX364" s="236"/>
      <c r="BY364" s="236"/>
      <c r="BZ364" s="236"/>
      <c r="CA364" s="236"/>
      <c r="CB364" s="236"/>
      <c r="CC364" s="236"/>
      <c r="CD364" s="236"/>
      <c r="CE364" s="236"/>
      <c r="CF364" s="236"/>
      <c r="CG364" s="236"/>
      <c r="CH364" s="236"/>
      <c r="CI364" s="236"/>
      <c r="CJ364" s="236"/>
      <c r="CK364" s="236"/>
      <c r="CL364" s="236"/>
      <c r="CM364" s="236"/>
      <c r="CN364" s="236"/>
      <c r="CO364" s="236"/>
      <c r="CP364" s="236"/>
      <c r="CQ364" s="236"/>
      <c r="CR364" s="236"/>
      <c r="CS364" s="236"/>
      <c r="CT364" s="236"/>
      <c r="CU364" s="236"/>
      <c r="CV364" s="236"/>
      <c r="CW364" s="236"/>
      <c r="CX364" s="236"/>
      <c r="CY364" s="236"/>
      <c r="CZ364" s="236"/>
      <c r="DA364" s="236"/>
      <c r="DB364" s="236"/>
      <c r="DC364" s="236"/>
      <c r="DD364" s="236"/>
      <c r="DE364" s="236"/>
      <c r="DF364" s="236"/>
      <c r="DG364" s="236"/>
      <c r="DH364" s="236"/>
      <c r="DI364" s="236"/>
      <c r="DJ364" s="236"/>
      <c r="DK364" s="236"/>
      <c r="DL364" s="236"/>
      <c r="DM364" s="236"/>
      <c r="DN364" s="236"/>
      <c r="DO364" s="236"/>
      <c r="DP364" s="236"/>
      <c r="DQ364" s="236"/>
      <c r="DR364" s="236"/>
      <c r="DS364" s="236"/>
      <c r="DT364" s="236"/>
      <c r="DU364" s="236"/>
      <c r="DV364" s="236"/>
      <c r="DW364" s="236"/>
      <c r="DX364" s="236"/>
      <c r="DY364" s="236"/>
      <c r="DZ364" s="236"/>
      <c r="EA364" s="236"/>
      <c r="EB364" s="236"/>
      <c r="EC364" s="236"/>
      <c r="ED364" s="236"/>
      <c r="EE364" s="236"/>
      <c r="EF364" s="236"/>
      <c r="EG364" s="236"/>
      <c r="EH364" s="236"/>
      <c r="EI364" s="236"/>
      <c r="EJ364" s="236"/>
      <c r="EK364" s="236"/>
      <c r="EL364" s="236"/>
      <c r="EM364" s="236"/>
      <c r="EN364" s="236"/>
      <c r="EO364" s="236"/>
      <c r="EP364" s="236"/>
      <c r="EQ364" s="236"/>
      <c r="ER364" s="236"/>
      <c r="ES364" s="236"/>
      <c r="ET364" s="236"/>
      <c r="EU364" s="236"/>
      <c r="EV364" s="236"/>
      <c r="EW364" s="236"/>
      <c r="EX364" s="236"/>
      <c r="EY364" s="236"/>
      <c r="EZ364" s="236"/>
      <c r="FA364" s="236"/>
      <c r="FB364" s="236"/>
      <c r="FC364" s="236"/>
      <c r="FD364" s="236"/>
      <c r="FE364" s="236"/>
      <c r="FF364" s="236"/>
      <c r="FG364" s="236"/>
      <c r="FH364" s="236"/>
      <c r="FI364" s="236"/>
      <c r="FJ364" s="236"/>
      <c r="FK364" s="236"/>
      <c r="FL364" s="236"/>
      <c r="FM364" s="236"/>
      <c r="FN364" s="236"/>
      <c r="FO364" s="236"/>
      <c r="FP364" s="236"/>
      <c r="FQ364" s="236"/>
      <c r="FR364" s="236"/>
      <c r="FS364" s="236"/>
      <c r="FT364" s="236"/>
      <c r="FU364" s="236"/>
      <c r="FV364" s="236"/>
      <c r="FW364" s="236"/>
      <c r="FX364" s="236"/>
      <c r="FY364" s="236"/>
      <c r="FZ364" s="236"/>
      <c r="GA364" s="236"/>
      <c r="GB364" s="236"/>
      <c r="GC364" s="236"/>
      <c r="GD364" s="236"/>
      <c r="GE364" s="236"/>
      <c r="GF364" s="236"/>
      <c r="GG364" s="236"/>
      <c r="GH364" s="236"/>
      <c r="GI364" s="236"/>
      <c r="GJ364" s="236"/>
      <c r="GK364" s="236"/>
      <c r="GL364" s="236"/>
      <c r="GM364" s="236"/>
      <c r="GN364" s="236"/>
      <c r="GO364" s="236"/>
      <c r="GP364" s="236"/>
      <c r="GQ364" s="236"/>
      <c r="GR364" s="236"/>
      <c r="GS364" s="236"/>
      <c r="GT364" s="236"/>
      <c r="GU364" s="236"/>
      <c r="GV364" s="236"/>
      <c r="GW364" s="236"/>
      <c r="GX364" s="236"/>
      <c r="GY364" s="236"/>
      <c r="GZ364" s="236"/>
      <c r="HA364" s="236"/>
      <c r="HB364" s="236"/>
      <c r="HC364" s="236"/>
      <c r="HD364" s="236"/>
      <c r="HE364" s="236"/>
      <c r="HF364" s="236"/>
      <c r="HG364" s="236"/>
      <c r="HH364" s="236"/>
      <c r="HI364" s="236"/>
      <c r="HJ364" s="236"/>
      <c r="HK364" s="236"/>
      <c r="HL364" s="236"/>
      <c r="HM364" s="236"/>
      <c r="HN364" s="236"/>
      <c r="HO364" s="236"/>
      <c r="HP364" s="236"/>
      <c r="HQ364" s="236"/>
      <c r="HR364" s="236"/>
      <c r="HS364" s="236"/>
      <c r="HT364" s="236"/>
      <c r="HU364" s="236"/>
      <c r="HV364" s="236"/>
      <c r="HW364" s="236"/>
      <c r="HX364" s="236"/>
      <c r="HY364" s="236"/>
      <c r="HZ364" s="236"/>
      <c r="IA364" s="236"/>
      <c r="IB364" s="236"/>
      <c r="IC364" s="236"/>
      <c r="ID364" s="236"/>
      <c r="IE364" s="236"/>
      <c r="IF364" s="236"/>
      <c r="IG364" s="236"/>
      <c r="IH364" s="236"/>
      <c r="II364" s="236"/>
      <c r="IJ364" s="236"/>
      <c r="IK364" s="236"/>
      <c r="IL364" s="236"/>
      <c r="IM364" s="236"/>
      <c r="IN364" s="236"/>
      <c r="IO364" s="236"/>
      <c r="IP364" s="236"/>
      <c r="IQ364" s="236"/>
      <c r="IR364" s="236"/>
      <c r="IS364" s="236"/>
      <c r="IT364" s="236"/>
      <c r="IU364" s="236"/>
      <c r="IV364" s="236"/>
      <c r="IW364" s="236"/>
      <c r="IX364" s="236"/>
      <c r="IY364" s="236"/>
      <c r="IZ364" s="236"/>
      <c r="JA364" s="236"/>
      <c r="JB364" s="236"/>
      <c r="JC364" s="236"/>
      <c r="JD364" s="236"/>
      <c r="JE364" s="236"/>
      <c r="JF364" s="236"/>
      <c r="JG364" s="236"/>
      <c r="JH364" s="236"/>
      <c r="JI364" s="236"/>
      <c r="JJ364" s="236"/>
      <c r="JK364" s="236"/>
      <c r="JL364" s="236"/>
      <c r="JM364" s="236"/>
      <c r="JN364" s="236"/>
      <c r="JO364" s="236"/>
      <c r="JP364" s="236"/>
      <c r="JQ364" s="236"/>
      <c r="JR364" s="236"/>
      <c r="JS364" s="236"/>
      <c r="JT364" s="236"/>
      <c r="JU364" s="236"/>
      <c r="JV364" s="236"/>
      <c r="JW364" s="236"/>
      <c r="JX364" s="236"/>
      <c r="JY364" s="236"/>
      <c r="JZ364" s="236"/>
      <c r="KA364" s="236"/>
      <c r="KB364" s="236"/>
      <c r="KC364" s="236"/>
      <c r="KD364" s="236"/>
      <c r="KE364" s="236"/>
      <c r="KF364" s="236"/>
      <c r="KG364" s="236"/>
      <c r="KH364" s="236"/>
      <c r="KI364" s="236"/>
      <c r="KJ364" s="236"/>
      <c r="KK364" s="236"/>
      <c r="KL364" s="236"/>
      <c r="KM364" s="236"/>
      <c r="KN364" s="236"/>
      <c r="KO364" s="236"/>
      <c r="KP364" s="236"/>
      <c r="KQ364" s="236"/>
      <c r="KR364" s="236"/>
      <c r="KS364" s="236"/>
      <c r="KT364" s="236"/>
      <c r="KU364" s="236"/>
      <c r="KV364" s="236"/>
      <c r="KW364" s="236"/>
      <c r="KX364" s="236"/>
      <c r="KY364" s="236"/>
      <c r="KZ364" s="236"/>
      <c r="LA364" s="236"/>
      <c r="LB364" s="236"/>
      <c r="LC364" s="236"/>
      <c r="LD364" s="236"/>
      <c r="LE364" s="236"/>
      <c r="LF364" s="236"/>
      <c r="LG364" s="236"/>
      <c r="LH364" s="236"/>
      <c r="LI364" s="236"/>
      <c r="LJ364" s="236"/>
      <c r="LK364" s="236"/>
      <c r="LL364" s="236"/>
      <c r="LM364" s="236"/>
      <c r="LN364" s="236"/>
      <c r="LO364" s="236"/>
      <c r="LP364" s="236"/>
      <c r="LQ364" s="236"/>
      <c r="LR364" s="236"/>
      <c r="LS364" s="236"/>
      <c r="LT364" s="236"/>
      <c r="LU364" s="236"/>
      <c r="LV364" s="236"/>
      <c r="LW364" s="236"/>
      <c r="LX364" s="236"/>
      <c r="LY364" s="236"/>
      <c r="LZ364" s="236"/>
      <c r="MA364" s="236"/>
      <c r="MB364" s="236"/>
      <c r="MC364" s="236"/>
      <c r="MD364" s="236"/>
      <c r="ME364" s="236"/>
      <c r="MF364" s="236"/>
      <c r="MG364" s="236"/>
      <c r="MH364" s="236"/>
      <c r="MI364" s="236"/>
      <c r="MJ364" s="236"/>
      <c r="MK364" s="236"/>
      <c r="ML364" s="236"/>
      <c r="MM364" s="236"/>
      <c r="MN364" s="236"/>
      <c r="MO364" s="236"/>
      <c r="MP364" s="236"/>
      <c r="MQ364" s="236"/>
      <c r="MR364" s="236"/>
      <c r="MS364" s="236"/>
      <c r="MT364" s="236"/>
      <c r="MU364" s="236"/>
      <c r="MV364" s="236"/>
      <c r="MW364" s="236"/>
      <c r="MX364" s="236"/>
      <c r="MY364" s="236"/>
      <c r="MZ364" s="236"/>
      <c r="NA364" s="236"/>
      <c r="NB364" s="236"/>
      <c r="NC364" s="236"/>
      <c r="ND364" s="236"/>
      <c r="NE364" s="236"/>
      <c r="NF364" s="236"/>
      <c r="NG364" s="236"/>
      <c r="NH364" s="236"/>
      <c r="NI364" s="236"/>
      <c r="NJ364" s="236"/>
      <c r="NK364" s="236"/>
      <c r="NL364" s="236"/>
      <c r="NM364" s="236"/>
      <c r="NN364" s="236"/>
      <c r="NO364" s="236"/>
      <c r="NP364" s="236"/>
      <c r="NQ364" s="236"/>
      <c r="NR364" s="236"/>
      <c r="NS364" s="236"/>
      <c r="NT364" s="236"/>
      <c r="NU364" s="236"/>
      <c r="NV364" s="236"/>
      <c r="NW364" s="236"/>
      <c r="NX364" s="236"/>
      <c r="NY364" s="236"/>
      <c r="NZ364" s="236"/>
      <c r="OA364" s="236"/>
      <c r="OB364" s="236"/>
      <c r="OC364" s="236"/>
      <c r="OD364" s="236"/>
      <c r="OE364" s="236"/>
      <c r="OF364" s="236"/>
      <c r="OG364" s="236"/>
      <c r="OH364" s="236"/>
      <c r="OI364" s="236"/>
      <c r="OJ364" s="236"/>
      <c r="OK364" s="236"/>
      <c r="OL364" s="236"/>
      <c r="OM364" s="236"/>
      <c r="ON364" s="236"/>
      <c r="OO364" s="236"/>
      <c r="OP364" s="236"/>
      <c r="OQ364" s="236"/>
      <c r="OR364" s="236"/>
      <c r="OS364" s="236"/>
      <c r="OT364" s="236"/>
      <c r="OU364" s="236"/>
      <c r="OV364" s="236"/>
      <c r="OW364" s="236"/>
      <c r="OX364" s="236"/>
      <c r="OY364" s="236"/>
      <c r="OZ364" s="236"/>
      <c r="PA364" s="236"/>
      <c r="PB364" s="236"/>
      <c r="PC364" s="236"/>
      <c r="PD364" s="236"/>
      <c r="PE364" s="236"/>
      <c r="PF364" s="236"/>
      <c r="PG364" s="236"/>
      <c r="PH364" s="236"/>
      <c r="PI364" s="236"/>
      <c r="PJ364" s="236"/>
      <c r="PK364" s="236"/>
      <c r="PL364" s="236"/>
      <c r="PM364" s="236"/>
      <c r="PN364" s="236"/>
      <c r="PO364" s="236"/>
      <c r="PP364" s="236"/>
      <c r="PQ364" s="236"/>
      <c r="PR364" s="236"/>
      <c r="PS364" s="236"/>
      <c r="PT364" s="236"/>
      <c r="PU364" s="236"/>
      <c r="PV364" s="236"/>
      <c r="PW364" s="236"/>
      <c r="PX364" s="236"/>
      <c r="PY364" s="236"/>
      <c r="PZ364" s="236"/>
      <c r="QA364" s="236"/>
      <c r="QB364" s="236"/>
      <c r="QC364" s="236"/>
      <c r="QD364" s="236"/>
      <c r="QE364" s="236"/>
      <c r="QF364" s="236"/>
      <c r="QG364" s="236"/>
      <c r="QH364" s="236"/>
      <c r="QI364" s="236"/>
      <c r="QJ364" s="236"/>
      <c r="QK364" s="236"/>
      <c r="QL364" s="236"/>
      <c r="QM364" s="236"/>
      <c r="QN364" s="236"/>
      <c r="QO364" s="236"/>
      <c r="QP364" s="236"/>
      <c r="QQ364" s="236"/>
      <c r="QR364" s="236"/>
      <c r="QS364" s="236"/>
      <c r="QT364" s="236"/>
      <c r="QU364" s="236"/>
      <c r="QV364" s="236"/>
      <c r="QW364" s="236"/>
      <c r="QX364" s="236"/>
      <c r="QY364" s="236"/>
      <c r="QZ364" s="236"/>
      <c r="RA364" s="236"/>
      <c r="RB364" s="236"/>
      <c r="RC364" s="236"/>
      <c r="RD364" s="236"/>
      <c r="RE364" s="236"/>
      <c r="RF364" s="236"/>
      <c r="RG364" s="236"/>
      <c r="RH364" s="236"/>
      <c r="RI364" s="236"/>
      <c r="RJ364" s="236"/>
      <c r="RK364" s="236"/>
      <c r="RL364" s="236"/>
      <c r="RM364" s="236"/>
      <c r="RN364" s="236"/>
      <c r="RO364" s="236"/>
      <c r="RP364" s="236"/>
      <c r="RQ364" s="236"/>
      <c r="RR364" s="236"/>
      <c r="RS364" s="236"/>
      <c r="RT364" s="236"/>
      <c r="RU364" s="236"/>
      <c r="RV364" s="236"/>
      <c r="RW364" s="236"/>
      <c r="RX364" s="236"/>
      <c r="RY364" s="236"/>
      <c r="RZ364" s="236"/>
      <c r="SA364" s="236"/>
      <c r="SB364" s="236"/>
      <c r="SC364" s="236"/>
      <c r="SD364" s="236"/>
      <c r="SE364" s="236"/>
      <c r="SF364" s="236"/>
      <c r="SG364" s="236"/>
      <c r="SH364" s="236"/>
      <c r="SI364" s="236"/>
      <c r="SJ364" s="236"/>
      <c r="SK364" s="236"/>
      <c r="SL364" s="236"/>
      <c r="SM364" s="236"/>
      <c r="SN364" s="236"/>
      <c r="SO364" s="236"/>
      <c r="SP364" s="236"/>
      <c r="SQ364" s="236"/>
      <c r="SR364" s="236"/>
      <c r="SS364" s="236"/>
      <c r="ST364" s="236"/>
      <c r="SU364" s="236"/>
      <c r="SV364" s="236"/>
      <c r="SW364" s="236"/>
      <c r="SX364" s="236"/>
      <c r="SY364" s="236"/>
      <c r="SZ364" s="236"/>
      <c r="TA364" s="236"/>
      <c r="TB364" s="236"/>
      <c r="TC364" s="236"/>
      <c r="TD364" s="236"/>
      <c r="TE364" s="236"/>
      <c r="TF364" s="236"/>
      <c r="TG364" s="236"/>
      <c r="TH364" s="236"/>
      <c r="TI364" s="236"/>
      <c r="TJ364" s="236"/>
      <c r="TK364" s="236"/>
      <c r="TL364" s="236"/>
      <c r="TM364" s="236"/>
      <c r="TN364" s="236"/>
      <c r="TO364" s="236"/>
      <c r="TP364" s="236"/>
      <c r="TQ364" s="236"/>
      <c r="TR364" s="236"/>
      <c r="TS364" s="236"/>
      <c r="TT364" s="236"/>
      <c r="TU364" s="236"/>
      <c r="TV364" s="236"/>
      <c r="TW364" s="236"/>
      <c r="TX364" s="236"/>
      <c r="TY364" s="236"/>
      <c r="TZ364" s="236"/>
      <c r="UA364" s="236"/>
      <c r="UB364" s="236"/>
      <c r="UC364" s="236"/>
      <c r="UD364" s="236"/>
      <c r="UE364" s="236"/>
      <c r="UF364" s="236"/>
      <c r="UG364" s="236"/>
      <c r="UH364" s="236"/>
      <c r="UI364" s="236"/>
      <c r="UJ364" s="236"/>
      <c r="UK364" s="236"/>
      <c r="UL364" s="236"/>
      <c r="UM364" s="236"/>
      <c r="UN364" s="236"/>
      <c r="UO364" s="236"/>
      <c r="UP364" s="236"/>
      <c r="UQ364" s="236"/>
      <c r="UR364" s="236"/>
      <c r="US364" s="236"/>
      <c r="UT364" s="236"/>
      <c r="UU364" s="236"/>
      <c r="UV364" s="236"/>
      <c r="UW364" s="236"/>
      <c r="UX364" s="236"/>
      <c r="UY364" s="236"/>
      <c r="UZ364" s="236"/>
      <c r="VA364" s="236"/>
      <c r="VB364" s="236"/>
      <c r="VC364" s="236"/>
      <c r="VD364" s="236"/>
      <c r="VE364" s="236"/>
      <c r="VF364" s="236"/>
      <c r="VG364" s="236"/>
      <c r="VH364" s="236"/>
      <c r="VI364" s="236"/>
      <c r="VJ364" s="236"/>
      <c r="VK364" s="236"/>
      <c r="VL364" s="236"/>
      <c r="VM364" s="236"/>
      <c r="VN364" s="236"/>
      <c r="VO364" s="236"/>
      <c r="VP364" s="236"/>
      <c r="VQ364" s="236"/>
      <c r="VR364" s="236"/>
      <c r="VS364" s="236"/>
      <c r="VT364" s="236"/>
      <c r="VU364" s="236"/>
      <c r="VV364" s="236"/>
      <c r="VW364" s="236"/>
      <c r="VX364" s="236"/>
      <c r="VY364" s="236"/>
      <c r="VZ364" s="236"/>
      <c r="WA364" s="236"/>
      <c r="WB364" s="236"/>
      <c r="WC364" s="236"/>
      <c r="WD364" s="236"/>
      <c r="WE364" s="236"/>
      <c r="WF364" s="236"/>
      <c r="WG364" s="236"/>
      <c r="WH364" s="236"/>
      <c r="WI364" s="236"/>
      <c r="WJ364" s="236"/>
      <c r="WK364" s="236"/>
      <c r="WL364" s="236"/>
      <c r="WM364" s="236"/>
      <c r="WN364" s="236"/>
      <c r="WO364" s="236"/>
      <c r="WP364" s="236"/>
      <c r="WQ364" s="236"/>
      <c r="WR364" s="236"/>
      <c r="WS364" s="236"/>
      <c r="WT364" s="236"/>
      <c r="WU364" s="236"/>
      <c r="WV364" s="236"/>
      <c r="WW364" s="236"/>
      <c r="WX364" s="236"/>
      <c r="WY364" s="236"/>
      <c r="WZ364" s="236"/>
      <c r="XA364" s="236"/>
      <c r="XB364" s="236"/>
      <c r="XC364" s="236"/>
      <c r="XD364" s="236"/>
      <c r="XE364" s="236"/>
      <c r="XF364" s="236"/>
      <c r="XG364" s="236"/>
      <c r="XH364" s="236"/>
      <c r="XI364" s="236"/>
      <c r="XJ364" s="236"/>
      <c r="XK364" s="236"/>
      <c r="XL364" s="236"/>
      <c r="XM364" s="236"/>
      <c r="XN364" s="236"/>
      <c r="XO364" s="236"/>
      <c r="XP364" s="236"/>
      <c r="XQ364" s="236"/>
      <c r="XR364" s="236"/>
      <c r="XS364" s="236"/>
      <c r="XT364" s="236"/>
      <c r="XU364" s="236"/>
      <c r="XV364" s="236"/>
      <c r="XW364" s="236"/>
      <c r="XX364" s="236"/>
      <c r="XY364" s="236"/>
      <c r="XZ364" s="236"/>
      <c r="YA364" s="236"/>
      <c r="YB364" s="236"/>
      <c r="YC364" s="236"/>
      <c r="YD364" s="236"/>
      <c r="YE364" s="236"/>
      <c r="YF364" s="236"/>
      <c r="YG364" s="236"/>
      <c r="YH364" s="236"/>
      <c r="YI364" s="236"/>
      <c r="YJ364" s="236"/>
      <c r="YK364" s="236"/>
      <c r="YL364" s="236"/>
      <c r="YM364" s="236"/>
      <c r="YN364" s="236"/>
      <c r="YO364" s="236"/>
      <c r="YP364" s="236"/>
      <c r="YQ364" s="236"/>
      <c r="YR364" s="236"/>
      <c r="YS364" s="236"/>
      <c r="YT364" s="236"/>
      <c r="YU364" s="236"/>
      <c r="YV364" s="236"/>
    </row>
    <row r="365" spans="1:672" s="262" customFormat="1" x14ac:dyDescent="0.2">
      <c r="A365" s="236"/>
      <c r="B365" s="236"/>
      <c r="C365" s="236"/>
      <c r="D365" s="236"/>
      <c r="E365" s="236"/>
      <c r="F365" s="314"/>
      <c r="G365" s="314"/>
      <c r="H365" s="316"/>
      <c r="I365" s="316"/>
      <c r="J365" s="316"/>
      <c r="K365" s="314"/>
      <c r="L365" s="314"/>
      <c r="M365" s="314"/>
      <c r="N365" s="314"/>
      <c r="O365" s="314"/>
      <c r="P365" s="314"/>
      <c r="Q365" s="314"/>
      <c r="R365" s="314"/>
      <c r="S365" s="314"/>
      <c r="T365" s="314"/>
      <c r="U365" s="314"/>
      <c r="V365" s="314"/>
      <c r="W365" s="314"/>
      <c r="X365" s="314"/>
      <c r="Y365" s="314"/>
      <c r="Z365" s="314"/>
      <c r="AA365" s="236"/>
      <c r="AB365" s="236"/>
      <c r="AC365" s="236"/>
      <c r="AD365" s="236"/>
      <c r="AE365" s="236"/>
      <c r="AF365" s="236"/>
      <c r="AG365" s="236"/>
      <c r="AH365" s="236"/>
      <c r="AI365" s="236"/>
      <c r="AJ365" s="236"/>
      <c r="AK365" s="236"/>
      <c r="AL365" s="236"/>
      <c r="AM365" s="236"/>
      <c r="AN365" s="236"/>
      <c r="AO365" s="236"/>
      <c r="AP365" s="236"/>
      <c r="AQ365" s="236"/>
      <c r="AR365" s="236"/>
      <c r="AS365" s="236"/>
      <c r="AT365" s="236"/>
      <c r="AU365" s="236"/>
      <c r="AV365" s="236"/>
      <c r="AW365" s="236"/>
      <c r="AX365" s="236"/>
      <c r="AY365" s="236"/>
      <c r="AZ365" s="236"/>
      <c r="BA365" s="236"/>
      <c r="BB365" s="236"/>
      <c r="BC365" s="236"/>
      <c r="BD365" s="236"/>
      <c r="BE365" s="236"/>
      <c r="BF365" s="236"/>
      <c r="BG365" s="236"/>
      <c r="BH365" s="236"/>
      <c r="BI365" s="236"/>
      <c r="BJ365" s="236"/>
      <c r="BK365" s="236"/>
      <c r="BL365" s="236"/>
      <c r="BM365" s="236"/>
      <c r="BN365" s="236"/>
      <c r="BO365" s="236"/>
      <c r="BP365" s="236"/>
      <c r="BQ365" s="236"/>
      <c r="BR365" s="236"/>
      <c r="BS365" s="236"/>
      <c r="BT365" s="236"/>
      <c r="BU365" s="236"/>
      <c r="BV365" s="236"/>
      <c r="BW365" s="236"/>
      <c r="BX365" s="236"/>
      <c r="BY365" s="236"/>
      <c r="BZ365" s="236"/>
      <c r="CA365" s="236"/>
      <c r="CB365" s="236"/>
      <c r="CC365" s="236"/>
      <c r="CD365" s="236"/>
      <c r="CE365" s="236"/>
      <c r="CF365" s="236"/>
      <c r="CG365" s="236"/>
      <c r="CH365" s="236"/>
      <c r="CI365" s="236"/>
      <c r="CJ365" s="236"/>
      <c r="CK365" s="236"/>
      <c r="CL365" s="236"/>
      <c r="CM365" s="236"/>
      <c r="CN365" s="236"/>
      <c r="CO365" s="236"/>
      <c r="CP365" s="236"/>
      <c r="CQ365" s="236"/>
      <c r="CR365" s="236"/>
      <c r="CS365" s="236"/>
      <c r="CT365" s="236"/>
      <c r="CU365" s="236"/>
      <c r="CV365" s="236"/>
      <c r="CW365" s="236"/>
      <c r="CX365" s="236"/>
      <c r="CY365" s="236"/>
      <c r="CZ365" s="236"/>
      <c r="DA365" s="236"/>
      <c r="DB365" s="236"/>
      <c r="DC365" s="236"/>
      <c r="DD365" s="236"/>
      <c r="DE365" s="236"/>
      <c r="DF365" s="236"/>
      <c r="DG365" s="236"/>
      <c r="DH365" s="236"/>
      <c r="DI365" s="236"/>
      <c r="DJ365" s="236"/>
      <c r="DK365" s="236"/>
      <c r="DL365" s="236"/>
      <c r="DM365" s="236"/>
      <c r="DN365" s="236"/>
      <c r="DO365" s="236"/>
      <c r="DP365" s="236"/>
      <c r="DQ365" s="236"/>
      <c r="DR365" s="236"/>
      <c r="DS365" s="236"/>
      <c r="DT365" s="236"/>
      <c r="DU365" s="236"/>
      <c r="DV365" s="236"/>
      <c r="DW365" s="236"/>
      <c r="DX365" s="236"/>
      <c r="DY365" s="236"/>
      <c r="DZ365" s="236"/>
      <c r="EA365" s="236"/>
      <c r="EB365" s="236"/>
      <c r="EC365" s="236"/>
      <c r="ED365" s="236"/>
      <c r="EE365" s="236"/>
      <c r="EF365" s="236"/>
      <c r="EG365" s="236"/>
      <c r="EH365" s="236"/>
      <c r="EI365" s="236"/>
      <c r="EJ365" s="236"/>
      <c r="EK365" s="236"/>
      <c r="EL365" s="236"/>
      <c r="EM365" s="236"/>
      <c r="EN365" s="236"/>
      <c r="EO365" s="236"/>
      <c r="EP365" s="236"/>
      <c r="EQ365" s="236"/>
      <c r="ER365" s="236"/>
      <c r="ES365" s="236"/>
      <c r="ET365" s="236"/>
      <c r="EU365" s="236"/>
      <c r="EV365" s="236"/>
      <c r="EW365" s="236"/>
      <c r="EX365" s="236"/>
      <c r="EY365" s="236"/>
      <c r="EZ365" s="236"/>
      <c r="FA365" s="236"/>
      <c r="FB365" s="236"/>
      <c r="FC365" s="236"/>
      <c r="FD365" s="236"/>
      <c r="FE365" s="236"/>
      <c r="FF365" s="236"/>
      <c r="FG365" s="236"/>
      <c r="FH365" s="236"/>
      <c r="FI365" s="236"/>
      <c r="FJ365" s="236"/>
      <c r="FK365" s="236"/>
      <c r="FL365" s="236"/>
      <c r="FM365" s="236"/>
      <c r="FN365" s="236"/>
      <c r="FO365" s="236"/>
      <c r="FP365" s="236"/>
      <c r="FQ365" s="236"/>
      <c r="FR365" s="236"/>
      <c r="FS365" s="236"/>
      <c r="FT365" s="236"/>
      <c r="FU365" s="236"/>
      <c r="FV365" s="236"/>
      <c r="FW365" s="236"/>
      <c r="FX365" s="236"/>
      <c r="FY365" s="236"/>
      <c r="FZ365" s="236"/>
      <c r="GA365" s="236"/>
      <c r="GB365" s="236"/>
      <c r="GC365" s="236"/>
      <c r="GD365" s="236"/>
      <c r="GE365" s="236"/>
      <c r="GF365" s="236"/>
      <c r="GG365" s="236"/>
      <c r="GH365" s="236"/>
      <c r="GI365" s="236"/>
      <c r="GJ365" s="236"/>
      <c r="GK365" s="236"/>
      <c r="GL365" s="236"/>
      <c r="GM365" s="236"/>
      <c r="GN365" s="236"/>
      <c r="GO365" s="236"/>
      <c r="GP365" s="236"/>
      <c r="GQ365" s="236"/>
      <c r="GR365" s="236"/>
      <c r="GS365" s="236"/>
      <c r="GT365" s="236"/>
      <c r="GU365" s="236"/>
      <c r="GV365" s="236"/>
      <c r="GW365" s="236"/>
      <c r="GX365" s="236"/>
      <c r="GY365" s="236"/>
      <c r="GZ365" s="236"/>
      <c r="HA365" s="236"/>
      <c r="HB365" s="236"/>
      <c r="HC365" s="236"/>
      <c r="HD365" s="236"/>
      <c r="HE365" s="236"/>
      <c r="HF365" s="236"/>
      <c r="HG365" s="236"/>
      <c r="HH365" s="236"/>
      <c r="HI365" s="236"/>
      <c r="HJ365" s="236"/>
      <c r="HK365" s="236"/>
      <c r="HL365" s="236"/>
      <c r="HM365" s="236"/>
      <c r="HN365" s="236"/>
      <c r="HO365" s="236"/>
      <c r="HP365" s="236"/>
      <c r="HQ365" s="236"/>
      <c r="HR365" s="236"/>
      <c r="HS365" s="236"/>
      <c r="HT365" s="236"/>
      <c r="HU365" s="236"/>
      <c r="HV365" s="236"/>
      <c r="HW365" s="236"/>
      <c r="HX365" s="236"/>
      <c r="HY365" s="236"/>
      <c r="HZ365" s="236"/>
      <c r="IA365" s="236"/>
      <c r="IB365" s="236"/>
      <c r="IC365" s="236"/>
      <c r="ID365" s="236"/>
      <c r="IE365" s="236"/>
      <c r="IF365" s="236"/>
      <c r="IG365" s="236"/>
      <c r="IH365" s="236"/>
      <c r="II365" s="236"/>
      <c r="IJ365" s="236"/>
      <c r="IK365" s="236"/>
      <c r="IL365" s="236"/>
      <c r="IM365" s="236"/>
      <c r="IN365" s="236"/>
      <c r="IO365" s="236"/>
      <c r="IP365" s="236"/>
      <c r="IQ365" s="236"/>
      <c r="IR365" s="236"/>
      <c r="IS365" s="236"/>
      <c r="IT365" s="236"/>
      <c r="IU365" s="236"/>
      <c r="IV365" s="236"/>
      <c r="IW365" s="236"/>
      <c r="IX365" s="236"/>
      <c r="IY365" s="236"/>
      <c r="IZ365" s="236"/>
      <c r="JA365" s="236"/>
      <c r="JB365" s="236"/>
      <c r="JC365" s="236"/>
      <c r="JD365" s="236"/>
      <c r="JE365" s="236"/>
      <c r="JF365" s="236"/>
      <c r="JG365" s="236"/>
      <c r="JH365" s="236"/>
      <c r="JI365" s="236"/>
      <c r="JJ365" s="236"/>
      <c r="JK365" s="236"/>
      <c r="JL365" s="236"/>
      <c r="JM365" s="236"/>
      <c r="JN365" s="236"/>
      <c r="JO365" s="236"/>
      <c r="JP365" s="236"/>
      <c r="JQ365" s="236"/>
      <c r="JR365" s="236"/>
      <c r="JS365" s="236"/>
      <c r="JT365" s="236"/>
      <c r="JU365" s="236"/>
      <c r="JV365" s="236"/>
      <c r="JW365" s="236"/>
      <c r="JX365" s="236"/>
      <c r="JY365" s="236"/>
      <c r="JZ365" s="236"/>
      <c r="KA365" s="236"/>
      <c r="KB365" s="236"/>
      <c r="KC365" s="236"/>
      <c r="KD365" s="236"/>
      <c r="KE365" s="236"/>
      <c r="KF365" s="236"/>
      <c r="KG365" s="236"/>
      <c r="KH365" s="236"/>
      <c r="KI365" s="236"/>
      <c r="KJ365" s="236"/>
      <c r="KK365" s="236"/>
      <c r="KL365" s="236"/>
      <c r="KM365" s="236"/>
      <c r="KN365" s="236"/>
      <c r="KO365" s="236"/>
      <c r="KP365" s="236"/>
      <c r="KQ365" s="236"/>
      <c r="KR365" s="236"/>
      <c r="KS365" s="236"/>
      <c r="KT365" s="236"/>
      <c r="KU365" s="236"/>
      <c r="KV365" s="236"/>
      <c r="KW365" s="236"/>
      <c r="KX365" s="236"/>
      <c r="KY365" s="236"/>
      <c r="KZ365" s="236"/>
      <c r="LA365" s="236"/>
      <c r="LB365" s="236"/>
      <c r="LC365" s="236"/>
      <c r="LD365" s="236"/>
      <c r="LE365" s="236"/>
      <c r="LF365" s="236"/>
      <c r="LG365" s="236"/>
      <c r="LH365" s="236"/>
      <c r="LI365" s="236"/>
      <c r="LJ365" s="236"/>
      <c r="LK365" s="236"/>
      <c r="LL365" s="236"/>
      <c r="LM365" s="236"/>
      <c r="LN365" s="236"/>
      <c r="LO365" s="236"/>
      <c r="LP365" s="236"/>
      <c r="LQ365" s="236"/>
      <c r="LR365" s="236"/>
      <c r="LS365" s="236"/>
      <c r="LT365" s="236"/>
      <c r="LU365" s="236"/>
      <c r="LV365" s="236"/>
      <c r="LW365" s="236"/>
      <c r="LX365" s="236"/>
      <c r="LY365" s="236"/>
      <c r="LZ365" s="236"/>
      <c r="MA365" s="236"/>
      <c r="MB365" s="236"/>
      <c r="MC365" s="236"/>
      <c r="MD365" s="236"/>
      <c r="ME365" s="236"/>
      <c r="MF365" s="236"/>
      <c r="MG365" s="236"/>
      <c r="MH365" s="236"/>
      <c r="MI365" s="236"/>
      <c r="MJ365" s="236"/>
      <c r="MK365" s="236"/>
      <c r="ML365" s="236"/>
      <c r="MM365" s="236"/>
      <c r="MN365" s="236"/>
      <c r="MO365" s="236"/>
      <c r="MP365" s="236"/>
      <c r="MQ365" s="236"/>
      <c r="MR365" s="236"/>
      <c r="MS365" s="236"/>
      <c r="MT365" s="236"/>
      <c r="MU365" s="236"/>
      <c r="MV365" s="236"/>
      <c r="MW365" s="236"/>
      <c r="MX365" s="236"/>
      <c r="MY365" s="236"/>
      <c r="MZ365" s="236"/>
      <c r="NA365" s="236"/>
      <c r="NB365" s="236"/>
      <c r="NC365" s="236"/>
      <c r="ND365" s="236"/>
      <c r="NE365" s="236"/>
      <c r="NF365" s="236"/>
      <c r="NG365" s="236"/>
      <c r="NH365" s="236"/>
      <c r="NI365" s="236"/>
      <c r="NJ365" s="236"/>
      <c r="NK365" s="236"/>
      <c r="NL365" s="236"/>
      <c r="NM365" s="236"/>
      <c r="NN365" s="236"/>
      <c r="NO365" s="236"/>
      <c r="NP365" s="236"/>
      <c r="NQ365" s="236"/>
      <c r="NR365" s="236"/>
      <c r="NS365" s="236"/>
      <c r="NT365" s="236"/>
      <c r="NU365" s="236"/>
      <c r="NV365" s="236"/>
      <c r="NW365" s="236"/>
      <c r="NX365" s="236"/>
      <c r="NY365" s="236"/>
      <c r="NZ365" s="236"/>
      <c r="OA365" s="236"/>
      <c r="OB365" s="236"/>
      <c r="OC365" s="236"/>
      <c r="OD365" s="236"/>
      <c r="OE365" s="236"/>
      <c r="OF365" s="236"/>
      <c r="OG365" s="236"/>
      <c r="OH365" s="236"/>
      <c r="OI365" s="236"/>
      <c r="OJ365" s="236"/>
      <c r="OK365" s="236"/>
      <c r="OL365" s="236"/>
      <c r="OM365" s="236"/>
      <c r="ON365" s="236"/>
      <c r="OO365" s="236"/>
      <c r="OP365" s="236"/>
      <c r="OQ365" s="236"/>
      <c r="OR365" s="236"/>
      <c r="OS365" s="236"/>
      <c r="OT365" s="236"/>
      <c r="OU365" s="236"/>
      <c r="OV365" s="236"/>
      <c r="OW365" s="236"/>
      <c r="OX365" s="236"/>
      <c r="OY365" s="236"/>
      <c r="OZ365" s="236"/>
      <c r="PA365" s="236"/>
      <c r="PB365" s="236"/>
      <c r="PC365" s="236"/>
      <c r="PD365" s="236"/>
      <c r="PE365" s="236"/>
      <c r="PF365" s="236"/>
      <c r="PG365" s="236"/>
      <c r="PH365" s="236"/>
      <c r="PI365" s="236"/>
      <c r="PJ365" s="236"/>
      <c r="PK365" s="236"/>
      <c r="PL365" s="236"/>
      <c r="PM365" s="236"/>
      <c r="PN365" s="236"/>
      <c r="PO365" s="236"/>
      <c r="PP365" s="236"/>
      <c r="PQ365" s="236"/>
      <c r="PR365" s="236"/>
      <c r="PS365" s="236"/>
      <c r="PT365" s="236"/>
      <c r="PU365" s="236"/>
      <c r="PV365" s="236"/>
      <c r="PW365" s="236"/>
      <c r="PX365" s="236"/>
      <c r="PY365" s="236"/>
      <c r="PZ365" s="236"/>
      <c r="QA365" s="236"/>
      <c r="QB365" s="236"/>
      <c r="QC365" s="236"/>
      <c r="QD365" s="236"/>
      <c r="QE365" s="236"/>
      <c r="QF365" s="236"/>
      <c r="QG365" s="236"/>
      <c r="QH365" s="236"/>
      <c r="QI365" s="236"/>
      <c r="QJ365" s="236"/>
      <c r="QK365" s="236"/>
      <c r="QL365" s="236"/>
      <c r="QM365" s="236"/>
      <c r="QN365" s="236"/>
      <c r="QO365" s="236"/>
      <c r="QP365" s="236"/>
      <c r="QQ365" s="236"/>
      <c r="QR365" s="236"/>
      <c r="QS365" s="236"/>
      <c r="QT365" s="236"/>
      <c r="QU365" s="236"/>
      <c r="QV365" s="236"/>
      <c r="QW365" s="236"/>
      <c r="QX365" s="236"/>
      <c r="QY365" s="236"/>
      <c r="QZ365" s="236"/>
      <c r="RA365" s="236"/>
      <c r="RB365" s="236"/>
      <c r="RC365" s="236"/>
      <c r="RD365" s="236"/>
      <c r="RE365" s="236"/>
      <c r="RF365" s="236"/>
      <c r="RG365" s="236"/>
      <c r="RH365" s="236"/>
      <c r="RI365" s="236"/>
      <c r="RJ365" s="236"/>
      <c r="RK365" s="236"/>
      <c r="RL365" s="236"/>
      <c r="RM365" s="236"/>
      <c r="RN365" s="236"/>
      <c r="RO365" s="236"/>
      <c r="RP365" s="236"/>
      <c r="RQ365" s="236"/>
      <c r="RR365" s="236"/>
      <c r="RS365" s="236"/>
      <c r="RT365" s="236"/>
      <c r="RU365" s="236"/>
      <c r="RV365" s="236"/>
      <c r="RW365" s="236"/>
      <c r="RX365" s="236"/>
      <c r="RY365" s="236"/>
      <c r="RZ365" s="236"/>
      <c r="SA365" s="236"/>
      <c r="SB365" s="236"/>
      <c r="SC365" s="236"/>
      <c r="SD365" s="236"/>
      <c r="SE365" s="236"/>
      <c r="SF365" s="236"/>
      <c r="SG365" s="236"/>
      <c r="SH365" s="236"/>
      <c r="SI365" s="236"/>
      <c r="SJ365" s="236"/>
      <c r="SK365" s="236"/>
      <c r="SL365" s="236"/>
      <c r="SM365" s="236"/>
      <c r="SN365" s="236"/>
      <c r="SO365" s="236"/>
      <c r="SP365" s="236"/>
      <c r="SQ365" s="236"/>
      <c r="SR365" s="236"/>
      <c r="SS365" s="236"/>
      <c r="ST365" s="236"/>
      <c r="SU365" s="236"/>
      <c r="SV365" s="236"/>
      <c r="SW365" s="236"/>
      <c r="SX365" s="236"/>
      <c r="SY365" s="236"/>
      <c r="SZ365" s="236"/>
      <c r="TA365" s="236"/>
      <c r="TB365" s="236"/>
      <c r="TC365" s="236"/>
      <c r="TD365" s="236"/>
      <c r="TE365" s="236"/>
      <c r="TF365" s="236"/>
      <c r="TG365" s="236"/>
      <c r="TH365" s="236"/>
      <c r="TI365" s="236"/>
      <c r="TJ365" s="236"/>
      <c r="TK365" s="236"/>
      <c r="TL365" s="236"/>
      <c r="TM365" s="236"/>
      <c r="TN365" s="236"/>
      <c r="TO365" s="236"/>
      <c r="TP365" s="236"/>
      <c r="TQ365" s="236"/>
      <c r="TR365" s="236"/>
      <c r="TS365" s="236"/>
      <c r="TT365" s="236"/>
      <c r="TU365" s="236"/>
      <c r="TV365" s="236"/>
      <c r="TW365" s="236"/>
      <c r="TX365" s="236"/>
      <c r="TY365" s="236"/>
      <c r="TZ365" s="236"/>
      <c r="UA365" s="236"/>
      <c r="UB365" s="236"/>
      <c r="UC365" s="236"/>
      <c r="UD365" s="236"/>
      <c r="UE365" s="236"/>
      <c r="UF365" s="236"/>
      <c r="UG365" s="236"/>
      <c r="UH365" s="236"/>
      <c r="UI365" s="236"/>
      <c r="UJ365" s="236"/>
      <c r="UK365" s="236"/>
      <c r="UL365" s="236"/>
      <c r="UM365" s="236"/>
      <c r="UN365" s="236"/>
      <c r="UO365" s="236"/>
      <c r="UP365" s="236"/>
      <c r="UQ365" s="236"/>
      <c r="UR365" s="236"/>
      <c r="US365" s="236"/>
      <c r="UT365" s="236"/>
      <c r="UU365" s="236"/>
      <c r="UV365" s="236"/>
      <c r="UW365" s="236"/>
      <c r="UX365" s="236"/>
      <c r="UY365" s="236"/>
      <c r="UZ365" s="236"/>
      <c r="VA365" s="236"/>
      <c r="VB365" s="236"/>
      <c r="VC365" s="236"/>
      <c r="VD365" s="236"/>
      <c r="VE365" s="236"/>
      <c r="VF365" s="236"/>
      <c r="VG365" s="236"/>
      <c r="VH365" s="236"/>
      <c r="VI365" s="236"/>
      <c r="VJ365" s="236"/>
      <c r="VK365" s="236"/>
      <c r="VL365" s="236"/>
      <c r="VM365" s="236"/>
      <c r="VN365" s="236"/>
      <c r="VO365" s="236"/>
      <c r="VP365" s="236"/>
      <c r="VQ365" s="236"/>
      <c r="VR365" s="236"/>
      <c r="VS365" s="236"/>
      <c r="VT365" s="236"/>
      <c r="VU365" s="236"/>
      <c r="VV365" s="236"/>
      <c r="VW365" s="236"/>
      <c r="VX365" s="236"/>
      <c r="VY365" s="236"/>
      <c r="VZ365" s="236"/>
      <c r="WA365" s="236"/>
      <c r="WB365" s="236"/>
      <c r="WC365" s="236"/>
      <c r="WD365" s="236"/>
      <c r="WE365" s="236"/>
      <c r="WF365" s="236"/>
      <c r="WG365" s="236"/>
      <c r="WH365" s="236"/>
      <c r="WI365" s="236"/>
      <c r="WJ365" s="236"/>
      <c r="WK365" s="236"/>
      <c r="WL365" s="236"/>
      <c r="WM365" s="236"/>
      <c r="WN365" s="236"/>
      <c r="WO365" s="236"/>
      <c r="WP365" s="236"/>
      <c r="WQ365" s="236"/>
      <c r="WR365" s="236"/>
      <c r="WS365" s="236"/>
      <c r="WT365" s="236"/>
      <c r="WU365" s="236"/>
      <c r="WV365" s="236"/>
      <c r="WW365" s="236"/>
      <c r="WX365" s="236"/>
      <c r="WY365" s="236"/>
      <c r="WZ365" s="236"/>
      <c r="XA365" s="236"/>
      <c r="XB365" s="236"/>
      <c r="XC365" s="236"/>
      <c r="XD365" s="236"/>
      <c r="XE365" s="236"/>
      <c r="XF365" s="236"/>
      <c r="XG365" s="236"/>
      <c r="XH365" s="236"/>
      <c r="XI365" s="236"/>
      <c r="XJ365" s="236"/>
      <c r="XK365" s="236"/>
      <c r="XL365" s="236"/>
      <c r="XM365" s="236"/>
      <c r="XN365" s="236"/>
      <c r="XO365" s="236"/>
      <c r="XP365" s="236"/>
      <c r="XQ365" s="236"/>
      <c r="XR365" s="236"/>
      <c r="XS365" s="236"/>
      <c r="XT365" s="236"/>
      <c r="XU365" s="236"/>
      <c r="XV365" s="236"/>
      <c r="XW365" s="236"/>
      <c r="XX365" s="236"/>
      <c r="XY365" s="236"/>
      <c r="XZ365" s="236"/>
      <c r="YA365" s="236"/>
      <c r="YB365" s="236"/>
      <c r="YC365" s="236"/>
      <c r="YD365" s="236"/>
      <c r="YE365" s="236"/>
      <c r="YF365" s="236"/>
      <c r="YG365" s="236"/>
      <c r="YH365" s="236"/>
      <c r="YI365" s="236"/>
      <c r="YJ365" s="236"/>
      <c r="YK365" s="236"/>
      <c r="YL365" s="236"/>
      <c r="YM365" s="236"/>
      <c r="YN365" s="236"/>
      <c r="YO365" s="236"/>
      <c r="YP365" s="236"/>
      <c r="YQ365" s="236"/>
      <c r="YR365" s="236"/>
      <c r="YS365" s="236"/>
      <c r="YT365" s="236"/>
      <c r="YU365" s="236"/>
      <c r="YV365" s="236"/>
    </row>
    <row r="366" spans="1:672" ht="20.25" customHeight="1" x14ac:dyDescent="0.2">
      <c r="D366" s="317"/>
      <c r="E366" s="318" t="s">
        <v>175</v>
      </c>
      <c r="F366" s="319"/>
      <c r="G366" s="319"/>
      <c r="H366" s="316" t="s">
        <v>176</v>
      </c>
      <c r="I366" s="316"/>
      <c r="J366" s="316"/>
      <c r="K366" s="316"/>
      <c r="L366" s="316"/>
      <c r="M366" s="316"/>
      <c r="O366" s="316" t="s">
        <v>177</v>
      </c>
      <c r="P366" s="316"/>
      <c r="Q366" s="316"/>
      <c r="R366" s="316"/>
      <c r="S366" s="316"/>
    </row>
    <row r="367" spans="1:672" x14ac:dyDescent="0.2">
      <c r="C367" s="317"/>
      <c r="D367" s="317"/>
      <c r="E367" s="317"/>
      <c r="F367" s="319"/>
      <c r="G367" s="319"/>
      <c r="H367" s="316"/>
      <c r="J367" s="316"/>
      <c r="K367" s="316"/>
      <c r="L367" s="316"/>
      <c r="M367" s="316"/>
      <c r="O367" s="316"/>
      <c r="P367" s="316"/>
      <c r="Q367" s="316"/>
      <c r="R367" s="316"/>
      <c r="S367" s="316"/>
    </row>
    <row r="368" spans="1:672" x14ac:dyDescent="0.2">
      <c r="C368" s="317"/>
      <c r="D368" s="317"/>
      <c r="E368" s="317"/>
      <c r="F368" s="319"/>
      <c r="G368" s="319"/>
      <c r="H368" s="316"/>
      <c r="J368" s="316"/>
      <c r="K368" s="316"/>
      <c r="L368" s="316"/>
      <c r="M368" s="316"/>
      <c r="O368" s="316"/>
      <c r="P368" s="316"/>
      <c r="Q368" s="316"/>
      <c r="R368" s="316"/>
      <c r="S368" s="316"/>
    </row>
    <row r="370" spans="3:3" x14ac:dyDescent="0.2">
      <c r="C370" s="236" t="s">
        <v>178</v>
      </c>
    </row>
    <row r="371" spans="3:3" x14ac:dyDescent="0.2">
      <c r="C371" s="236" t="s">
        <v>179</v>
      </c>
    </row>
    <row r="372" spans="3:3" x14ac:dyDescent="0.2">
      <c r="C372" s="236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V376"/>
  <sheetViews>
    <sheetView zoomScale="90" zoomScaleNormal="90" zoomScalePageLayoutView="80" workbookViewId="0">
      <selection sqref="A1:XFD1048576"/>
    </sheetView>
  </sheetViews>
  <sheetFormatPr defaultColWidth="9.140625" defaultRowHeight="12.75" x14ac:dyDescent="0.2"/>
  <cols>
    <col min="1" max="1" width="1.140625" style="339" customWidth="1"/>
    <col min="2" max="2" width="6.140625" style="339" customWidth="1"/>
    <col min="3" max="3" width="5.7109375" style="339" customWidth="1"/>
    <col min="4" max="4" width="6" style="339" customWidth="1"/>
    <col min="5" max="5" width="21" style="339" customWidth="1"/>
    <col min="6" max="6" width="13" style="416" customWidth="1"/>
    <col min="7" max="7" width="11.7109375" style="416" customWidth="1"/>
    <col min="8" max="8" width="11.28515625" style="416" customWidth="1"/>
    <col min="9" max="9" width="12.5703125" style="416" customWidth="1"/>
    <col min="10" max="10" width="12.28515625" style="416" customWidth="1"/>
    <col min="11" max="11" width="11.28515625" style="416" customWidth="1"/>
    <col min="12" max="12" width="8.5703125" style="416" customWidth="1"/>
    <col min="13" max="13" width="12.28515625" style="416" customWidth="1"/>
    <col min="14" max="14" width="8.7109375" style="416" customWidth="1"/>
    <col min="15" max="15" width="9.7109375" style="416" customWidth="1"/>
    <col min="16" max="16" width="10.5703125" style="416" customWidth="1"/>
    <col min="17" max="17" width="9.5703125" style="416" customWidth="1"/>
    <col min="18" max="18" width="6.7109375" style="416" customWidth="1"/>
    <col min="19" max="19" width="9" style="416" customWidth="1"/>
    <col min="20" max="20" width="8.28515625" style="416" customWidth="1"/>
    <col min="21" max="21" width="6.140625" style="416" customWidth="1"/>
    <col min="22" max="22" width="8.7109375" style="416" customWidth="1"/>
    <col min="23" max="23" width="6.5703125" style="416" customWidth="1"/>
    <col min="24" max="24" width="5.42578125" style="416" customWidth="1"/>
    <col min="25" max="25" width="5.140625" style="416" customWidth="1"/>
    <col min="26" max="26" width="7.5703125" style="416" customWidth="1"/>
    <col min="27" max="27" width="13" style="339" customWidth="1"/>
    <col min="28" max="28" width="11.5703125" style="339" customWidth="1"/>
    <col min="29" max="29" width="17.5703125" style="339" customWidth="1"/>
    <col min="30" max="33" width="9.140625" style="339" customWidth="1"/>
    <col min="34" max="16384" width="9.140625" style="339"/>
  </cols>
  <sheetData>
    <row r="1" spans="1:28" s="322" customFormat="1" ht="15" x14ac:dyDescent="0.25">
      <c r="A1" s="320"/>
      <c r="B1" s="320"/>
      <c r="C1" s="320"/>
      <c r="D1" s="320"/>
      <c r="E1" s="320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0"/>
      <c r="AB1" s="494" t="s">
        <v>0</v>
      </c>
    </row>
    <row r="2" spans="1:28" s="322" customFormat="1" ht="73.5" customHeight="1" x14ac:dyDescent="0.25">
      <c r="A2" s="320"/>
      <c r="B2" s="320"/>
      <c r="C2" s="320"/>
      <c r="D2" s="320"/>
      <c r="E2" s="320"/>
      <c r="F2" s="321"/>
      <c r="G2" s="495" t="s">
        <v>1</v>
      </c>
      <c r="H2" s="495"/>
      <c r="I2" s="495"/>
      <c r="J2" s="495"/>
      <c r="K2" s="495"/>
      <c r="L2" s="495"/>
      <c r="M2" s="495"/>
      <c r="N2" s="495"/>
      <c r="O2" s="495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0"/>
      <c r="AB2" s="494"/>
    </row>
    <row r="3" spans="1:28" s="322" customFormat="1" ht="15" x14ac:dyDescent="0.25">
      <c r="A3" s="320"/>
      <c r="B3" s="320"/>
      <c r="C3" s="320"/>
      <c r="D3" s="320"/>
      <c r="E3" s="320"/>
      <c r="F3" s="321"/>
      <c r="G3" s="495" t="s">
        <v>185</v>
      </c>
      <c r="H3" s="495"/>
      <c r="I3" s="495"/>
      <c r="J3" s="495"/>
      <c r="K3" s="495"/>
      <c r="L3" s="495"/>
      <c r="M3" s="495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321"/>
      <c r="AA3" s="320"/>
      <c r="AB3" s="323"/>
    </row>
    <row r="4" spans="1:28" s="322" customFormat="1" ht="15" x14ac:dyDescent="0.25">
      <c r="A4" s="320"/>
      <c r="B4" s="496" t="s">
        <v>2</v>
      </c>
      <c r="C4" s="496"/>
      <c r="D4" s="496"/>
      <c r="E4" s="496"/>
      <c r="F4" s="321"/>
      <c r="G4" s="321" t="s">
        <v>3</v>
      </c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  <c r="W4" s="321"/>
      <c r="X4" s="321"/>
      <c r="Y4" s="321"/>
      <c r="Z4" s="321"/>
      <c r="AA4" s="320"/>
      <c r="AB4" s="323"/>
    </row>
    <row r="5" spans="1:28" s="322" customFormat="1" ht="15" x14ac:dyDescent="0.25">
      <c r="A5" s="324"/>
      <c r="B5" s="324" t="s">
        <v>4</v>
      </c>
      <c r="C5" s="325"/>
      <c r="D5" s="325"/>
      <c r="E5" s="325"/>
      <c r="F5" s="326"/>
      <c r="G5" s="493" t="s">
        <v>5</v>
      </c>
      <c r="H5" s="493"/>
      <c r="I5" s="493"/>
      <c r="J5" s="493"/>
      <c r="K5" s="493"/>
      <c r="L5" s="493"/>
      <c r="M5" s="493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8"/>
      <c r="AB5" s="328"/>
    </row>
    <row r="6" spans="1:28" s="322" customFormat="1" ht="15" x14ac:dyDescent="0.25">
      <c r="B6" s="322" t="s">
        <v>6</v>
      </c>
      <c r="C6" s="329"/>
      <c r="D6" s="329"/>
      <c r="E6" s="329"/>
      <c r="F6" s="330"/>
      <c r="G6" s="497" t="s">
        <v>7</v>
      </c>
      <c r="H6" s="497"/>
      <c r="I6" s="497"/>
      <c r="J6" s="497"/>
      <c r="K6" s="497"/>
      <c r="L6" s="497"/>
      <c r="M6" s="327"/>
      <c r="N6" s="327"/>
      <c r="O6" s="327"/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8"/>
      <c r="AB6" s="328"/>
    </row>
    <row r="7" spans="1:28" s="322" customFormat="1" ht="15" x14ac:dyDescent="0.25">
      <c r="B7" s="322" t="s">
        <v>8</v>
      </c>
      <c r="C7" s="329"/>
      <c r="D7" s="329"/>
      <c r="E7" s="329"/>
      <c r="F7" s="330"/>
      <c r="G7" s="331" t="s">
        <v>223</v>
      </c>
      <c r="H7" s="327"/>
      <c r="I7" s="327"/>
      <c r="J7" s="327"/>
      <c r="K7" s="327"/>
      <c r="L7" s="327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2"/>
      <c r="Z7" s="332"/>
    </row>
    <row r="8" spans="1:28" s="322" customFormat="1" ht="15" x14ac:dyDescent="0.25">
      <c r="B8" s="322" t="s">
        <v>9</v>
      </c>
      <c r="C8" s="329"/>
      <c r="D8" s="329"/>
      <c r="E8" s="329"/>
      <c r="F8" s="330"/>
      <c r="G8" s="497" t="s">
        <v>10</v>
      </c>
      <c r="H8" s="497"/>
      <c r="I8" s="497"/>
      <c r="J8" s="497"/>
      <c r="K8" s="497"/>
      <c r="L8" s="327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332"/>
      <c r="Y8" s="332"/>
      <c r="Z8" s="332"/>
    </row>
    <row r="9" spans="1:28" s="322" customFormat="1" ht="15" x14ac:dyDescent="0.25">
      <c r="B9" s="322" t="s">
        <v>11</v>
      </c>
      <c r="F9" s="333"/>
      <c r="G9" s="331" t="s">
        <v>12</v>
      </c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7"/>
      <c r="S9" s="327"/>
      <c r="T9" s="327"/>
      <c r="U9" s="327"/>
      <c r="V9" s="327"/>
      <c r="W9" s="327"/>
      <c r="X9" s="327"/>
      <c r="Y9" s="327"/>
      <c r="Z9" s="327"/>
      <c r="AA9" s="328"/>
      <c r="AB9" s="334"/>
    </row>
    <row r="10" spans="1:28" s="322" customFormat="1" ht="15" x14ac:dyDescent="0.25">
      <c r="B10" s="498" t="s">
        <v>13</v>
      </c>
      <c r="C10" s="498"/>
      <c r="D10" s="498"/>
      <c r="E10" s="498" t="s">
        <v>14</v>
      </c>
      <c r="F10" s="499" t="s">
        <v>15</v>
      </c>
      <c r="G10" s="499" t="s">
        <v>16</v>
      </c>
      <c r="H10" s="499"/>
      <c r="I10" s="499" t="s">
        <v>17</v>
      </c>
      <c r="J10" s="499" t="s">
        <v>18</v>
      </c>
      <c r="K10" s="499" t="s">
        <v>19</v>
      </c>
      <c r="L10" s="499" t="s">
        <v>20</v>
      </c>
      <c r="M10" s="499" t="s">
        <v>21</v>
      </c>
      <c r="N10" s="499" t="s">
        <v>22</v>
      </c>
      <c r="O10" s="499" t="s">
        <v>23</v>
      </c>
      <c r="P10" s="501" t="s">
        <v>24</v>
      </c>
      <c r="Q10" s="501" t="s">
        <v>25</v>
      </c>
      <c r="R10" s="499" t="s">
        <v>26</v>
      </c>
      <c r="S10" s="499"/>
      <c r="T10" s="499"/>
      <c r="U10" s="499" t="s">
        <v>27</v>
      </c>
      <c r="V10" s="499" t="s">
        <v>28</v>
      </c>
      <c r="W10" s="504" t="s">
        <v>26</v>
      </c>
      <c r="X10" s="505"/>
      <c r="Y10" s="505"/>
      <c r="Z10" s="506"/>
      <c r="AA10" s="498" t="s">
        <v>29</v>
      </c>
      <c r="AB10" s="498" t="s">
        <v>30</v>
      </c>
    </row>
    <row r="11" spans="1:28" s="322" customFormat="1" ht="15" x14ac:dyDescent="0.25">
      <c r="B11" s="500" t="s">
        <v>31</v>
      </c>
      <c r="C11" s="500" t="s">
        <v>32</v>
      </c>
      <c r="D11" s="500" t="s">
        <v>33</v>
      </c>
      <c r="E11" s="498"/>
      <c r="F11" s="499"/>
      <c r="G11" s="499"/>
      <c r="H11" s="499"/>
      <c r="I11" s="499"/>
      <c r="J11" s="499"/>
      <c r="K11" s="499"/>
      <c r="L11" s="499"/>
      <c r="M11" s="499"/>
      <c r="N11" s="499"/>
      <c r="O11" s="499"/>
      <c r="P11" s="502"/>
      <c r="Q11" s="502"/>
      <c r="R11" s="499" t="s">
        <v>34</v>
      </c>
      <c r="S11" s="499" t="s">
        <v>35</v>
      </c>
      <c r="T11" s="499" t="s">
        <v>36</v>
      </c>
      <c r="U11" s="499"/>
      <c r="V11" s="499"/>
      <c r="W11" s="499" t="s">
        <v>37</v>
      </c>
      <c r="X11" s="499" t="s">
        <v>38</v>
      </c>
      <c r="Y11" s="499" t="s">
        <v>39</v>
      </c>
      <c r="Z11" s="499" t="s">
        <v>40</v>
      </c>
      <c r="AA11" s="498"/>
      <c r="AB11" s="498"/>
    </row>
    <row r="12" spans="1:28" s="322" customFormat="1" ht="45" x14ac:dyDescent="0.25">
      <c r="B12" s="500"/>
      <c r="C12" s="500"/>
      <c r="D12" s="500"/>
      <c r="E12" s="498"/>
      <c r="F12" s="499"/>
      <c r="G12" s="335" t="s">
        <v>41</v>
      </c>
      <c r="H12" s="335" t="s">
        <v>42</v>
      </c>
      <c r="I12" s="499"/>
      <c r="J12" s="499"/>
      <c r="K12" s="499"/>
      <c r="L12" s="499"/>
      <c r="M12" s="499"/>
      <c r="N12" s="499"/>
      <c r="O12" s="499"/>
      <c r="P12" s="503"/>
      <c r="Q12" s="503"/>
      <c r="R12" s="499"/>
      <c r="S12" s="499"/>
      <c r="T12" s="499"/>
      <c r="U12" s="499"/>
      <c r="V12" s="499"/>
      <c r="W12" s="499"/>
      <c r="X12" s="499"/>
      <c r="Y12" s="499"/>
      <c r="Z12" s="499"/>
      <c r="AA12" s="498"/>
      <c r="AB12" s="498"/>
    </row>
    <row r="13" spans="1:28" s="336" customFormat="1" ht="15.75" customHeight="1" x14ac:dyDescent="0.2">
      <c r="B13" s="337">
        <v>1</v>
      </c>
      <c r="C13" s="337">
        <v>2</v>
      </c>
      <c r="D13" s="337">
        <v>3</v>
      </c>
      <c r="E13" s="337">
        <v>4</v>
      </c>
      <c r="F13" s="337">
        <v>5</v>
      </c>
      <c r="G13" s="337">
        <v>6</v>
      </c>
      <c r="H13" s="337">
        <v>7</v>
      </c>
      <c r="I13" s="337">
        <v>8</v>
      </c>
      <c r="J13" s="338">
        <v>9</v>
      </c>
      <c r="K13" s="338">
        <v>10</v>
      </c>
      <c r="L13" s="337">
        <v>11</v>
      </c>
      <c r="M13" s="337">
        <v>12</v>
      </c>
      <c r="N13" s="337">
        <v>13</v>
      </c>
      <c r="O13" s="337">
        <v>14</v>
      </c>
      <c r="P13" s="338">
        <v>15</v>
      </c>
      <c r="Q13" s="337">
        <v>16</v>
      </c>
      <c r="R13" s="337">
        <v>17</v>
      </c>
      <c r="S13" s="337">
        <v>18</v>
      </c>
      <c r="T13" s="337">
        <v>19</v>
      </c>
      <c r="U13" s="337">
        <v>20</v>
      </c>
      <c r="V13" s="337">
        <v>21</v>
      </c>
      <c r="W13" s="337">
        <v>22</v>
      </c>
      <c r="X13" s="337">
        <v>23</v>
      </c>
      <c r="Y13" s="337">
        <v>24</v>
      </c>
      <c r="Z13" s="337">
        <v>25</v>
      </c>
      <c r="AA13" s="337">
        <v>26</v>
      </c>
      <c r="AB13" s="337">
        <v>27</v>
      </c>
    </row>
    <row r="14" spans="1:28" ht="27.75" customHeight="1" x14ac:dyDescent="0.2">
      <c r="B14" s="340">
        <v>333</v>
      </c>
      <c r="C14" s="341" t="s">
        <v>43</v>
      </c>
      <c r="D14" s="341"/>
      <c r="E14" s="342" t="s">
        <v>44</v>
      </c>
      <c r="F14" s="343">
        <f t="shared" ref="F14:K14" si="0">F15+F32+F46+F65+F82+F96+F112+F129+F145+F162+F171+F173+F189+F190+F195+F208+F209+F213+F233+F250+F269+F284+F297+F315+F317+F319+F332+F334+F336+F340+F357+F358+F363</f>
        <v>41806475</v>
      </c>
      <c r="G14" s="343">
        <f t="shared" si="0"/>
        <v>18259330</v>
      </c>
      <c r="H14" s="343">
        <f t="shared" si="0"/>
        <v>14683244</v>
      </c>
      <c r="I14" s="344">
        <f t="shared" si="0"/>
        <v>16195706.460410003</v>
      </c>
      <c r="J14" s="343">
        <f t="shared" si="0"/>
        <v>-2063623.5395900002</v>
      </c>
      <c r="K14" s="343">
        <f t="shared" si="0"/>
        <v>14522941.934350001</v>
      </c>
      <c r="L14" s="345">
        <f t="shared" ref="L14:L25" si="1">(K14/H14)*100</f>
        <v>98.908265328492803</v>
      </c>
      <c r="M14" s="343">
        <f t="shared" ref="M14:V14" si="2">M15+M32+M46+M65+M82+M96+M112+M129+M145+M162+M171+M173+M189+M190+M195+M208+M209+M213+M233+M250+M269+M284+M297+M315+M317+M319+M332+M334+M336+M340+M357+M358+M363</f>
        <v>41806475</v>
      </c>
      <c r="N14" s="344">
        <f t="shared" ref="N14:N46" si="3">M14/F14*100</f>
        <v>100</v>
      </c>
      <c r="O14" s="343">
        <f t="shared" si="2"/>
        <v>0</v>
      </c>
      <c r="P14" s="343">
        <f t="shared" si="2"/>
        <v>-160302.06565000024</v>
      </c>
      <c r="Q14" s="343">
        <f t="shared" si="2"/>
        <v>-140146.37600000002</v>
      </c>
      <c r="R14" s="343">
        <f t="shared" si="2"/>
        <v>0</v>
      </c>
      <c r="S14" s="343">
        <f t="shared" si="2"/>
        <v>-86142.98</v>
      </c>
      <c r="T14" s="343">
        <f t="shared" si="2"/>
        <v>-53971.396000000008</v>
      </c>
      <c r="U14" s="343">
        <f t="shared" si="2"/>
        <v>0</v>
      </c>
      <c r="V14" s="343">
        <f t="shared" si="2"/>
        <v>-8748.0325499999926</v>
      </c>
      <c r="W14" s="344"/>
      <c r="X14" s="344"/>
      <c r="Y14" s="344"/>
      <c r="Z14" s="344"/>
      <c r="AA14" s="346"/>
      <c r="AB14" s="347"/>
    </row>
    <row r="15" spans="1:28" ht="51" x14ac:dyDescent="0.2">
      <c r="B15" s="348" t="s">
        <v>45</v>
      </c>
      <c r="C15" s="341"/>
      <c r="D15" s="341"/>
      <c r="E15" s="349" t="s">
        <v>5</v>
      </c>
      <c r="F15" s="344">
        <f t="shared" ref="F15:I15" si="4">F16</f>
        <v>604076</v>
      </c>
      <c r="G15" s="344">
        <f t="shared" si="4"/>
        <v>349400</v>
      </c>
      <c r="H15" s="344">
        <f t="shared" si="4"/>
        <v>292224</v>
      </c>
      <c r="I15" s="344">
        <f t="shared" si="4"/>
        <v>333193.61099999998</v>
      </c>
      <c r="J15" s="344">
        <f t="shared" ref="J15:J31" si="5">I15-G15</f>
        <v>-16206.389000000025</v>
      </c>
      <c r="K15" s="344">
        <f t="shared" ref="K15:O15" si="6">K16</f>
        <v>287749.86211999995</v>
      </c>
      <c r="L15" s="345">
        <f t="shared" si="1"/>
        <v>98.468935515221176</v>
      </c>
      <c r="M15" s="344">
        <f t="shared" si="6"/>
        <v>604076</v>
      </c>
      <c r="N15" s="344">
        <f t="shared" si="3"/>
        <v>100</v>
      </c>
      <c r="O15" s="344">
        <f t="shared" si="6"/>
        <v>0</v>
      </c>
      <c r="P15" s="344">
        <f t="shared" ref="P15:P31" si="7">K15-H15</f>
        <v>-4474.137880000053</v>
      </c>
      <c r="Q15" s="344">
        <f t="shared" ref="Q15:Q17" si="8">R15+S15+T15</f>
        <v>-51798.314999999995</v>
      </c>
      <c r="R15" s="344">
        <f t="shared" ref="R15:V15" si="9">+R16</f>
        <v>0</v>
      </c>
      <c r="S15" s="344">
        <f t="shared" si="9"/>
        <v>-45703.314999999995</v>
      </c>
      <c r="T15" s="344">
        <f>T16</f>
        <v>-6095</v>
      </c>
      <c r="U15" s="344"/>
      <c r="V15" s="344">
        <f t="shared" si="9"/>
        <v>0</v>
      </c>
      <c r="W15" s="344"/>
      <c r="X15" s="344"/>
      <c r="Y15" s="344"/>
      <c r="Z15" s="344"/>
      <c r="AA15" s="346"/>
      <c r="AB15" s="342"/>
    </row>
    <row r="16" spans="1:28" ht="25.5" x14ac:dyDescent="0.2">
      <c r="A16" s="339">
        <v>1</v>
      </c>
      <c r="B16" s="348"/>
      <c r="C16" s="341" t="s">
        <v>46</v>
      </c>
      <c r="D16" s="341"/>
      <c r="E16" s="350" t="s">
        <v>47</v>
      </c>
      <c r="F16" s="344">
        <f t="shared" ref="F16:I16" si="10">F17+F18+F19+F20+F21+F22+F23+F24+F25+F26+F27+F28+F29+F30+F31</f>
        <v>604076</v>
      </c>
      <c r="G16" s="344">
        <f t="shared" si="10"/>
        <v>349400</v>
      </c>
      <c r="H16" s="344">
        <f t="shared" si="10"/>
        <v>292224</v>
      </c>
      <c r="I16" s="344">
        <f t="shared" si="10"/>
        <v>333193.61099999998</v>
      </c>
      <c r="J16" s="344">
        <f t="shared" si="5"/>
        <v>-16206.389000000025</v>
      </c>
      <c r="K16" s="344">
        <f>K17+K18+K19+K20+K21+K22+K23+K24+K25+K26+K27+K28+K29+K30+K31</f>
        <v>287749.86211999995</v>
      </c>
      <c r="L16" s="345">
        <f t="shared" si="1"/>
        <v>98.468935515221176</v>
      </c>
      <c r="M16" s="344">
        <f>M17+M18+M19+M20+M21+M22+M23+M24+M25+M26+M27+M28+M29+M30+M31</f>
        <v>604076</v>
      </c>
      <c r="N16" s="344">
        <f t="shared" si="3"/>
        <v>100</v>
      </c>
      <c r="O16" s="344">
        <f>O17+O18+O19+O21+O22+O23+O24+O25+O26+O27+O29+O30</f>
        <v>0</v>
      </c>
      <c r="P16" s="344">
        <f t="shared" si="7"/>
        <v>-4474.137880000053</v>
      </c>
      <c r="Q16" s="344">
        <f t="shared" si="8"/>
        <v>-51798.314999999995</v>
      </c>
      <c r="R16" s="344">
        <f t="shared" ref="R16:T16" si="11">SUM(R17:R30)+R31</f>
        <v>0</v>
      </c>
      <c r="S16" s="344">
        <f t="shared" si="11"/>
        <v>-45703.314999999995</v>
      </c>
      <c r="T16" s="344">
        <f t="shared" si="11"/>
        <v>-6095</v>
      </c>
      <c r="U16" s="344"/>
      <c r="V16" s="344">
        <v>0</v>
      </c>
      <c r="W16" s="344"/>
      <c r="X16" s="344"/>
      <c r="Y16" s="344"/>
      <c r="Z16" s="344"/>
      <c r="AA16" s="351"/>
      <c r="AB16" s="352"/>
    </row>
    <row r="17" spans="2:28" x14ac:dyDescent="0.2">
      <c r="B17" s="348"/>
      <c r="C17" s="341"/>
      <c r="D17" s="353" t="s">
        <v>48</v>
      </c>
      <c r="E17" s="349" t="s">
        <v>49</v>
      </c>
      <c r="F17" s="344">
        <v>228770</v>
      </c>
      <c r="G17" s="344">
        <v>109231</v>
      </c>
      <c r="H17" s="344">
        <v>109231</v>
      </c>
      <c r="I17" s="344">
        <v>107055.719</v>
      </c>
      <c r="J17" s="344">
        <f t="shared" si="5"/>
        <v>-2175.2810000000027</v>
      </c>
      <c r="K17" s="344">
        <v>107055.719</v>
      </c>
      <c r="L17" s="345">
        <f t="shared" si="1"/>
        <v>98.008549770669489</v>
      </c>
      <c r="M17" s="345">
        <f t="shared" ref="M17:M31" si="12">F17</f>
        <v>228770</v>
      </c>
      <c r="N17" s="344">
        <f t="shared" si="3"/>
        <v>100</v>
      </c>
      <c r="O17" s="344">
        <f t="shared" ref="O17:O32" si="13">M17-F17</f>
        <v>0</v>
      </c>
      <c r="P17" s="344">
        <f t="shared" si="7"/>
        <v>-2175.2810000000027</v>
      </c>
      <c r="Q17" s="344">
        <f t="shared" si="8"/>
        <v>-2367.8580000000002</v>
      </c>
      <c r="R17" s="345"/>
      <c r="S17" s="345">
        <v>-2367.8580000000002</v>
      </c>
      <c r="T17" s="344"/>
      <c r="U17" s="344"/>
      <c r="V17" s="344">
        <f>P17-Q17-U17</f>
        <v>192.5769999999975</v>
      </c>
      <c r="W17" s="344"/>
      <c r="X17" s="344"/>
      <c r="Y17" s="344"/>
      <c r="Z17" s="344"/>
      <c r="AA17" s="342"/>
      <c r="AB17" s="342"/>
    </row>
    <row r="18" spans="2:28" ht="25.5" x14ac:dyDescent="0.2">
      <c r="B18" s="348"/>
      <c r="C18" s="341"/>
      <c r="D18" s="353" t="s">
        <v>51</v>
      </c>
      <c r="E18" s="349" t="s">
        <v>52</v>
      </c>
      <c r="F18" s="344">
        <v>63906</v>
      </c>
      <c r="G18" s="344">
        <v>63906</v>
      </c>
      <c r="H18" s="344">
        <v>63906</v>
      </c>
      <c r="I18" s="344">
        <v>63625.968999999997</v>
      </c>
      <c r="J18" s="344">
        <f t="shared" si="5"/>
        <v>-280.03100000000268</v>
      </c>
      <c r="K18" s="344">
        <v>63625.968999999997</v>
      </c>
      <c r="L18" s="345">
        <f t="shared" si="1"/>
        <v>99.56180796795293</v>
      </c>
      <c r="M18" s="345">
        <f t="shared" si="12"/>
        <v>63906</v>
      </c>
      <c r="N18" s="344">
        <f t="shared" si="3"/>
        <v>100</v>
      </c>
      <c r="O18" s="344">
        <f t="shared" si="13"/>
        <v>0</v>
      </c>
      <c r="P18" s="344">
        <f t="shared" si="7"/>
        <v>-280.03100000000268</v>
      </c>
      <c r="Q18" s="344">
        <f>T18+S18</f>
        <v>-35061</v>
      </c>
      <c r="R18" s="345" t="s">
        <v>53</v>
      </c>
      <c r="S18" s="345">
        <v>-35061</v>
      </c>
      <c r="T18" s="344"/>
      <c r="U18" s="344"/>
      <c r="V18" s="344">
        <f>P18-Q18-U18</f>
        <v>34780.968999999997</v>
      </c>
      <c r="W18" s="344"/>
      <c r="X18" s="344"/>
      <c r="Y18" s="344"/>
      <c r="Z18" s="344"/>
      <c r="AA18" s="342"/>
      <c r="AB18" s="342"/>
    </row>
    <row r="19" spans="2:28" x14ac:dyDescent="0.2">
      <c r="B19" s="348"/>
      <c r="C19" s="341"/>
      <c r="D19" s="353" t="s">
        <v>55</v>
      </c>
      <c r="E19" s="349" t="s">
        <v>56</v>
      </c>
      <c r="F19" s="344">
        <v>41294</v>
      </c>
      <c r="G19" s="344">
        <v>11278</v>
      </c>
      <c r="H19" s="344">
        <v>11278</v>
      </c>
      <c r="I19" s="344">
        <v>11277.126</v>
      </c>
      <c r="J19" s="344">
        <f t="shared" si="5"/>
        <v>-0.87399999999979627</v>
      </c>
      <c r="K19" s="344">
        <v>11277.126</v>
      </c>
      <c r="L19" s="345">
        <f t="shared" si="1"/>
        <v>99.99225039900692</v>
      </c>
      <c r="M19" s="345">
        <f t="shared" si="12"/>
        <v>41294</v>
      </c>
      <c r="N19" s="344">
        <f t="shared" si="3"/>
        <v>100</v>
      </c>
      <c r="O19" s="344">
        <f t="shared" si="13"/>
        <v>0</v>
      </c>
      <c r="P19" s="344">
        <f t="shared" si="7"/>
        <v>-0.87399999999979627</v>
      </c>
      <c r="Q19" s="344">
        <f t="shared" ref="Q19:Q31" si="14">R19+S19+T19</f>
        <v>0</v>
      </c>
      <c r="R19" s="345"/>
      <c r="S19" s="345"/>
      <c r="T19" s="344"/>
      <c r="U19" s="344"/>
      <c r="V19" s="344">
        <v>0</v>
      </c>
      <c r="W19" s="344"/>
      <c r="X19" s="344"/>
      <c r="Y19" s="344"/>
      <c r="Z19" s="344"/>
      <c r="AA19" s="342"/>
      <c r="AB19" s="342"/>
    </row>
    <row r="20" spans="2:28" ht="63.75" x14ac:dyDescent="0.2">
      <c r="B20" s="348"/>
      <c r="C20" s="341"/>
      <c r="D20" s="353" t="s">
        <v>57</v>
      </c>
      <c r="E20" s="354" t="s">
        <v>58</v>
      </c>
      <c r="F20" s="344">
        <v>9719</v>
      </c>
      <c r="G20" s="344">
        <v>4418</v>
      </c>
      <c r="H20" s="344">
        <v>4418</v>
      </c>
      <c r="I20" s="344">
        <v>4238.634</v>
      </c>
      <c r="J20" s="344">
        <f t="shared" si="5"/>
        <v>-179.36599999999999</v>
      </c>
      <c r="K20" s="344">
        <v>4238.634</v>
      </c>
      <c r="L20" s="345">
        <f t="shared" si="1"/>
        <v>95.940108646446348</v>
      </c>
      <c r="M20" s="345">
        <f t="shared" si="12"/>
        <v>9719</v>
      </c>
      <c r="N20" s="344">
        <f t="shared" si="3"/>
        <v>100</v>
      </c>
      <c r="O20" s="344">
        <f t="shared" si="13"/>
        <v>0</v>
      </c>
      <c r="P20" s="344">
        <f t="shared" si="7"/>
        <v>-179.36599999999999</v>
      </c>
      <c r="Q20" s="344">
        <f t="shared" si="14"/>
        <v>-1609.992</v>
      </c>
      <c r="R20" s="345"/>
      <c r="S20" s="345">
        <v>-1609.992</v>
      </c>
      <c r="T20" s="344"/>
      <c r="U20" s="344"/>
      <c r="V20" s="344">
        <v>0</v>
      </c>
      <c r="W20" s="344"/>
      <c r="X20" s="344"/>
      <c r="Y20" s="344"/>
      <c r="Z20" s="344"/>
      <c r="AA20" s="342" t="s">
        <v>66</v>
      </c>
      <c r="AB20" s="342" t="s">
        <v>66</v>
      </c>
    </row>
    <row r="21" spans="2:28" ht="42" customHeight="1" x14ac:dyDescent="0.2">
      <c r="B21" s="348"/>
      <c r="C21" s="341"/>
      <c r="D21" s="353" t="s">
        <v>59</v>
      </c>
      <c r="E21" s="349" t="s">
        <v>60</v>
      </c>
      <c r="F21" s="344">
        <v>14884</v>
      </c>
      <c r="G21" s="344">
        <v>8719</v>
      </c>
      <c r="H21" s="344">
        <v>8719</v>
      </c>
      <c r="I21" s="344">
        <v>8638.09</v>
      </c>
      <c r="J21" s="344">
        <f t="shared" si="5"/>
        <v>-80.909999999999854</v>
      </c>
      <c r="K21" s="344">
        <v>8638.09</v>
      </c>
      <c r="L21" s="345">
        <f t="shared" si="1"/>
        <v>99.07202660855603</v>
      </c>
      <c r="M21" s="345">
        <f t="shared" si="12"/>
        <v>14884</v>
      </c>
      <c r="N21" s="344">
        <f t="shared" si="3"/>
        <v>100</v>
      </c>
      <c r="O21" s="344">
        <f t="shared" si="13"/>
        <v>0</v>
      </c>
      <c r="P21" s="344">
        <f t="shared" si="7"/>
        <v>-80.909999999999854</v>
      </c>
      <c r="Q21" s="344">
        <f t="shared" si="14"/>
        <v>-2134.9119999999998</v>
      </c>
      <c r="R21" s="345"/>
      <c r="S21" s="344">
        <v>-2134.9119999999998</v>
      </c>
      <c r="T21" s="344"/>
      <c r="U21" s="344"/>
      <c r="V21" s="344">
        <v>0</v>
      </c>
      <c r="W21" s="344"/>
      <c r="X21" s="344"/>
      <c r="Y21" s="344"/>
      <c r="Z21" s="344"/>
      <c r="AA21" s="342" t="s">
        <v>66</v>
      </c>
      <c r="AB21" s="342" t="s">
        <v>66</v>
      </c>
    </row>
    <row r="22" spans="2:28" ht="63.75" x14ac:dyDescent="0.2">
      <c r="B22" s="348"/>
      <c r="C22" s="341"/>
      <c r="D22" s="353" t="s">
        <v>61</v>
      </c>
      <c r="E22" s="349" t="s">
        <v>62</v>
      </c>
      <c r="F22" s="344">
        <v>12495</v>
      </c>
      <c r="G22" s="344">
        <v>7035</v>
      </c>
      <c r="H22" s="344">
        <v>7035</v>
      </c>
      <c r="I22" s="344">
        <v>6733.9260000000004</v>
      </c>
      <c r="J22" s="344">
        <f t="shared" si="5"/>
        <v>-301.07399999999961</v>
      </c>
      <c r="K22" s="344">
        <v>6733.9260000000004</v>
      </c>
      <c r="L22" s="345">
        <f t="shared" si="1"/>
        <v>95.720341151385938</v>
      </c>
      <c r="M22" s="345">
        <f t="shared" si="12"/>
        <v>12495</v>
      </c>
      <c r="N22" s="344">
        <f t="shared" si="3"/>
        <v>100</v>
      </c>
      <c r="O22" s="344">
        <f t="shared" si="13"/>
        <v>0</v>
      </c>
      <c r="P22" s="344">
        <f t="shared" si="7"/>
        <v>-301.07399999999961</v>
      </c>
      <c r="Q22" s="344">
        <f t="shared" si="14"/>
        <v>-1855.8579999999999</v>
      </c>
      <c r="R22" s="345"/>
      <c r="S22" s="344">
        <v>-1855.8579999999999</v>
      </c>
      <c r="T22" s="344"/>
      <c r="U22" s="344"/>
      <c r="V22" s="344">
        <v>0</v>
      </c>
      <c r="W22" s="344"/>
      <c r="X22" s="344"/>
      <c r="Y22" s="344"/>
      <c r="Z22" s="344"/>
      <c r="AA22" s="342" t="s">
        <v>66</v>
      </c>
      <c r="AB22" s="342" t="s">
        <v>66</v>
      </c>
    </row>
    <row r="23" spans="2:28" ht="54.75" customHeight="1" x14ac:dyDescent="0.2">
      <c r="B23" s="348"/>
      <c r="C23" s="341"/>
      <c r="D23" s="353" t="s">
        <v>64</v>
      </c>
      <c r="E23" s="354" t="s">
        <v>65</v>
      </c>
      <c r="F23" s="344">
        <v>8331</v>
      </c>
      <c r="G23" s="344">
        <v>4856</v>
      </c>
      <c r="H23" s="344">
        <v>4856</v>
      </c>
      <c r="I23" s="344">
        <v>4659.1229999999996</v>
      </c>
      <c r="J23" s="344">
        <f t="shared" si="5"/>
        <v>-196.87700000000041</v>
      </c>
      <c r="K23" s="344">
        <v>4659.1229999999996</v>
      </c>
      <c r="L23" s="345">
        <f t="shared" si="1"/>
        <v>95.945696046128489</v>
      </c>
      <c r="M23" s="345">
        <f t="shared" si="12"/>
        <v>8331</v>
      </c>
      <c r="N23" s="344">
        <f t="shared" si="3"/>
        <v>100</v>
      </c>
      <c r="O23" s="344">
        <f t="shared" si="13"/>
        <v>0</v>
      </c>
      <c r="P23" s="344">
        <f t="shared" si="7"/>
        <v>-196.87700000000041</v>
      </c>
      <c r="Q23" s="344">
        <f t="shared" si="14"/>
        <v>-1266.183</v>
      </c>
      <c r="R23" s="345"/>
      <c r="S23" s="344">
        <v>-1266.183</v>
      </c>
      <c r="T23" s="344"/>
      <c r="U23" s="344"/>
      <c r="V23" s="344">
        <v>0</v>
      </c>
      <c r="W23" s="344"/>
      <c r="X23" s="344"/>
      <c r="Y23" s="344"/>
      <c r="Z23" s="344"/>
      <c r="AA23" s="342" t="s">
        <v>66</v>
      </c>
      <c r="AB23" s="342" t="s">
        <v>66</v>
      </c>
    </row>
    <row r="24" spans="2:28" ht="43.5" customHeight="1" x14ac:dyDescent="0.2">
      <c r="B24" s="348"/>
      <c r="C24" s="341"/>
      <c r="D24" s="353" t="s">
        <v>67</v>
      </c>
      <c r="E24" s="355" t="s">
        <v>68</v>
      </c>
      <c r="F24" s="344">
        <v>91626</v>
      </c>
      <c r="G24" s="344">
        <v>50700</v>
      </c>
      <c r="H24" s="344">
        <v>50700</v>
      </c>
      <c r="I24" s="344">
        <v>49638.482000000004</v>
      </c>
      <c r="J24" s="344">
        <f t="shared" si="5"/>
        <v>-1061.5179999999964</v>
      </c>
      <c r="K24" s="344">
        <v>49638.482000000004</v>
      </c>
      <c r="L24" s="345">
        <f t="shared" si="1"/>
        <v>97.906276134122294</v>
      </c>
      <c r="M24" s="345">
        <f t="shared" si="12"/>
        <v>91626</v>
      </c>
      <c r="N24" s="344">
        <f t="shared" si="3"/>
        <v>100</v>
      </c>
      <c r="O24" s="344">
        <f t="shared" si="13"/>
        <v>0</v>
      </c>
      <c r="P24" s="344">
        <f t="shared" si="7"/>
        <v>-1061.5179999999964</v>
      </c>
      <c r="Q24" s="344">
        <f t="shared" si="14"/>
        <v>-1102.3720000000001</v>
      </c>
      <c r="R24" s="345"/>
      <c r="S24" s="345">
        <v>-1102.3720000000001</v>
      </c>
      <c r="T24" s="344"/>
      <c r="U24" s="344"/>
      <c r="V24" s="344">
        <v>0</v>
      </c>
      <c r="W24" s="344"/>
      <c r="X24" s="344"/>
      <c r="Y24" s="344"/>
      <c r="Z24" s="344"/>
      <c r="AA24" s="342" t="s">
        <v>66</v>
      </c>
      <c r="AB24" s="342" t="s">
        <v>66</v>
      </c>
    </row>
    <row r="25" spans="2:28" ht="51" x14ac:dyDescent="0.2">
      <c r="B25" s="348"/>
      <c r="C25" s="341"/>
      <c r="D25" s="353" t="s">
        <v>69</v>
      </c>
      <c r="E25" s="355" t="s">
        <v>70</v>
      </c>
      <c r="F25" s="344">
        <v>13781</v>
      </c>
      <c r="G25" s="344">
        <v>7200</v>
      </c>
      <c r="H25" s="344">
        <v>7200</v>
      </c>
      <c r="I25" s="344">
        <v>7200</v>
      </c>
      <c r="J25" s="344">
        <f t="shared" si="5"/>
        <v>0</v>
      </c>
      <c r="K25" s="344">
        <v>7200</v>
      </c>
      <c r="L25" s="345">
        <f t="shared" si="1"/>
        <v>100</v>
      </c>
      <c r="M25" s="345">
        <f t="shared" si="12"/>
        <v>13781</v>
      </c>
      <c r="N25" s="344">
        <f t="shared" si="3"/>
        <v>100</v>
      </c>
      <c r="O25" s="344">
        <f t="shared" si="13"/>
        <v>0</v>
      </c>
      <c r="P25" s="344">
        <f t="shared" si="7"/>
        <v>0</v>
      </c>
      <c r="Q25" s="344">
        <f t="shared" si="14"/>
        <v>-305.14</v>
      </c>
      <c r="R25" s="345"/>
      <c r="S25" s="345">
        <v>-305.14</v>
      </c>
      <c r="T25" s="344"/>
      <c r="U25" s="344"/>
      <c r="V25" s="344">
        <v>0</v>
      </c>
      <c r="W25" s="344"/>
      <c r="X25" s="344"/>
      <c r="Y25" s="344"/>
      <c r="Z25" s="344"/>
      <c r="AA25" s="342"/>
      <c r="AB25" s="342"/>
    </row>
    <row r="26" spans="2:28" ht="63.75" x14ac:dyDescent="0.2">
      <c r="B26" s="348"/>
      <c r="C26" s="341"/>
      <c r="D26" s="353" t="s">
        <v>71</v>
      </c>
      <c r="E26" s="355" t="s">
        <v>72</v>
      </c>
      <c r="F26" s="344">
        <v>3564</v>
      </c>
      <c r="G26" s="344">
        <v>3564</v>
      </c>
      <c r="H26" s="344">
        <v>2564</v>
      </c>
      <c r="I26" s="344">
        <v>2367.2109999999998</v>
      </c>
      <c r="J26" s="344">
        <f t="shared" si="5"/>
        <v>-1196.7890000000002</v>
      </c>
      <c r="K26" s="344">
        <v>2367.2109999999998</v>
      </c>
      <c r="L26" s="345">
        <v>0</v>
      </c>
      <c r="M26" s="345">
        <f t="shared" si="12"/>
        <v>3564</v>
      </c>
      <c r="N26" s="344">
        <f t="shared" si="3"/>
        <v>100</v>
      </c>
      <c r="O26" s="344">
        <f t="shared" si="13"/>
        <v>0</v>
      </c>
      <c r="P26" s="344">
        <f t="shared" si="7"/>
        <v>-196.78900000000021</v>
      </c>
      <c r="Q26" s="344">
        <f t="shared" si="14"/>
        <v>0</v>
      </c>
      <c r="R26" s="345"/>
      <c r="S26" s="345"/>
      <c r="T26" s="345"/>
      <c r="U26" s="345"/>
      <c r="V26" s="344">
        <v>0</v>
      </c>
      <c r="W26" s="344"/>
      <c r="X26" s="344"/>
      <c r="Y26" s="344"/>
      <c r="Z26" s="344"/>
      <c r="AA26" s="342"/>
      <c r="AB26" s="342" t="s">
        <v>66</v>
      </c>
    </row>
    <row r="27" spans="2:28" ht="40.5" customHeight="1" x14ac:dyDescent="0.2">
      <c r="B27" s="348"/>
      <c r="C27" s="341"/>
      <c r="D27" s="353" t="s">
        <v>73</v>
      </c>
      <c r="E27" s="349" t="s">
        <v>74</v>
      </c>
      <c r="F27" s="344">
        <v>5303</v>
      </c>
      <c r="G27" s="344">
        <v>5303</v>
      </c>
      <c r="H27" s="344">
        <v>1994</v>
      </c>
      <c r="I27" s="344">
        <v>4698.2820000000002</v>
      </c>
      <c r="J27" s="344">
        <f t="shared" si="5"/>
        <v>-604.71799999999985</v>
      </c>
      <c r="K27" s="344">
        <v>1993.1341199999999</v>
      </c>
      <c r="L27" s="345">
        <f>(K27/H27)*100</f>
        <v>99.956575727181544</v>
      </c>
      <c r="M27" s="345">
        <f t="shared" si="12"/>
        <v>5303</v>
      </c>
      <c r="N27" s="344">
        <f t="shared" si="3"/>
        <v>100</v>
      </c>
      <c r="O27" s="344">
        <f t="shared" si="13"/>
        <v>0</v>
      </c>
      <c r="P27" s="344">
        <f t="shared" si="7"/>
        <v>-0.86588000000006105</v>
      </c>
      <c r="Q27" s="344">
        <f t="shared" si="14"/>
        <v>-137</v>
      </c>
      <c r="R27" s="345"/>
      <c r="S27" s="345"/>
      <c r="T27" s="345">
        <v>-137</v>
      </c>
      <c r="U27" s="345"/>
      <c r="V27" s="344">
        <v>0</v>
      </c>
      <c r="W27" s="344"/>
      <c r="X27" s="344"/>
      <c r="Y27" s="344"/>
      <c r="Z27" s="344"/>
      <c r="AA27" s="342" t="s">
        <v>205</v>
      </c>
      <c r="AB27" s="342" t="s">
        <v>205</v>
      </c>
    </row>
    <row r="28" spans="2:28" ht="51" x14ac:dyDescent="0.2">
      <c r="B28" s="348"/>
      <c r="C28" s="341"/>
      <c r="D28" s="353" t="s">
        <v>75</v>
      </c>
      <c r="E28" s="349" t="s">
        <v>76</v>
      </c>
      <c r="F28" s="344">
        <v>800</v>
      </c>
      <c r="G28" s="344">
        <v>800</v>
      </c>
      <c r="H28" s="344">
        <v>266</v>
      </c>
      <c r="I28" s="344">
        <v>800</v>
      </c>
      <c r="J28" s="344">
        <f t="shared" si="5"/>
        <v>0</v>
      </c>
      <c r="K28" s="344">
        <v>266</v>
      </c>
      <c r="L28" s="345">
        <v>0</v>
      </c>
      <c r="M28" s="345">
        <f t="shared" si="12"/>
        <v>800</v>
      </c>
      <c r="N28" s="344">
        <f t="shared" si="3"/>
        <v>100</v>
      </c>
      <c r="O28" s="344">
        <f t="shared" si="13"/>
        <v>0</v>
      </c>
      <c r="P28" s="344">
        <f t="shared" si="7"/>
        <v>0</v>
      </c>
      <c r="Q28" s="344">
        <f t="shared" si="14"/>
        <v>-66</v>
      </c>
      <c r="R28" s="345"/>
      <c r="S28" s="345"/>
      <c r="T28" s="345">
        <v>-66</v>
      </c>
      <c r="U28" s="345"/>
      <c r="V28" s="344">
        <v>0</v>
      </c>
      <c r="W28" s="344"/>
      <c r="X28" s="344"/>
      <c r="Y28" s="344"/>
      <c r="Z28" s="344"/>
      <c r="AA28" s="342"/>
      <c r="AB28" s="342"/>
    </row>
    <row r="29" spans="2:28" ht="76.5" x14ac:dyDescent="0.2">
      <c r="B29" s="348"/>
      <c r="C29" s="341"/>
      <c r="D29" s="353" t="s">
        <v>77</v>
      </c>
      <c r="E29" s="349" t="s">
        <v>78</v>
      </c>
      <c r="F29" s="345">
        <v>71778</v>
      </c>
      <c r="G29" s="345">
        <v>71778</v>
      </c>
      <c r="H29" s="345">
        <v>19445</v>
      </c>
      <c r="I29" s="345">
        <v>61649.233</v>
      </c>
      <c r="J29" s="344">
        <f t="shared" si="5"/>
        <v>-10128.767</v>
      </c>
      <c r="K29" s="345">
        <v>19444.632000000001</v>
      </c>
      <c r="L29" s="345">
        <v>0</v>
      </c>
      <c r="M29" s="345">
        <f t="shared" si="12"/>
        <v>71778</v>
      </c>
      <c r="N29" s="344">
        <f t="shared" si="3"/>
        <v>100</v>
      </c>
      <c r="O29" s="344">
        <f t="shared" si="13"/>
        <v>0</v>
      </c>
      <c r="P29" s="344">
        <f t="shared" si="7"/>
        <v>-0.36799999999857391</v>
      </c>
      <c r="Q29" s="344">
        <f t="shared" si="14"/>
        <v>-5592</v>
      </c>
      <c r="R29" s="345"/>
      <c r="S29" s="345"/>
      <c r="T29" s="345">
        <v>-5592</v>
      </c>
      <c r="U29" s="345"/>
      <c r="V29" s="344">
        <v>0</v>
      </c>
      <c r="W29" s="344"/>
      <c r="X29" s="344"/>
      <c r="Y29" s="344"/>
      <c r="Z29" s="344"/>
      <c r="AA29" s="342"/>
      <c r="AB29" s="342" t="s">
        <v>239</v>
      </c>
    </row>
    <row r="30" spans="2:28" ht="25.5" x14ac:dyDescent="0.2">
      <c r="B30" s="348"/>
      <c r="C30" s="341"/>
      <c r="D30" s="353" t="s">
        <v>79</v>
      </c>
      <c r="E30" s="349" t="s">
        <v>80</v>
      </c>
      <c r="F30" s="345">
        <v>19100</v>
      </c>
      <c r="G30" s="345">
        <v>612</v>
      </c>
      <c r="H30" s="345">
        <v>612</v>
      </c>
      <c r="I30" s="345">
        <v>611.81600000000003</v>
      </c>
      <c r="J30" s="344">
        <f t="shared" si="5"/>
        <v>-0.18399999999996908</v>
      </c>
      <c r="K30" s="345">
        <v>611.81600000000003</v>
      </c>
      <c r="L30" s="345">
        <v>0</v>
      </c>
      <c r="M30" s="345">
        <f t="shared" si="12"/>
        <v>19100</v>
      </c>
      <c r="N30" s="344">
        <f t="shared" si="3"/>
        <v>100</v>
      </c>
      <c r="O30" s="344">
        <f t="shared" si="13"/>
        <v>0</v>
      </c>
      <c r="P30" s="344">
        <f t="shared" si="7"/>
        <v>-0.18399999999996908</v>
      </c>
      <c r="Q30" s="344">
        <f t="shared" si="14"/>
        <v>-300</v>
      </c>
      <c r="R30" s="345"/>
      <c r="S30" s="356"/>
      <c r="T30" s="356">
        <v>-300</v>
      </c>
      <c r="U30" s="345"/>
      <c r="V30" s="344">
        <v>0</v>
      </c>
      <c r="W30" s="344"/>
      <c r="X30" s="344"/>
      <c r="Y30" s="344"/>
      <c r="Z30" s="344"/>
      <c r="AA30" s="342"/>
      <c r="AB30" s="342"/>
    </row>
    <row r="31" spans="2:28" ht="38.25" x14ac:dyDescent="0.2">
      <c r="B31" s="348"/>
      <c r="C31" s="341"/>
      <c r="D31" s="353" t="s">
        <v>81</v>
      </c>
      <c r="E31" s="349" t="s">
        <v>82</v>
      </c>
      <c r="F31" s="345">
        <v>18725</v>
      </c>
      <c r="G31" s="345">
        <v>0</v>
      </c>
      <c r="H31" s="345">
        <v>0</v>
      </c>
      <c r="I31" s="345">
        <v>0</v>
      </c>
      <c r="J31" s="344">
        <f t="shared" si="5"/>
        <v>0</v>
      </c>
      <c r="K31" s="345">
        <v>0</v>
      </c>
      <c r="L31" s="345">
        <v>0</v>
      </c>
      <c r="M31" s="345">
        <f t="shared" si="12"/>
        <v>18725</v>
      </c>
      <c r="N31" s="344">
        <f t="shared" si="3"/>
        <v>100</v>
      </c>
      <c r="O31" s="344">
        <f t="shared" si="13"/>
        <v>0</v>
      </c>
      <c r="P31" s="344">
        <f t="shared" si="7"/>
        <v>0</v>
      </c>
      <c r="Q31" s="344">
        <f t="shared" si="14"/>
        <v>0</v>
      </c>
      <c r="R31" s="345"/>
      <c r="S31" s="356"/>
      <c r="T31" s="356"/>
      <c r="U31" s="345"/>
      <c r="V31" s="344">
        <v>0</v>
      </c>
      <c r="W31" s="344"/>
      <c r="X31" s="344"/>
      <c r="Y31" s="344"/>
      <c r="Z31" s="344"/>
      <c r="AA31" s="342"/>
      <c r="AB31" s="342"/>
    </row>
    <row r="32" spans="2:28" ht="76.5" x14ac:dyDescent="0.2">
      <c r="B32" s="341" t="s">
        <v>87</v>
      </c>
      <c r="C32" s="357"/>
      <c r="D32" s="353"/>
      <c r="E32" s="358" t="s">
        <v>203</v>
      </c>
      <c r="F32" s="343">
        <f t="shared" ref="F32:K32" si="15">F33</f>
        <v>461077</v>
      </c>
      <c r="G32" s="343">
        <f t="shared" si="15"/>
        <v>386669</v>
      </c>
      <c r="H32" s="343">
        <f t="shared" si="15"/>
        <v>224726</v>
      </c>
      <c r="I32" s="343">
        <f t="shared" si="15"/>
        <v>379963.36414000002</v>
      </c>
      <c r="J32" s="343">
        <f t="shared" si="15"/>
        <v>-6705.6358600000112</v>
      </c>
      <c r="K32" s="343">
        <f t="shared" si="15"/>
        <v>224705.09727999999</v>
      </c>
      <c r="L32" s="345">
        <f t="shared" ref="L32:L34" si="16">(K32/H32)*100</f>
        <v>99.990698575153729</v>
      </c>
      <c r="M32" s="343">
        <f t="shared" ref="M32:T32" si="17">M33</f>
        <v>461077</v>
      </c>
      <c r="N32" s="344">
        <f t="shared" si="3"/>
        <v>100</v>
      </c>
      <c r="O32" s="344">
        <f t="shared" si="13"/>
        <v>0</v>
      </c>
      <c r="P32" s="343">
        <f t="shared" si="17"/>
        <v>-20.902720000000656</v>
      </c>
      <c r="Q32" s="343">
        <f t="shared" si="17"/>
        <v>-7003.9340000000002</v>
      </c>
      <c r="R32" s="343">
        <f t="shared" si="17"/>
        <v>0</v>
      </c>
      <c r="S32" s="343">
        <f t="shared" si="17"/>
        <v>0</v>
      </c>
      <c r="T32" s="343">
        <f t="shared" si="17"/>
        <v>-7003.9340000000002</v>
      </c>
      <c r="U32" s="344">
        <v>0</v>
      </c>
      <c r="V32" s="344">
        <v>0</v>
      </c>
      <c r="W32" s="344"/>
      <c r="X32" s="344"/>
      <c r="Y32" s="344"/>
      <c r="Z32" s="344"/>
      <c r="AA32" s="342"/>
      <c r="AB32" s="350"/>
    </row>
    <row r="33" spans="2:28" ht="33.75" customHeight="1" x14ac:dyDescent="0.2">
      <c r="B33" s="348"/>
      <c r="C33" s="341" t="s">
        <v>46</v>
      </c>
      <c r="D33" s="353"/>
      <c r="E33" s="350" t="s">
        <v>47</v>
      </c>
      <c r="F33" s="344">
        <f>F34+F35+F36+F37+F38+F39+F42+F43+F44+F40+F41+F45</f>
        <v>461077</v>
      </c>
      <c r="G33" s="344">
        <f t="shared" ref="G33:W33" si="18">G34+G35+G36+G37+G38+G39+G42+G43+G44+G40+G41+G45</f>
        <v>386669</v>
      </c>
      <c r="H33" s="344">
        <f t="shared" si="18"/>
        <v>224726</v>
      </c>
      <c r="I33" s="344">
        <f t="shared" si="18"/>
        <v>379963.36414000002</v>
      </c>
      <c r="J33" s="344">
        <f t="shared" si="18"/>
        <v>-6705.6358600000112</v>
      </c>
      <c r="K33" s="344">
        <f t="shared" si="18"/>
        <v>224705.09727999999</v>
      </c>
      <c r="L33" s="344">
        <f t="shared" si="18"/>
        <v>1200</v>
      </c>
      <c r="M33" s="344">
        <f t="shared" si="18"/>
        <v>461077</v>
      </c>
      <c r="N33" s="344">
        <f t="shared" si="18"/>
        <v>1200</v>
      </c>
      <c r="O33" s="344">
        <f t="shared" si="18"/>
        <v>0</v>
      </c>
      <c r="P33" s="344">
        <f t="shared" si="18"/>
        <v>-20.902720000000656</v>
      </c>
      <c r="Q33" s="344">
        <f t="shared" si="18"/>
        <v>-7003.9340000000002</v>
      </c>
      <c r="R33" s="344">
        <f t="shared" si="18"/>
        <v>0</v>
      </c>
      <c r="S33" s="344">
        <f t="shared" si="18"/>
        <v>0</v>
      </c>
      <c r="T33" s="344">
        <f t="shared" si="18"/>
        <v>-7003.9340000000002</v>
      </c>
      <c r="U33" s="344">
        <f t="shared" si="18"/>
        <v>0</v>
      </c>
      <c r="V33" s="344">
        <f t="shared" si="18"/>
        <v>-20</v>
      </c>
      <c r="W33" s="344">
        <f t="shared" si="18"/>
        <v>0</v>
      </c>
      <c r="X33" s="344"/>
      <c r="Y33" s="344"/>
      <c r="Z33" s="344"/>
      <c r="AA33" s="342"/>
      <c r="AB33" s="342"/>
    </row>
    <row r="34" spans="2:28" x14ac:dyDescent="0.2">
      <c r="B34" s="348"/>
      <c r="C34" s="341"/>
      <c r="D34" s="341" t="s">
        <v>88</v>
      </c>
      <c r="E34" s="350" t="s">
        <v>49</v>
      </c>
      <c r="F34" s="344">
        <v>137058</v>
      </c>
      <c r="G34" s="344">
        <v>76224</v>
      </c>
      <c r="H34" s="344">
        <v>76101</v>
      </c>
      <c r="I34" s="344">
        <v>76101</v>
      </c>
      <c r="J34" s="344">
        <f t="shared" ref="J34:J45" si="19">I34-G34</f>
        <v>-123</v>
      </c>
      <c r="K34" s="344">
        <v>76101</v>
      </c>
      <c r="L34" s="345">
        <f t="shared" si="16"/>
        <v>100</v>
      </c>
      <c r="M34" s="345">
        <f t="shared" ref="M34:M45" si="20">F34</f>
        <v>137058</v>
      </c>
      <c r="N34" s="344">
        <f t="shared" si="3"/>
        <v>100</v>
      </c>
      <c r="O34" s="344">
        <f t="shared" ref="O34:O45" si="21">M34-F34</f>
        <v>0</v>
      </c>
      <c r="P34" s="344">
        <f t="shared" ref="P34:P45" si="22">K34-H34</f>
        <v>0</v>
      </c>
      <c r="Q34" s="344">
        <f t="shared" ref="Q34:Q45" si="23">R34+S34+T34</f>
        <v>0</v>
      </c>
      <c r="R34" s="344"/>
      <c r="S34" s="345"/>
      <c r="T34" s="344"/>
      <c r="U34" s="344"/>
      <c r="V34" s="344">
        <f>P34-Q34-U34</f>
        <v>0</v>
      </c>
      <c r="W34" s="344"/>
      <c r="X34" s="344"/>
      <c r="Y34" s="344"/>
      <c r="Z34" s="344"/>
      <c r="AA34" s="342"/>
      <c r="AB34" s="342"/>
    </row>
    <row r="35" spans="2:28" x14ac:dyDescent="0.2">
      <c r="B35" s="348"/>
      <c r="C35" s="341"/>
      <c r="D35" s="353" t="s">
        <v>55</v>
      </c>
      <c r="E35" s="349" t="s">
        <v>56</v>
      </c>
      <c r="F35" s="344">
        <v>4828</v>
      </c>
      <c r="G35" s="344">
        <v>1896</v>
      </c>
      <c r="H35" s="344">
        <v>1896</v>
      </c>
      <c r="I35" s="344">
        <v>1895.8679999999999</v>
      </c>
      <c r="J35" s="344">
        <f t="shared" si="19"/>
        <v>-0.13200000000006185</v>
      </c>
      <c r="K35" s="344">
        <v>1895.8679999999999</v>
      </c>
      <c r="L35" s="345">
        <v>100</v>
      </c>
      <c r="M35" s="345">
        <f t="shared" si="20"/>
        <v>4828</v>
      </c>
      <c r="N35" s="344">
        <f t="shared" si="3"/>
        <v>100</v>
      </c>
      <c r="O35" s="344">
        <f t="shared" si="21"/>
        <v>0</v>
      </c>
      <c r="P35" s="344">
        <f t="shared" si="22"/>
        <v>-0.13200000000006185</v>
      </c>
      <c r="Q35" s="344">
        <f t="shared" si="23"/>
        <v>0</v>
      </c>
      <c r="R35" s="345"/>
      <c r="S35" s="345"/>
      <c r="T35" s="344"/>
      <c r="U35" s="344"/>
      <c r="V35" s="344">
        <v>0</v>
      </c>
      <c r="W35" s="344"/>
      <c r="X35" s="344"/>
      <c r="Y35" s="344"/>
      <c r="Z35" s="344"/>
      <c r="AA35" s="342"/>
      <c r="AB35" s="342"/>
    </row>
    <row r="36" spans="2:28" ht="38.25" x14ac:dyDescent="0.2">
      <c r="B36" s="348"/>
      <c r="C36" s="341"/>
      <c r="D36" s="353" t="s">
        <v>57</v>
      </c>
      <c r="E36" s="354" t="s">
        <v>58</v>
      </c>
      <c r="F36" s="344">
        <v>4601</v>
      </c>
      <c r="G36" s="344">
        <v>2129</v>
      </c>
      <c r="H36" s="344">
        <v>2129</v>
      </c>
      <c r="I36" s="344">
        <v>2129</v>
      </c>
      <c r="J36" s="344">
        <f t="shared" si="19"/>
        <v>0</v>
      </c>
      <c r="K36" s="344">
        <v>2129</v>
      </c>
      <c r="L36" s="345">
        <v>100</v>
      </c>
      <c r="M36" s="345">
        <f t="shared" si="20"/>
        <v>4601</v>
      </c>
      <c r="N36" s="344">
        <f t="shared" si="3"/>
        <v>100</v>
      </c>
      <c r="O36" s="344">
        <f t="shared" si="21"/>
        <v>0</v>
      </c>
      <c r="P36" s="344">
        <f t="shared" si="22"/>
        <v>0</v>
      </c>
      <c r="Q36" s="344">
        <f t="shared" si="23"/>
        <v>0</v>
      </c>
      <c r="R36" s="345"/>
      <c r="S36" s="345"/>
      <c r="T36" s="344"/>
      <c r="U36" s="344"/>
      <c r="V36" s="344">
        <v>0</v>
      </c>
      <c r="W36" s="344"/>
      <c r="X36" s="344"/>
      <c r="Y36" s="344"/>
      <c r="Z36" s="344"/>
      <c r="AA36" s="342"/>
      <c r="AB36" s="342"/>
    </row>
    <row r="37" spans="2:28" x14ac:dyDescent="0.2">
      <c r="B37" s="348"/>
      <c r="C37" s="341"/>
      <c r="D37" s="353" t="s">
        <v>59</v>
      </c>
      <c r="E37" s="349" t="s">
        <v>60</v>
      </c>
      <c r="F37" s="344">
        <v>7076</v>
      </c>
      <c r="G37" s="344">
        <v>5751</v>
      </c>
      <c r="H37" s="344">
        <v>5751</v>
      </c>
      <c r="I37" s="344">
        <v>5751</v>
      </c>
      <c r="J37" s="344">
        <f t="shared" si="19"/>
        <v>0</v>
      </c>
      <c r="K37" s="344">
        <v>5751</v>
      </c>
      <c r="L37" s="345">
        <v>100</v>
      </c>
      <c r="M37" s="345">
        <f t="shared" si="20"/>
        <v>7076</v>
      </c>
      <c r="N37" s="344">
        <f t="shared" si="3"/>
        <v>100</v>
      </c>
      <c r="O37" s="344">
        <f t="shared" si="21"/>
        <v>0</v>
      </c>
      <c r="P37" s="344">
        <f t="shared" si="22"/>
        <v>0</v>
      </c>
      <c r="Q37" s="344">
        <f t="shared" si="23"/>
        <v>0</v>
      </c>
      <c r="R37" s="345"/>
      <c r="S37" s="344"/>
      <c r="T37" s="344"/>
      <c r="U37" s="344"/>
      <c r="V37" s="344">
        <v>0</v>
      </c>
      <c r="W37" s="344"/>
      <c r="X37" s="344"/>
      <c r="Y37" s="344"/>
      <c r="Z37" s="344"/>
      <c r="AA37" s="342"/>
      <c r="AB37" s="342"/>
    </row>
    <row r="38" spans="2:28" ht="38.25" x14ac:dyDescent="0.2">
      <c r="B38" s="348"/>
      <c r="C38" s="341"/>
      <c r="D38" s="353" t="s">
        <v>61</v>
      </c>
      <c r="E38" s="349" t="s">
        <v>62</v>
      </c>
      <c r="F38" s="344">
        <v>6201</v>
      </c>
      <c r="G38" s="344">
        <v>3600</v>
      </c>
      <c r="H38" s="344">
        <v>3600</v>
      </c>
      <c r="I38" s="344">
        <v>3600</v>
      </c>
      <c r="J38" s="344">
        <f t="shared" si="19"/>
        <v>0</v>
      </c>
      <c r="K38" s="344">
        <v>3600</v>
      </c>
      <c r="L38" s="345">
        <v>100</v>
      </c>
      <c r="M38" s="345">
        <f t="shared" si="20"/>
        <v>6201</v>
      </c>
      <c r="N38" s="344">
        <f t="shared" si="3"/>
        <v>100</v>
      </c>
      <c r="O38" s="344">
        <f t="shared" si="21"/>
        <v>0</v>
      </c>
      <c r="P38" s="344">
        <f t="shared" si="22"/>
        <v>0</v>
      </c>
      <c r="Q38" s="344">
        <f t="shared" si="23"/>
        <v>0</v>
      </c>
      <c r="R38" s="345"/>
      <c r="S38" s="344"/>
      <c r="T38" s="344"/>
      <c r="U38" s="344"/>
      <c r="V38" s="344">
        <v>0</v>
      </c>
      <c r="W38" s="344"/>
      <c r="X38" s="344"/>
      <c r="Y38" s="344"/>
      <c r="Z38" s="344"/>
      <c r="AA38" s="342"/>
      <c r="AB38" s="342"/>
    </row>
    <row r="39" spans="2:28" ht="51" x14ac:dyDescent="0.2">
      <c r="B39" s="348"/>
      <c r="C39" s="341"/>
      <c r="D39" s="353" t="s">
        <v>64</v>
      </c>
      <c r="E39" s="354" t="s">
        <v>65</v>
      </c>
      <c r="F39" s="344">
        <v>4134</v>
      </c>
      <c r="G39" s="344">
        <v>1890</v>
      </c>
      <c r="H39" s="344">
        <v>1890</v>
      </c>
      <c r="I39" s="344">
        <v>1890</v>
      </c>
      <c r="J39" s="344">
        <f t="shared" si="19"/>
        <v>0</v>
      </c>
      <c r="K39" s="344">
        <v>1890</v>
      </c>
      <c r="L39" s="345">
        <v>100</v>
      </c>
      <c r="M39" s="345">
        <f t="shared" si="20"/>
        <v>4134</v>
      </c>
      <c r="N39" s="344">
        <f t="shared" si="3"/>
        <v>100</v>
      </c>
      <c r="O39" s="344">
        <f t="shared" si="21"/>
        <v>0</v>
      </c>
      <c r="P39" s="344">
        <f t="shared" si="22"/>
        <v>0</v>
      </c>
      <c r="Q39" s="344">
        <f t="shared" si="23"/>
        <v>0</v>
      </c>
      <c r="R39" s="345"/>
      <c r="S39" s="344"/>
      <c r="T39" s="344"/>
      <c r="U39" s="344"/>
      <c r="V39" s="344">
        <v>0</v>
      </c>
      <c r="W39" s="344"/>
      <c r="X39" s="344"/>
      <c r="Y39" s="344"/>
      <c r="Z39" s="344"/>
      <c r="AA39" s="342"/>
      <c r="AB39" s="342"/>
    </row>
    <row r="40" spans="2:28" ht="76.5" x14ac:dyDescent="0.2">
      <c r="B40" s="348"/>
      <c r="C40" s="341"/>
      <c r="D40" s="353" t="s">
        <v>91</v>
      </c>
      <c r="E40" s="350" t="s">
        <v>92</v>
      </c>
      <c r="F40" s="344">
        <v>75785</v>
      </c>
      <c r="G40" s="344">
        <v>75785</v>
      </c>
      <c r="H40" s="344">
        <v>36299</v>
      </c>
      <c r="I40" s="344">
        <v>69224.132859999998</v>
      </c>
      <c r="J40" s="344">
        <f t="shared" si="19"/>
        <v>-6560.8671400000021</v>
      </c>
      <c r="K40" s="344">
        <v>36299</v>
      </c>
      <c r="L40" s="345">
        <v>100</v>
      </c>
      <c r="M40" s="345">
        <f t="shared" si="20"/>
        <v>75785</v>
      </c>
      <c r="N40" s="344">
        <f t="shared" si="3"/>
        <v>100</v>
      </c>
      <c r="O40" s="344">
        <f t="shared" si="21"/>
        <v>0</v>
      </c>
      <c r="P40" s="344">
        <f t="shared" si="22"/>
        <v>0</v>
      </c>
      <c r="Q40" s="344">
        <f t="shared" si="23"/>
        <v>-5227</v>
      </c>
      <c r="R40" s="344"/>
      <c r="S40" s="345"/>
      <c r="T40" s="344">
        <v>-5227</v>
      </c>
      <c r="U40" s="344"/>
      <c r="V40" s="344">
        <v>0</v>
      </c>
      <c r="W40" s="344"/>
      <c r="X40" s="344"/>
      <c r="Y40" s="344"/>
      <c r="Z40" s="344"/>
      <c r="AA40" s="342"/>
      <c r="AB40" s="342" t="s">
        <v>239</v>
      </c>
    </row>
    <row r="41" spans="2:28" ht="63.75" x14ac:dyDescent="0.2">
      <c r="B41" s="348"/>
      <c r="C41" s="341"/>
      <c r="D41" s="353" t="s">
        <v>93</v>
      </c>
      <c r="E41" s="350" t="s">
        <v>94</v>
      </c>
      <c r="F41" s="344">
        <v>100</v>
      </c>
      <c r="G41" s="344">
        <v>100</v>
      </c>
      <c r="H41" s="344">
        <v>100</v>
      </c>
      <c r="I41" s="344">
        <v>99.724000000000004</v>
      </c>
      <c r="J41" s="344">
        <f t="shared" si="19"/>
        <v>-0.27599999999999625</v>
      </c>
      <c r="K41" s="344">
        <v>99.724000000000004</v>
      </c>
      <c r="L41" s="345">
        <v>100</v>
      </c>
      <c r="M41" s="345">
        <f t="shared" si="20"/>
        <v>100</v>
      </c>
      <c r="N41" s="344">
        <f t="shared" si="3"/>
        <v>100</v>
      </c>
      <c r="O41" s="344">
        <f t="shared" si="21"/>
        <v>0</v>
      </c>
      <c r="P41" s="344">
        <f t="shared" si="22"/>
        <v>-0.27599999999999625</v>
      </c>
      <c r="Q41" s="344">
        <f t="shared" si="23"/>
        <v>0</v>
      </c>
      <c r="R41" s="344"/>
      <c r="S41" s="345"/>
      <c r="T41" s="344"/>
      <c r="U41" s="344"/>
      <c r="V41" s="344">
        <v>0</v>
      </c>
      <c r="W41" s="344"/>
      <c r="X41" s="344"/>
      <c r="Y41" s="344"/>
      <c r="Z41" s="344"/>
      <c r="AA41" s="342" t="s">
        <v>54</v>
      </c>
      <c r="AB41" s="342" t="s">
        <v>54</v>
      </c>
    </row>
    <row r="42" spans="2:28" ht="63.75" x14ac:dyDescent="0.2">
      <c r="B42" s="348"/>
      <c r="C42" s="341"/>
      <c r="D42" s="353" t="s">
        <v>71</v>
      </c>
      <c r="E42" s="355" t="s">
        <v>72</v>
      </c>
      <c r="F42" s="344">
        <v>8822</v>
      </c>
      <c r="G42" s="344">
        <v>8822</v>
      </c>
      <c r="H42" s="344">
        <v>8822</v>
      </c>
      <c r="I42" s="344">
        <v>8821.5052799999994</v>
      </c>
      <c r="J42" s="344">
        <f t="shared" si="19"/>
        <v>-0.49472000000059779</v>
      </c>
      <c r="K42" s="344">
        <v>8821.5052799999994</v>
      </c>
      <c r="L42" s="345">
        <v>100</v>
      </c>
      <c r="M42" s="345">
        <f t="shared" si="20"/>
        <v>8822</v>
      </c>
      <c r="N42" s="344">
        <f t="shared" si="3"/>
        <v>100</v>
      </c>
      <c r="O42" s="344">
        <f t="shared" si="21"/>
        <v>0</v>
      </c>
      <c r="P42" s="344">
        <f t="shared" si="22"/>
        <v>-0.49472000000059779</v>
      </c>
      <c r="Q42" s="344">
        <f t="shared" si="23"/>
        <v>-1776.934</v>
      </c>
      <c r="R42" s="345"/>
      <c r="S42" s="345"/>
      <c r="T42" s="345">
        <v>-1776.934</v>
      </c>
      <c r="U42" s="345"/>
      <c r="V42" s="344">
        <v>0</v>
      </c>
      <c r="W42" s="344"/>
      <c r="X42" s="344"/>
      <c r="Y42" s="344"/>
      <c r="Z42" s="344"/>
      <c r="AA42" s="342" t="s">
        <v>54</v>
      </c>
      <c r="AB42" s="342" t="s">
        <v>54</v>
      </c>
    </row>
    <row r="43" spans="2:28" ht="51" x14ac:dyDescent="0.2">
      <c r="B43" s="348"/>
      <c r="C43" s="341"/>
      <c r="D43" s="353" t="s">
        <v>75</v>
      </c>
      <c r="E43" s="349" t="s">
        <v>76</v>
      </c>
      <c r="F43" s="344">
        <v>2800</v>
      </c>
      <c r="G43" s="344">
        <v>800</v>
      </c>
      <c r="H43" s="344">
        <v>800</v>
      </c>
      <c r="I43" s="344">
        <v>800</v>
      </c>
      <c r="J43" s="344">
        <f t="shared" si="19"/>
        <v>0</v>
      </c>
      <c r="K43" s="344">
        <v>800</v>
      </c>
      <c r="L43" s="345">
        <v>100</v>
      </c>
      <c r="M43" s="345">
        <f t="shared" si="20"/>
        <v>2800</v>
      </c>
      <c r="N43" s="344">
        <f t="shared" si="3"/>
        <v>100</v>
      </c>
      <c r="O43" s="344">
        <f t="shared" si="21"/>
        <v>0</v>
      </c>
      <c r="P43" s="344">
        <f t="shared" si="22"/>
        <v>0</v>
      </c>
      <c r="Q43" s="344">
        <f t="shared" si="23"/>
        <v>0</v>
      </c>
      <c r="R43" s="345"/>
      <c r="S43" s="345"/>
      <c r="T43" s="345"/>
      <c r="U43" s="345"/>
      <c r="V43" s="344">
        <v>0</v>
      </c>
      <c r="W43" s="344"/>
      <c r="X43" s="344"/>
      <c r="Y43" s="344"/>
      <c r="Z43" s="344"/>
      <c r="AA43" s="342"/>
      <c r="AB43" s="342"/>
    </row>
    <row r="44" spans="2:28" ht="63.75" x14ac:dyDescent="0.2">
      <c r="B44" s="348"/>
      <c r="C44" s="341"/>
      <c r="D44" s="353" t="s">
        <v>77</v>
      </c>
      <c r="E44" s="349" t="s">
        <v>78</v>
      </c>
      <c r="F44" s="345">
        <v>209652</v>
      </c>
      <c r="G44" s="345">
        <v>209652</v>
      </c>
      <c r="H44" s="345">
        <v>87318</v>
      </c>
      <c r="I44" s="345">
        <v>209651.13399999999</v>
      </c>
      <c r="J44" s="344">
        <f t="shared" si="19"/>
        <v>-0.8660000000090804</v>
      </c>
      <c r="K44" s="345">
        <v>87318</v>
      </c>
      <c r="L44" s="345">
        <f t="shared" ref="L44:L48" si="24">(K44/H44)*100</f>
        <v>100</v>
      </c>
      <c r="M44" s="345">
        <f t="shared" si="20"/>
        <v>209652</v>
      </c>
      <c r="N44" s="344">
        <f t="shared" si="3"/>
        <v>100</v>
      </c>
      <c r="O44" s="344">
        <f t="shared" si="21"/>
        <v>0</v>
      </c>
      <c r="P44" s="344">
        <f t="shared" si="22"/>
        <v>0</v>
      </c>
      <c r="Q44" s="344">
        <f t="shared" si="23"/>
        <v>0</v>
      </c>
      <c r="R44" s="345"/>
      <c r="S44" s="345"/>
      <c r="T44" s="345"/>
      <c r="U44" s="345"/>
      <c r="V44" s="344">
        <v>0</v>
      </c>
      <c r="W44" s="344"/>
      <c r="X44" s="344"/>
      <c r="Y44" s="344"/>
      <c r="Z44" s="344"/>
      <c r="AA44" s="342"/>
      <c r="AB44" s="342" t="s">
        <v>54</v>
      </c>
    </row>
    <row r="45" spans="2:28" ht="63.75" x14ac:dyDescent="0.2">
      <c r="B45" s="348"/>
      <c r="C45" s="341"/>
      <c r="D45" s="353" t="s">
        <v>83</v>
      </c>
      <c r="E45" s="350" t="s">
        <v>84</v>
      </c>
      <c r="F45" s="344">
        <v>20</v>
      </c>
      <c r="G45" s="344">
        <v>20</v>
      </c>
      <c r="H45" s="344">
        <v>20</v>
      </c>
      <c r="I45" s="344">
        <v>0</v>
      </c>
      <c r="J45" s="344">
        <f t="shared" si="19"/>
        <v>-20</v>
      </c>
      <c r="K45" s="344">
        <v>0</v>
      </c>
      <c r="L45" s="345">
        <v>100</v>
      </c>
      <c r="M45" s="345">
        <f t="shared" si="20"/>
        <v>20</v>
      </c>
      <c r="N45" s="344">
        <f t="shared" si="3"/>
        <v>100</v>
      </c>
      <c r="O45" s="344">
        <f t="shared" si="21"/>
        <v>0</v>
      </c>
      <c r="P45" s="344">
        <f t="shared" si="22"/>
        <v>-20</v>
      </c>
      <c r="Q45" s="344">
        <f t="shared" si="23"/>
        <v>0</v>
      </c>
      <c r="R45" s="345"/>
      <c r="S45" s="345"/>
      <c r="T45" s="344"/>
      <c r="U45" s="344"/>
      <c r="V45" s="344">
        <f t="shared" ref="V45" si="25">P45-Q45-U45</f>
        <v>-20</v>
      </c>
      <c r="W45" s="344"/>
      <c r="X45" s="344"/>
      <c r="Y45" s="344"/>
      <c r="Z45" s="344"/>
      <c r="AA45" s="342" t="s">
        <v>54</v>
      </c>
      <c r="AB45" s="342" t="s">
        <v>54</v>
      </c>
    </row>
    <row r="46" spans="2:28" ht="76.5" x14ac:dyDescent="0.2">
      <c r="B46" s="348" t="s">
        <v>99</v>
      </c>
      <c r="C46" s="341"/>
      <c r="D46" s="341"/>
      <c r="E46" s="359" t="s">
        <v>100</v>
      </c>
      <c r="F46" s="344">
        <f t="shared" ref="F46:K46" si="26">F47</f>
        <v>443065</v>
      </c>
      <c r="G46" s="344">
        <f t="shared" si="26"/>
        <v>238794</v>
      </c>
      <c r="H46" s="344">
        <f t="shared" si="26"/>
        <v>199711</v>
      </c>
      <c r="I46" s="344">
        <f t="shared" si="26"/>
        <v>222305.04746</v>
      </c>
      <c r="J46" s="344">
        <f t="shared" si="26"/>
        <v>-16488.952539999998</v>
      </c>
      <c r="K46" s="344">
        <f t="shared" si="26"/>
        <v>199628.37026</v>
      </c>
      <c r="L46" s="345">
        <f t="shared" si="24"/>
        <v>99.958625343621534</v>
      </c>
      <c r="M46" s="344">
        <f t="shared" ref="M46:V46" si="27">M47</f>
        <v>443065</v>
      </c>
      <c r="N46" s="344">
        <f t="shared" si="3"/>
        <v>100</v>
      </c>
      <c r="O46" s="344">
        <f t="shared" si="27"/>
        <v>0</v>
      </c>
      <c r="P46" s="344">
        <f t="shared" si="27"/>
        <v>-82.629739999999373</v>
      </c>
      <c r="Q46" s="344">
        <f t="shared" si="27"/>
        <v>-271.61899999999997</v>
      </c>
      <c r="R46" s="344">
        <f t="shared" si="27"/>
        <v>0</v>
      </c>
      <c r="S46" s="344">
        <f t="shared" si="27"/>
        <v>-251.61899999999997</v>
      </c>
      <c r="T46" s="344">
        <f t="shared" si="27"/>
        <v>-20</v>
      </c>
      <c r="U46" s="344">
        <f t="shared" si="27"/>
        <v>0</v>
      </c>
      <c r="V46" s="344">
        <f t="shared" si="27"/>
        <v>45.500260000000722</v>
      </c>
      <c r="W46" s="344"/>
      <c r="X46" s="344"/>
      <c r="Y46" s="344"/>
      <c r="Z46" s="344"/>
      <c r="AA46" s="360"/>
      <c r="AB46" s="342"/>
    </row>
    <row r="47" spans="2:28" ht="25.5" x14ac:dyDescent="0.2">
      <c r="B47" s="348"/>
      <c r="C47" s="341" t="s">
        <v>46</v>
      </c>
      <c r="D47" s="353"/>
      <c r="E47" s="350" t="s">
        <v>47</v>
      </c>
      <c r="F47" s="344">
        <f t="shared" ref="F47:V47" si="28">SUM(F48:F64)</f>
        <v>443065</v>
      </c>
      <c r="G47" s="344">
        <f t="shared" si="28"/>
        <v>238794</v>
      </c>
      <c r="H47" s="344">
        <f t="shared" si="28"/>
        <v>199711</v>
      </c>
      <c r="I47" s="344">
        <f t="shared" si="28"/>
        <v>222305.04746</v>
      </c>
      <c r="J47" s="344">
        <f t="shared" si="28"/>
        <v>-16488.952539999998</v>
      </c>
      <c r="K47" s="344">
        <f t="shared" si="28"/>
        <v>199628.37026</v>
      </c>
      <c r="L47" s="344">
        <f t="shared" si="28"/>
        <v>2599.8267132864735</v>
      </c>
      <c r="M47" s="344">
        <f t="shared" si="28"/>
        <v>443065</v>
      </c>
      <c r="N47" s="344">
        <f t="shared" si="28"/>
        <v>1700</v>
      </c>
      <c r="O47" s="344">
        <f t="shared" si="28"/>
        <v>0</v>
      </c>
      <c r="P47" s="344">
        <f t="shared" si="28"/>
        <v>-82.629739999999373</v>
      </c>
      <c r="Q47" s="344">
        <f t="shared" si="28"/>
        <v>-271.61899999999997</v>
      </c>
      <c r="R47" s="344">
        <f t="shared" si="28"/>
        <v>0</v>
      </c>
      <c r="S47" s="344">
        <f t="shared" si="28"/>
        <v>-251.61899999999997</v>
      </c>
      <c r="T47" s="344">
        <f t="shared" si="28"/>
        <v>-20</v>
      </c>
      <c r="U47" s="344">
        <f t="shared" si="28"/>
        <v>0</v>
      </c>
      <c r="V47" s="344">
        <f t="shared" si="28"/>
        <v>45.500260000000722</v>
      </c>
      <c r="W47" s="344"/>
      <c r="X47" s="344"/>
      <c r="Y47" s="344"/>
      <c r="Z47" s="344"/>
      <c r="AA47" s="342"/>
      <c r="AB47" s="342"/>
    </row>
    <row r="48" spans="2:28" x14ac:dyDescent="0.2">
      <c r="B48" s="348"/>
      <c r="C48" s="341"/>
      <c r="D48" s="341" t="s">
        <v>88</v>
      </c>
      <c r="E48" s="350" t="s">
        <v>49</v>
      </c>
      <c r="F48" s="344">
        <v>312949</v>
      </c>
      <c r="G48" s="344">
        <v>153500</v>
      </c>
      <c r="H48" s="344">
        <v>153500</v>
      </c>
      <c r="I48" s="344">
        <v>153495.682</v>
      </c>
      <c r="J48" s="344">
        <f t="shared" ref="J48:J64" si="29">I48-G48</f>
        <v>-4.3179999999993015</v>
      </c>
      <c r="K48" s="344">
        <v>153495.682</v>
      </c>
      <c r="L48" s="345">
        <f t="shared" si="24"/>
        <v>99.997186970684041</v>
      </c>
      <c r="M48" s="345">
        <f t="shared" ref="M48:M64" si="30">F48</f>
        <v>312949</v>
      </c>
      <c r="N48" s="344">
        <f t="shared" ref="N48:N65" si="31">M48/F48*100</f>
        <v>100</v>
      </c>
      <c r="O48" s="344">
        <f t="shared" ref="O48:O58" si="32">M48-F48</f>
        <v>0</v>
      </c>
      <c r="P48" s="344">
        <f t="shared" ref="P48:P64" si="33">K48-H48</f>
        <v>-4.3179999999993015</v>
      </c>
      <c r="Q48" s="344">
        <f t="shared" ref="Q48:Q53" si="34">R48+S48+T48</f>
        <v>0</v>
      </c>
      <c r="R48" s="344"/>
      <c r="S48" s="345"/>
      <c r="T48" s="344"/>
      <c r="U48" s="344"/>
      <c r="V48" s="344">
        <f t="shared" ref="V48:V51" si="35">P48-Q48-U48</f>
        <v>-4.3179999999993015</v>
      </c>
      <c r="W48" s="344"/>
      <c r="X48" s="344"/>
      <c r="Y48" s="344"/>
      <c r="Z48" s="344"/>
      <c r="AA48" s="342"/>
      <c r="AB48" s="342"/>
    </row>
    <row r="49" spans="2:28" x14ac:dyDescent="0.2">
      <c r="B49" s="348"/>
      <c r="C49" s="341"/>
      <c r="D49" s="341" t="s">
        <v>101</v>
      </c>
      <c r="E49" s="350" t="s">
        <v>56</v>
      </c>
      <c r="F49" s="344">
        <v>14219</v>
      </c>
      <c r="G49" s="344">
        <v>5100</v>
      </c>
      <c r="H49" s="344">
        <v>5100</v>
      </c>
      <c r="I49" s="344">
        <v>5100</v>
      </c>
      <c r="J49" s="344">
        <f t="shared" si="29"/>
        <v>0</v>
      </c>
      <c r="K49" s="344">
        <v>5100</v>
      </c>
      <c r="L49" s="345">
        <v>1000</v>
      </c>
      <c r="M49" s="345">
        <f t="shared" si="30"/>
        <v>14219</v>
      </c>
      <c r="N49" s="344">
        <f t="shared" si="31"/>
        <v>100</v>
      </c>
      <c r="O49" s="344">
        <f t="shared" si="32"/>
        <v>0</v>
      </c>
      <c r="P49" s="344">
        <f t="shared" si="33"/>
        <v>0</v>
      </c>
      <c r="Q49" s="344">
        <f t="shared" si="34"/>
        <v>-43.475999999999999</v>
      </c>
      <c r="R49" s="344"/>
      <c r="S49" s="345">
        <v>-43.475999999999999</v>
      </c>
      <c r="T49" s="344"/>
      <c r="U49" s="344"/>
      <c r="V49" s="344">
        <f t="shared" si="35"/>
        <v>43.475999999999999</v>
      </c>
      <c r="W49" s="344"/>
      <c r="X49" s="344"/>
      <c r="Y49" s="344"/>
      <c r="Z49" s="344"/>
      <c r="AA49" s="342"/>
      <c r="AB49" s="342"/>
    </row>
    <row r="50" spans="2:28" ht="38.25" x14ac:dyDescent="0.2">
      <c r="B50" s="348"/>
      <c r="C50" s="341"/>
      <c r="D50" s="353" t="s">
        <v>103</v>
      </c>
      <c r="E50" s="354" t="s">
        <v>58</v>
      </c>
      <c r="F50" s="344">
        <v>8113</v>
      </c>
      <c r="G50" s="344">
        <v>3614</v>
      </c>
      <c r="H50" s="344">
        <v>3614</v>
      </c>
      <c r="I50" s="344">
        <v>3614</v>
      </c>
      <c r="J50" s="344">
        <f t="shared" si="29"/>
        <v>0</v>
      </c>
      <c r="K50" s="344">
        <v>3614</v>
      </c>
      <c r="L50" s="345">
        <v>100</v>
      </c>
      <c r="M50" s="345">
        <f t="shared" si="30"/>
        <v>8113</v>
      </c>
      <c r="N50" s="344">
        <f t="shared" si="31"/>
        <v>100</v>
      </c>
      <c r="O50" s="344">
        <f t="shared" si="32"/>
        <v>0</v>
      </c>
      <c r="P50" s="344">
        <f t="shared" si="33"/>
        <v>0</v>
      </c>
      <c r="Q50" s="344">
        <f t="shared" si="34"/>
        <v>0</v>
      </c>
      <c r="R50" s="345"/>
      <c r="S50" s="345"/>
      <c r="T50" s="344"/>
      <c r="U50" s="344"/>
      <c r="V50" s="344">
        <v>0</v>
      </c>
      <c r="W50" s="344"/>
      <c r="X50" s="344"/>
      <c r="Y50" s="344"/>
      <c r="Z50" s="344"/>
      <c r="AA50" s="342"/>
      <c r="AB50" s="342"/>
    </row>
    <row r="51" spans="2:28" x14ac:dyDescent="0.2">
      <c r="B51" s="348"/>
      <c r="C51" s="341"/>
      <c r="D51" s="341" t="s">
        <v>59</v>
      </c>
      <c r="E51" s="350" t="s">
        <v>60</v>
      </c>
      <c r="F51" s="344">
        <v>16524</v>
      </c>
      <c r="G51" s="344">
        <v>6900</v>
      </c>
      <c r="H51" s="344">
        <v>6900</v>
      </c>
      <c r="I51" s="344">
        <v>6900</v>
      </c>
      <c r="J51" s="344">
        <f t="shared" si="29"/>
        <v>0</v>
      </c>
      <c r="K51" s="344">
        <v>6900</v>
      </c>
      <c r="L51" s="345">
        <f t="shared" ref="L51:L54" si="36">(K51/H51)*100</f>
        <v>100</v>
      </c>
      <c r="M51" s="345">
        <f t="shared" si="30"/>
        <v>16524</v>
      </c>
      <c r="N51" s="344">
        <f t="shared" si="31"/>
        <v>100</v>
      </c>
      <c r="O51" s="344">
        <f t="shared" si="32"/>
        <v>0</v>
      </c>
      <c r="P51" s="344">
        <f t="shared" si="33"/>
        <v>0</v>
      </c>
      <c r="Q51" s="344">
        <f t="shared" si="34"/>
        <v>0</v>
      </c>
      <c r="R51" s="344"/>
      <c r="S51" s="345"/>
      <c r="T51" s="344"/>
      <c r="U51" s="344"/>
      <c r="V51" s="344">
        <f t="shared" si="35"/>
        <v>0</v>
      </c>
      <c r="W51" s="344"/>
      <c r="X51" s="344"/>
      <c r="Y51" s="344"/>
      <c r="Z51" s="344"/>
      <c r="AA51" s="342"/>
      <c r="AB51" s="342"/>
    </row>
    <row r="52" spans="2:28" ht="38.25" x14ac:dyDescent="0.2">
      <c r="B52" s="348"/>
      <c r="C52" s="341"/>
      <c r="D52" s="341" t="s">
        <v>61</v>
      </c>
      <c r="E52" s="350" t="s">
        <v>102</v>
      </c>
      <c r="F52" s="344">
        <v>14083</v>
      </c>
      <c r="G52" s="344">
        <v>6460</v>
      </c>
      <c r="H52" s="344">
        <v>6460</v>
      </c>
      <c r="I52" s="344">
        <v>6460</v>
      </c>
      <c r="J52" s="344">
        <f t="shared" si="29"/>
        <v>0</v>
      </c>
      <c r="K52" s="344">
        <v>6460</v>
      </c>
      <c r="L52" s="345">
        <f t="shared" si="36"/>
        <v>100</v>
      </c>
      <c r="M52" s="345">
        <f t="shared" si="30"/>
        <v>14083</v>
      </c>
      <c r="N52" s="344">
        <f t="shared" si="31"/>
        <v>100</v>
      </c>
      <c r="O52" s="344">
        <f t="shared" si="32"/>
        <v>0</v>
      </c>
      <c r="P52" s="344">
        <f t="shared" si="33"/>
        <v>0</v>
      </c>
      <c r="Q52" s="344">
        <f t="shared" si="34"/>
        <v>-128.67699999999999</v>
      </c>
      <c r="R52" s="344"/>
      <c r="S52" s="345">
        <v>-128.67699999999999</v>
      </c>
      <c r="T52" s="344"/>
      <c r="U52" s="344"/>
      <c r="V52" s="344">
        <v>0</v>
      </c>
      <c r="W52" s="344"/>
      <c r="X52" s="344"/>
      <c r="Y52" s="344"/>
      <c r="Z52" s="344"/>
      <c r="AA52" s="342"/>
      <c r="AB52" s="342"/>
    </row>
    <row r="53" spans="2:28" x14ac:dyDescent="0.2">
      <c r="B53" s="348"/>
      <c r="C53" s="341"/>
      <c r="D53" s="353" t="s">
        <v>89</v>
      </c>
      <c r="E53" s="350" t="s">
        <v>90</v>
      </c>
      <c r="F53" s="344">
        <v>50</v>
      </c>
      <c r="G53" s="344">
        <v>50</v>
      </c>
      <c r="H53" s="344">
        <v>50</v>
      </c>
      <c r="I53" s="344">
        <v>0</v>
      </c>
      <c r="J53" s="344">
        <f t="shared" si="29"/>
        <v>-50</v>
      </c>
      <c r="K53" s="344">
        <v>0</v>
      </c>
      <c r="L53" s="345">
        <v>100</v>
      </c>
      <c r="M53" s="345">
        <f t="shared" si="30"/>
        <v>50</v>
      </c>
      <c r="N53" s="344">
        <f t="shared" si="31"/>
        <v>100</v>
      </c>
      <c r="O53" s="344">
        <f t="shared" si="32"/>
        <v>0</v>
      </c>
      <c r="P53" s="344">
        <f t="shared" si="33"/>
        <v>-50</v>
      </c>
      <c r="Q53" s="344">
        <f t="shared" si="34"/>
        <v>0</v>
      </c>
      <c r="R53" s="344"/>
      <c r="S53" s="345"/>
      <c r="T53" s="344"/>
      <c r="U53" s="344"/>
      <c r="V53" s="344">
        <f t="shared" ref="V53:V59" si="37">P53-Q53-U53</f>
        <v>-50</v>
      </c>
      <c r="W53" s="344"/>
      <c r="X53" s="344"/>
      <c r="Y53" s="344"/>
      <c r="Z53" s="344"/>
      <c r="AA53" s="342"/>
      <c r="AB53" s="342"/>
    </row>
    <row r="54" spans="2:28" ht="51" x14ac:dyDescent="0.2">
      <c r="B54" s="348"/>
      <c r="C54" s="341"/>
      <c r="D54" s="341" t="s">
        <v>64</v>
      </c>
      <c r="E54" s="361" t="s">
        <v>65</v>
      </c>
      <c r="F54" s="344">
        <v>9388</v>
      </c>
      <c r="G54" s="344">
        <v>3800</v>
      </c>
      <c r="H54" s="344">
        <v>3800</v>
      </c>
      <c r="I54" s="344">
        <v>3793.5219999999999</v>
      </c>
      <c r="J54" s="344">
        <f t="shared" si="29"/>
        <v>-6.4780000000000655</v>
      </c>
      <c r="K54" s="344">
        <v>3793.5219999999999</v>
      </c>
      <c r="L54" s="345">
        <f t="shared" si="36"/>
        <v>99.829526315789479</v>
      </c>
      <c r="M54" s="345">
        <f t="shared" si="30"/>
        <v>9388</v>
      </c>
      <c r="N54" s="344">
        <f t="shared" si="31"/>
        <v>100</v>
      </c>
      <c r="O54" s="344">
        <f t="shared" si="32"/>
        <v>0</v>
      </c>
      <c r="P54" s="344">
        <f t="shared" si="33"/>
        <v>-6.4780000000000655</v>
      </c>
      <c r="Q54" s="345">
        <f>S54</f>
        <v>-79.465999999999994</v>
      </c>
      <c r="R54" s="344"/>
      <c r="S54" s="345">
        <v>-79.465999999999994</v>
      </c>
      <c r="T54" s="344"/>
      <c r="U54" s="344"/>
      <c r="V54" s="344">
        <f t="shared" si="37"/>
        <v>72.987999999999928</v>
      </c>
      <c r="W54" s="344"/>
      <c r="X54" s="344"/>
      <c r="Y54" s="344"/>
      <c r="Z54" s="344"/>
      <c r="AA54" s="342"/>
      <c r="AB54" s="342"/>
    </row>
    <row r="55" spans="2:28" ht="76.5" x14ac:dyDescent="0.2">
      <c r="B55" s="348"/>
      <c r="C55" s="341"/>
      <c r="D55" s="353" t="s">
        <v>91</v>
      </c>
      <c r="E55" s="350" t="s">
        <v>92</v>
      </c>
      <c r="F55" s="344">
        <v>44178</v>
      </c>
      <c r="G55" s="344">
        <v>44178</v>
      </c>
      <c r="H55" s="344">
        <v>10800</v>
      </c>
      <c r="I55" s="344">
        <v>32160.843199999999</v>
      </c>
      <c r="J55" s="344">
        <f t="shared" si="29"/>
        <v>-12017.156800000001</v>
      </c>
      <c r="K55" s="344">
        <v>10799.812</v>
      </c>
      <c r="L55" s="345">
        <v>100</v>
      </c>
      <c r="M55" s="345">
        <f t="shared" si="30"/>
        <v>44178</v>
      </c>
      <c r="N55" s="344">
        <f t="shared" si="31"/>
        <v>100</v>
      </c>
      <c r="O55" s="344">
        <f t="shared" si="32"/>
        <v>0</v>
      </c>
      <c r="P55" s="344">
        <f t="shared" si="33"/>
        <v>-0.18800000000010186</v>
      </c>
      <c r="Q55" s="344">
        <f t="shared" ref="Q55:Q64" si="38">R55+S55+T55</f>
        <v>0</v>
      </c>
      <c r="R55" s="344"/>
      <c r="S55" s="345"/>
      <c r="T55" s="344"/>
      <c r="U55" s="344"/>
      <c r="V55" s="344">
        <v>0</v>
      </c>
      <c r="W55" s="344"/>
      <c r="X55" s="344"/>
      <c r="Y55" s="344"/>
      <c r="Z55" s="344"/>
      <c r="AA55" s="342"/>
      <c r="AB55" s="342" t="s">
        <v>239</v>
      </c>
    </row>
    <row r="56" spans="2:28" ht="51" x14ac:dyDescent="0.2">
      <c r="B56" s="348"/>
      <c r="C56" s="341"/>
      <c r="D56" s="353" t="s">
        <v>93</v>
      </c>
      <c r="E56" s="350" t="s">
        <v>94</v>
      </c>
      <c r="F56" s="344">
        <v>1176</v>
      </c>
      <c r="G56" s="344">
        <v>1176</v>
      </c>
      <c r="H56" s="344">
        <v>176</v>
      </c>
      <c r="I56" s="344">
        <v>892.00599999999997</v>
      </c>
      <c r="J56" s="344">
        <f t="shared" si="29"/>
        <v>-283.99400000000003</v>
      </c>
      <c r="K56" s="344">
        <v>171</v>
      </c>
      <c r="L56" s="345">
        <v>100</v>
      </c>
      <c r="M56" s="345">
        <f t="shared" si="30"/>
        <v>1176</v>
      </c>
      <c r="N56" s="344">
        <f t="shared" si="31"/>
        <v>100</v>
      </c>
      <c r="O56" s="344">
        <f t="shared" si="32"/>
        <v>0</v>
      </c>
      <c r="P56" s="344">
        <f t="shared" si="33"/>
        <v>-5</v>
      </c>
      <c r="Q56" s="344">
        <f t="shared" si="38"/>
        <v>0</v>
      </c>
      <c r="R56" s="344"/>
      <c r="S56" s="345"/>
      <c r="T56" s="344"/>
      <c r="U56" s="344"/>
      <c r="V56" s="344">
        <v>0</v>
      </c>
      <c r="W56" s="344"/>
      <c r="X56" s="344"/>
      <c r="Y56" s="344"/>
      <c r="Z56" s="344"/>
      <c r="AA56" s="342" t="s">
        <v>215</v>
      </c>
      <c r="AB56" s="342" t="s">
        <v>215</v>
      </c>
    </row>
    <row r="57" spans="2:28" ht="38.25" x14ac:dyDescent="0.2">
      <c r="B57" s="348"/>
      <c r="C57" s="341"/>
      <c r="D57" s="353" t="s">
        <v>95</v>
      </c>
      <c r="E57" s="362" t="s">
        <v>96</v>
      </c>
      <c r="F57" s="344">
        <v>433</v>
      </c>
      <c r="G57" s="344">
        <v>433</v>
      </c>
      <c r="H57" s="344">
        <v>417</v>
      </c>
      <c r="I57" s="344">
        <v>406.54712999999998</v>
      </c>
      <c r="J57" s="344">
        <f t="shared" si="29"/>
        <v>-26.452870000000019</v>
      </c>
      <c r="K57" s="344">
        <v>406.54712999999998</v>
      </c>
      <c r="L57" s="345">
        <v>100</v>
      </c>
      <c r="M57" s="345">
        <f t="shared" si="30"/>
        <v>433</v>
      </c>
      <c r="N57" s="344">
        <f t="shared" si="31"/>
        <v>100</v>
      </c>
      <c r="O57" s="344">
        <f t="shared" si="32"/>
        <v>0</v>
      </c>
      <c r="P57" s="344">
        <f t="shared" si="33"/>
        <v>-10.452870000000019</v>
      </c>
      <c r="Q57" s="344">
        <f t="shared" si="38"/>
        <v>0</v>
      </c>
      <c r="R57" s="345"/>
      <c r="S57" s="345"/>
      <c r="T57" s="344"/>
      <c r="U57" s="344"/>
      <c r="V57" s="344">
        <f t="shared" si="37"/>
        <v>-10.452870000000019</v>
      </c>
      <c r="W57" s="344"/>
      <c r="X57" s="344"/>
      <c r="Y57" s="344"/>
      <c r="Z57" s="344"/>
      <c r="AA57" s="342" t="s">
        <v>215</v>
      </c>
      <c r="AB57" s="342" t="s">
        <v>215</v>
      </c>
    </row>
    <row r="58" spans="2:28" ht="76.5" x14ac:dyDescent="0.2">
      <c r="B58" s="348"/>
      <c r="C58" s="341"/>
      <c r="D58" s="353" t="s">
        <v>71</v>
      </c>
      <c r="E58" s="350" t="s">
        <v>104</v>
      </c>
      <c r="F58" s="344">
        <v>3483</v>
      </c>
      <c r="G58" s="344">
        <v>3200</v>
      </c>
      <c r="H58" s="344">
        <v>2129</v>
      </c>
      <c r="I58" s="344">
        <v>2128.2260000000001</v>
      </c>
      <c r="J58" s="344">
        <f t="shared" si="29"/>
        <v>-1071.7739999999999</v>
      </c>
      <c r="K58" s="344">
        <v>2128.2260000000001</v>
      </c>
      <c r="L58" s="345">
        <v>100</v>
      </c>
      <c r="M58" s="345">
        <f t="shared" si="30"/>
        <v>3483</v>
      </c>
      <c r="N58" s="344">
        <f t="shared" si="31"/>
        <v>100</v>
      </c>
      <c r="O58" s="344">
        <f t="shared" si="32"/>
        <v>0</v>
      </c>
      <c r="P58" s="344">
        <f t="shared" si="33"/>
        <v>-0.77399999999988722</v>
      </c>
      <c r="Q58" s="344">
        <f t="shared" si="38"/>
        <v>0</v>
      </c>
      <c r="R58" s="345"/>
      <c r="S58" s="345"/>
      <c r="T58" s="344"/>
      <c r="U58" s="344"/>
      <c r="V58" s="344">
        <f t="shared" si="37"/>
        <v>-0.77399999999988722</v>
      </c>
      <c r="W58" s="344"/>
      <c r="X58" s="344"/>
      <c r="Y58" s="344"/>
      <c r="Z58" s="344"/>
      <c r="AA58" s="342" t="s">
        <v>215</v>
      </c>
      <c r="AB58" s="342" t="s">
        <v>239</v>
      </c>
    </row>
    <row r="59" spans="2:28" ht="25.5" x14ac:dyDescent="0.2">
      <c r="B59" s="341"/>
      <c r="C59" s="341"/>
      <c r="D59" s="341" t="s">
        <v>97</v>
      </c>
      <c r="E59" s="350" t="s">
        <v>98</v>
      </c>
      <c r="F59" s="344">
        <v>10571</v>
      </c>
      <c r="G59" s="344">
        <v>5855</v>
      </c>
      <c r="H59" s="344">
        <v>5855</v>
      </c>
      <c r="I59" s="344">
        <v>5855</v>
      </c>
      <c r="J59" s="344">
        <f t="shared" si="29"/>
        <v>0</v>
      </c>
      <c r="K59" s="344">
        <v>5855</v>
      </c>
      <c r="L59" s="345">
        <v>100</v>
      </c>
      <c r="M59" s="345">
        <f t="shared" si="30"/>
        <v>10571</v>
      </c>
      <c r="N59" s="344">
        <f t="shared" si="31"/>
        <v>100</v>
      </c>
      <c r="O59" s="344">
        <v>0</v>
      </c>
      <c r="P59" s="344">
        <f t="shared" si="33"/>
        <v>0</v>
      </c>
      <c r="Q59" s="344">
        <f t="shared" si="38"/>
        <v>0</v>
      </c>
      <c r="R59" s="345"/>
      <c r="S59" s="345"/>
      <c r="T59" s="344"/>
      <c r="U59" s="344"/>
      <c r="V59" s="344">
        <f t="shared" si="37"/>
        <v>0</v>
      </c>
      <c r="W59" s="363"/>
      <c r="X59" s="363"/>
      <c r="Y59" s="363"/>
      <c r="Z59" s="344"/>
      <c r="AA59" s="342"/>
      <c r="AB59" s="342"/>
    </row>
    <row r="60" spans="2:28" ht="63.75" x14ac:dyDescent="0.2">
      <c r="B60" s="341"/>
      <c r="C60" s="341"/>
      <c r="D60" s="341" t="s">
        <v>73</v>
      </c>
      <c r="E60" s="350" t="s">
        <v>74</v>
      </c>
      <c r="F60" s="344">
        <v>326</v>
      </c>
      <c r="G60" s="344">
        <v>326</v>
      </c>
      <c r="H60" s="344">
        <v>140</v>
      </c>
      <c r="I60" s="344">
        <v>294.64</v>
      </c>
      <c r="J60" s="344">
        <f t="shared" si="29"/>
        <v>-31.360000000000014</v>
      </c>
      <c r="K60" s="344">
        <v>140</v>
      </c>
      <c r="L60" s="345">
        <v>100</v>
      </c>
      <c r="M60" s="345">
        <f t="shared" si="30"/>
        <v>326</v>
      </c>
      <c r="N60" s="344">
        <f t="shared" si="31"/>
        <v>100</v>
      </c>
      <c r="O60" s="344">
        <v>0</v>
      </c>
      <c r="P60" s="344">
        <f t="shared" si="33"/>
        <v>0</v>
      </c>
      <c r="Q60" s="344">
        <f t="shared" si="38"/>
        <v>-20</v>
      </c>
      <c r="R60" s="345"/>
      <c r="S60" s="345"/>
      <c r="T60" s="344">
        <v>-20</v>
      </c>
      <c r="U60" s="344"/>
      <c r="V60" s="344">
        <v>0</v>
      </c>
      <c r="W60" s="363"/>
      <c r="X60" s="363"/>
      <c r="Y60" s="363"/>
      <c r="Z60" s="344"/>
      <c r="AA60" s="342"/>
      <c r="AB60" s="342" t="s">
        <v>54</v>
      </c>
    </row>
    <row r="61" spans="2:28" ht="50.25" customHeight="1" x14ac:dyDescent="0.2">
      <c r="B61" s="348"/>
      <c r="C61" s="341"/>
      <c r="D61" s="353" t="s">
        <v>75</v>
      </c>
      <c r="E61" s="349" t="s">
        <v>76</v>
      </c>
      <c r="F61" s="344">
        <v>5669</v>
      </c>
      <c r="G61" s="344">
        <v>3669</v>
      </c>
      <c r="H61" s="344">
        <v>360</v>
      </c>
      <c r="I61" s="344">
        <v>800</v>
      </c>
      <c r="J61" s="344">
        <f t="shared" si="29"/>
        <v>-2869</v>
      </c>
      <c r="K61" s="344">
        <v>360</v>
      </c>
      <c r="L61" s="345">
        <v>100</v>
      </c>
      <c r="M61" s="345">
        <f t="shared" si="30"/>
        <v>5669</v>
      </c>
      <c r="N61" s="344">
        <f t="shared" si="31"/>
        <v>100</v>
      </c>
      <c r="O61" s="344">
        <f t="shared" ref="O61:O64" si="39">M61-F61</f>
        <v>0</v>
      </c>
      <c r="P61" s="344">
        <f t="shared" si="33"/>
        <v>0</v>
      </c>
      <c r="Q61" s="344">
        <f t="shared" si="38"/>
        <v>0</v>
      </c>
      <c r="R61" s="345"/>
      <c r="S61" s="345"/>
      <c r="T61" s="345"/>
      <c r="U61" s="345"/>
      <c r="V61" s="344">
        <v>0</v>
      </c>
      <c r="W61" s="344"/>
      <c r="X61" s="344"/>
      <c r="Y61" s="344"/>
      <c r="Z61" s="344"/>
      <c r="AA61" s="342"/>
      <c r="AB61" s="342" t="s">
        <v>239</v>
      </c>
    </row>
    <row r="62" spans="2:28" ht="63.75" x14ac:dyDescent="0.2">
      <c r="B62" s="348"/>
      <c r="C62" s="341"/>
      <c r="D62" s="353" t="s">
        <v>77</v>
      </c>
      <c r="E62" s="350" t="s">
        <v>78</v>
      </c>
      <c r="F62" s="344">
        <v>1880</v>
      </c>
      <c r="G62" s="344">
        <v>510</v>
      </c>
      <c r="H62" s="344">
        <v>400</v>
      </c>
      <c r="I62" s="344">
        <v>400</v>
      </c>
      <c r="J62" s="344">
        <f t="shared" si="29"/>
        <v>-110</v>
      </c>
      <c r="K62" s="344">
        <v>400</v>
      </c>
      <c r="L62" s="345">
        <v>100</v>
      </c>
      <c r="M62" s="345">
        <f t="shared" si="30"/>
        <v>1880</v>
      </c>
      <c r="N62" s="344">
        <f t="shared" si="31"/>
        <v>100</v>
      </c>
      <c r="O62" s="344">
        <f t="shared" si="39"/>
        <v>0</v>
      </c>
      <c r="P62" s="344">
        <f t="shared" si="33"/>
        <v>0</v>
      </c>
      <c r="Q62" s="344">
        <f t="shared" si="38"/>
        <v>0</v>
      </c>
      <c r="R62" s="344"/>
      <c r="S62" s="345"/>
      <c r="T62" s="344"/>
      <c r="U62" s="344"/>
      <c r="V62" s="344">
        <f t="shared" ref="V62:V64" si="40">P62-Q62-U62</f>
        <v>0</v>
      </c>
      <c r="W62" s="344"/>
      <c r="X62" s="344"/>
      <c r="Y62" s="344"/>
      <c r="Z62" s="344"/>
      <c r="AA62" s="342"/>
      <c r="AB62" s="342" t="s">
        <v>54</v>
      </c>
    </row>
    <row r="63" spans="2:28" ht="63.75" x14ac:dyDescent="0.2">
      <c r="B63" s="348"/>
      <c r="C63" s="341"/>
      <c r="D63" s="353" t="s">
        <v>206</v>
      </c>
      <c r="E63" s="350" t="s">
        <v>207</v>
      </c>
      <c r="F63" s="344">
        <v>10</v>
      </c>
      <c r="G63" s="344">
        <v>10</v>
      </c>
      <c r="H63" s="344">
        <v>10</v>
      </c>
      <c r="I63" s="344">
        <v>4.5811299999999999</v>
      </c>
      <c r="J63" s="344">
        <f t="shared" si="29"/>
        <v>-5.4188700000000001</v>
      </c>
      <c r="K63" s="344">
        <v>4.5811299999999999</v>
      </c>
      <c r="L63" s="345">
        <v>100</v>
      </c>
      <c r="M63" s="345">
        <f t="shared" si="30"/>
        <v>10</v>
      </c>
      <c r="N63" s="344">
        <f t="shared" si="31"/>
        <v>100</v>
      </c>
      <c r="O63" s="344">
        <f t="shared" si="39"/>
        <v>0</v>
      </c>
      <c r="P63" s="344">
        <f t="shared" si="33"/>
        <v>-5.4188700000000001</v>
      </c>
      <c r="Q63" s="344">
        <f t="shared" si="38"/>
        <v>0</v>
      </c>
      <c r="R63" s="345"/>
      <c r="S63" s="345"/>
      <c r="T63" s="344"/>
      <c r="U63" s="344"/>
      <c r="V63" s="344">
        <f t="shared" si="40"/>
        <v>-5.4188700000000001</v>
      </c>
      <c r="W63" s="344"/>
      <c r="X63" s="344"/>
      <c r="Y63" s="344"/>
      <c r="Z63" s="344"/>
      <c r="AA63" s="342" t="s">
        <v>54</v>
      </c>
      <c r="AB63" s="342" t="s">
        <v>54</v>
      </c>
    </row>
    <row r="64" spans="2:28" ht="63.75" x14ac:dyDescent="0.2">
      <c r="B64" s="348"/>
      <c r="C64" s="341"/>
      <c r="D64" s="353" t="s">
        <v>83</v>
      </c>
      <c r="E64" s="350" t="s">
        <v>84</v>
      </c>
      <c r="F64" s="344">
        <v>13</v>
      </c>
      <c r="G64" s="344">
        <v>13</v>
      </c>
      <c r="H64" s="344">
        <v>0</v>
      </c>
      <c r="I64" s="344">
        <v>0</v>
      </c>
      <c r="J64" s="344">
        <f t="shared" si="29"/>
        <v>-13</v>
      </c>
      <c r="K64" s="344">
        <v>0</v>
      </c>
      <c r="L64" s="345">
        <v>100</v>
      </c>
      <c r="M64" s="345">
        <f t="shared" si="30"/>
        <v>13</v>
      </c>
      <c r="N64" s="344">
        <f t="shared" si="31"/>
        <v>100</v>
      </c>
      <c r="O64" s="344">
        <f t="shared" si="39"/>
        <v>0</v>
      </c>
      <c r="P64" s="344">
        <f t="shared" si="33"/>
        <v>0</v>
      </c>
      <c r="Q64" s="344">
        <f t="shared" si="38"/>
        <v>0</v>
      </c>
      <c r="R64" s="345"/>
      <c r="S64" s="345"/>
      <c r="T64" s="344"/>
      <c r="U64" s="344"/>
      <c r="V64" s="344">
        <f t="shared" si="40"/>
        <v>0</v>
      </c>
      <c r="W64" s="344"/>
      <c r="X64" s="344"/>
      <c r="Y64" s="344"/>
      <c r="Z64" s="344"/>
      <c r="AA64" s="342"/>
      <c r="AB64" s="342" t="s">
        <v>54</v>
      </c>
    </row>
    <row r="65" spans="1:28" ht="63.75" x14ac:dyDescent="0.2">
      <c r="B65" s="348" t="s">
        <v>99</v>
      </c>
      <c r="C65" s="341"/>
      <c r="D65" s="341"/>
      <c r="E65" s="355" t="s">
        <v>105</v>
      </c>
      <c r="F65" s="344">
        <f t="shared" ref="F65:K65" si="41">F66</f>
        <v>376098</v>
      </c>
      <c r="G65" s="344">
        <f t="shared" si="41"/>
        <v>249405</v>
      </c>
      <c r="H65" s="344">
        <f t="shared" si="41"/>
        <v>172019</v>
      </c>
      <c r="I65" s="344">
        <f t="shared" si="41"/>
        <v>242499.89438000001</v>
      </c>
      <c r="J65" s="344">
        <f t="shared" si="41"/>
        <v>-6905.1056199999975</v>
      </c>
      <c r="K65" s="344">
        <f t="shared" si="41"/>
        <v>171855.57238</v>
      </c>
      <c r="L65" s="345">
        <f t="shared" ref="L65:L68" si="42">(K65/H65)*100</f>
        <v>99.90499443666107</v>
      </c>
      <c r="M65" s="344">
        <f t="shared" ref="M65:T65" si="43">M66</f>
        <v>376098</v>
      </c>
      <c r="N65" s="344">
        <f t="shared" si="31"/>
        <v>100</v>
      </c>
      <c r="O65" s="344">
        <f t="shared" si="43"/>
        <v>0</v>
      </c>
      <c r="P65" s="344">
        <f t="shared" si="43"/>
        <v>-163.42761999999783</v>
      </c>
      <c r="Q65" s="344">
        <f t="shared" si="43"/>
        <v>-2983.9340000000002</v>
      </c>
      <c r="R65" s="344">
        <f t="shared" si="43"/>
        <v>0</v>
      </c>
      <c r="S65" s="344">
        <f t="shared" si="43"/>
        <v>-545.67100000000005</v>
      </c>
      <c r="T65" s="344">
        <f t="shared" si="43"/>
        <v>-2438.2629999999999</v>
      </c>
      <c r="U65" s="344">
        <v>0</v>
      </c>
      <c r="V65" s="344">
        <v>0</v>
      </c>
      <c r="W65" s="344">
        <v>0</v>
      </c>
      <c r="X65" s="344">
        <v>0</v>
      </c>
      <c r="Y65" s="344">
        <v>0</v>
      </c>
      <c r="Z65" s="344">
        <v>0</v>
      </c>
      <c r="AA65" s="346"/>
      <c r="AB65" s="342"/>
    </row>
    <row r="66" spans="1:28" ht="33.75" customHeight="1" x14ac:dyDescent="0.2">
      <c r="A66" s="339" t="s">
        <v>106</v>
      </c>
      <c r="B66" s="364"/>
      <c r="C66" s="341" t="s">
        <v>46</v>
      </c>
      <c r="D66" s="341"/>
      <c r="E66" s="350" t="s">
        <v>47</v>
      </c>
      <c r="F66" s="344">
        <f t="shared" ref="F66:W66" si="44">SUM(F67:F81)</f>
        <v>376098</v>
      </c>
      <c r="G66" s="344">
        <f t="shared" si="44"/>
        <v>249405</v>
      </c>
      <c r="H66" s="344">
        <f t="shared" si="44"/>
        <v>172019</v>
      </c>
      <c r="I66" s="344">
        <f t="shared" si="44"/>
        <v>242499.89438000001</v>
      </c>
      <c r="J66" s="344">
        <f t="shared" si="44"/>
        <v>-6905.1056199999975</v>
      </c>
      <c r="K66" s="344">
        <f t="shared" si="44"/>
        <v>171855.57238</v>
      </c>
      <c r="L66" s="344" t="e">
        <f t="shared" si="44"/>
        <v>#DIV/0!</v>
      </c>
      <c r="M66" s="344">
        <f t="shared" si="44"/>
        <v>376098</v>
      </c>
      <c r="N66" s="344">
        <f t="shared" si="44"/>
        <v>1500</v>
      </c>
      <c r="O66" s="344">
        <f t="shared" si="44"/>
        <v>0</v>
      </c>
      <c r="P66" s="344">
        <f t="shared" si="44"/>
        <v>-163.42761999999783</v>
      </c>
      <c r="Q66" s="344">
        <f t="shared" si="44"/>
        <v>-2983.9340000000002</v>
      </c>
      <c r="R66" s="344">
        <f t="shared" si="44"/>
        <v>0</v>
      </c>
      <c r="S66" s="344">
        <f t="shared" si="44"/>
        <v>-545.67100000000005</v>
      </c>
      <c r="T66" s="344">
        <f t="shared" si="44"/>
        <v>-2438.2629999999999</v>
      </c>
      <c r="U66" s="344">
        <f t="shared" si="44"/>
        <v>0</v>
      </c>
      <c r="V66" s="344">
        <f t="shared" si="44"/>
        <v>2783.2783800000025</v>
      </c>
      <c r="W66" s="344">
        <f t="shared" si="44"/>
        <v>0</v>
      </c>
      <c r="X66" s="344"/>
      <c r="Y66" s="344"/>
      <c r="Z66" s="344"/>
      <c r="AA66" s="342"/>
      <c r="AB66" s="342"/>
    </row>
    <row r="67" spans="1:28" ht="25.5" x14ac:dyDescent="0.2">
      <c r="B67" s="348"/>
      <c r="C67" s="341"/>
      <c r="D67" s="341" t="s">
        <v>88</v>
      </c>
      <c r="E67" s="350" t="s">
        <v>49</v>
      </c>
      <c r="F67" s="344">
        <v>191070</v>
      </c>
      <c r="G67" s="344">
        <v>96059</v>
      </c>
      <c r="H67" s="344">
        <v>96059</v>
      </c>
      <c r="I67" s="344">
        <v>96044.471000000005</v>
      </c>
      <c r="J67" s="344">
        <f t="shared" ref="J67:J81" si="45">I67-G67</f>
        <v>-14.528999999994994</v>
      </c>
      <c r="K67" s="344">
        <v>96044.471000000005</v>
      </c>
      <c r="L67" s="345">
        <f t="shared" si="42"/>
        <v>99.984874920621706</v>
      </c>
      <c r="M67" s="345">
        <f t="shared" ref="M67:M81" si="46">F67</f>
        <v>191070</v>
      </c>
      <c r="N67" s="344">
        <f t="shared" ref="N67:N83" si="47">M67/F67*100</f>
        <v>100</v>
      </c>
      <c r="O67" s="344">
        <f t="shared" ref="O67:O76" si="48">M67-F67</f>
        <v>0</v>
      </c>
      <c r="P67" s="344">
        <f t="shared" ref="P67:P81" si="49">K67-H67</f>
        <v>-14.528999999994994</v>
      </c>
      <c r="Q67" s="344">
        <f t="shared" ref="Q67:Q81" si="50">R67+S67+T67</f>
        <v>-50.7</v>
      </c>
      <c r="R67" s="345"/>
      <c r="S67" s="345">
        <v>-50.7</v>
      </c>
      <c r="T67" s="344"/>
      <c r="U67" s="344"/>
      <c r="V67" s="344">
        <f t="shared" ref="V67:V73" si="51">P67-Q67-U67</f>
        <v>36.171000000005009</v>
      </c>
      <c r="W67" s="344"/>
      <c r="X67" s="344"/>
      <c r="Y67" s="344"/>
      <c r="Z67" s="344"/>
      <c r="AA67" s="342" t="s">
        <v>50</v>
      </c>
      <c r="AB67" s="342" t="s">
        <v>50</v>
      </c>
    </row>
    <row r="68" spans="1:28" ht="25.5" x14ac:dyDescent="0.2">
      <c r="B68" s="348"/>
      <c r="C68" s="341"/>
      <c r="D68" s="341" t="s">
        <v>101</v>
      </c>
      <c r="E68" s="350" t="s">
        <v>56</v>
      </c>
      <c r="F68" s="344">
        <v>9254</v>
      </c>
      <c r="G68" s="344">
        <v>4010</v>
      </c>
      <c r="H68" s="344">
        <v>4010</v>
      </c>
      <c r="I68" s="344">
        <v>4009.9540000000002</v>
      </c>
      <c r="J68" s="344">
        <f t="shared" si="45"/>
        <v>-4.5999999999821739E-2</v>
      </c>
      <c r="K68" s="344">
        <v>4009.9540000000002</v>
      </c>
      <c r="L68" s="345">
        <f t="shared" si="42"/>
        <v>99.998852867830422</v>
      </c>
      <c r="M68" s="345">
        <f t="shared" si="46"/>
        <v>9254</v>
      </c>
      <c r="N68" s="344">
        <f t="shared" si="47"/>
        <v>100</v>
      </c>
      <c r="O68" s="344">
        <f t="shared" si="48"/>
        <v>0</v>
      </c>
      <c r="P68" s="344">
        <f t="shared" si="49"/>
        <v>-4.5999999999821739E-2</v>
      </c>
      <c r="Q68" s="344">
        <f t="shared" si="50"/>
        <v>-110.31100000000001</v>
      </c>
      <c r="R68" s="344"/>
      <c r="S68" s="344">
        <v>-110.31100000000001</v>
      </c>
      <c r="T68" s="344"/>
      <c r="U68" s="344"/>
      <c r="V68" s="344">
        <f t="shared" si="51"/>
        <v>110.26500000000019</v>
      </c>
      <c r="W68" s="344"/>
      <c r="X68" s="344"/>
      <c r="Y68" s="344"/>
      <c r="Z68" s="344"/>
      <c r="AA68" s="342" t="s">
        <v>50</v>
      </c>
      <c r="AB68" s="342" t="s">
        <v>50</v>
      </c>
    </row>
    <row r="69" spans="1:28" ht="38.25" x14ac:dyDescent="0.2">
      <c r="B69" s="348"/>
      <c r="C69" s="341"/>
      <c r="D69" s="353" t="s">
        <v>57</v>
      </c>
      <c r="E69" s="354" t="s">
        <v>58</v>
      </c>
      <c r="F69" s="344">
        <v>3774</v>
      </c>
      <c r="G69" s="344">
        <v>1854</v>
      </c>
      <c r="H69" s="344">
        <v>1854</v>
      </c>
      <c r="I69" s="344">
        <v>1854</v>
      </c>
      <c r="J69" s="344">
        <f t="shared" si="45"/>
        <v>0</v>
      </c>
      <c r="K69" s="344">
        <v>1854</v>
      </c>
      <c r="L69" s="345">
        <v>100</v>
      </c>
      <c r="M69" s="345">
        <f t="shared" si="46"/>
        <v>3774</v>
      </c>
      <c r="N69" s="344">
        <f t="shared" si="47"/>
        <v>100</v>
      </c>
      <c r="O69" s="344">
        <f t="shared" si="48"/>
        <v>0</v>
      </c>
      <c r="P69" s="344">
        <f t="shared" si="49"/>
        <v>0</v>
      </c>
      <c r="Q69" s="344">
        <f t="shared" si="50"/>
        <v>-16.734999999999999</v>
      </c>
      <c r="R69" s="345"/>
      <c r="S69" s="345">
        <v>-16.734999999999999</v>
      </c>
      <c r="T69" s="344"/>
      <c r="U69" s="344"/>
      <c r="V69" s="344">
        <v>0</v>
      </c>
      <c r="W69" s="344"/>
      <c r="X69" s="344"/>
      <c r="Y69" s="344"/>
      <c r="Z69" s="344"/>
      <c r="AA69" s="342"/>
      <c r="AB69" s="342"/>
    </row>
    <row r="70" spans="1:28" x14ac:dyDescent="0.2">
      <c r="B70" s="348"/>
      <c r="C70" s="341"/>
      <c r="D70" s="341" t="s">
        <v>59</v>
      </c>
      <c r="E70" s="350" t="s">
        <v>60</v>
      </c>
      <c r="F70" s="344">
        <v>10167</v>
      </c>
      <c r="G70" s="344">
        <v>5350</v>
      </c>
      <c r="H70" s="344">
        <v>5350</v>
      </c>
      <c r="I70" s="344">
        <v>5350</v>
      </c>
      <c r="J70" s="344">
        <f t="shared" si="45"/>
        <v>0</v>
      </c>
      <c r="K70" s="344">
        <v>5350</v>
      </c>
      <c r="L70" s="345">
        <f t="shared" ref="L70:L73" si="52">(K70/H70)*100</f>
        <v>100</v>
      </c>
      <c r="M70" s="345">
        <f t="shared" si="46"/>
        <v>10167</v>
      </c>
      <c r="N70" s="344">
        <f t="shared" si="47"/>
        <v>100</v>
      </c>
      <c r="O70" s="344">
        <f t="shared" si="48"/>
        <v>0</v>
      </c>
      <c r="P70" s="344">
        <f t="shared" si="49"/>
        <v>0</v>
      </c>
      <c r="Q70" s="344">
        <f t="shared" si="50"/>
        <v>0</v>
      </c>
      <c r="R70" s="345"/>
      <c r="S70" s="345"/>
      <c r="T70" s="344"/>
      <c r="U70" s="344"/>
      <c r="V70" s="344">
        <f t="shared" si="51"/>
        <v>0</v>
      </c>
      <c r="W70" s="344"/>
      <c r="X70" s="344"/>
      <c r="Y70" s="344"/>
      <c r="Z70" s="344"/>
      <c r="AA70" s="342"/>
      <c r="AB70" s="342"/>
    </row>
    <row r="71" spans="1:28" ht="38.25" x14ac:dyDescent="0.2">
      <c r="B71" s="348"/>
      <c r="C71" s="341"/>
      <c r="D71" s="341" t="s">
        <v>61</v>
      </c>
      <c r="E71" s="350" t="s">
        <v>102</v>
      </c>
      <c r="F71" s="344">
        <v>8664</v>
      </c>
      <c r="G71" s="344">
        <v>3339</v>
      </c>
      <c r="H71" s="344">
        <v>3339</v>
      </c>
      <c r="I71" s="344">
        <v>3337.4169999999999</v>
      </c>
      <c r="J71" s="344">
        <f t="shared" si="45"/>
        <v>-1.5830000000000837</v>
      </c>
      <c r="K71" s="344">
        <v>3337.4169999999999</v>
      </c>
      <c r="L71" s="345">
        <f t="shared" si="52"/>
        <v>99.95259059598682</v>
      </c>
      <c r="M71" s="345">
        <f t="shared" si="46"/>
        <v>8664</v>
      </c>
      <c r="N71" s="344">
        <f t="shared" si="47"/>
        <v>100</v>
      </c>
      <c r="O71" s="344">
        <f t="shared" si="48"/>
        <v>0</v>
      </c>
      <c r="P71" s="344">
        <f t="shared" si="49"/>
        <v>-1.5830000000000837</v>
      </c>
      <c r="Q71" s="344">
        <f t="shared" si="50"/>
        <v>-196.636</v>
      </c>
      <c r="R71" s="345"/>
      <c r="S71" s="345">
        <v>-196.636</v>
      </c>
      <c r="T71" s="344"/>
      <c r="U71" s="344"/>
      <c r="V71" s="344">
        <f t="shared" si="51"/>
        <v>195.05299999999991</v>
      </c>
      <c r="W71" s="344"/>
      <c r="X71" s="344"/>
      <c r="Y71" s="344"/>
      <c r="Z71" s="344"/>
      <c r="AA71" s="342"/>
      <c r="AB71" s="342"/>
    </row>
    <row r="72" spans="1:28" x14ac:dyDescent="0.2">
      <c r="B72" s="348"/>
      <c r="C72" s="341"/>
      <c r="D72" s="353" t="s">
        <v>89</v>
      </c>
      <c r="E72" s="350" t="s">
        <v>90</v>
      </c>
      <c r="F72" s="344">
        <v>13</v>
      </c>
      <c r="G72" s="344">
        <v>0</v>
      </c>
      <c r="H72" s="344">
        <v>0</v>
      </c>
      <c r="I72" s="344">
        <v>0</v>
      </c>
      <c r="J72" s="344">
        <f t="shared" si="45"/>
        <v>0</v>
      </c>
      <c r="K72" s="344">
        <v>0</v>
      </c>
      <c r="L72" s="345" t="e">
        <f t="shared" si="52"/>
        <v>#DIV/0!</v>
      </c>
      <c r="M72" s="345">
        <f t="shared" si="46"/>
        <v>13</v>
      </c>
      <c r="N72" s="344">
        <f t="shared" si="47"/>
        <v>100</v>
      </c>
      <c r="O72" s="344">
        <f t="shared" si="48"/>
        <v>0</v>
      </c>
      <c r="P72" s="344">
        <f t="shared" si="49"/>
        <v>0</v>
      </c>
      <c r="Q72" s="344">
        <f t="shared" si="50"/>
        <v>-13</v>
      </c>
      <c r="R72" s="344"/>
      <c r="S72" s="345"/>
      <c r="T72" s="344">
        <v>-13</v>
      </c>
      <c r="U72" s="344"/>
      <c r="V72" s="344">
        <f t="shared" si="51"/>
        <v>13</v>
      </c>
      <c r="W72" s="344"/>
      <c r="X72" s="344"/>
      <c r="Y72" s="344"/>
      <c r="Z72" s="344"/>
      <c r="AA72" s="342"/>
      <c r="AB72" s="342"/>
    </row>
    <row r="73" spans="1:28" ht="51" x14ac:dyDescent="0.2">
      <c r="B73" s="348"/>
      <c r="C73" s="341"/>
      <c r="D73" s="341" t="s">
        <v>64</v>
      </c>
      <c r="E73" s="361" t="s">
        <v>65</v>
      </c>
      <c r="F73" s="344">
        <v>5778</v>
      </c>
      <c r="G73" s="344">
        <v>2036</v>
      </c>
      <c r="H73" s="344">
        <v>2036</v>
      </c>
      <c r="I73" s="344">
        <v>2004.3869999999999</v>
      </c>
      <c r="J73" s="344">
        <f t="shared" si="45"/>
        <v>-31.613000000000056</v>
      </c>
      <c r="K73" s="344">
        <v>2004.3869999999999</v>
      </c>
      <c r="L73" s="345">
        <f t="shared" si="52"/>
        <v>98.447298624754424</v>
      </c>
      <c r="M73" s="345">
        <f t="shared" si="46"/>
        <v>5778</v>
      </c>
      <c r="N73" s="344">
        <f t="shared" si="47"/>
        <v>100</v>
      </c>
      <c r="O73" s="344">
        <f t="shared" si="48"/>
        <v>0</v>
      </c>
      <c r="P73" s="344">
        <f t="shared" si="49"/>
        <v>-31.613000000000056</v>
      </c>
      <c r="Q73" s="344">
        <f t="shared" si="50"/>
        <v>-171.28899999999999</v>
      </c>
      <c r="R73" s="344"/>
      <c r="S73" s="345">
        <v>-171.28899999999999</v>
      </c>
      <c r="T73" s="344"/>
      <c r="U73" s="344"/>
      <c r="V73" s="344">
        <f t="shared" si="51"/>
        <v>139.67599999999993</v>
      </c>
      <c r="W73" s="344"/>
      <c r="X73" s="344"/>
      <c r="Y73" s="344"/>
      <c r="Z73" s="344"/>
      <c r="AA73" s="342"/>
      <c r="AB73" s="342"/>
    </row>
    <row r="74" spans="1:28" ht="51" x14ac:dyDescent="0.2">
      <c r="B74" s="348"/>
      <c r="C74" s="341"/>
      <c r="D74" s="353" t="s">
        <v>93</v>
      </c>
      <c r="E74" s="350" t="s">
        <v>94</v>
      </c>
      <c r="F74" s="344">
        <v>552</v>
      </c>
      <c r="G74" s="344">
        <v>552</v>
      </c>
      <c r="H74" s="344">
        <v>552</v>
      </c>
      <c r="I74" s="344">
        <v>552</v>
      </c>
      <c r="J74" s="344">
        <f t="shared" si="45"/>
        <v>0</v>
      </c>
      <c r="K74" s="344">
        <v>552</v>
      </c>
      <c r="L74" s="345">
        <v>100</v>
      </c>
      <c r="M74" s="345">
        <f t="shared" si="46"/>
        <v>552</v>
      </c>
      <c r="N74" s="344">
        <f t="shared" si="47"/>
        <v>100</v>
      </c>
      <c r="O74" s="344">
        <f t="shared" si="48"/>
        <v>0</v>
      </c>
      <c r="P74" s="344">
        <f t="shared" si="49"/>
        <v>0</v>
      </c>
      <c r="Q74" s="344">
        <f t="shared" si="50"/>
        <v>0</v>
      </c>
      <c r="R74" s="345"/>
      <c r="S74" s="345"/>
      <c r="T74" s="344"/>
      <c r="U74" s="344"/>
      <c r="V74" s="344">
        <v>0</v>
      </c>
      <c r="W74" s="344"/>
      <c r="X74" s="344"/>
      <c r="Y74" s="344"/>
      <c r="Z74" s="344"/>
      <c r="AA74" s="342"/>
      <c r="AB74" s="342"/>
    </row>
    <row r="75" spans="1:28" ht="63.75" x14ac:dyDescent="0.2">
      <c r="B75" s="348"/>
      <c r="C75" s="341"/>
      <c r="D75" s="353" t="s">
        <v>95</v>
      </c>
      <c r="E75" s="362" t="s">
        <v>96</v>
      </c>
      <c r="F75" s="344">
        <v>338</v>
      </c>
      <c r="G75" s="344">
        <v>338</v>
      </c>
      <c r="H75" s="344">
        <v>338</v>
      </c>
      <c r="I75" s="344">
        <v>335.40309999999999</v>
      </c>
      <c r="J75" s="344">
        <f t="shared" si="45"/>
        <v>-2.5969000000000051</v>
      </c>
      <c r="K75" s="344">
        <v>335.40309999999999</v>
      </c>
      <c r="L75" s="345">
        <v>100</v>
      </c>
      <c r="M75" s="345">
        <f t="shared" si="46"/>
        <v>338</v>
      </c>
      <c r="N75" s="344">
        <f t="shared" si="47"/>
        <v>100</v>
      </c>
      <c r="O75" s="344">
        <f t="shared" si="48"/>
        <v>0</v>
      </c>
      <c r="P75" s="344">
        <f t="shared" si="49"/>
        <v>-2.5969000000000051</v>
      </c>
      <c r="Q75" s="344">
        <f t="shared" si="50"/>
        <v>0</v>
      </c>
      <c r="R75" s="345"/>
      <c r="S75" s="345"/>
      <c r="T75" s="344"/>
      <c r="U75" s="344"/>
      <c r="V75" s="344">
        <f t="shared" ref="V75:V77" si="53">P75-Q75-U75</f>
        <v>-2.5969000000000051</v>
      </c>
      <c r="W75" s="344"/>
      <c r="X75" s="344"/>
      <c r="Y75" s="344"/>
      <c r="Z75" s="344"/>
      <c r="AA75" s="342" t="s">
        <v>66</v>
      </c>
      <c r="AB75" s="342" t="s">
        <v>66</v>
      </c>
    </row>
    <row r="76" spans="1:28" ht="63.75" x14ac:dyDescent="0.2">
      <c r="B76" s="348"/>
      <c r="C76" s="341"/>
      <c r="D76" s="353" t="s">
        <v>71</v>
      </c>
      <c r="E76" s="350" t="s">
        <v>104</v>
      </c>
      <c r="F76" s="344">
        <v>959</v>
      </c>
      <c r="G76" s="344">
        <v>959</v>
      </c>
      <c r="H76" s="344">
        <v>829</v>
      </c>
      <c r="I76" s="344">
        <v>828.62300000000005</v>
      </c>
      <c r="J76" s="344">
        <f t="shared" si="45"/>
        <v>-130.37699999999995</v>
      </c>
      <c r="K76" s="344">
        <v>828.62300000000005</v>
      </c>
      <c r="L76" s="345">
        <f>(K76/H76)*100</f>
        <v>99.954523522316052</v>
      </c>
      <c r="M76" s="345">
        <f t="shared" si="46"/>
        <v>959</v>
      </c>
      <c r="N76" s="344">
        <f t="shared" si="47"/>
        <v>100</v>
      </c>
      <c r="O76" s="344">
        <f t="shared" si="48"/>
        <v>0</v>
      </c>
      <c r="P76" s="344">
        <f t="shared" si="49"/>
        <v>-0.37699999999995271</v>
      </c>
      <c r="Q76" s="344">
        <f t="shared" si="50"/>
        <v>-500</v>
      </c>
      <c r="R76" s="345"/>
      <c r="S76" s="345"/>
      <c r="T76" s="344">
        <v>-500</v>
      </c>
      <c r="U76" s="344"/>
      <c r="V76" s="344">
        <f t="shared" si="53"/>
        <v>499.62300000000005</v>
      </c>
      <c r="W76" s="344"/>
      <c r="X76" s="344"/>
      <c r="Y76" s="344"/>
      <c r="Z76" s="344"/>
      <c r="AA76" s="342" t="s">
        <v>66</v>
      </c>
      <c r="AB76" s="342" t="s">
        <v>66</v>
      </c>
    </row>
    <row r="77" spans="1:28" ht="25.5" x14ac:dyDescent="0.2">
      <c r="B77" s="341"/>
      <c r="C77" s="341"/>
      <c r="D77" s="341" t="s">
        <v>97</v>
      </c>
      <c r="E77" s="350" t="s">
        <v>98</v>
      </c>
      <c r="F77" s="344">
        <v>12273</v>
      </c>
      <c r="G77" s="344">
        <v>7382</v>
      </c>
      <c r="H77" s="344">
        <v>7382</v>
      </c>
      <c r="I77" s="344">
        <v>7381.99928</v>
      </c>
      <c r="J77" s="344">
        <f t="shared" si="45"/>
        <v>-7.2000000000116415E-4</v>
      </c>
      <c r="K77" s="344">
        <v>7381.99928</v>
      </c>
      <c r="L77" s="345">
        <v>100</v>
      </c>
      <c r="M77" s="345">
        <f t="shared" si="46"/>
        <v>12273</v>
      </c>
      <c r="N77" s="344">
        <f t="shared" si="47"/>
        <v>100</v>
      </c>
      <c r="O77" s="344">
        <v>0</v>
      </c>
      <c r="P77" s="344">
        <f t="shared" si="49"/>
        <v>-7.2000000000116415E-4</v>
      </c>
      <c r="Q77" s="344">
        <f t="shared" si="50"/>
        <v>-335.02800000000002</v>
      </c>
      <c r="R77" s="344"/>
      <c r="S77" s="345"/>
      <c r="T77" s="344">
        <v>-335.02800000000002</v>
      </c>
      <c r="U77" s="344"/>
      <c r="V77" s="344">
        <f t="shared" si="53"/>
        <v>335.02728000000002</v>
      </c>
      <c r="W77" s="363"/>
      <c r="X77" s="363"/>
      <c r="Y77" s="363"/>
      <c r="Z77" s="344"/>
      <c r="AA77" s="342"/>
      <c r="AB77" s="342"/>
    </row>
    <row r="78" spans="1:28" ht="63.75" x14ac:dyDescent="0.2">
      <c r="B78" s="341"/>
      <c r="C78" s="341"/>
      <c r="D78" s="341" t="s">
        <v>73</v>
      </c>
      <c r="E78" s="350" t="s">
        <v>74</v>
      </c>
      <c r="F78" s="344">
        <v>777</v>
      </c>
      <c r="G78" s="344">
        <v>777</v>
      </c>
      <c r="H78" s="344">
        <v>197</v>
      </c>
      <c r="I78" s="344">
        <v>619.44000000000005</v>
      </c>
      <c r="J78" s="344">
        <f t="shared" si="45"/>
        <v>-157.55999999999995</v>
      </c>
      <c r="K78" s="344">
        <v>88.491</v>
      </c>
      <c r="L78" s="345">
        <v>100</v>
      </c>
      <c r="M78" s="345">
        <f t="shared" si="46"/>
        <v>777</v>
      </c>
      <c r="N78" s="344">
        <f t="shared" si="47"/>
        <v>100</v>
      </c>
      <c r="O78" s="344">
        <v>0</v>
      </c>
      <c r="P78" s="344">
        <f t="shared" si="49"/>
        <v>-108.509</v>
      </c>
      <c r="Q78" s="344">
        <f t="shared" si="50"/>
        <v>-64</v>
      </c>
      <c r="R78" s="345"/>
      <c r="S78" s="345"/>
      <c r="T78" s="344">
        <v>-64</v>
      </c>
      <c r="U78" s="344"/>
      <c r="V78" s="344">
        <v>0</v>
      </c>
      <c r="W78" s="363"/>
      <c r="X78" s="363"/>
      <c r="Y78" s="363"/>
      <c r="Z78" s="344"/>
      <c r="AA78" s="342" t="s">
        <v>66</v>
      </c>
      <c r="AB78" s="342" t="s">
        <v>66</v>
      </c>
    </row>
    <row r="79" spans="1:28" ht="55.5" customHeight="1" x14ac:dyDescent="0.2">
      <c r="B79" s="348"/>
      <c r="C79" s="341"/>
      <c r="D79" s="353" t="s">
        <v>75</v>
      </c>
      <c r="E79" s="349" t="s">
        <v>76</v>
      </c>
      <c r="F79" s="344">
        <v>3800</v>
      </c>
      <c r="G79" s="344">
        <v>800</v>
      </c>
      <c r="H79" s="344">
        <v>402</v>
      </c>
      <c r="I79" s="344">
        <v>800</v>
      </c>
      <c r="J79" s="344">
        <f t="shared" si="45"/>
        <v>0</v>
      </c>
      <c r="K79" s="344">
        <v>400.00200000000001</v>
      </c>
      <c r="L79" s="345">
        <v>100</v>
      </c>
      <c r="M79" s="345">
        <f t="shared" si="46"/>
        <v>3800</v>
      </c>
      <c r="N79" s="344">
        <f t="shared" si="47"/>
        <v>100</v>
      </c>
      <c r="O79" s="344">
        <f t="shared" ref="O79:O81" si="54">M79-F79</f>
        <v>0</v>
      </c>
      <c r="P79" s="344">
        <f t="shared" si="49"/>
        <v>-1.9979999999999905</v>
      </c>
      <c r="Q79" s="344">
        <f t="shared" si="50"/>
        <v>-67</v>
      </c>
      <c r="R79" s="345"/>
      <c r="S79" s="345"/>
      <c r="T79" s="345">
        <v>-67</v>
      </c>
      <c r="U79" s="345"/>
      <c r="V79" s="344">
        <v>0</v>
      </c>
      <c r="W79" s="344"/>
      <c r="X79" s="344"/>
      <c r="Y79" s="344"/>
      <c r="Z79" s="344"/>
      <c r="AA79" s="342"/>
      <c r="AB79" s="342"/>
    </row>
    <row r="80" spans="1:28" ht="89.25" x14ac:dyDescent="0.2">
      <c r="B80" s="348"/>
      <c r="C80" s="341"/>
      <c r="D80" s="353" t="s">
        <v>77</v>
      </c>
      <c r="E80" s="350" t="s">
        <v>78</v>
      </c>
      <c r="F80" s="344">
        <v>128677</v>
      </c>
      <c r="G80" s="344">
        <v>125947</v>
      </c>
      <c r="H80" s="344">
        <v>49669</v>
      </c>
      <c r="I80" s="344">
        <v>119382.2</v>
      </c>
      <c r="J80" s="344">
        <f t="shared" si="45"/>
        <v>-6564.8000000000029</v>
      </c>
      <c r="K80" s="344">
        <v>49668.824999999997</v>
      </c>
      <c r="L80" s="345">
        <f t="shared" ref="L80:L84" si="55">(K80/H80)*100</f>
        <v>99.999647667559231</v>
      </c>
      <c r="M80" s="345">
        <f t="shared" si="46"/>
        <v>128677</v>
      </c>
      <c r="N80" s="344">
        <f t="shared" si="47"/>
        <v>100</v>
      </c>
      <c r="O80" s="344">
        <f t="shared" si="54"/>
        <v>0</v>
      </c>
      <c r="P80" s="344">
        <f t="shared" si="49"/>
        <v>-0.17500000000291038</v>
      </c>
      <c r="Q80" s="344">
        <f t="shared" si="50"/>
        <v>-1459.2349999999999</v>
      </c>
      <c r="R80" s="344"/>
      <c r="S80" s="345"/>
      <c r="T80" s="344">
        <v>-1459.2349999999999</v>
      </c>
      <c r="U80" s="344"/>
      <c r="V80" s="344">
        <f t="shared" ref="V80:V85" si="56">P80-Q80-U80</f>
        <v>1459.059999999997</v>
      </c>
      <c r="W80" s="344"/>
      <c r="X80" s="344"/>
      <c r="Y80" s="344"/>
      <c r="Z80" s="344"/>
      <c r="AA80" s="342" t="s">
        <v>66</v>
      </c>
      <c r="AB80" s="342" t="s">
        <v>225</v>
      </c>
    </row>
    <row r="81" spans="1:670" ht="63.75" x14ac:dyDescent="0.2">
      <c r="B81" s="348"/>
      <c r="C81" s="341"/>
      <c r="D81" s="353" t="s">
        <v>206</v>
      </c>
      <c r="E81" s="350" t="s">
        <v>207</v>
      </c>
      <c r="F81" s="344">
        <v>2</v>
      </c>
      <c r="G81" s="344">
        <v>2</v>
      </c>
      <c r="H81" s="344">
        <v>2</v>
      </c>
      <c r="I81" s="344">
        <v>0</v>
      </c>
      <c r="J81" s="344">
        <f t="shared" si="45"/>
        <v>-2</v>
      </c>
      <c r="K81" s="344">
        <v>0</v>
      </c>
      <c r="L81" s="345">
        <v>100</v>
      </c>
      <c r="M81" s="345">
        <f t="shared" si="46"/>
        <v>2</v>
      </c>
      <c r="N81" s="344">
        <f t="shared" si="47"/>
        <v>100</v>
      </c>
      <c r="O81" s="344">
        <f t="shared" si="54"/>
        <v>0</v>
      </c>
      <c r="P81" s="344">
        <f t="shared" si="49"/>
        <v>-2</v>
      </c>
      <c r="Q81" s="344">
        <f t="shared" si="50"/>
        <v>0</v>
      </c>
      <c r="R81" s="345"/>
      <c r="S81" s="345"/>
      <c r="T81" s="344"/>
      <c r="U81" s="344"/>
      <c r="V81" s="344">
        <f t="shared" si="56"/>
        <v>-2</v>
      </c>
      <c r="W81" s="344"/>
      <c r="X81" s="344"/>
      <c r="Y81" s="344"/>
      <c r="Z81" s="344"/>
      <c r="AA81" s="342" t="s">
        <v>54</v>
      </c>
      <c r="AB81" s="342" t="s">
        <v>54</v>
      </c>
    </row>
    <row r="82" spans="1:670" ht="76.5" x14ac:dyDescent="0.2">
      <c r="B82" s="348" t="s">
        <v>99</v>
      </c>
      <c r="C82" s="341"/>
      <c r="D82" s="341"/>
      <c r="E82" s="355" t="s">
        <v>107</v>
      </c>
      <c r="F82" s="344">
        <f t="shared" ref="F82:K82" si="57">F83</f>
        <v>205972</v>
      </c>
      <c r="G82" s="344">
        <f t="shared" si="57"/>
        <v>121617</v>
      </c>
      <c r="H82" s="344">
        <f t="shared" si="57"/>
        <v>104932</v>
      </c>
      <c r="I82" s="344">
        <f t="shared" si="57"/>
        <v>109046.7153</v>
      </c>
      <c r="J82" s="344">
        <f t="shared" si="57"/>
        <v>-12570.2847</v>
      </c>
      <c r="K82" s="344">
        <f t="shared" si="57"/>
        <v>104702.16353999999</v>
      </c>
      <c r="L82" s="345">
        <f t="shared" si="55"/>
        <v>99.780966282926073</v>
      </c>
      <c r="M82" s="344">
        <f t="shared" ref="M82:V82" si="58">M83</f>
        <v>205972</v>
      </c>
      <c r="N82" s="344">
        <f t="shared" si="47"/>
        <v>100</v>
      </c>
      <c r="O82" s="344">
        <f t="shared" si="58"/>
        <v>0</v>
      </c>
      <c r="P82" s="344">
        <f t="shared" si="58"/>
        <v>-229.83645999999979</v>
      </c>
      <c r="Q82" s="344">
        <f t="shared" si="58"/>
        <v>-606.42599999999993</v>
      </c>
      <c r="R82" s="344">
        <f t="shared" si="58"/>
        <v>0</v>
      </c>
      <c r="S82" s="344">
        <f t="shared" si="58"/>
        <v>0</v>
      </c>
      <c r="T82" s="344">
        <f t="shared" si="58"/>
        <v>-606.42599999999993</v>
      </c>
      <c r="U82" s="344">
        <f t="shared" si="58"/>
        <v>0</v>
      </c>
      <c r="V82" s="344">
        <f t="shared" si="58"/>
        <v>-229.28551999999979</v>
      </c>
      <c r="W82" s="344"/>
      <c r="X82" s="344"/>
      <c r="Y82" s="344"/>
      <c r="Z82" s="344"/>
      <c r="AA82" s="360"/>
      <c r="AB82" s="342"/>
    </row>
    <row r="83" spans="1:670" ht="25.5" x14ac:dyDescent="0.2">
      <c r="B83" s="348"/>
      <c r="C83" s="341" t="s">
        <v>46</v>
      </c>
      <c r="D83" s="341"/>
      <c r="E83" s="350" t="s">
        <v>47</v>
      </c>
      <c r="F83" s="344">
        <f t="shared" ref="F83:K83" si="59">F84+F85+F86+F88+F89+F90+F91+F92+F93+F94+F95+F87</f>
        <v>205972</v>
      </c>
      <c r="G83" s="344">
        <f t="shared" si="59"/>
        <v>121617</v>
      </c>
      <c r="H83" s="344">
        <f t="shared" si="59"/>
        <v>104932</v>
      </c>
      <c r="I83" s="344">
        <f t="shared" si="59"/>
        <v>109046.7153</v>
      </c>
      <c r="J83" s="344">
        <f t="shared" si="59"/>
        <v>-12570.2847</v>
      </c>
      <c r="K83" s="344">
        <f t="shared" si="59"/>
        <v>104702.16353999999</v>
      </c>
      <c r="L83" s="345">
        <f t="shared" si="55"/>
        <v>99.780966282926073</v>
      </c>
      <c r="M83" s="344">
        <f t="shared" ref="M83:V83" si="60">M84+M85+M86+M88+M89+M90+M91+M92+M93+M94+M95+M87</f>
        <v>205972</v>
      </c>
      <c r="N83" s="344">
        <f t="shared" si="47"/>
        <v>100</v>
      </c>
      <c r="O83" s="344">
        <f t="shared" si="60"/>
        <v>0</v>
      </c>
      <c r="P83" s="344">
        <f t="shared" si="60"/>
        <v>-229.83645999999979</v>
      </c>
      <c r="Q83" s="344">
        <f t="shared" si="60"/>
        <v>-606.42599999999993</v>
      </c>
      <c r="R83" s="344">
        <f t="shared" si="60"/>
        <v>0</v>
      </c>
      <c r="S83" s="344">
        <f t="shared" si="60"/>
        <v>0</v>
      </c>
      <c r="T83" s="344">
        <f t="shared" si="60"/>
        <v>-606.42599999999993</v>
      </c>
      <c r="U83" s="344">
        <f t="shared" si="60"/>
        <v>0</v>
      </c>
      <c r="V83" s="344">
        <f t="shared" si="60"/>
        <v>-229.28551999999979</v>
      </c>
      <c r="W83" s="344"/>
      <c r="X83" s="344"/>
      <c r="Y83" s="344"/>
      <c r="Z83" s="344"/>
      <c r="AA83" s="342"/>
      <c r="AB83" s="342"/>
    </row>
    <row r="84" spans="1:670" x14ac:dyDescent="0.2">
      <c r="B84" s="341"/>
      <c r="C84" s="341"/>
      <c r="D84" s="341" t="s">
        <v>88</v>
      </c>
      <c r="E84" s="350" t="s">
        <v>49</v>
      </c>
      <c r="F84" s="344">
        <v>133516</v>
      </c>
      <c r="G84" s="344">
        <v>69985</v>
      </c>
      <c r="H84" s="344">
        <v>67985</v>
      </c>
      <c r="I84" s="344">
        <v>67985</v>
      </c>
      <c r="J84" s="344">
        <f t="shared" ref="J84:J95" si="61">I84-G84</f>
        <v>-2000</v>
      </c>
      <c r="K84" s="344">
        <v>67985</v>
      </c>
      <c r="L84" s="345">
        <f t="shared" si="55"/>
        <v>100</v>
      </c>
      <c r="M84" s="345">
        <f t="shared" ref="M84:M95" si="62">F84</f>
        <v>133516</v>
      </c>
      <c r="N84" s="344">
        <v>100</v>
      </c>
      <c r="O84" s="344">
        <f t="shared" ref="O84:O88" si="63">M84-F84</f>
        <v>0</v>
      </c>
      <c r="P84" s="344">
        <f t="shared" ref="P84:P95" si="64">K84-H84</f>
        <v>0</v>
      </c>
      <c r="Q84" s="344">
        <f t="shared" ref="Q84:Q95" si="65">R84+S84+T84</f>
        <v>0</v>
      </c>
      <c r="R84" s="344"/>
      <c r="S84" s="345"/>
      <c r="T84" s="345"/>
      <c r="U84" s="344"/>
      <c r="V84" s="344">
        <f t="shared" si="56"/>
        <v>0</v>
      </c>
      <c r="W84" s="344"/>
      <c r="X84" s="344"/>
      <c r="Y84" s="344"/>
      <c r="Z84" s="344"/>
      <c r="AA84" s="342"/>
      <c r="AB84" s="342"/>
    </row>
    <row r="85" spans="1:670" x14ac:dyDescent="0.2">
      <c r="B85" s="348"/>
      <c r="C85" s="341"/>
      <c r="D85" s="341" t="s">
        <v>101</v>
      </c>
      <c r="E85" s="350" t="s">
        <v>56</v>
      </c>
      <c r="F85" s="344">
        <v>5688</v>
      </c>
      <c r="G85" s="344">
        <v>3318</v>
      </c>
      <c r="H85" s="344">
        <v>3318</v>
      </c>
      <c r="I85" s="344">
        <v>3318</v>
      </c>
      <c r="J85" s="344">
        <f t="shared" si="61"/>
        <v>0</v>
      </c>
      <c r="K85" s="344">
        <v>3318</v>
      </c>
      <c r="L85" s="345">
        <v>0</v>
      </c>
      <c r="M85" s="345">
        <f t="shared" si="62"/>
        <v>5688</v>
      </c>
      <c r="N85" s="344">
        <f t="shared" ref="N85:N88" si="66">M85/F85*100</f>
        <v>100</v>
      </c>
      <c r="O85" s="344">
        <f t="shared" si="63"/>
        <v>0</v>
      </c>
      <c r="P85" s="344">
        <f t="shared" si="64"/>
        <v>0</v>
      </c>
      <c r="Q85" s="344">
        <f t="shared" si="65"/>
        <v>0</v>
      </c>
      <c r="R85" s="344"/>
      <c r="S85" s="344"/>
      <c r="T85" s="344"/>
      <c r="U85" s="344"/>
      <c r="V85" s="344">
        <f t="shared" si="56"/>
        <v>0</v>
      </c>
      <c r="W85" s="344"/>
      <c r="X85" s="344"/>
      <c r="Y85" s="344"/>
      <c r="Z85" s="344"/>
      <c r="AA85" s="342"/>
      <c r="AB85" s="342"/>
    </row>
    <row r="86" spans="1:670" ht="38.25" x14ac:dyDescent="0.2">
      <c r="B86" s="348"/>
      <c r="C86" s="341"/>
      <c r="D86" s="353" t="s">
        <v>57</v>
      </c>
      <c r="E86" s="354" t="s">
        <v>58</v>
      </c>
      <c r="F86" s="344">
        <v>3469</v>
      </c>
      <c r="G86" s="344">
        <v>1634</v>
      </c>
      <c r="H86" s="344">
        <v>1534</v>
      </c>
      <c r="I86" s="344">
        <v>1534</v>
      </c>
      <c r="J86" s="344">
        <f t="shared" si="61"/>
        <v>-100</v>
      </c>
      <c r="K86" s="344">
        <v>1534</v>
      </c>
      <c r="L86" s="345">
        <v>100</v>
      </c>
      <c r="M86" s="345">
        <f t="shared" si="62"/>
        <v>3469</v>
      </c>
      <c r="N86" s="344">
        <f t="shared" si="66"/>
        <v>100</v>
      </c>
      <c r="O86" s="344">
        <f t="shared" si="63"/>
        <v>0</v>
      </c>
      <c r="P86" s="344">
        <f t="shared" si="64"/>
        <v>0</v>
      </c>
      <c r="Q86" s="344">
        <f t="shared" si="65"/>
        <v>0</v>
      </c>
      <c r="R86" s="345"/>
      <c r="S86" s="345"/>
      <c r="T86" s="344"/>
      <c r="U86" s="344"/>
      <c r="V86" s="344">
        <v>0</v>
      </c>
      <c r="W86" s="344"/>
      <c r="X86" s="344"/>
      <c r="Y86" s="344"/>
      <c r="Z86" s="344"/>
      <c r="AA86" s="342"/>
      <c r="AB86" s="342"/>
    </row>
    <row r="87" spans="1:670" x14ac:dyDescent="0.2">
      <c r="B87" s="341"/>
      <c r="C87" s="341"/>
      <c r="D87" s="341" t="s">
        <v>59</v>
      </c>
      <c r="E87" s="350" t="s">
        <v>60</v>
      </c>
      <c r="F87" s="344">
        <v>7050</v>
      </c>
      <c r="G87" s="344">
        <v>3522</v>
      </c>
      <c r="H87" s="344">
        <v>3222</v>
      </c>
      <c r="I87" s="344">
        <v>3222</v>
      </c>
      <c r="J87" s="344">
        <f t="shared" si="61"/>
        <v>-300</v>
      </c>
      <c r="K87" s="344">
        <v>3222</v>
      </c>
      <c r="L87" s="345">
        <v>100</v>
      </c>
      <c r="M87" s="345">
        <f t="shared" si="62"/>
        <v>7050</v>
      </c>
      <c r="N87" s="344">
        <v>100</v>
      </c>
      <c r="O87" s="344">
        <f t="shared" si="63"/>
        <v>0</v>
      </c>
      <c r="P87" s="344">
        <f t="shared" si="64"/>
        <v>0</v>
      </c>
      <c r="Q87" s="344">
        <f t="shared" si="65"/>
        <v>0</v>
      </c>
      <c r="R87" s="344"/>
      <c r="S87" s="344"/>
      <c r="T87" s="344"/>
      <c r="U87" s="344"/>
      <c r="V87" s="344">
        <v>0</v>
      </c>
      <c r="W87" s="344"/>
      <c r="X87" s="344"/>
      <c r="Y87" s="344"/>
      <c r="Z87" s="344"/>
      <c r="AA87" s="342"/>
      <c r="AB87" s="342"/>
    </row>
    <row r="88" spans="1:670" ht="38.25" x14ac:dyDescent="0.2">
      <c r="B88" s="341"/>
      <c r="C88" s="341"/>
      <c r="D88" s="341" t="s">
        <v>61</v>
      </c>
      <c r="E88" s="350" t="s">
        <v>102</v>
      </c>
      <c r="F88" s="344">
        <v>6008</v>
      </c>
      <c r="G88" s="344">
        <v>2850</v>
      </c>
      <c r="H88" s="344">
        <v>2700</v>
      </c>
      <c r="I88" s="344">
        <v>2695.75</v>
      </c>
      <c r="J88" s="344">
        <f t="shared" si="61"/>
        <v>-154.25</v>
      </c>
      <c r="K88" s="344">
        <v>2695.75</v>
      </c>
      <c r="L88" s="345">
        <f>(K88/H88)*100</f>
        <v>99.842592592592595</v>
      </c>
      <c r="M88" s="345">
        <f t="shared" si="62"/>
        <v>6008</v>
      </c>
      <c r="N88" s="344">
        <f t="shared" si="66"/>
        <v>100</v>
      </c>
      <c r="O88" s="344">
        <f t="shared" si="63"/>
        <v>0</v>
      </c>
      <c r="P88" s="344">
        <f t="shared" si="64"/>
        <v>-4.25</v>
      </c>
      <c r="Q88" s="344">
        <f t="shared" si="65"/>
        <v>0</v>
      </c>
      <c r="R88" s="344"/>
      <c r="S88" s="344"/>
      <c r="T88" s="344"/>
      <c r="U88" s="344"/>
      <c r="V88" s="344">
        <f t="shared" ref="V88:V92" si="67">P88-Q88-U88</f>
        <v>-4.25</v>
      </c>
      <c r="W88" s="344"/>
      <c r="X88" s="344"/>
      <c r="Y88" s="344"/>
      <c r="Z88" s="344"/>
      <c r="AA88" s="342"/>
      <c r="AB88" s="342"/>
    </row>
    <row r="89" spans="1:670" ht="51" x14ac:dyDescent="0.2">
      <c r="B89" s="341"/>
      <c r="C89" s="341"/>
      <c r="D89" s="341" t="s">
        <v>64</v>
      </c>
      <c r="E89" s="361" t="s">
        <v>65</v>
      </c>
      <c r="F89" s="344">
        <v>4005</v>
      </c>
      <c r="G89" s="344">
        <v>1845</v>
      </c>
      <c r="H89" s="344">
        <v>1745</v>
      </c>
      <c r="I89" s="344">
        <v>1745</v>
      </c>
      <c r="J89" s="344">
        <f t="shared" si="61"/>
        <v>-100</v>
      </c>
      <c r="K89" s="344">
        <v>1745</v>
      </c>
      <c r="L89" s="345">
        <f>(K89/H89)*100</f>
        <v>100</v>
      </c>
      <c r="M89" s="345">
        <f t="shared" si="62"/>
        <v>4005</v>
      </c>
      <c r="N89" s="344">
        <v>100</v>
      </c>
      <c r="O89" s="344">
        <v>0</v>
      </c>
      <c r="P89" s="344">
        <f t="shared" si="64"/>
        <v>0</v>
      </c>
      <c r="Q89" s="344">
        <f t="shared" si="65"/>
        <v>0</v>
      </c>
      <c r="R89" s="344"/>
      <c r="S89" s="344"/>
      <c r="T89" s="344"/>
      <c r="U89" s="344"/>
      <c r="V89" s="344">
        <f t="shared" si="67"/>
        <v>0</v>
      </c>
      <c r="W89" s="344"/>
      <c r="X89" s="344"/>
      <c r="Y89" s="344"/>
      <c r="Z89" s="344"/>
      <c r="AA89" s="342"/>
      <c r="AB89" s="342"/>
    </row>
    <row r="90" spans="1:670" ht="76.5" x14ac:dyDescent="0.2">
      <c r="B90" s="348"/>
      <c r="C90" s="341"/>
      <c r="D90" s="341" t="s">
        <v>93</v>
      </c>
      <c r="E90" s="350" t="s">
        <v>94</v>
      </c>
      <c r="F90" s="344">
        <v>3585</v>
      </c>
      <c r="G90" s="344">
        <v>3585</v>
      </c>
      <c r="H90" s="344">
        <v>304</v>
      </c>
      <c r="I90" s="344">
        <v>303.38350000000003</v>
      </c>
      <c r="J90" s="344">
        <f t="shared" si="61"/>
        <v>-3281.6165000000001</v>
      </c>
      <c r="K90" s="344">
        <v>303.38350000000003</v>
      </c>
      <c r="L90" s="345">
        <v>100</v>
      </c>
      <c r="M90" s="345">
        <f t="shared" si="62"/>
        <v>3585</v>
      </c>
      <c r="N90" s="344">
        <f t="shared" ref="N90:N96" si="68">M90/F90*100</f>
        <v>100</v>
      </c>
      <c r="O90" s="344">
        <f t="shared" ref="O90:O95" si="69">M90-F90</f>
        <v>0</v>
      </c>
      <c r="P90" s="344">
        <f t="shared" si="64"/>
        <v>-0.61649999999997362</v>
      </c>
      <c r="Q90" s="344">
        <f t="shared" si="65"/>
        <v>0</v>
      </c>
      <c r="R90" s="345"/>
      <c r="S90" s="345"/>
      <c r="T90" s="344"/>
      <c r="U90" s="344"/>
      <c r="V90" s="344">
        <f t="shared" si="67"/>
        <v>-0.61649999999997362</v>
      </c>
      <c r="W90" s="344"/>
      <c r="X90" s="344"/>
      <c r="Y90" s="344"/>
      <c r="Z90" s="344"/>
      <c r="AA90" s="342" t="s">
        <v>205</v>
      </c>
      <c r="AB90" s="342" t="s">
        <v>239</v>
      </c>
    </row>
    <row r="91" spans="1:670" ht="76.5" x14ac:dyDescent="0.2">
      <c r="B91" s="348"/>
      <c r="C91" s="341"/>
      <c r="D91" s="341" t="s">
        <v>71</v>
      </c>
      <c r="E91" s="350" t="s">
        <v>104</v>
      </c>
      <c r="F91" s="344">
        <v>4874</v>
      </c>
      <c r="G91" s="344">
        <v>4874</v>
      </c>
      <c r="H91" s="344">
        <v>3574</v>
      </c>
      <c r="I91" s="344">
        <v>3536.0809800000002</v>
      </c>
      <c r="J91" s="344">
        <f t="shared" si="61"/>
        <v>-1337.9190199999998</v>
      </c>
      <c r="K91" s="344">
        <v>3349.5809800000002</v>
      </c>
      <c r="L91" s="345">
        <v>100</v>
      </c>
      <c r="M91" s="345">
        <f t="shared" si="62"/>
        <v>4874</v>
      </c>
      <c r="N91" s="344">
        <f t="shared" si="68"/>
        <v>100</v>
      </c>
      <c r="O91" s="344">
        <f t="shared" si="69"/>
        <v>0</v>
      </c>
      <c r="P91" s="344">
        <f t="shared" si="64"/>
        <v>-224.41901999999982</v>
      </c>
      <c r="Q91" s="344">
        <f t="shared" si="65"/>
        <v>0</v>
      </c>
      <c r="R91" s="345"/>
      <c r="S91" s="345"/>
      <c r="T91" s="344"/>
      <c r="U91" s="344"/>
      <c r="V91" s="344">
        <f t="shared" si="67"/>
        <v>-224.41901999999982</v>
      </c>
      <c r="W91" s="344"/>
      <c r="X91" s="344"/>
      <c r="Y91" s="344"/>
      <c r="Z91" s="344"/>
      <c r="AA91" s="342" t="s">
        <v>205</v>
      </c>
      <c r="AB91" s="342" t="s">
        <v>239</v>
      </c>
    </row>
    <row r="92" spans="1:670" ht="25.5" x14ac:dyDescent="0.2">
      <c r="B92" s="341"/>
      <c r="C92" s="341"/>
      <c r="D92" s="341" t="s">
        <v>97</v>
      </c>
      <c r="E92" s="350" t="s">
        <v>98</v>
      </c>
      <c r="F92" s="344">
        <v>21546</v>
      </c>
      <c r="G92" s="344">
        <v>13773</v>
      </c>
      <c r="H92" s="344">
        <v>13773</v>
      </c>
      <c r="I92" s="344">
        <v>13773</v>
      </c>
      <c r="J92" s="344">
        <f t="shared" si="61"/>
        <v>0</v>
      </c>
      <c r="K92" s="344">
        <v>13773</v>
      </c>
      <c r="L92" s="345">
        <v>100</v>
      </c>
      <c r="M92" s="345">
        <f t="shared" si="62"/>
        <v>21546</v>
      </c>
      <c r="N92" s="344">
        <f t="shared" si="68"/>
        <v>100</v>
      </c>
      <c r="O92" s="344">
        <v>0</v>
      </c>
      <c r="P92" s="344">
        <f t="shared" si="64"/>
        <v>0</v>
      </c>
      <c r="Q92" s="344">
        <f t="shared" si="65"/>
        <v>0</v>
      </c>
      <c r="R92" s="345"/>
      <c r="S92" s="345"/>
      <c r="T92" s="344"/>
      <c r="U92" s="344"/>
      <c r="V92" s="344">
        <f t="shared" si="67"/>
        <v>0</v>
      </c>
      <c r="W92" s="363"/>
      <c r="X92" s="363"/>
      <c r="Y92" s="363"/>
      <c r="Z92" s="344"/>
      <c r="AA92" s="342"/>
      <c r="AB92" s="342"/>
    </row>
    <row r="93" spans="1:670" ht="25.5" x14ac:dyDescent="0.2">
      <c r="B93" s="341"/>
      <c r="C93" s="341"/>
      <c r="D93" s="341" t="s">
        <v>73</v>
      </c>
      <c r="E93" s="350" t="s">
        <v>74</v>
      </c>
      <c r="F93" s="344">
        <v>608</v>
      </c>
      <c r="G93" s="344">
        <v>608</v>
      </c>
      <c r="H93" s="344">
        <v>225</v>
      </c>
      <c r="I93" s="344">
        <v>575.75440000000003</v>
      </c>
      <c r="J93" s="344">
        <f t="shared" si="61"/>
        <v>-32.245599999999968</v>
      </c>
      <c r="K93" s="344">
        <v>224.44906</v>
      </c>
      <c r="L93" s="345">
        <v>100</v>
      </c>
      <c r="M93" s="345">
        <f t="shared" si="62"/>
        <v>608</v>
      </c>
      <c r="N93" s="344">
        <f t="shared" si="68"/>
        <v>100</v>
      </c>
      <c r="O93" s="344">
        <v>0</v>
      </c>
      <c r="P93" s="344">
        <f t="shared" si="64"/>
        <v>-0.5509399999999971</v>
      </c>
      <c r="Q93" s="344">
        <f t="shared" si="65"/>
        <v>-32</v>
      </c>
      <c r="R93" s="345"/>
      <c r="S93" s="345"/>
      <c r="T93" s="344">
        <v>-32</v>
      </c>
      <c r="U93" s="344"/>
      <c r="V93" s="344">
        <v>0</v>
      </c>
      <c r="W93" s="363"/>
      <c r="X93" s="363"/>
      <c r="Y93" s="363"/>
      <c r="Z93" s="344"/>
      <c r="AA93" s="342" t="s">
        <v>205</v>
      </c>
      <c r="AB93" s="342" t="s">
        <v>205</v>
      </c>
    </row>
    <row r="94" spans="1:670" ht="76.5" x14ac:dyDescent="0.2">
      <c r="B94" s="348"/>
      <c r="C94" s="341"/>
      <c r="D94" s="353" t="s">
        <v>75</v>
      </c>
      <c r="E94" s="349" t="s">
        <v>76</v>
      </c>
      <c r="F94" s="344">
        <v>3433</v>
      </c>
      <c r="G94" s="344">
        <v>3433</v>
      </c>
      <c r="H94" s="344">
        <v>386</v>
      </c>
      <c r="I94" s="344">
        <v>888</v>
      </c>
      <c r="J94" s="344">
        <f t="shared" si="61"/>
        <v>-2545</v>
      </c>
      <c r="K94" s="344">
        <v>386</v>
      </c>
      <c r="L94" s="345">
        <v>100</v>
      </c>
      <c r="M94" s="345">
        <f t="shared" si="62"/>
        <v>3433</v>
      </c>
      <c r="N94" s="344">
        <f t="shared" si="68"/>
        <v>100</v>
      </c>
      <c r="O94" s="344">
        <f t="shared" si="69"/>
        <v>0</v>
      </c>
      <c r="P94" s="344">
        <f t="shared" si="64"/>
        <v>0</v>
      </c>
      <c r="Q94" s="344">
        <f t="shared" si="65"/>
        <v>-149</v>
      </c>
      <c r="R94" s="345"/>
      <c r="S94" s="345"/>
      <c r="T94" s="345">
        <v>-149</v>
      </c>
      <c r="U94" s="345"/>
      <c r="V94" s="344">
        <v>0</v>
      </c>
      <c r="W94" s="344"/>
      <c r="X94" s="344"/>
      <c r="Y94" s="344"/>
      <c r="Z94" s="344"/>
      <c r="AA94" s="342"/>
      <c r="AB94" s="342" t="s">
        <v>239</v>
      </c>
    </row>
    <row r="95" spans="1:670" ht="76.5" x14ac:dyDescent="0.2">
      <c r="B95" s="348"/>
      <c r="C95" s="341"/>
      <c r="D95" s="341" t="s">
        <v>77</v>
      </c>
      <c r="E95" s="350" t="s">
        <v>78</v>
      </c>
      <c r="F95" s="344">
        <v>12190</v>
      </c>
      <c r="G95" s="344">
        <v>12190</v>
      </c>
      <c r="H95" s="344">
        <v>6166</v>
      </c>
      <c r="I95" s="344">
        <v>9470.7464199999995</v>
      </c>
      <c r="J95" s="344">
        <f t="shared" si="61"/>
        <v>-2719.2535800000005</v>
      </c>
      <c r="K95" s="344">
        <v>6166</v>
      </c>
      <c r="L95" s="345">
        <f t="shared" ref="L95:L102" si="70">(K95/H95)*100</f>
        <v>100</v>
      </c>
      <c r="M95" s="345">
        <f t="shared" si="62"/>
        <v>12190</v>
      </c>
      <c r="N95" s="344">
        <f t="shared" si="68"/>
        <v>100</v>
      </c>
      <c r="O95" s="344">
        <f t="shared" si="69"/>
        <v>0</v>
      </c>
      <c r="P95" s="344">
        <f t="shared" si="64"/>
        <v>0</v>
      </c>
      <c r="Q95" s="344">
        <f t="shared" si="65"/>
        <v>-425.42599999999999</v>
      </c>
      <c r="R95" s="345"/>
      <c r="S95" s="345"/>
      <c r="T95" s="344">
        <v>-425.42599999999999</v>
      </c>
      <c r="U95" s="344"/>
      <c r="V95" s="344">
        <v>0</v>
      </c>
      <c r="W95" s="344"/>
      <c r="X95" s="344"/>
      <c r="Y95" s="344"/>
      <c r="Z95" s="344"/>
      <c r="AA95" s="342"/>
      <c r="AB95" s="342" t="s">
        <v>239</v>
      </c>
    </row>
    <row r="96" spans="1:670" s="357" customFormat="1" ht="64.5" customHeight="1" x14ac:dyDescent="0.2">
      <c r="A96" s="365"/>
      <c r="B96" s="341" t="s">
        <v>87</v>
      </c>
      <c r="C96" s="341"/>
      <c r="D96" s="341"/>
      <c r="E96" s="350" t="s">
        <v>108</v>
      </c>
      <c r="F96" s="344">
        <f t="shared" ref="F96:K96" si="71">F97</f>
        <v>95096</v>
      </c>
      <c r="G96" s="344">
        <f t="shared" si="71"/>
        <v>43939</v>
      </c>
      <c r="H96" s="344">
        <f t="shared" si="71"/>
        <v>42022</v>
      </c>
      <c r="I96" s="344">
        <f t="shared" si="71"/>
        <v>43012.644419999997</v>
      </c>
      <c r="J96" s="344">
        <f t="shared" si="71"/>
        <v>-926.35557999999992</v>
      </c>
      <c r="K96" s="344">
        <f t="shared" si="71"/>
        <v>42020.117039999997</v>
      </c>
      <c r="L96" s="345">
        <f t="shared" si="70"/>
        <v>99.995519109038113</v>
      </c>
      <c r="M96" s="344">
        <f t="shared" ref="M96:V96" si="72">M97</f>
        <v>95096</v>
      </c>
      <c r="N96" s="344">
        <f t="shared" si="68"/>
        <v>100</v>
      </c>
      <c r="O96" s="344">
        <f t="shared" si="72"/>
        <v>0</v>
      </c>
      <c r="P96" s="344">
        <f t="shared" si="72"/>
        <v>-1.8829599999999687</v>
      </c>
      <c r="Q96" s="344">
        <f t="shared" si="72"/>
        <v>-180.31299999999999</v>
      </c>
      <c r="R96" s="344">
        <f t="shared" si="72"/>
        <v>0</v>
      </c>
      <c r="S96" s="344">
        <f t="shared" si="72"/>
        <v>0</v>
      </c>
      <c r="T96" s="344">
        <f t="shared" si="72"/>
        <v>-148.31299999999999</v>
      </c>
      <c r="U96" s="344">
        <f t="shared" si="72"/>
        <v>0</v>
      </c>
      <c r="V96" s="344">
        <f t="shared" si="72"/>
        <v>146.43004000000002</v>
      </c>
      <c r="W96" s="366"/>
      <c r="X96" s="366"/>
      <c r="Y96" s="366"/>
      <c r="Z96" s="366"/>
      <c r="AA96" s="367"/>
      <c r="AC96" s="339"/>
      <c r="AD96" s="365"/>
      <c r="AE96" s="365"/>
      <c r="AF96" s="365"/>
      <c r="AG96" s="365"/>
      <c r="AH96" s="365"/>
      <c r="AI96" s="365"/>
      <c r="AJ96" s="365"/>
      <c r="AK96" s="365"/>
      <c r="AL96" s="365"/>
      <c r="AM96" s="365"/>
      <c r="AN96" s="365"/>
      <c r="AO96" s="365"/>
      <c r="AP96" s="365"/>
      <c r="AQ96" s="365"/>
      <c r="AR96" s="365"/>
      <c r="AS96" s="365"/>
      <c r="AT96" s="365"/>
      <c r="AU96" s="365"/>
      <c r="AV96" s="365"/>
      <c r="AW96" s="365"/>
      <c r="AX96" s="365"/>
      <c r="AY96" s="365"/>
      <c r="AZ96" s="365"/>
      <c r="BA96" s="365"/>
      <c r="BB96" s="365"/>
      <c r="BC96" s="365"/>
      <c r="BD96" s="365"/>
      <c r="BE96" s="365"/>
      <c r="BF96" s="365"/>
      <c r="BG96" s="365"/>
      <c r="BH96" s="365"/>
      <c r="BI96" s="365"/>
      <c r="BJ96" s="365"/>
      <c r="BK96" s="365"/>
      <c r="BL96" s="365"/>
      <c r="BM96" s="365"/>
      <c r="BN96" s="365"/>
      <c r="BO96" s="365"/>
      <c r="BP96" s="365"/>
      <c r="BQ96" s="365"/>
      <c r="BR96" s="365"/>
      <c r="BS96" s="365"/>
      <c r="BT96" s="365"/>
      <c r="BU96" s="365"/>
      <c r="BV96" s="365"/>
      <c r="BW96" s="365"/>
      <c r="BX96" s="365"/>
      <c r="BY96" s="365"/>
      <c r="BZ96" s="365"/>
      <c r="CA96" s="365"/>
      <c r="CB96" s="365"/>
      <c r="CC96" s="365"/>
      <c r="CD96" s="365"/>
      <c r="CE96" s="365"/>
      <c r="CF96" s="365"/>
      <c r="CG96" s="365"/>
      <c r="CH96" s="365"/>
      <c r="CI96" s="365"/>
      <c r="CJ96" s="365"/>
      <c r="CK96" s="365"/>
      <c r="CL96" s="365"/>
      <c r="CM96" s="365"/>
      <c r="CN96" s="365"/>
      <c r="CO96" s="365"/>
      <c r="CP96" s="365"/>
      <c r="CQ96" s="365"/>
      <c r="CR96" s="365"/>
      <c r="CS96" s="365"/>
      <c r="CT96" s="365"/>
      <c r="CU96" s="365"/>
      <c r="CV96" s="365"/>
      <c r="CW96" s="365"/>
      <c r="CX96" s="365"/>
      <c r="CY96" s="365"/>
      <c r="CZ96" s="365"/>
      <c r="DA96" s="365"/>
      <c r="DB96" s="365"/>
      <c r="DC96" s="365"/>
      <c r="DD96" s="365"/>
      <c r="DE96" s="365"/>
      <c r="DF96" s="365"/>
      <c r="DG96" s="365"/>
      <c r="DH96" s="365"/>
      <c r="DI96" s="365"/>
      <c r="DJ96" s="365"/>
      <c r="DK96" s="365"/>
      <c r="DL96" s="365"/>
      <c r="DM96" s="365"/>
      <c r="DN96" s="365"/>
      <c r="DO96" s="365"/>
      <c r="DP96" s="365"/>
      <c r="DQ96" s="365"/>
      <c r="DR96" s="365"/>
      <c r="DS96" s="365"/>
      <c r="DT96" s="365"/>
      <c r="DU96" s="365"/>
      <c r="DV96" s="365"/>
      <c r="DW96" s="365"/>
      <c r="DX96" s="365"/>
      <c r="DY96" s="365"/>
      <c r="DZ96" s="365"/>
      <c r="EA96" s="365"/>
      <c r="EB96" s="365"/>
      <c r="EC96" s="365"/>
      <c r="ED96" s="365"/>
      <c r="EE96" s="365"/>
      <c r="EF96" s="365"/>
      <c r="EG96" s="365"/>
      <c r="EH96" s="365"/>
      <c r="EI96" s="365"/>
      <c r="EJ96" s="365"/>
      <c r="EK96" s="365"/>
      <c r="EL96" s="365"/>
      <c r="EM96" s="365"/>
      <c r="EN96" s="365"/>
      <c r="EO96" s="365"/>
      <c r="EP96" s="365"/>
      <c r="EQ96" s="365"/>
      <c r="ER96" s="365"/>
      <c r="ES96" s="365"/>
      <c r="ET96" s="365"/>
      <c r="EU96" s="365"/>
      <c r="EV96" s="365"/>
      <c r="EW96" s="365"/>
      <c r="EX96" s="365"/>
      <c r="EY96" s="365"/>
      <c r="EZ96" s="365"/>
      <c r="FA96" s="365"/>
      <c r="FB96" s="365"/>
      <c r="FC96" s="365"/>
      <c r="FD96" s="365"/>
      <c r="FE96" s="365"/>
      <c r="FF96" s="365"/>
      <c r="FG96" s="365"/>
      <c r="FH96" s="365"/>
      <c r="FI96" s="365"/>
      <c r="FJ96" s="365"/>
      <c r="FK96" s="365"/>
      <c r="FL96" s="365"/>
      <c r="FM96" s="365"/>
      <c r="FN96" s="365"/>
      <c r="FO96" s="365"/>
      <c r="FP96" s="365"/>
      <c r="FQ96" s="365"/>
      <c r="FR96" s="365"/>
      <c r="FS96" s="365"/>
      <c r="FT96" s="365"/>
      <c r="FU96" s="365"/>
      <c r="FV96" s="365"/>
      <c r="FW96" s="365"/>
      <c r="FX96" s="365"/>
      <c r="FY96" s="365"/>
      <c r="FZ96" s="365"/>
      <c r="GA96" s="365"/>
      <c r="GB96" s="365"/>
      <c r="GC96" s="365"/>
      <c r="GD96" s="365"/>
      <c r="GE96" s="365"/>
      <c r="GF96" s="365"/>
      <c r="GG96" s="365"/>
      <c r="GH96" s="365"/>
      <c r="GI96" s="365"/>
      <c r="GJ96" s="365"/>
      <c r="GK96" s="365"/>
      <c r="GL96" s="365"/>
      <c r="GM96" s="365"/>
      <c r="GN96" s="365"/>
      <c r="GO96" s="365"/>
      <c r="GP96" s="365"/>
      <c r="GQ96" s="365"/>
      <c r="GR96" s="365"/>
      <c r="GS96" s="365"/>
      <c r="GT96" s="365"/>
      <c r="GU96" s="365"/>
      <c r="GV96" s="365"/>
      <c r="GW96" s="365"/>
      <c r="GX96" s="365"/>
      <c r="GY96" s="365"/>
      <c r="GZ96" s="365"/>
      <c r="HA96" s="365"/>
      <c r="HB96" s="365"/>
      <c r="HC96" s="365"/>
      <c r="HD96" s="365"/>
      <c r="HE96" s="365"/>
      <c r="HF96" s="365"/>
      <c r="HG96" s="365"/>
      <c r="HH96" s="365"/>
      <c r="HI96" s="365"/>
      <c r="HJ96" s="365"/>
      <c r="HK96" s="365"/>
      <c r="HL96" s="365"/>
      <c r="HM96" s="365"/>
      <c r="HN96" s="365"/>
      <c r="HO96" s="365"/>
      <c r="HP96" s="365"/>
      <c r="HQ96" s="365"/>
      <c r="HR96" s="365"/>
      <c r="HS96" s="365"/>
      <c r="HT96" s="365"/>
      <c r="HU96" s="365"/>
      <c r="HV96" s="365"/>
      <c r="HW96" s="365"/>
      <c r="HX96" s="365"/>
      <c r="HY96" s="365"/>
      <c r="HZ96" s="365"/>
      <c r="IA96" s="365"/>
      <c r="IB96" s="365"/>
      <c r="IC96" s="365"/>
      <c r="ID96" s="365"/>
      <c r="IE96" s="365"/>
      <c r="IF96" s="365"/>
      <c r="IG96" s="365"/>
      <c r="IH96" s="365"/>
      <c r="II96" s="365"/>
      <c r="IJ96" s="365"/>
      <c r="IK96" s="365"/>
      <c r="IL96" s="365"/>
      <c r="IM96" s="365"/>
      <c r="IN96" s="365"/>
      <c r="IO96" s="365"/>
      <c r="IP96" s="365"/>
      <c r="IQ96" s="365"/>
      <c r="IR96" s="365"/>
      <c r="IS96" s="365"/>
      <c r="IT96" s="365"/>
      <c r="IU96" s="365"/>
      <c r="IV96" s="365"/>
      <c r="IW96" s="365"/>
      <c r="IX96" s="365"/>
      <c r="IY96" s="365"/>
      <c r="IZ96" s="365"/>
      <c r="JA96" s="365"/>
      <c r="JB96" s="365"/>
      <c r="JC96" s="365"/>
      <c r="JD96" s="365"/>
      <c r="JE96" s="365"/>
      <c r="JF96" s="365"/>
      <c r="JG96" s="365"/>
      <c r="JH96" s="365"/>
      <c r="JI96" s="365"/>
      <c r="JJ96" s="365"/>
      <c r="JK96" s="365"/>
      <c r="JL96" s="365"/>
      <c r="JM96" s="365"/>
      <c r="JN96" s="365"/>
      <c r="JO96" s="365"/>
      <c r="JP96" s="365"/>
      <c r="JQ96" s="365"/>
      <c r="JR96" s="365"/>
      <c r="JS96" s="365"/>
      <c r="JT96" s="365"/>
      <c r="JU96" s="365"/>
      <c r="JV96" s="365"/>
      <c r="JW96" s="365"/>
      <c r="JX96" s="365"/>
      <c r="JY96" s="365"/>
      <c r="JZ96" s="365"/>
      <c r="KA96" s="365"/>
      <c r="KB96" s="365"/>
      <c r="KC96" s="365"/>
      <c r="KD96" s="365"/>
      <c r="KE96" s="365"/>
      <c r="KF96" s="365"/>
      <c r="KG96" s="365"/>
      <c r="KH96" s="365"/>
      <c r="KI96" s="365"/>
      <c r="KJ96" s="365"/>
      <c r="KK96" s="365"/>
      <c r="KL96" s="365"/>
      <c r="KM96" s="365"/>
      <c r="KN96" s="365"/>
      <c r="KO96" s="365"/>
      <c r="KP96" s="365"/>
      <c r="KQ96" s="365"/>
      <c r="KR96" s="365"/>
      <c r="KS96" s="365"/>
      <c r="KT96" s="365"/>
      <c r="KU96" s="365"/>
      <c r="KV96" s="365"/>
      <c r="KW96" s="365"/>
      <c r="KX96" s="365"/>
      <c r="KY96" s="365"/>
      <c r="KZ96" s="365"/>
      <c r="LA96" s="365"/>
      <c r="LB96" s="365"/>
      <c r="LC96" s="365"/>
      <c r="LD96" s="365"/>
      <c r="LE96" s="365"/>
      <c r="LF96" s="365"/>
      <c r="LG96" s="365"/>
      <c r="LH96" s="365"/>
      <c r="LI96" s="365"/>
      <c r="LJ96" s="365"/>
      <c r="LK96" s="365"/>
      <c r="LL96" s="365"/>
      <c r="LM96" s="365"/>
      <c r="LN96" s="365"/>
      <c r="LO96" s="365"/>
      <c r="LP96" s="365"/>
      <c r="LQ96" s="365"/>
      <c r="LR96" s="365"/>
      <c r="LS96" s="365"/>
      <c r="LT96" s="365"/>
      <c r="LU96" s="365"/>
      <c r="LV96" s="365"/>
      <c r="LW96" s="365"/>
      <c r="LX96" s="365"/>
      <c r="LY96" s="365"/>
      <c r="LZ96" s="365"/>
      <c r="MA96" s="365"/>
      <c r="MB96" s="365"/>
      <c r="MC96" s="365"/>
      <c r="MD96" s="365"/>
      <c r="ME96" s="365"/>
      <c r="MF96" s="365"/>
      <c r="MG96" s="365"/>
      <c r="MH96" s="365"/>
      <c r="MI96" s="365"/>
      <c r="MJ96" s="365"/>
      <c r="MK96" s="365"/>
      <c r="ML96" s="365"/>
      <c r="MM96" s="365"/>
      <c r="MN96" s="365"/>
      <c r="MO96" s="365"/>
      <c r="MP96" s="365"/>
      <c r="MQ96" s="365"/>
      <c r="MR96" s="365"/>
      <c r="MS96" s="365"/>
      <c r="MT96" s="365"/>
      <c r="MU96" s="365"/>
      <c r="MV96" s="365"/>
      <c r="MW96" s="365"/>
      <c r="MX96" s="365"/>
      <c r="MY96" s="365"/>
      <c r="MZ96" s="365"/>
      <c r="NA96" s="365"/>
      <c r="NB96" s="365"/>
      <c r="NC96" s="365"/>
      <c r="ND96" s="365"/>
      <c r="NE96" s="365"/>
      <c r="NF96" s="365"/>
      <c r="NG96" s="365"/>
      <c r="NH96" s="365"/>
      <c r="NI96" s="365"/>
      <c r="NJ96" s="365"/>
      <c r="NK96" s="365"/>
      <c r="NL96" s="365"/>
      <c r="NM96" s="365"/>
      <c r="NN96" s="365"/>
      <c r="NO96" s="365"/>
      <c r="NP96" s="365"/>
      <c r="NQ96" s="365"/>
      <c r="NR96" s="365"/>
      <c r="NS96" s="365"/>
      <c r="NT96" s="365"/>
      <c r="NU96" s="365"/>
      <c r="NV96" s="365"/>
      <c r="NW96" s="365"/>
      <c r="NX96" s="365"/>
      <c r="NY96" s="365"/>
      <c r="NZ96" s="365"/>
      <c r="OA96" s="365"/>
      <c r="OB96" s="365"/>
      <c r="OC96" s="365"/>
      <c r="OD96" s="365"/>
      <c r="OE96" s="365"/>
      <c r="OF96" s="365"/>
      <c r="OG96" s="365"/>
      <c r="OH96" s="365"/>
      <c r="OI96" s="365"/>
      <c r="OJ96" s="365"/>
      <c r="OK96" s="365"/>
      <c r="OL96" s="365"/>
      <c r="OM96" s="365"/>
      <c r="ON96" s="365"/>
      <c r="OO96" s="365"/>
      <c r="OP96" s="365"/>
      <c r="OQ96" s="365"/>
      <c r="OR96" s="365"/>
      <c r="OS96" s="365"/>
      <c r="OT96" s="365"/>
      <c r="OU96" s="365"/>
      <c r="OV96" s="365"/>
      <c r="OW96" s="365"/>
      <c r="OX96" s="365"/>
      <c r="OY96" s="365"/>
      <c r="OZ96" s="365"/>
      <c r="PA96" s="365"/>
      <c r="PB96" s="365"/>
      <c r="PC96" s="365"/>
      <c r="PD96" s="365"/>
      <c r="PE96" s="365"/>
      <c r="PF96" s="365"/>
      <c r="PG96" s="365"/>
      <c r="PH96" s="365"/>
      <c r="PI96" s="365"/>
      <c r="PJ96" s="365"/>
      <c r="PK96" s="365"/>
      <c r="PL96" s="365"/>
      <c r="PM96" s="365"/>
      <c r="PN96" s="365"/>
      <c r="PO96" s="365"/>
      <c r="PP96" s="365"/>
      <c r="PQ96" s="365"/>
      <c r="PR96" s="365"/>
      <c r="PS96" s="365"/>
      <c r="PT96" s="365"/>
      <c r="PU96" s="365"/>
      <c r="PV96" s="365"/>
      <c r="PW96" s="365"/>
      <c r="PX96" s="365"/>
      <c r="PY96" s="365"/>
      <c r="PZ96" s="365"/>
      <c r="QA96" s="365"/>
      <c r="QB96" s="365"/>
      <c r="QC96" s="365"/>
      <c r="QD96" s="365"/>
      <c r="QE96" s="365"/>
      <c r="QF96" s="365"/>
      <c r="QG96" s="365"/>
      <c r="QH96" s="365"/>
      <c r="QI96" s="365"/>
      <c r="QJ96" s="365"/>
      <c r="QK96" s="365"/>
      <c r="QL96" s="365"/>
      <c r="QM96" s="365"/>
      <c r="QN96" s="365"/>
      <c r="QO96" s="365"/>
      <c r="QP96" s="365"/>
      <c r="QQ96" s="365"/>
      <c r="QR96" s="365"/>
      <c r="QS96" s="365"/>
      <c r="QT96" s="365"/>
      <c r="QU96" s="365"/>
      <c r="QV96" s="365"/>
      <c r="QW96" s="365"/>
      <c r="QX96" s="365"/>
      <c r="QY96" s="365"/>
      <c r="QZ96" s="365"/>
      <c r="RA96" s="365"/>
      <c r="RB96" s="365"/>
      <c r="RC96" s="365"/>
      <c r="RD96" s="365"/>
      <c r="RE96" s="365"/>
      <c r="RF96" s="365"/>
      <c r="RG96" s="365"/>
      <c r="RH96" s="365"/>
      <c r="RI96" s="365"/>
      <c r="RJ96" s="365"/>
      <c r="RK96" s="365"/>
      <c r="RL96" s="365"/>
      <c r="RM96" s="365"/>
      <c r="RN96" s="365"/>
      <c r="RO96" s="365"/>
      <c r="RP96" s="365"/>
      <c r="RQ96" s="365"/>
      <c r="RR96" s="365"/>
      <c r="RS96" s="365"/>
      <c r="RT96" s="365"/>
      <c r="RU96" s="365"/>
      <c r="RV96" s="365"/>
      <c r="RW96" s="365"/>
      <c r="RX96" s="365"/>
      <c r="RY96" s="365"/>
      <c r="RZ96" s="365"/>
      <c r="SA96" s="365"/>
      <c r="SB96" s="365"/>
      <c r="SC96" s="365"/>
      <c r="SD96" s="365"/>
      <c r="SE96" s="365"/>
      <c r="SF96" s="365"/>
      <c r="SG96" s="365"/>
      <c r="SH96" s="365"/>
      <c r="SI96" s="365"/>
      <c r="SJ96" s="365"/>
      <c r="SK96" s="365"/>
      <c r="SL96" s="365"/>
      <c r="SM96" s="365"/>
      <c r="SN96" s="365"/>
      <c r="SO96" s="365"/>
      <c r="SP96" s="365"/>
      <c r="SQ96" s="365"/>
      <c r="SR96" s="365"/>
      <c r="SS96" s="365"/>
      <c r="ST96" s="365"/>
      <c r="SU96" s="365"/>
      <c r="SV96" s="365"/>
      <c r="SW96" s="365"/>
      <c r="SX96" s="365"/>
      <c r="SY96" s="365"/>
      <c r="SZ96" s="365"/>
      <c r="TA96" s="365"/>
      <c r="TB96" s="365"/>
      <c r="TC96" s="365"/>
      <c r="TD96" s="365"/>
      <c r="TE96" s="365"/>
      <c r="TF96" s="365"/>
      <c r="TG96" s="365"/>
      <c r="TH96" s="365"/>
      <c r="TI96" s="365"/>
      <c r="TJ96" s="365"/>
      <c r="TK96" s="365"/>
      <c r="TL96" s="365"/>
      <c r="TM96" s="365"/>
      <c r="TN96" s="365"/>
      <c r="TO96" s="365"/>
      <c r="TP96" s="365"/>
      <c r="TQ96" s="365"/>
      <c r="TR96" s="365"/>
      <c r="TS96" s="365"/>
      <c r="TT96" s="365"/>
      <c r="TU96" s="365"/>
      <c r="TV96" s="365"/>
      <c r="TW96" s="365"/>
      <c r="TX96" s="365"/>
      <c r="TY96" s="365"/>
      <c r="TZ96" s="365"/>
      <c r="UA96" s="365"/>
      <c r="UB96" s="365"/>
      <c r="UC96" s="365"/>
      <c r="UD96" s="365"/>
      <c r="UE96" s="365"/>
      <c r="UF96" s="365"/>
      <c r="UG96" s="365"/>
      <c r="UH96" s="365"/>
      <c r="UI96" s="365"/>
      <c r="UJ96" s="365"/>
      <c r="UK96" s="365"/>
      <c r="UL96" s="365"/>
      <c r="UM96" s="365"/>
      <c r="UN96" s="365"/>
      <c r="UO96" s="365"/>
      <c r="UP96" s="365"/>
      <c r="UQ96" s="365"/>
      <c r="UR96" s="365"/>
      <c r="US96" s="365"/>
      <c r="UT96" s="365"/>
      <c r="UU96" s="365"/>
      <c r="UV96" s="365"/>
      <c r="UW96" s="365"/>
      <c r="UX96" s="365"/>
      <c r="UY96" s="365"/>
      <c r="UZ96" s="365"/>
      <c r="VA96" s="365"/>
      <c r="VB96" s="365"/>
      <c r="VC96" s="365"/>
      <c r="VD96" s="365"/>
      <c r="VE96" s="365"/>
      <c r="VF96" s="365"/>
      <c r="VG96" s="365"/>
      <c r="VH96" s="365"/>
      <c r="VI96" s="365"/>
      <c r="VJ96" s="365"/>
      <c r="VK96" s="365"/>
      <c r="VL96" s="365"/>
      <c r="VM96" s="365"/>
      <c r="VN96" s="365"/>
      <c r="VO96" s="365"/>
      <c r="VP96" s="365"/>
      <c r="VQ96" s="365"/>
      <c r="VR96" s="365"/>
      <c r="VS96" s="365"/>
      <c r="VT96" s="365"/>
      <c r="VU96" s="365"/>
      <c r="VV96" s="365"/>
      <c r="VW96" s="365"/>
      <c r="VX96" s="365"/>
      <c r="VY96" s="365"/>
      <c r="VZ96" s="365"/>
      <c r="WA96" s="365"/>
      <c r="WB96" s="365"/>
      <c r="WC96" s="365"/>
      <c r="WD96" s="365"/>
      <c r="WE96" s="365"/>
      <c r="WF96" s="365"/>
      <c r="WG96" s="365"/>
      <c r="WH96" s="365"/>
      <c r="WI96" s="365"/>
      <c r="WJ96" s="365"/>
      <c r="WK96" s="365"/>
      <c r="WL96" s="365"/>
      <c r="WM96" s="365"/>
      <c r="WN96" s="365"/>
      <c r="WO96" s="365"/>
      <c r="WP96" s="365"/>
      <c r="WQ96" s="365"/>
      <c r="WR96" s="365"/>
      <c r="WS96" s="365"/>
      <c r="WT96" s="365"/>
      <c r="WU96" s="365"/>
      <c r="WV96" s="365"/>
      <c r="WW96" s="365"/>
      <c r="WX96" s="365"/>
      <c r="WY96" s="365"/>
      <c r="WZ96" s="365"/>
      <c r="XA96" s="365"/>
      <c r="XB96" s="365"/>
      <c r="XC96" s="365"/>
      <c r="XD96" s="365"/>
      <c r="XE96" s="365"/>
      <c r="XF96" s="365"/>
      <c r="XG96" s="365"/>
      <c r="XH96" s="365"/>
      <c r="XI96" s="365"/>
      <c r="XJ96" s="365"/>
      <c r="XK96" s="365"/>
      <c r="XL96" s="365"/>
      <c r="XM96" s="365"/>
      <c r="XN96" s="365"/>
      <c r="XO96" s="365"/>
      <c r="XP96" s="365"/>
      <c r="XQ96" s="365"/>
      <c r="XR96" s="365"/>
      <c r="XS96" s="365"/>
      <c r="XT96" s="365"/>
      <c r="XU96" s="365"/>
      <c r="XV96" s="365"/>
      <c r="XW96" s="365"/>
      <c r="XX96" s="365"/>
      <c r="XY96" s="365"/>
      <c r="XZ96" s="365"/>
      <c r="YA96" s="365"/>
      <c r="YB96" s="365"/>
      <c r="YC96" s="365"/>
      <c r="YD96" s="365"/>
      <c r="YE96" s="365"/>
      <c r="YF96" s="365"/>
      <c r="YG96" s="365"/>
      <c r="YH96" s="365"/>
      <c r="YI96" s="365"/>
      <c r="YJ96" s="365"/>
      <c r="YK96" s="365"/>
      <c r="YL96" s="365"/>
      <c r="YM96" s="365"/>
      <c r="YN96" s="365"/>
      <c r="YO96" s="365"/>
      <c r="YP96" s="365"/>
      <c r="YQ96" s="365"/>
      <c r="YR96" s="365"/>
      <c r="YS96" s="365"/>
      <c r="YT96" s="365"/>
    </row>
    <row r="97" spans="1:670" ht="25.5" x14ac:dyDescent="0.2">
      <c r="B97" s="348"/>
      <c r="C97" s="341" t="s">
        <v>46</v>
      </c>
      <c r="D97" s="341"/>
      <c r="E97" s="350" t="s">
        <v>47</v>
      </c>
      <c r="F97" s="368">
        <f t="shared" ref="F97:Q97" si="73">F98+F99+F100+F101+F102+F103+F104+F105+F106+F107+F109+F110+F111+F108</f>
        <v>95096</v>
      </c>
      <c r="G97" s="368">
        <f t="shared" si="73"/>
        <v>43939</v>
      </c>
      <c r="H97" s="368">
        <f t="shared" si="73"/>
        <v>42022</v>
      </c>
      <c r="I97" s="368">
        <f t="shared" si="73"/>
        <v>43012.644419999997</v>
      </c>
      <c r="J97" s="368">
        <f t="shared" si="73"/>
        <v>-926.35557999999992</v>
      </c>
      <c r="K97" s="368">
        <f t="shared" si="73"/>
        <v>42020.117039999997</v>
      </c>
      <c r="L97" s="368">
        <f t="shared" si="73"/>
        <v>1399.9277393879565</v>
      </c>
      <c r="M97" s="368">
        <f t="shared" si="73"/>
        <v>95096</v>
      </c>
      <c r="N97" s="368">
        <f t="shared" si="73"/>
        <v>1400</v>
      </c>
      <c r="O97" s="368">
        <f t="shared" si="73"/>
        <v>0</v>
      </c>
      <c r="P97" s="368">
        <f t="shared" si="73"/>
        <v>-1.8829599999999687</v>
      </c>
      <c r="Q97" s="368">
        <f t="shared" si="73"/>
        <v>-180.31299999999999</v>
      </c>
      <c r="R97" s="368">
        <f t="shared" ref="R97:V97" si="74">R98+R99+R100+R101+R102+R103+R104+R105+R106+R107+R109+R110+R111</f>
        <v>0</v>
      </c>
      <c r="S97" s="368">
        <f t="shared" si="74"/>
        <v>0</v>
      </c>
      <c r="T97" s="368">
        <f t="shared" si="74"/>
        <v>-148.31299999999999</v>
      </c>
      <c r="U97" s="368">
        <f t="shared" si="74"/>
        <v>0</v>
      </c>
      <c r="V97" s="368">
        <f t="shared" si="74"/>
        <v>146.43004000000002</v>
      </c>
      <c r="W97" s="344"/>
      <c r="X97" s="344"/>
      <c r="Y97" s="344"/>
      <c r="Z97" s="344"/>
      <c r="AA97" s="360"/>
      <c r="AB97" s="369"/>
    </row>
    <row r="98" spans="1:670" x14ac:dyDescent="0.2">
      <c r="A98" s="339" t="s">
        <v>109</v>
      </c>
      <c r="B98" s="348"/>
      <c r="C98" s="341"/>
      <c r="D98" s="341" t="s">
        <v>88</v>
      </c>
      <c r="E98" s="350" t="s">
        <v>49</v>
      </c>
      <c r="F98" s="344">
        <v>70987</v>
      </c>
      <c r="G98" s="344">
        <v>30975</v>
      </c>
      <c r="H98" s="344">
        <v>30975</v>
      </c>
      <c r="I98" s="344">
        <v>30975</v>
      </c>
      <c r="J98" s="344">
        <f t="shared" ref="J98:J111" si="75">I98-G98</f>
        <v>0</v>
      </c>
      <c r="K98" s="344">
        <v>30975</v>
      </c>
      <c r="L98" s="345">
        <f t="shared" si="70"/>
        <v>100</v>
      </c>
      <c r="M98" s="345">
        <f t="shared" ref="M98:M111" si="76">F98</f>
        <v>70987</v>
      </c>
      <c r="N98" s="344">
        <f t="shared" ref="N98:N100" si="77">M98/F98*100</f>
        <v>100</v>
      </c>
      <c r="O98" s="344">
        <f t="shared" ref="O98:O107" si="78">M98-F98</f>
        <v>0</v>
      </c>
      <c r="P98" s="344">
        <f t="shared" ref="P98:P111" si="79">K98-H98</f>
        <v>0</v>
      </c>
      <c r="Q98" s="344">
        <f t="shared" ref="Q98:Q111" si="80">R98+S98+T98</f>
        <v>0</v>
      </c>
      <c r="R98" s="345"/>
      <c r="S98" s="345"/>
      <c r="T98" s="344"/>
      <c r="U98" s="344"/>
      <c r="V98" s="344">
        <f t="shared" ref="V98:V107" si="81">P98-Q98-U98</f>
        <v>0</v>
      </c>
      <c r="W98" s="344"/>
      <c r="X98" s="344"/>
      <c r="Y98" s="344"/>
      <c r="Z98" s="344"/>
      <c r="AA98" s="342"/>
      <c r="AB98" s="342"/>
    </row>
    <row r="99" spans="1:670" s="357" customFormat="1" x14ac:dyDescent="0.2">
      <c r="A99" s="365"/>
      <c r="C99" s="341"/>
      <c r="D99" s="341" t="s">
        <v>101</v>
      </c>
      <c r="E99" s="350" t="s">
        <v>56</v>
      </c>
      <c r="F99" s="344">
        <v>3427</v>
      </c>
      <c r="G99" s="344">
        <v>1013</v>
      </c>
      <c r="H99" s="344">
        <v>1013</v>
      </c>
      <c r="I99" s="344">
        <v>1012.268</v>
      </c>
      <c r="J99" s="344">
        <f t="shared" si="75"/>
        <v>-0.7319999999999709</v>
      </c>
      <c r="K99" s="344">
        <v>1012.268</v>
      </c>
      <c r="L99" s="345">
        <f t="shared" si="70"/>
        <v>99.927739387956578</v>
      </c>
      <c r="M99" s="345">
        <f t="shared" si="76"/>
        <v>3427</v>
      </c>
      <c r="N99" s="344">
        <f t="shared" si="77"/>
        <v>100</v>
      </c>
      <c r="O99" s="344">
        <f t="shared" si="78"/>
        <v>0</v>
      </c>
      <c r="P99" s="344">
        <f t="shared" si="79"/>
        <v>-0.7319999999999709</v>
      </c>
      <c r="Q99" s="344">
        <f t="shared" si="80"/>
        <v>0</v>
      </c>
      <c r="R99" s="344"/>
      <c r="S99" s="345"/>
      <c r="T99" s="344"/>
      <c r="U99" s="344"/>
      <c r="V99" s="344">
        <f t="shared" si="81"/>
        <v>-0.7319999999999709</v>
      </c>
      <c r="W99" s="344"/>
      <c r="X99" s="344"/>
      <c r="Y99" s="344"/>
      <c r="Z99" s="344"/>
      <c r="AA99" s="342"/>
      <c r="AB99" s="342"/>
      <c r="AC99" s="365"/>
      <c r="AD99" s="365"/>
      <c r="AE99" s="365"/>
      <c r="AF99" s="365"/>
      <c r="AG99" s="365"/>
      <c r="AH99" s="365"/>
      <c r="AI99" s="365"/>
      <c r="AJ99" s="365"/>
      <c r="AK99" s="365"/>
      <c r="AL99" s="365"/>
      <c r="AM99" s="365"/>
      <c r="AN99" s="365"/>
      <c r="AO99" s="365"/>
      <c r="AP99" s="365"/>
      <c r="AQ99" s="365"/>
      <c r="AR99" s="365"/>
      <c r="AS99" s="365"/>
      <c r="AT99" s="365"/>
      <c r="AU99" s="365"/>
      <c r="AV99" s="365"/>
      <c r="AW99" s="365"/>
      <c r="AX99" s="365"/>
      <c r="AY99" s="365"/>
      <c r="AZ99" s="365"/>
      <c r="BA99" s="365"/>
      <c r="BB99" s="365"/>
      <c r="BC99" s="365"/>
      <c r="BD99" s="365"/>
      <c r="BE99" s="365"/>
      <c r="BF99" s="365"/>
      <c r="BG99" s="365"/>
      <c r="BH99" s="365"/>
      <c r="BI99" s="365"/>
      <c r="BJ99" s="365"/>
      <c r="BK99" s="365"/>
      <c r="BL99" s="365"/>
      <c r="BM99" s="365"/>
      <c r="BN99" s="365"/>
      <c r="BO99" s="365"/>
      <c r="BP99" s="365"/>
      <c r="BQ99" s="365"/>
      <c r="BR99" s="365"/>
      <c r="BS99" s="365"/>
      <c r="BT99" s="365"/>
      <c r="BU99" s="365"/>
      <c r="BV99" s="365"/>
      <c r="BW99" s="365"/>
      <c r="BX99" s="365"/>
      <c r="BY99" s="365"/>
      <c r="BZ99" s="365"/>
      <c r="CA99" s="365"/>
      <c r="CB99" s="365"/>
      <c r="CC99" s="365"/>
      <c r="CD99" s="365"/>
      <c r="CE99" s="365"/>
      <c r="CF99" s="365"/>
      <c r="CG99" s="365"/>
      <c r="CH99" s="365"/>
      <c r="CI99" s="365"/>
      <c r="CJ99" s="365"/>
      <c r="CK99" s="365"/>
      <c r="CL99" s="365"/>
      <c r="CM99" s="365"/>
      <c r="CN99" s="365"/>
      <c r="CO99" s="365"/>
      <c r="CP99" s="365"/>
      <c r="CQ99" s="365"/>
      <c r="CR99" s="365"/>
      <c r="CS99" s="365"/>
      <c r="CT99" s="365"/>
      <c r="CU99" s="365"/>
      <c r="CV99" s="365"/>
      <c r="CW99" s="365"/>
      <c r="CX99" s="365"/>
      <c r="CY99" s="365"/>
      <c r="CZ99" s="365"/>
      <c r="DA99" s="365"/>
      <c r="DB99" s="365"/>
      <c r="DC99" s="365"/>
      <c r="DD99" s="365"/>
      <c r="DE99" s="365"/>
      <c r="DF99" s="365"/>
      <c r="DG99" s="365"/>
      <c r="DH99" s="365"/>
      <c r="DI99" s="365"/>
      <c r="DJ99" s="365"/>
      <c r="DK99" s="365"/>
      <c r="DL99" s="365"/>
      <c r="DM99" s="365"/>
      <c r="DN99" s="365"/>
      <c r="DO99" s="365"/>
      <c r="DP99" s="365"/>
      <c r="DQ99" s="365"/>
      <c r="DR99" s="365"/>
      <c r="DS99" s="365"/>
      <c r="DT99" s="365"/>
      <c r="DU99" s="365"/>
      <c r="DV99" s="365"/>
      <c r="DW99" s="365"/>
      <c r="DX99" s="365"/>
      <c r="DY99" s="365"/>
      <c r="DZ99" s="365"/>
      <c r="EA99" s="365"/>
      <c r="EB99" s="365"/>
      <c r="EC99" s="365"/>
      <c r="ED99" s="365"/>
      <c r="EE99" s="365"/>
      <c r="EF99" s="365"/>
      <c r="EG99" s="365"/>
      <c r="EH99" s="365"/>
      <c r="EI99" s="365"/>
      <c r="EJ99" s="365"/>
      <c r="EK99" s="365"/>
      <c r="EL99" s="365"/>
      <c r="EM99" s="365"/>
      <c r="EN99" s="365"/>
      <c r="EO99" s="365"/>
      <c r="EP99" s="365"/>
      <c r="EQ99" s="365"/>
      <c r="ER99" s="365"/>
      <c r="ES99" s="365"/>
      <c r="ET99" s="365"/>
      <c r="EU99" s="365"/>
      <c r="EV99" s="365"/>
      <c r="EW99" s="365"/>
      <c r="EX99" s="365"/>
      <c r="EY99" s="365"/>
      <c r="EZ99" s="365"/>
      <c r="FA99" s="365"/>
      <c r="FB99" s="365"/>
      <c r="FC99" s="365"/>
      <c r="FD99" s="365"/>
      <c r="FE99" s="365"/>
      <c r="FF99" s="365"/>
      <c r="FG99" s="365"/>
      <c r="FH99" s="365"/>
      <c r="FI99" s="365"/>
      <c r="FJ99" s="365"/>
      <c r="FK99" s="365"/>
      <c r="FL99" s="365"/>
      <c r="FM99" s="365"/>
      <c r="FN99" s="365"/>
      <c r="FO99" s="365"/>
      <c r="FP99" s="365"/>
      <c r="FQ99" s="365"/>
      <c r="FR99" s="365"/>
      <c r="FS99" s="365"/>
      <c r="FT99" s="365"/>
      <c r="FU99" s="365"/>
      <c r="FV99" s="365"/>
      <c r="FW99" s="365"/>
      <c r="FX99" s="365"/>
      <c r="FY99" s="365"/>
      <c r="FZ99" s="365"/>
      <c r="GA99" s="365"/>
      <c r="GB99" s="365"/>
      <c r="GC99" s="365"/>
      <c r="GD99" s="365"/>
      <c r="GE99" s="365"/>
      <c r="GF99" s="365"/>
      <c r="GG99" s="365"/>
      <c r="GH99" s="365"/>
      <c r="GI99" s="365"/>
      <c r="GJ99" s="365"/>
      <c r="GK99" s="365"/>
      <c r="GL99" s="365"/>
      <c r="GM99" s="365"/>
      <c r="GN99" s="365"/>
      <c r="GO99" s="365"/>
      <c r="GP99" s="365"/>
      <c r="GQ99" s="365"/>
      <c r="GR99" s="365"/>
      <c r="GS99" s="365"/>
      <c r="GT99" s="365"/>
      <c r="GU99" s="365"/>
      <c r="GV99" s="365"/>
      <c r="GW99" s="365"/>
      <c r="GX99" s="365"/>
      <c r="GY99" s="365"/>
      <c r="GZ99" s="365"/>
      <c r="HA99" s="365"/>
      <c r="HB99" s="365"/>
      <c r="HC99" s="365"/>
      <c r="HD99" s="365"/>
      <c r="HE99" s="365"/>
      <c r="HF99" s="365"/>
      <c r="HG99" s="365"/>
      <c r="HH99" s="365"/>
      <c r="HI99" s="365"/>
      <c r="HJ99" s="365"/>
      <c r="HK99" s="365"/>
      <c r="HL99" s="365"/>
      <c r="HM99" s="365"/>
      <c r="HN99" s="365"/>
      <c r="HO99" s="365"/>
      <c r="HP99" s="365"/>
      <c r="HQ99" s="365"/>
      <c r="HR99" s="365"/>
      <c r="HS99" s="365"/>
      <c r="HT99" s="365"/>
      <c r="HU99" s="365"/>
      <c r="HV99" s="365"/>
      <c r="HW99" s="365"/>
      <c r="HX99" s="365"/>
      <c r="HY99" s="365"/>
      <c r="HZ99" s="365"/>
      <c r="IA99" s="365"/>
      <c r="IB99" s="365"/>
      <c r="IC99" s="365"/>
      <c r="ID99" s="365"/>
      <c r="IE99" s="365"/>
      <c r="IF99" s="365"/>
      <c r="IG99" s="365"/>
      <c r="IH99" s="365"/>
      <c r="II99" s="365"/>
      <c r="IJ99" s="365"/>
      <c r="IK99" s="365"/>
      <c r="IL99" s="365"/>
      <c r="IM99" s="365"/>
      <c r="IN99" s="365"/>
      <c r="IO99" s="365"/>
      <c r="IP99" s="365"/>
      <c r="IQ99" s="365"/>
      <c r="IR99" s="365"/>
      <c r="IS99" s="365"/>
      <c r="IT99" s="365"/>
      <c r="IU99" s="365"/>
      <c r="IV99" s="365"/>
      <c r="IW99" s="365"/>
      <c r="IX99" s="365"/>
      <c r="IY99" s="365"/>
      <c r="IZ99" s="365"/>
      <c r="JA99" s="365"/>
      <c r="JB99" s="365"/>
      <c r="JC99" s="365"/>
      <c r="JD99" s="365"/>
      <c r="JE99" s="365"/>
      <c r="JF99" s="365"/>
      <c r="JG99" s="365"/>
      <c r="JH99" s="365"/>
      <c r="JI99" s="365"/>
      <c r="JJ99" s="365"/>
      <c r="JK99" s="365"/>
      <c r="JL99" s="365"/>
      <c r="JM99" s="365"/>
      <c r="JN99" s="365"/>
      <c r="JO99" s="365"/>
      <c r="JP99" s="365"/>
      <c r="JQ99" s="365"/>
      <c r="JR99" s="365"/>
      <c r="JS99" s="365"/>
      <c r="JT99" s="365"/>
      <c r="JU99" s="365"/>
      <c r="JV99" s="365"/>
      <c r="JW99" s="365"/>
      <c r="JX99" s="365"/>
      <c r="JY99" s="365"/>
      <c r="JZ99" s="365"/>
      <c r="KA99" s="365"/>
      <c r="KB99" s="365"/>
      <c r="KC99" s="365"/>
      <c r="KD99" s="365"/>
      <c r="KE99" s="365"/>
      <c r="KF99" s="365"/>
      <c r="KG99" s="365"/>
      <c r="KH99" s="365"/>
      <c r="KI99" s="365"/>
      <c r="KJ99" s="365"/>
      <c r="KK99" s="365"/>
      <c r="KL99" s="365"/>
      <c r="KM99" s="365"/>
      <c r="KN99" s="365"/>
      <c r="KO99" s="365"/>
      <c r="KP99" s="365"/>
      <c r="KQ99" s="365"/>
      <c r="KR99" s="365"/>
      <c r="KS99" s="365"/>
      <c r="KT99" s="365"/>
      <c r="KU99" s="365"/>
      <c r="KV99" s="365"/>
      <c r="KW99" s="365"/>
      <c r="KX99" s="365"/>
      <c r="KY99" s="365"/>
      <c r="KZ99" s="365"/>
      <c r="LA99" s="365"/>
      <c r="LB99" s="365"/>
      <c r="LC99" s="365"/>
      <c r="LD99" s="365"/>
      <c r="LE99" s="365"/>
      <c r="LF99" s="365"/>
      <c r="LG99" s="365"/>
      <c r="LH99" s="365"/>
      <c r="LI99" s="365"/>
      <c r="LJ99" s="365"/>
      <c r="LK99" s="365"/>
      <c r="LL99" s="365"/>
      <c r="LM99" s="365"/>
      <c r="LN99" s="365"/>
      <c r="LO99" s="365"/>
      <c r="LP99" s="365"/>
      <c r="LQ99" s="365"/>
      <c r="LR99" s="365"/>
      <c r="LS99" s="365"/>
      <c r="LT99" s="365"/>
      <c r="LU99" s="365"/>
      <c r="LV99" s="365"/>
      <c r="LW99" s="365"/>
      <c r="LX99" s="365"/>
      <c r="LY99" s="365"/>
      <c r="LZ99" s="365"/>
      <c r="MA99" s="365"/>
      <c r="MB99" s="365"/>
      <c r="MC99" s="365"/>
      <c r="MD99" s="365"/>
      <c r="ME99" s="365"/>
      <c r="MF99" s="365"/>
      <c r="MG99" s="365"/>
      <c r="MH99" s="365"/>
      <c r="MI99" s="365"/>
      <c r="MJ99" s="365"/>
      <c r="MK99" s="365"/>
      <c r="ML99" s="365"/>
      <c r="MM99" s="365"/>
      <c r="MN99" s="365"/>
      <c r="MO99" s="365"/>
      <c r="MP99" s="365"/>
      <c r="MQ99" s="365"/>
      <c r="MR99" s="365"/>
      <c r="MS99" s="365"/>
      <c r="MT99" s="365"/>
      <c r="MU99" s="365"/>
      <c r="MV99" s="365"/>
      <c r="MW99" s="365"/>
      <c r="MX99" s="365"/>
      <c r="MY99" s="365"/>
      <c r="MZ99" s="365"/>
      <c r="NA99" s="365"/>
      <c r="NB99" s="365"/>
      <c r="NC99" s="365"/>
      <c r="ND99" s="365"/>
      <c r="NE99" s="365"/>
      <c r="NF99" s="365"/>
      <c r="NG99" s="365"/>
      <c r="NH99" s="365"/>
      <c r="NI99" s="365"/>
      <c r="NJ99" s="365"/>
      <c r="NK99" s="365"/>
      <c r="NL99" s="365"/>
      <c r="NM99" s="365"/>
      <c r="NN99" s="365"/>
      <c r="NO99" s="365"/>
      <c r="NP99" s="365"/>
      <c r="NQ99" s="365"/>
      <c r="NR99" s="365"/>
      <c r="NS99" s="365"/>
      <c r="NT99" s="365"/>
      <c r="NU99" s="365"/>
      <c r="NV99" s="365"/>
      <c r="NW99" s="365"/>
      <c r="NX99" s="365"/>
      <c r="NY99" s="365"/>
      <c r="NZ99" s="365"/>
      <c r="OA99" s="365"/>
      <c r="OB99" s="365"/>
      <c r="OC99" s="365"/>
      <c r="OD99" s="365"/>
      <c r="OE99" s="365"/>
      <c r="OF99" s="365"/>
      <c r="OG99" s="365"/>
      <c r="OH99" s="365"/>
      <c r="OI99" s="365"/>
      <c r="OJ99" s="365"/>
      <c r="OK99" s="365"/>
      <c r="OL99" s="365"/>
      <c r="OM99" s="365"/>
      <c r="ON99" s="365"/>
      <c r="OO99" s="365"/>
      <c r="OP99" s="365"/>
      <c r="OQ99" s="365"/>
      <c r="OR99" s="365"/>
      <c r="OS99" s="365"/>
      <c r="OT99" s="365"/>
      <c r="OU99" s="365"/>
      <c r="OV99" s="365"/>
      <c r="OW99" s="365"/>
      <c r="OX99" s="365"/>
      <c r="OY99" s="365"/>
      <c r="OZ99" s="365"/>
      <c r="PA99" s="365"/>
      <c r="PB99" s="365"/>
      <c r="PC99" s="365"/>
      <c r="PD99" s="365"/>
      <c r="PE99" s="365"/>
      <c r="PF99" s="365"/>
      <c r="PG99" s="365"/>
      <c r="PH99" s="365"/>
      <c r="PI99" s="365"/>
      <c r="PJ99" s="365"/>
      <c r="PK99" s="365"/>
      <c r="PL99" s="365"/>
      <c r="PM99" s="365"/>
      <c r="PN99" s="365"/>
      <c r="PO99" s="365"/>
      <c r="PP99" s="365"/>
      <c r="PQ99" s="365"/>
      <c r="PR99" s="365"/>
      <c r="PS99" s="365"/>
      <c r="PT99" s="365"/>
      <c r="PU99" s="365"/>
      <c r="PV99" s="365"/>
      <c r="PW99" s="365"/>
      <c r="PX99" s="365"/>
      <c r="PY99" s="365"/>
      <c r="PZ99" s="365"/>
      <c r="QA99" s="365"/>
      <c r="QB99" s="365"/>
      <c r="QC99" s="365"/>
      <c r="QD99" s="365"/>
      <c r="QE99" s="365"/>
      <c r="QF99" s="365"/>
      <c r="QG99" s="365"/>
      <c r="QH99" s="365"/>
      <c r="QI99" s="365"/>
      <c r="QJ99" s="365"/>
      <c r="QK99" s="365"/>
      <c r="QL99" s="365"/>
      <c r="QM99" s="365"/>
      <c r="QN99" s="365"/>
      <c r="QO99" s="365"/>
      <c r="QP99" s="365"/>
      <c r="QQ99" s="365"/>
      <c r="QR99" s="365"/>
      <c r="QS99" s="365"/>
      <c r="QT99" s="365"/>
      <c r="QU99" s="365"/>
      <c r="QV99" s="365"/>
      <c r="QW99" s="365"/>
      <c r="QX99" s="365"/>
      <c r="QY99" s="365"/>
      <c r="QZ99" s="365"/>
      <c r="RA99" s="365"/>
      <c r="RB99" s="365"/>
      <c r="RC99" s="365"/>
      <c r="RD99" s="365"/>
      <c r="RE99" s="365"/>
      <c r="RF99" s="365"/>
      <c r="RG99" s="365"/>
      <c r="RH99" s="365"/>
      <c r="RI99" s="365"/>
      <c r="RJ99" s="365"/>
      <c r="RK99" s="365"/>
      <c r="RL99" s="365"/>
      <c r="RM99" s="365"/>
      <c r="RN99" s="365"/>
      <c r="RO99" s="365"/>
      <c r="RP99" s="365"/>
      <c r="RQ99" s="365"/>
      <c r="RR99" s="365"/>
      <c r="RS99" s="365"/>
      <c r="RT99" s="365"/>
      <c r="RU99" s="365"/>
      <c r="RV99" s="365"/>
      <c r="RW99" s="365"/>
      <c r="RX99" s="365"/>
      <c r="RY99" s="365"/>
      <c r="RZ99" s="365"/>
      <c r="SA99" s="365"/>
      <c r="SB99" s="365"/>
      <c r="SC99" s="365"/>
      <c r="SD99" s="365"/>
      <c r="SE99" s="365"/>
      <c r="SF99" s="365"/>
      <c r="SG99" s="365"/>
      <c r="SH99" s="365"/>
      <c r="SI99" s="365"/>
      <c r="SJ99" s="365"/>
      <c r="SK99" s="365"/>
      <c r="SL99" s="365"/>
      <c r="SM99" s="365"/>
      <c r="SN99" s="365"/>
      <c r="SO99" s="365"/>
      <c r="SP99" s="365"/>
      <c r="SQ99" s="365"/>
      <c r="SR99" s="365"/>
      <c r="SS99" s="365"/>
      <c r="ST99" s="365"/>
      <c r="SU99" s="365"/>
      <c r="SV99" s="365"/>
      <c r="SW99" s="365"/>
      <c r="SX99" s="365"/>
      <c r="SY99" s="365"/>
      <c r="SZ99" s="365"/>
      <c r="TA99" s="365"/>
      <c r="TB99" s="365"/>
      <c r="TC99" s="365"/>
      <c r="TD99" s="365"/>
      <c r="TE99" s="365"/>
      <c r="TF99" s="365"/>
      <c r="TG99" s="365"/>
      <c r="TH99" s="365"/>
      <c r="TI99" s="365"/>
      <c r="TJ99" s="365"/>
      <c r="TK99" s="365"/>
      <c r="TL99" s="365"/>
      <c r="TM99" s="365"/>
      <c r="TN99" s="365"/>
      <c r="TO99" s="365"/>
      <c r="TP99" s="365"/>
      <c r="TQ99" s="365"/>
      <c r="TR99" s="365"/>
      <c r="TS99" s="365"/>
      <c r="TT99" s="365"/>
      <c r="TU99" s="365"/>
      <c r="TV99" s="365"/>
      <c r="TW99" s="365"/>
      <c r="TX99" s="365"/>
      <c r="TY99" s="365"/>
      <c r="TZ99" s="365"/>
      <c r="UA99" s="365"/>
      <c r="UB99" s="365"/>
      <c r="UC99" s="365"/>
      <c r="UD99" s="365"/>
      <c r="UE99" s="365"/>
      <c r="UF99" s="365"/>
      <c r="UG99" s="365"/>
      <c r="UH99" s="365"/>
      <c r="UI99" s="365"/>
      <c r="UJ99" s="365"/>
      <c r="UK99" s="365"/>
      <c r="UL99" s="365"/>
      <c r="UM99" s="365"/>
      <c r="UN99" s="365"/>
      <c r="UO99" s="365"/>
      <c r="UP99" s="365"/>
      <c r="UQ99" s="365"/>
      <c r="UR99" s="365"/>
      <c r="US99" s="365"/>
      <c r="UT99" s="365"/>
      <c r="UU99" s="365"/>
      <c r="UV99" s="365"/>
      <c r="UW99" s="365"/>
      <c r="UX99" s="365"/>
      <c r="UY99" s="365"/>
      <c r="UZ99" s="365"/>
      <c r="VA99" s="365"/>
      <c r="VB99" s="365"/>
      <c r="VC99" s="365"/>
      <c r="VD99" s="365"/>
      <c r="VE99" s="365"/>
      <c r="VF99" s="365"/>
      <c r="VG99" s="365"/>
      <c r="VH99" s="365"/>
      <c r="VI99" s="365"/>
      <c r="VJ99" s="365"/>
      <c r="VK99" s="365"/>
      <c r="VL99" s="365"/>
      <c r="VM99" s="365"/>
      <c r="VN99" s="365"/>
      <c r="VO99" s="365"/>
      <c r="VP99" s="365"/>
      <c r="VQ99" s="365"/>
      <c r="VR99" s="365"/>
      <c r="VS99" s="365"/>
      <c r="VT99" s="365"/>
      <c r="VU99" s="365"/>
      <c r="VV99" s="365"/>
      <c r="VW99" s="365"/>
      <c r="VX99" s="365"/>
      <c r="VY99" s="365"/>
      <c r="VZ99" s="365"/>
      <c r="WA99" s="365"/>
      <c r="WB99" s="365"/>
      <c r="WC99" s="365"/>
      <c r="WD99" s="365"/>
      <c r="WE99" s="365"/>
      <c r="WF99" s="365"/>
      <c r="WG99" s="365"/>
      <c r="WH99" s="365"/>
      <c r="WI99" s="365"/>
      <c r="WJ99" s="365"/>
      <c r="WK99" s="365"/>
      <c r="WL99" s="365"/>
      <c r="WM99" s="365"/>
      <c r="WN99" s="365"/>
      <c r="WO99" s="365"/>
      <c r="WP99" s="365"/>
      <c r="WQ99" s="365"/>
      <c r="WR99" s="365"/>
      <c r="WS99" s="365"/>
      <c r="WT99" s="365"/>
      <c r="WU99" s="365"/>
      <c r="WV99" s="365"/>
      <c r="WW99" s="365"/>
      <c r="WX99" s="365"/>
      <c r="WY99" s="365"/>
      <c r="WZ99" s="365"/>
      <c r="XA99" s="365"/>
      <c r="XB99" s="365"/>
      <c r="XC99" s="365"/>
      <c r="XD99" s="365"/>
      <c r="XE99" s="365"/>
      <c r="XF99" s="365"/>
      <c r="XG99" s="365"/>
      <c r="XH99" s="365"/>
      <c r="XI99" s="365"/>
      <c r="XJ99" s="365"/>
      <c r="XK99" s="365"/>
      <c r="XL99" s="365"/>
      <c r="XM99" s="365"/>
      <c r="XN99" s="365"/>
      <c r="XO99" s="365"/>
      <c r="XP99" s="365"/>
      <c r="XQ99" s="365"/>
      <c r="XR99" s="365"/>
      <c r="XS99" s="365"/>
      <c r="XT99" s="365"/>
      <c r="XU99" s="365"/>
      <c r="XV99" s="365"/>
      <c r="XW99" s="365"/>
      <c r="XX99" s="365"/>
      <c r="XY99" s="365"/>
      <c r="XZ99" s="365"/>
      <c r="YA99" s="365"/>
      <c r="YB99" s="365"/>
      <c r="YC99" s="365"/>
      <c r="YD99" s="365"/>
      <c r="YE99" s="365"/>
      <c r="YF99" s="365"/>
      <c r="YG99" s="365"/>
      <c r="YH99" s="365"/>
      <c r="YI99" s="365"/>
      <c r="YJ99" s="365"/>
      <c r="YK99" s="365"/>
      <c r="YL99" s="365"/>
      <c r="YM99" s="365"/>
      <c r="YN99" s="365"/>
      <c r="YO99" s="365"/>
      <c r="YP99" s="365"/>
      <c r="YQ99" s="365"/>
      <c r="YR99" s="365"/>
      <c r="YS99" s="365"/>
      <c r="YT99" s="365"/>
    </row>
    <row r="100" spans="1:670" ht="38.25" x14ac:dyDescent="0.2">
      <c r="B100" s="348"/>
      <c r="C100" s="341"/>
      <c r="D100" s="353" t="s">
        <v>103</v>
      </c>
      <c r="E100" s="354" t="s">
        <v>58</v>
      </c>
      <c r="F100" s="344">
        <v>2327</v>
      </c>
      <c r="G100" s="344">
        <v>945</v>
      </c>
      <c r="H100" s="344">
        <v>945</v>
      </c>
      <c r="I100" s="344">
        <v>945</v>
      </c>
      <c r="J100" s="344">
        <f t="shared" si="75"/>
        <v>0</v>
      </c>
      <c r="K100" s="344">
        <v>945</v>
      </c>
      <c r="L100" s="345">
        <f t="shared" si="70"/>
        <v>100</v>
      </c>
      <c r="M100" s="345">
        <f t="shared" si="76"/>
        <v>2327</v>
      </c>
      <c r="N100" s="344">
        <f t="shared" si="77"/>
        <v>100</v>
      </c>
      <c r="O100" s="344">
        <f t="shared" si="78"/>
        <v>0</v>
      </c>
      <c r="P100" s="344">
        <f t="shared" si="79"/>
        <v>0</v>
      </c>
      <c r="Q100" s="344">
        <f t="shared" si="80"/>
        <v>0</v>
      </c>
      <c r="R100" s="345"/>
      <c r="S100" s="345"/>
      <c r="T100" s="344"/>
      <c r="U100" s="344"/>
      <c r="V100" s="344">
        <v>0</v>
      </c>
      <c r="W100" s="344"/>
      <c r="X100" s="344"/>
      <c r="Y100" s="344"/>
      <c r="Z100" s="344"/>
      <c r="AA100" s="342"/>
      <c r="AB100" s="342"/>
    </row>
    <row r="101" spans="1:670" x14ac:dyDescent="0.2">
      <c r="B101" s="341"/>
      <c r="C101" s="341"/>
      <c r="D101" s="341" t="s">
        <v>59</v>
      </c>
      <c r="E101" s="350" t="s">
        <v>60</v>
      </c>
      <c r="F101" s="344">
        <v>3765</v>
      </c>
      <c r="G101" s="344">
        <v>2168</v>
      </c>
      <c r="H101" s="344">
        <v>2168</v>
      </c>
      <c r="I101" s="344">
        <v>2168</v>
      </c>
      <c r="J101" s="344">
        <f t="shared" si="75"/>
        <v>0</v>
      </c>
      <c r="K101" s="344">
        <v>2168</v>
      </c>
      <c r="L101" s="345">
        <f t="shared" si="70"/>
        <v>100</v>
      </c>
      <c r="M101" s="345">
        <f t="shared" si="76"/>
        <v>3765</v>
      </c>
      <c r="N101" s="344">
        <v>100</v>
      </c>
      <c r="O101" s="344">
        <f t="shared" si="78"/>
        <v>0</v>
      </c>
      <c r="P101" s="344">
        <f t="shared" si="79"/>
        <v>0</v>
      </c>
      <c r="Q101" s="344">
        <f t="shared" si="80"/>
        <v>0</v>
      </c>
      <c r="R101" s="344"/>
      <c r="S101" s="344"/>
      <c r="T101" s="344"/>
      <c r="U101" s="344"/>
      <c r="V101" s="344">
        <v>0</v>
      </c>
      <c r="W101" s="344"/>
      <c r="X101" s="344"/>
      <c r="Y101" s="344"/>
      <c r="Z101" s="344"/>
      <c r="AA101" s="342"/>
      <c r="AB101" s="342"/>
    </row>
    <row r="102" spans="1:670" ht="36" customHeight="1" x14ac:dyDescent="0.2">
      <c r="B102" s="348"/>
      <c r="C102" s="341"/>
      <c r="D102" s="341" t="s">
        <v>61</v>
      </c>
      <c r="E102" s="350" t="s">
        <v>102</v>
      </c>
      <c r="F102" s="344">
        <v>3209</v>
      </c>
      <c r="G102" s="344">
        <v>1409</v>
      </c>
      <c r="H102" s="344">
        <v>1409</v>
      </c>
      <c r="I102" s="344">
        <v>1409</v>
      </c>
      <c r="J102" s="344">
        <f t="shared" si="75"/>
        <v>0</v>
      </c>
      <c r="K102" s="344">
        <v>1409</v>
      </c>
      <c r="L102" s="345">
        <f t="shared" si="70"/>
        <v>100</v>
      </c>
      <c r="M102" s="345">
        <f t="shared" si="76"/>
        <v>3209</v>
      </c>
      <c r="N102" s="344">
        <f t="shared" ref="N102:N129" si="82">M102/F102*100</f>
        <v>100</v>
      </c>
      <c r="O102" s="344">
        <f t="shared" si="78"/>
        <v>0</v>
      </c>
      <c r="P102" s="344">
        <f t="shared" si="79"/>
        <v>0</v>
      </c>
      <c r="Q102" s="344">
        <f t="shared" si="80"/>
        <v>0</v>
      </c>
      <c r="R102" s="345"/>
      <c r="S102" s="345"/>
      <c r="T102" s="344"/>
      <c r="U102" s="344"/>
      <c r="V102" s="344">
        <f t="shared" si="81"/>
        <v>0</v>
      </c>
      <c r="W102" s="344"/>
      <c r="X102" s="344"/>
      <c r="Y102" s="344"/>
      <c r="Z102" s="344"/>
      <c r="AA102" s="342"/>
      <c r="AB102" s="342"/>
    </row>
    <row r="103" spans="1:670" ht="25.5" x14ac:dyDescent="0.2">
      <c r="B103" s="348"/>
      <c r="C103" s="341"/>
      <c r="D103" s="353" t="s">
        <v>89</v>
      </c>
      <c r="E103" s="362" t="s">
        <v>110</v>
      </c>
      <c r="F103" s="344">
        <v>13</v>
      </c>
      <c r="G103" s="344">
        <v>0</v>
      </c>
      <c r="H103" s="344">
        <v>0</v>
      </c>
      <c r="I103" s="344">
        <v>0</v>
      </c>
      <c r="J103" s="344">
        <f t="shared" si="75"/>
        <v>0</v>
      </c>
      <c r="K103" s="344">
        <v>0</v>
      </c>
      <c r="L103" s="345">
        <v>100</v>
      </c>
      <c r="M103" s="345">
        <f t="shared" si="76"/>
        <v>13</v>
      </c>
      <c r="N103" s="344">
        <f t="shared" si="82"/>
        <v>100</v>
      </c>
      <c r="O103" s="344">
        <f t="shared" si="78"/>
        <v>0</v>
      </c>
      <c r="P103" s="344">
        <f t="shared" si="79"/>
        <v>0</v>
      </c>
      <c r="Q103" s="344">
        <f t="shared" si="80"/>
        <v>0</v>
      </c>
      <c r="R103" s="345"/>
      <c r="S103" s="345"/>
      <c r="T103" s="344"/>
      <c r="U103" s="344"/>
      <c r="V103" s="344">
        <f t="shared" si="81"/>
        <v>0</v>
      </c>
      <c r="W103" s="344"/>
      <c r="X103" s="344"/>
      <c r="Y103" s="344"/>
      <c r="Z103" s="344"/>
      <c r="AA103" s="342"/>
      <c r="AB103" s="342"/>
    </row>
    <row r="104" spans="1:670" ht="51" x14ac:dyDescent="0.2">
      <c r="B104" s="341"/>
      <c r="C104" s="341"/>
      <c r="D104" s="341" t="s">
        <v>64</v>
      </c>
      <c r="E104" s="361" t="s">
        <v>65</v>
      </c>
      <c r="F104" s="344">
        <v>2139</v>
      </c>
      <c r="G104" s="344">
        <v>830</v>
      </c>
      <c r="H104" s="344">
        <v>830</v>
      </c>
      <c r="I104" s="344">
        <v>830</v>
      </c>
      <c r="J104" s="344">
        <f t="shared" si="75"/>
        <v>0</v>
      </c>
      <c r="K104" s="344">
        <v>830</v>
      </c>
      <c r="L104" s="345">
        <f>(K104/H104)*100</f>
        <v>100</v>
      </c>
      <c r="M104" s="345">
        <f t="shared" si="76"/>
        <v>2139</v>
      </c>
      <c r="N104" s="344">
        <f t="shared" si="82"/>
        <v>100</v>
      </c>
      <c r="O104" s="344">
        <f t="shared" si="78"/>
        <v>0</v>
      </c>
      <c r="P104" s="344">
        <f t="shared" si="79"/>
        <v>0</v>
      </c>
      <c r="Q104" s="344">
        <f t="shared" si="80"/>
        <v>0</v>
      </c>
      <c r="R104" s="344"/>
      <c r="S104" s="345"/>
      <c r="T104" s="344"/>
      <c r="U104" s="344"/>
      <c r="V104" s="344">
        <f t="shared" si="81"/>
        <v>0</v>
      </c>
      <c r="W104" s="344"/>
      <c r="X104" s="344"/>
      <c r="Y104" s="344"/>
      <c r="Z104" s="344"/>
      <c r="AA104" s="342"/>
      <c r="AB104" s="342"/>
    </row>
    <row r="105" spans="1:670" ht="38.25" x14ac:dyDescent="0.2">
      <c r="B105" s="348"/>
      <c r="C105" s="341"/>
      <c r="D105" s="353" t="s">
        <v>95</v>
      </c>
      <c r="E105" s="362" t="s">
        <v>96</v>
      </c>
      <c r="F105" s="344">
        <v>473</v>
      </c>
      <c r="G105" s="344">
        <v>473</v>
      </c>
      <c r="H105" s="344">
        <v>104</v>
      </c>
      <c r="I105" s="344">
        <v>467.99099999999999</v>
      </c>
      <c r="J105" s="344">
        <f t="shared" si="75"/>
        <v>-5.0090000000000146</v>
      </c>
      <c r="K105" s="344">
        <v>104</v>
      </c>
      <c r="L105" s="345">
        <v>100</v>
      </c>
      <c r="M105" s="345">
        <f t="shared" si="76"/>
        <v>473</v>
      </c>
      <c r="N105" s="344">
        <f t="shared" si="82"/>
        <v>100</v>
      </c>
      <c r="O105" s="344">
        <f t="shared" si="78"/>
        <v>0</v>
      </c>
      <c r="P105" s="344">
        <f t="shared" si="79"/>
        <v>0</v>
      </c>
      <c r="Q105" s="344">
        <f t="shared" si="80"/>
        <v>0</v>
      </c>
      <c r="R105" s="345"/>
      <c r="S105" s="345"/>
      <c r="T105" s="344"/>
      <c r="U105" s="344"/>
      <c r="V105" s="344">
        <f t="shared" si="81"/>
        <v>0</v>
      </c>
      <c r="W105" s="344"/>
      <c r="X105" s="344"/>
      <c r="Y105" s="344"/>
      <c r="Z105" s="344"/>
      <c r="AA105" s="342"/>
      <c r="AB105" s="342" t="s">
        <v>205</v>
      </c>
    </row>
    <row r="106" spans="1:670" ht="25.5" x14ac:dyDescent="0.2">
      <c r="B106" s="341"/>
      <c r="C106" s="341"/>
      <c r="D106" s="353" t="s">
        <v>71</v>
      </c>
      <c r="E106" s="350" t="s">
        <v>104</v>
      </c>
      <c r="F106" s="344">
        <v>803</v>
      </c>
      <c r="G106" s="344">
        <v>803</v>
      </c>
      <c r="H106" s="344">
        <v>345</v>
      </c>
      <c r="I106" s="344">
        <v>344.33204000000001</v>
      </c>
      <c r="J106" s="344">
        <f t="shared" si="75"/>
        <v>-458.66795999999999</v>
      </c>
      <c r="K106" s="344">
        <v>344.33204000000001</v>
      </c>
      <c r="L106" s="345">
        <v>100</v>
      </c>
      <c r="M106" s="345">
        <f t="shared" si="76"/>
        <v>803</v>
      </c>
      <c r="N106" s="344">
        <f t="shared" si="82"/>
        <v>100</v>
      </c>
      <c r="O106" s="344">
        <f t="shared" si="78"/>
        <v>0</v>
      </c>
      <c r="P106" s="344">
        <f t="shared" si="79"/>
        <v>-0.66795999999999367</v>
      </c>
      <c r="Q106" s="344">
        <f t="shared" si="80"/>
        <v>0</v>
      </c>
      <c r="R106" s="344"/>
      <c r="S106" s="345"/>
      <c r="T106" s="344"/>
      <c r="U106" s="344"/>
      <c r="V106" s="344">
        <f t="shared" si="81"/>
        <v>-0.66795999999999367</v>
      </c>
      <c r="W106" s="344"/>
      <c r="X106" s="344"/>
      <c r="Y106" s="344"/>
      <c r="Z106" s="344"/>
      <c r="AA106" s="342" t="s">
        <v>205</v>
      </c>
      <c r="AB106" s="342" t="s">
        <v>205</v>
      </c>
    </row>
    <row r="107" spans="1:670" ht="25.5" customHeight="1" x14ac:dyDescent="0.2">
      <c r="B107" s="341"/>
      <c r="C107" s="341"/>
      <c r="D107" s="341" t="s">
        <v>97</v>
      </c>
      <c r="E107" s="350" t="s">
        <v>98</v>
      </c>
      <c r="F107" s="344">
        <v>4065</v>
      </c>
      <c r="G107" s="344">
        <v>3435</v>
      </c>
      <c r="H107" s="344">
        <v>3435</v>
      </c>
      <c r="I107" s="344">
        <v>3435</v>
      </c>
      <c r="J107" s="344">
        <f t="shared" si="75"/>
        <v>0</v>
      </c>
      <c r="K107" s="344">
        <v>3435</v>
      </c>
      <c r="L107" s="345">
        <f>(K107/H107)*100</f>
        <v>100</v>
      </c>
      <c r="M107" s="345">
        <f t="shared" si="76"/>
        <v>4065</v>
      </c>
      <c r="N107" s="344">
        <f t="shared" si="82"/>
        <v>100</v>
      </c>
      <c r="O107" s="344">
        <f t="shared" si="78"/>
        <v>0</v>
      </c>
      <c r="P107" s="344">
        <f t="shared" si="79"/>
        <v>0</v>
      </c>
      <c r="Q107" s="344">
        <f t="shared" si="80"/>
        <v>-148.31299999999999</v>
      </c>
      <c r="R107" s="345"/>
      <c r="S107" s="345"/>
      <c r="T107" s="344">
        <v>-148.31299999999999</v>
      </c>
      <c r="U107" s="344"/>
      <c r="V107" s="344">
        <f t="shared" si="81"/>
        <v>148.31299999999999</v>
      </c>
      <c r="W107" s="344"/>
      <c r="X107" s="344"/>
      <c r="Y107" s="344"/>
      <c r="Z107" s="344"/>
      <c r="AA107" s="342"/>
      <c r="AB107" s="342"/>
    </row>
    <row r="108" spans="1:670" ht="25.5" x14ac:dyDescent="0.2">
      <c r="B108" s="341"/>
      <c r="C108" s="341"/>
      <c r="D108" s="341" t="s">
        <v>73</v>
      </c>
      <c r="E108" s="350" t="s">
        <v>74</v>
      </c>
      <c r="F108" s="344">
        <v>508</v>
      </c>
      <c r="G108" s="344">
        <v>508</v>
      </c>
      <c r="H108" s="344">
        <v>149</v>
      </c>
      <c r="I108" s="344">
        <v>377.53638000000001</v>
      </c>
      <c r="J108" s="344">
        <f t="shared" si="75"/>
        <v>-130.46361999999999</v>
      </c>
      <c r="K108" s="344">
        <v>149</v>
      </c>
      <c r="L108" s="345">
        <v>100</v>
      </c>
      <c r="M108" s="345">
        <f t="shared" si="76"/>
        <v>508</v>
      </c>
      <c r="N108" s="344">
        <f t="shared" si="82"/>
        <v>100</v>
      </c>
      <c r="O108" s="344">
        <v>0</v>
      </c>
      <c r="P108" s="344">
        <f t="shared" si="79"/>
        <v>0</v>
      </c>
      <c r="Q108" s="344">
        <f t="shared" si="80"/>
        <v>-32</v>
      </c>
      <c r="R108" s="345"/>
      <c r="S108" s="345"/>
      <c r="T108" s="344">
        <v>-32</v>
      </c>
      <c r="U108" s="344"/>
      <c r="V108" s="344">
        <v>0</v>
      </c>
      <c r="W108" s="363"/>
      <c r="X108" s="363"/>
      <c r="Y108" s="363"/>
      <c r="Z108" s="344"/>
      <c r="AA108" s="342"/>
      <c r="AB108" s="342" t="s">
        <v>205</v>
      </c>
    </row>
    <row r="109" spans="1:670" ht="51" x14ac:dyDescent="0.2">
      <c r="B109" s="348"/>
      <c r="C109" s="341"/>
      <c r="D109" s="353" t="s">
        <v>75</v>
      </c>
      <c r="E109" s="349" t="s">
        <v>76</v>
      </c>
      <c r="F109" s="344">
        <v>2800</v>
      </c>
      <c r="G109" s="344">
        <v>800</v>
      </c>
      <c r="H109" s="344">
        <v>400</v>
      </c>
      <c r="I109" s="344">
        <v>800</v>
      </c>
      <c r="J109" s="344">
        <f t="shared" si="75"/>
        <v>0</v>
      </c>
      <c r="K109" s="344">
        <v>400</v>
      </c>
      <c r="L109" s="345">
        <v>100</v>
      </c>
      <c r="M109" s="345">
        <f t="shared" si="76"/>
        <v>2800</v>
      </c>
      <c r="N109" s="344">
        <f t="shared" si="82"/>
        <v>100</v>
      </c>
      <c r="O109" s="344">
        <f t="shared" ref="O109:O111" si="83">M109-F109</f>
        <v>0</v>
      </c>
      <c r="P109" s="344">
        <f t="shared" si="79"/>
        <v>0</v>
      </c>
      <c r="Q109" s="344">
        <f t="shared" si="80"/>
        <v>0</v>
      </c>
      <c r="R109" s="345"/>
      <c r="S109" s="345"/>
      <c r="T109" s="345"/>
      <c r="U109" s="345"/>
      <c r="V109" s="344">
        <v>0</v>
      </c>
      <c r="W109" s="344"/>
      <c r="X109" s="344"/>
      <c r="Y109" s="344"/>
      <c r="Z109" s="344"/>
      <c r="AA109" s="342"/>
      <c r="AB109" s="342"/>
    </row>
    <row r="110" spans="1:670" ht="26.25" customHeight="1" x14ac:dyDescent="0.2">
      <c r="B110" s="341"/>
      <c r="C110" s="341"/>
      <c r="D110" s="353" t="s">
        <v>77</v>
      </c>
      <c r="E110" s="350" t="s">
        <v>78</v>
      </c>
      <c r="F110" s="344">
        <v>565</v>
      </c>
      <c r="G110" s="344">
        <v>565</v>
      </c>
      <c r="H110" s="344">
        <v>240</v>
      </c>
      <c r="I110" s="344">
        <v>239.517</v>
      </c>
      <c r="J110" s="344">
        <f t="shared" si="75"/>
        <v>-325.483</v>
      </c>
      <c r="K110" s="344">
        <v>239.517</v>
      </c>
      <c r="L110" s="345">
        <v>100</v>
      </c>
      <c r="M110" s="345">
        <f t="shared" si="76"/>
        <v>565</v>
      </c>
      <c r="N110" s="344">
        <f t="shared" si="82"/>
        <v>100</v>
      </c>
      <c r="O110" s="344">
        <f t="shared" si="83"/>
        <v>0</v>
      </c>
      <c r="P110" s="344">
        <f t="shared" si="79"/>
        <v>-0.48300000000000409</v>
      </c>
      <c r="Q110" s="344">
        <f t="shared" si="80"/>
        <v>0</v>
      </c>
      <c r="R110" s="344"/>
      <c r="S110" s="345"/>
      <c r="T110" s="344"/>
      <c r="U110" s="344"/>
      <c r="V110" s="344">
        <f t="shared" ref="V110:V115" si="84">P110-Q110-U110</f>
        <v>-0.48300000000000409</v>
      </c>
      <c r="W110" s="344"/>
      <c r="X110" s="344"/>
      <c r="Y110" s="344"/>
      <c r="Z110" s="344"/>
      <c r="AA110" s="342"/>
      <c r="AB110" s="342" t="s">
        <v>205</v>
      </c>
    </row>
    <row r="111" spans="1:670" ht="25.5" x14ac:dyDescent="0.2">
      <c r="B111" s="348"/>
      <c r="C111" s="341"/>
      <c r="D111" s="341" t="s">
        <v>83</v>
      </c>
      <c r="E111" s="350" t="s">
        <v>84</v>
      </c>
      <c r="F111" s="344">
        <v>15</v>
      </c>
      <c r="G111" s="344">
        <v>15</v>
      </c>
      <c r="H111" s="344">
        <v>9</v>
      </c>
      <c r="I111" s="344">
        <v>9</v>
      </c>
      <c r="J111" s="344">
        <f t="shared" si="75"/>
        <v>-6</v>
      </c>
      <c r="K111" s="344">
        <v>9</v>
      </c>
      <c r="L111" s="345">
        <v>100</v>
      </c>
      <c r="M111" s="345">
        <f t="shared" si="76"/>
        <v>15</v>
      </c>
      <c r="N111" s="344">
        <f t="shared" si="82"/>
        <v>100</v>
      </c>
      <c r="O111" s="344">
        <f t="shared" si="83"/>
        <v>0</v>
      </c>
      <c r="P111" s="344">
        <f t="shared" si="79"/>
        <v>0</v>
      </c>
      <c r="Q111" s="344">
        <f t="shared" si="80"/>
        <v>0</v>
      </c>
      <c r="R111" s="345"/>
      <c r="S111" s="345"/>
      <c r="T111" s="344"/>
      <c r="U111" s="344"/>
      <c r="V111" s="344">
        <f t="shared" si="84"/>
        <v>0</v>
      </c>
      <c r="W111" s="344"/>
      <c r="X111" s="344"/>
      <c r="Y111" s="344"/>
      <c r="Z111" s="344"/>
      <c r="AA111" s="342"/>
      <c r="AB111" s="342" t="s">
        <v>205</v>
      </c>
    </row>
    <row r="112" spans="1:670" s="357" customFormat="1" ht="77.25" customHeight="1" x14ac:dyDescent="0.2">
      <c r="A112" s="365"/>
      <c r="B112" s="341" t="s">
        <v>87</v>
      </c>
      <c r="C112" s="341"/>
      <c r="D112" s="341"/>
      <c r="E112" s="350" t="s">
        <v>111</v>
      </c>
      <c r="F112" s="344">
        <f t="shared" ref="F112:K112" si="85">F113</f>
        <v>536343</v>
      </c>
      <c r="G112" s="344">
        <f t="shared" si="85"/>
        <v>276951</v>
      </c>
      <c r="H112" s="344">
        <f t="shared" si="85"/>
        <v>270880</v>
      </c>
      <c r="I112" s="344">
        <f t="shared" si="85"/>
        <v>264773.67304999998</v>
      </c>
      <c r="J112" s="344">
        <f t="shared" si="85"/>
        <v>-12177.326949999995</v>
      </c>
      <c r="K112" s="344">
        <f t="shared" si="85"/>
        <v>263289.12115000002</v>
      </c>
      <c r="L112" s="345">
        <f t="shared" ref="L112:L115" si="86">(K112/H112)*100</f>
        <v>97.197696821470771</v>
      </c>
      <c r="M112" s="344">
        <f t="shared" ref="M112:P112" si="87">M113</f>
        <v>536343</v>
      </c>
      <c r="N112" s="344">
        <f t="shared" si="82"/>
        <v>100</v>
      </c>
      <c r="O112" s="344">
        <f t="shared" si="87"/>
        <v>0</v>
      </c>
      <c r="P112" s="344">
        <f t="shared" si="87"/>
        <v>-7590.8788499999928</v>
      </c>
      <c r="Q112" s="344">
        <f>+R112+S112+T112</f>
        <v>-1787.2049999999999</v>
      </c>
      <c r="R112" s="344">
        <f t="shared" ref="R112:V112" si="88">R113</f>
        <v>0</v>
      </c>
      <c r="S112" s="344">
        <f t="shared" si="88"/>
        <v>-1455.2049999999999</v>
      </c>
      <c r="T112" s="344">
        <f t="shared" si="88"/>
        <v>-332</v>
      </c>
      <c r="U112" s="344">
        <f t="shared" si="88"/>
        <v>0</v>
      </c>
      <c r="V112" s="344">
        <f t="shared" si="88"/>
        <v>-136</v>
      </c>
      <c r="W112" s="366"/>
      <c r="X112" s="366"/>
      <c r="Y112" s="366"/>
      <c r="Z112" s="366"/>
      <c r="AA112" s="370"/>
      <c r="AC112" s="339"/>
      <c r="AD112" s="365"/>
      <c r="AE112" s="365"/>
      <c r="AF112" s="365"/>
      <c r="AG112" s="365"/>
      <c r="AH112" s="365"/>
      <c r="AI112" s="365"/>
      <c r="AJ112" s="365"/>
      <c r="AK112" s="365"/>
      <c r="AL112" s="365"/>
      <c r="AM112" s="365"/>
      <c r="AN112" s="365"/>
      <c r="AO112" s="365"/>
      <c r="AP112" s="365"/>
      <c r="AQ112" s="365"/>
      <c r="AR112" s="365"/>
      <c r="AS112" s="365"/>
      <c r="AT112" s="365"/>
      <c r="AU112" s="365"/>
      <c r="AV112" s="365"/>
      <c r="AW112" s="365"/>
      <c r="AX112" s="365"/>
      <c r="AY112" s="365"/>
      <c r="AZ112" s="365"/>
      <c r="BA112" s="365"/>
      <c r="BB112" s="365"/>
      <c r="BC112" s="365"/>
      <c r="BD112" s="365"/>
      <c r="BE112" s="365"/>
      <c r="BF112" s="365"/>
      <c r="BG112" s="365"/>
      <c r="BH112" s="365"/>
      <c r="BI112" s="365"/>
      <c r="BJ112" s="365"/>
      <c r="BK112" s="365"/>
      <c r="BL112" s="365"/>
      <c r="BM112" s="365"/>
      <c r="BN112" s="365"/>
      <c r="BO112" s="365"/>
      <c r="BP112" s="365"/>
      <c r="BQ112" s="365"/>
      <c r="BR112" s="365"/>
      <c r="BS112" s="365"/>
      <c r="BT112" s="365"/>
      <c r="BU112" s="365"/>
      <c r="BV112" s="365"/>
      <c r="BW112" s="365"/>
      <c r="BX112" s="365"/>
      <c r="BY112" s="365"/>
      <c r="BZ112" s="365"/>
      <c r="CA112" s="365"/>
      <c r="CB112" s="365"/>
      <c r="CC112" s="365"/>
      <c r="CD112" s="365"/>
      <c r="CE112" s="365"/>
      <c r="CF112" s="365"/>
      <c r="CG112" s="365"/>
      <c r="CH112" s="365"/>
      <c r="CI112" s="365"/>
      <c r="CJ112" s="365"/>
      <c r="CK112" s="365"/>
      <c r="CL112" s="365"/>
      <c r="CM112" s="365"/>
      <c r="CN112" s="365"/>
      <c r="CO112" s="365"/>
      <c r="CP112" s="365"/>
      <c r="CQ112" s="365"/>
      <c r="CR112" s="365"/>
      <c r="CS112" s="365"/>
      <c r="CT112" s="365"/>
      <c r="CU112" s="365"/>
      <c r="CV112" s="365"/>
      <c r="CW112" s="365"/>
      <c r="CX112" s="365"/>
      <c r="CY112" s="365"/>
      <c r="CZ112" s="365"/>
      <c r="DA112" s="365"/>
      <c r="DB112" s="365"/>
      <c r="DC112" s="365"/>
      <c r="DD112" s="365"/>
      <c r="DE112" s="365"/>
      <c r="DF112" s="365"/>
      <c r="DG112" s="365"/>
      <c r="DH112" s="365"/>
      <c r="DI112" s="365"/>
      <c r="DJ112" s="365"/>
      <c r="DK112" s="365"/>
      <c r="DL112" s="365"/>
      <c r="DM112" s="365"/>
      <c r="DN112" s="365"/>
      <c r="DO112" s="365"/>
      <c r="DP112" s="365"/>
      <c r="DQ112" s="365"/>
      <c r="DR112" s="365"/>
      <c r="DS112" s="365"/>
      <c r="DT112" s="365"/>
      <c r="DU112" s="365"/>
      <c r="DV112" s="365"/>
      <c r="DW112" s="365"/>
      <c r="DX112" s="365"/>
      <c r="DY112" s="365"/>
      <c r="DZ112" s="365"/>
      <c r="EA112" s="365"/>
      <c r="EB112" s="365"/>
      <c r="EC112" s="365"/>
      <c r="ED112" s="365"/>
      <c r="EE112" s="365"/>
      <c r="EF112" s="365"/>
      <c r="EG112" s="365"/>
      <c r="EH112" s="365"/>
      <c r="EI112" s="365"/>
      <c r="EJ112" s="365"/>
      <c r="EK112" s="365"/>
      <c r="EL112" s="365"/>
      <c r="EM112" s="365"/>
      <c r="EN112" s="365"/>
      <c r="EO112" s="365"/>
      <c r="EP112" s="365"/>
      <c r="EQ112" s="365"/>
      <c r="ER112" s="365"/>
      <c r="ES112" s="365"/>
      <c r="ET112" s="365"/>
      <c r="EU112" s="365"/>
      <c r="EV112" s="365"/>
      <c r="EW112" s="365"/>
      <c r="EX112" s="365"/>
      <c r="EY112" s="365"/>
      <c r="EZ112" s="365"/>
      <c r="FA112" s="365"/>
      <c r="FB112" s="365"/>
      <c r="FC112" s="365"/>
      <c r="FD112" s="365"/>
      <c r="FE112" s="365"/>
      <c r="FF112" s="365"/>
      <c r="FG112" s="365"/>
      <c r="FH112" s="365"/>
      <c r="FI112" s="365"/>
      <c r="FJ112" s="365"/>
      <c r="FK112" s="365"/>
      <c r="FL112" s="365"/>
      <c r="FM112" s="365"/>
      <c r="FN112" s="365"/>
      <c r="FO112" s="365"/>
      <c r="FP112" s="365"/>
      <c r="FQ112" s="365"/>
      <c r="FR112" s="365"/>
      <c r="FS112" s="365"/>
      <c r="FT112" s="365"/>
      <c r="FU112" s="365"/>
      <c r="FV112" s="365"/>
      <c r="FW112" s="365"/>
      <c r="FX112" s="365"/>
      <c r="FY112" s="365"/>
      <c r="FZ112" s="365"/>
      <c r="GA112" s="365"/>
      <c r="GB112" s="365"/>
      <c r="GC112" s="365"/>
      <c r="GD112" s="365"/>
      <c r="GE112" s="365"/>
      <c r="GF112" s="365"/>
      <c r="GG112" s="365"/>
      <c r="GH112" s="365"/>
      <c r="GI112" s="365"/>
      <c r="GJ112" s="365"/>
      <c r="GK112" s="365"/>
      <c r="GL112" s="365"/>
      <c r="GM112" s="365"/>
      <c r="GN112" s="365"/>
      <c r="GO112" s="365"/>
      <c r="GP112" s="365"/>
      <c r="GQ112" s="365"/>
      <c r="GR112" s="365"/>
      <c r="GS112" s="365"/>
      <c r="GT112" s="365"/>
      <c r="GU112" s="365"/>
      <c r="GV112" s="365"/>
      <c r="GW112" s="365"/>
      <c r="GX112" s="365"/>
      <c r="GY112" s="365"/>
      <c r="GZ112" s="365"/>
      <c r="HA112" s="365"/>
      <c r="HB112" s="365"/>
      <c r="HC112" s="365"/>
      <c r="HD112" s="365"/>
      <c r="HE112" s="365"/>
      <c r="HF112" s="365"/>
      <c r="HG112" s="365"/>
      <c r="HH112" s="365"/>
      <c r="HI112" s="365"/>
      <c r="HJ112" s="365"/>
      <c r="HK112" s="365"/>
      <c r="HL112" s="365"/>
      <c r="HM112" s="365"/>
      <c r="HN112" s="365"/>
      <c r="HO112" s="365"/>
      <c r="HP112" s="365"/>
      <c r="HQ112" s="365"/>
      <c r="HR112" s="365"/>
      <c r="HS112" s="365"/>
      <c r="HT112" s="365"/>
      <c r="HU112" s="365"/>
      <c r="HV112" s="365"/>
      <c r="HW112" s="365"/>
      <c r="HX112" s="365"/>
      <c r="HY112" s="365"/>
      <c r="HZ112" s="365"/>
      <c r="IA112" s="365"/>
      <c r="IB112" s="365"/>
      <c r="IC112" s="365"/>
      <c r="ID112" s="365"/>
      <c r="IE112" s="365"/>
      <c r="IF112" s="365"/>
      <c r="IG112" s="365"/>
      <c r="IH112" s="365"/>
      <c r="II112" s="365"/>
      <c r="IJ112" s="365"/>
      <c r="IK112" s="365"/>
      <c r="IL112" s="365"/>
      <c r="IM112" s="365"/>
      <c r="IN112" s="365"/>
      <c r="IO112" s="365"/>
      <c r="IP112" s="365"/>
      <c r="IQ112" s="365"/>
      <c r="IR112" s="365"/>
      <c r="IS112" s="365"/>
      <c r="IT112" s="365"/>
      <c r="IU112" s="365"/>
      <c r="IV112" s="365"/>
      <c r="IW112" s="365"/>
      <c r="IX112" s="365"/>
      <c r="IY112" s="365"/>
      <c r="IZ112" s="365"/>
      <c r="JA112" s="365"/>
      <c r="JB112" s="365"/>
      <c r="JC112" s="365"/>
      <c r="JD112" s="365"/>
      <c r="JE112" s="365"/>
      <c r="JF112" s="365"/>
      <c r="JG112" s="365"/>
      <c r="JH112" s="365"/>
      <c r="JI112" s="365"/>
      <c r="JJ112" s="365"/>
      <c r="JK112" s="365"/>
      <c r="JL112" s="365"/>
      <c r="JM112" s="365"/>
      <c r="JN112" s="365"/>
      <c r="JO112" s="365"/>
      <c r="JP112" s="365"/>
      <c r="JQ112" s="365"/>
      <c r="JR112" s="365"/>
      <c r="JS112" s="365"/>
      <c r="JT112" s="365"/>
      <c r="JU112" s="365"/>
      <c r="JV112" s="365"/>
      <c r="JW112" s="365"/>
      <c r="JX112" s="365"/>
      <c r="JY112" s="365"/>
      <c r="JZ112" s="365"/>
      <c r="KA112" s="365"/>
      <c r="KB112" s="365"/>
      <c r="KC112" s="365"/>
      <c r="KD112" s="365"/>
      <c r="KE112" s="365"/>
      <c r="KF112" s="365"/>
      <c r="KG112" s="365"/>
      <c r="KH112" s="365"/>
      <c r="KI112" s="365"/>
      <c r="KJ112" s="365"/>
      <c r="KK112" s="365"/>
      <c r="KL112" s="365"/>
      <c r="KM112" s="365"/>
      <c r="KN112" s="365"/>
      <c r="KO112" s="365"/>
      <c r="KP112" s="365"/>
      <c r="KQ112" s="365"/>
      <c r="KR112" s="365"/>
      <c r="KS112" s="365"/>
      <c r="KT112" s="365"/>
      <c r="KU112" s="365"/>
      <c r="KV112" s="365"/>
      <c r="KW112" s="365"/>
      <c r="KX112" s="365"/>
      <c r="KY112" s="365"/>
      <c r="KZ112" s="365"/>
      <c r="LA112" s="365"/>
      <c r="LB112" s="365"/>
      <c r="LC112" s="365"/>
      <c r="LD112" s="365"/>
      <c r="LE112" s="365"/>
      <c r="LF112" s="365"/>
      <c r="LG112" s="365"/>
      <c r="LH112" s="365"/>
      <c r="LI112" s="365"/>
      <c r="LJ112" s="365"/>
      <c r="LK112" s="365"/>
      <c r="LL112" s="365"/>
      <c r="LM112" s="365"/>
      <c r="LN112" s="365"/>
      <c r="LO112" s="365"/>
      <c r="LP112" s="365"/>
      <c r="LQ112" s="365"/>
      <c r="LR112" s="365"/>
      <c r="LS112" s="365"/>
      <c r="LT112" s="365"/>
      <c r="LU112" s="365"/>
      <c r="LV112" s="365"/>
      <c r="LW112" s="365"/>
      <c r="LX112" s="365"/>
      <c r="LY112" s="365"/>
      <c r="LZ112" s="365"/>
      <c r="MA112" s="365"/>
      <c r="MB112" s="365"/>
      <c r="MC112" s="365"/>
      <c r="MD112" s="365"/>
      <c r="ME112" s="365"/>
      <c r="MF112" s="365"/>
      <c r="MG112" s="365"/>
      <c r="MH112" s="365"/>
      <c r="MI112" s="365"/>
      <c r="MJ112" s="365"/>
      <c r="MK112" s="365"/>
      <c r="ML112" s="365"/>
      <c r="MM112" s="365"/>
      <c r="MN112" s="365"/>
      <c r="MO112" s="365"/>
      <c r="MP112" s="365"/>
      <c r="MQ112" s="365"/>
      <c r="MR112" s="365"/>
      <c r="MS112" s="365"/>
      <c r="MT112" s="365"/>
      <c r="MU112" s="365"/>
      <c r="MV112" s="365"/>
      <c r="MW112" s="365"/>
      <c r="MX112" s="365"/>
      <c r="MY112" s="365"/>
      <c r="MZ112" s="365"/>
      <c r="NA112" s="365"/>
      <c r="NB112" s="365"/>
      <c r="NC112" s="365"/>
      <c r="ND112" s="365"/>
      <c r="NE112" s="365"/>
      <c r="NF112" s="365"/>
      <c r="NG112" s="365"/>
      <c r="NH112" s="365"/>
      <c r="NI112" s="365"/>
      <c r="NJ112" s="365"/>
      <c r="NK112" s="365"/>
      <c r="NL112" s="365"/>
      <c r="NM112" s="365"/>
      <c r="NN112" s="365"/>
      <c r="NO112" s="365"/>
      <c r="NP112" s="365"/>
      <c r="NQ112" s="365"/>
      <c r="NR112" s="365"/>
      <c r="NS112" s="365"/>
      <c r="NT112" s="365"/>
      <c r="NU112" s="365"/>
      <c r="NV112" s="365"/>
      <c r="NW112" s="365"/>
      <c r="NX112" s="365"/>
      <c r="NY112" s="365"/>
      <c r="NZ112" s="365"/>
      <c r="OA112" s="365"/>
      <c r="OB112" s="365"/>
      <c r="OC112" s="365"/>
      <c r="OD112" s="365"/>
      <c r="OE112" s="365"/>
      <c r="OF112" s="365"/>
      <c r="OG112" s="365"/>
      <c r="OH112" s="365"/>
      <c r="OI112" s="365"/>
      <c r="OJ112" s="365"/>
      <c r="OK112" s="365"/>
      <c r="OL112" s="365"/>
      <c r="OM112" s="365"/>
      <c r="ON112" s="365"/>
      <c r="OO112" s="365"/>
      <c r="OP112" s="365"/>
      <c r="OQ112" s="365"/>
      <c r="OR112" s="365"/>
      <c r="OS112" s="365"/>
      <c r="OT112" s="365"/>
      <c r="OU112" s="365"/>
      <c r="OV112" s="365"/>
      <c r="OW112" s="365"/>
      <c r="OX112" s="365"/>
      <c r="OY112" s="365"/>
      <c r="OZ112" s="365"/>
      <c r="PA112" s="365"/>
      <c r="PB112" s="365"/>
      <c r="PC112" s="365"/>
      <c r="PD112" s="365"/>
      <c r="PE112" s="365"/>
      <c r="PF112" s="365"/>
      <c r="PG112" s="365"/>
      <c r="PH112" s="365"/>
      <c r="PI112" s="365"/>
      <c r="PJ112" s="365"/>
      <c r="PK112" s="365"/>
      <c r="PL112" s="365"/>
      <c r="PM112" s="365"/>
      <c r="PN112" s="365"/>
      <c r="PO112" s="365"/>
      <c r="PP112" s="365"/>
      <c r="PQ112" s="365"/>
      <c r="PR112" s="365"/>
      <c r="PS112" s="365"/>
      <c r="PT112" s="365"/>
      <c r="PU112" s="365"/>
      <c r="PV112" s="365"/>
      <c r="PW112" s="365"/>
      <c r="PX112" s="365"/>
      <c r="PY112" s="365"/>
      <c r="PZ112" s="365"/>
      <c r="QA112" s="365"/>
      <c r="QB112" s="365"/>
      <c r="QC112" s="365"/>
      <c r="QD112" s="365"/>
      <c r="QE112" s="365"/>
      <c r="QF112" s="365"/>
      <c r="QG112" s="365"/>
      <c r="QH112" s="365"/>
      <c r="QI112" s="365"/>
      <c r="QJ112" s="365"/>
      <c r="QK112" s="365"/>
      <c r="QL112" s="365"/>
      <c r="QM112" s="365"/>
      <c r="QN112" s="365"/>
      <c r="QO112" s="365"/>
      <c r="QP112" s="365"/>
      <c r="QQ112" s="365"/>
      <c r="QR112" s="365"/>
      <c r="QS112" s="365"/>
      <c r="QT112" s="365"/>
      <c r="QU112" s="365"/>
      <c r="QV112" s="365"/>
      <c r="QW112" s="365"/>
      <c r="QX112" s="365"/>
      <c r="QY112" s="365"/>
      <c r="QZ112" s="365"/>
      <c r="RA112" s="365"/>
      <c r="RB112" s="365"/>
      <c r="RC112" s="365"/>
      <c r="RD112" s="365"/>
      <c r="RE112" s="365"/>
      <c r="RF112" s="365"/>
      <c r="RG112" s="365"/>
      <c r="RH112" s="365"/>
      <c r="RI112" s="365"/>
      <c r="RJ112" s="365"/>
      <c r="RK112" s="365"/>
      <c r="RL112" s="365"/>
      <c r="RM112" s="365"/>
      <c r="RN112" s="365"/>
      <c r="RO112" s="365"/>
      <c r="RP112" s="365"/>
      <c r="RQ112" s="365"/>
      <c r="RR112" s="365"/>
      <c r="RS112" s="365"/>
      <c r="RT112" s="365"/>
      <c r="RU112" s="365"/>
      <c r="RV112" s="365"/>
      <c r="RW112" s="365"/>
      <c r="RX112" s="365"/>
      <c r="RY112" s="365"/>
      <c r="RZ112" s="365"/>
      <c r="SA112" s="365"/>
      <c r="SB112" s="365"/>
      <c r="SC112" s="365"/>
      <c r="SD112" s="365"/>
      <c r="SE112" s="365"/>
      <c r="SF112" s="365"/>
      <c r="SG112" s="365"/>
      <c r="SH112" s="365"/>
      <c r="SI112" s="365"/>
      <c r="SJ112" s="365"/>
      <c r="SK112" s="365"/>
      <c r="SL112" s="365"/>
      <c r="SM112" s="365"/>
      <c r="SN112" s="365"/>
      <c r="SO112" s="365"/>
      <c r="SP112" s="365"/>
      <c r="SQ112" s="365"/>
      <c r="SR112" s="365"/>
      <c r="SS112" s="365"/>
      <c r="ST112" s="365"/>
      <c r="SU112" s="365"/>
      <c r="SV112" s="365"/>
      <c r="SW112" s="365"/>
      <c r="SX112" s="365"/>
      <c r="SY112" s="365"/>
      <c r="SZ112" s="365"/>
      <c r="TA112" s="365"/>
      <c r="TB112" s="365"/>
      <c r="TC112" s="365"/>
      <c r="TD112" s="365"/>
      <c r="TE112" s="365"/>
      <c r="TF112" s="365"/>
      <c r="TG112" s="365"/>
      <c r="TH112" s="365"/>
      <c r="TI112" s="365"/>
      <c r="TJ112" s="365"/>
      <c r="TK112" s="365"/>
      <c r="TL112" s="365"/>
      <c r="TM112" s="365"/>
      <c r="TN112" s="365"/>
      <c r="TO112" s="365"/>
      <c r="TP112" s="365"/>
      <c r="TQ112" s="365"/>
      <c r="TR112" s="365"/>
      <c r="TS112" s="365"/>
      <c r="TT112" s="365"/>
      <c r="TU112" s="365"/>
      <c r="TV112" s="365"/>
      <c r="TW112" s="365"/>
      <c r="TX112" s="365"/>
      <c r="TY112" s="365"/>
      <c r="TZ112" s="365"/>
      <c r="UA112" s="365"/>
      <c r="UB112" s="365"/>
      <c r="UC112" s="365"/>
      <c r="UD112" s="365"/>
      <c r="UE112" s="365"/>
      <c r="UF112" s="365"/>
      <c r="UG112" s="365"/>
      <c r="UH112" s="365"/>
      <c r="UI112" s="365"/>
      <c r="UJ112" s="365"/>
      <c r="UK112" s="365"/>
      <c r="UL112" s="365"/>
      <c r="UM112" s="365"/>
      <c r="UN112" s="365"/>
      <c r="UO112" s="365"/>
      <c r="UP112" s="365"/>
      <c r="UQ112" s="365"/>
      <c r="UR112" s="365"/>
      <c r="US112" s="365"/>
      <c r="UT112" s="365"/>
      <c r="UU112" s="365"/>
      <c r="UV112" s="365"/>
      <c r="UW112" s="365"/>
      <c r="UX112" s="365"/>
      <c r="UY112" s="365"/>
      <c r="UZ112" s="365"/>
      <c r="VA112" s="365"/>
      <c r="VB112" s="365"/>
      <c r="VC112" s="365"/>
      <c r="VD112" s="365"/>
      <c r="VE112" s="365"/>
      <c r="VF112" s="365"/>
      <c r="VG112" s="365"/>
      <c r="VH112" s="365"/>
      <c r="VI112" s="365"/>
      <c r="VJ112" s="365"/>
      <c r="VK112" s="365"/>
      <c r="VL112" s="365"/>
      <c r="VM112" s="365"/>
      <c r="VN112" s="365"/>
      <c r="VO112" s="365"/>
      <c r="VP112" s="365"/>
      <c r="VQ112" s="365"/>
      <c r="VR112" s="365"/>
      <c r="VS112" s="365"/>
      <c r="VT112" s="365"/>
      <c r="VU112" s="365"/>
      <c r="VV112" s="365"/>
      <c r="VW112" s="365"/>
      <c r="VX112" s="365"/>
      <c r="VY112" s="365"/>
      <c r="VZ112" s="365"/>
      <c r="WA112" s="365"/>
      <c r="WB112" s="365"/>
      <c r="WC112" s="365"/>
      <c r="WD112" s="365"/>
      <c r="WE112" s="365"/>
      <c r="WF112" s="365"/>
      <c r="WG112" s="365"/>
      <c r="WH112" s="365"/>
      <c r="WI112" s="365"/>
      <c r="WJ112" s="365"/>
      <c r="WK112" s="365"/>
      <c r="WL112" s="365"/>
      <c r="WM112" s="365"/>
      <c r="WN112" s="365"/>
      <c r="WO112" s="365"/>
      <c r="WP112" s="365"/>
      <c r="WQ112" s="365"/>
      <c r="WR112" s="365"/>
      <c r="WS112" s="365"/>
      <c r="WT112" s="365"/>
      <c r="WU112" s="365"/>
      <c r="WV112" s="365"/>
      <c r="WW112" s="365"/>
      <c r="WX112" s="365"/>
      <c r="WY112" s="365"/>
      <c r="WZ112" s="365"/>
      <c r="XA112" s="365"/>
      <c r="XB112" s="365"/>
      <c r="XC112" s="365"/>
      <c r="XD112" s="365"/>
      <c r="XE112" s="365"/>
      <c r="XF112" s="365"/>
      <c r="XG112" s="365"/>
      <c r="XH112" s="365"/>
      <c r="XI112" s="365"/>
      <c r="XJ112" s="365"/>
      <c r="XK112" s="365"/>
      <c r="XL112" s="365"/>
      <c r="XM112" s="365"/>
      <c r="XN112" s="365"/>
      <c r="XO112" s="365"/>
      <c r="XP112" s="365"/>
      <c r="XQ112" s="365"/>
      <c r="XR112" s="365"/>
      <c r="XS112" s="365"/>
      <c r="XT112" s="365"/>
      <c r="XU112" s="365"/>
      <c r="XV112" s="365"/>
      <c r="XW112" s="365"/>
      <c r="XX112" s="365"/>
      <c r="XY112" s="365"/>
      <c r="XZ112" s="365"/>
      <c r="YA112" s="365"/>
      <c r="YB112" s="365"/>
      <c r="YC112" s="365"/>
      <c r="YD112" s="365"/>
      <c r="YE112" s="365"/>
      <c r="YF112" s="365"/>
      <c r="YG112" s="365"/>
      <c r="YH112" s="365"/>
      <c r="YI112" s="365"/>
      <c r="YJ112" s="365"/>
      <c r="YK112" s="365"/>
      <c r="YL112" s="365"/>
      <c r="YM112" s="365"/>
      <c r="YN112" s="365"/>
      <c r="YO112" s="365"/>
      <c r="YP112" s="365"/>
      <c r="YQ112" s="365"/>
      <c r="YR112" s="365"/>
      <c r="YS112" s="365"/>
      <c r="YT112" s="365"/>
    </row>
    <row r="113" spans="1:670" s="357" customFormat="1" ht="28.5" customHeight="1" x14ac:dyDescent="0.2">
      <c r="A113" s="365"/>
      <c r="C113" s="341" t="s">
        <v>46</v>
      </c>
      <c r="D113" s="353"/>
      <c r="E113" s="350" t="s">
        <v>47</v>
      </c>
      <c r="F113" s="344">
        <f t="shared" ref="F113:K113" si="89">SUM(F114:F128)</f>
        <v>536343</v>
      </c>
      <c r="G113" s="344">
        <f t="shared" si="89"/>
        <v>276951</v>
      </c>
      <c r="H113" s="344">
        <f t="shared" si="89"/>
        <v>270880</v>
      </c>
      <c r="I113" s="371">
        <f t="shared" si="89"/>
        <v>264773.67304999998</v>
      </c>
      <c r="J113" s="344">
        <f t="shared" si="89"/>
        <v>-12177.326949999995</v>
      </c>
      <c r="K113" s="371">
        <f t="shared" si="89"/>
        <v>263289.12115000002</v>
      </c>
      <c r="L113" s="345">
        <f t="shared" si="86"/>
        <v>97.197696821470771</v>
      </c>
      <c r="M113" s="344">
        <f t="shared" ref="M113:T113" si="90">SUM(M114:M128)</f>
        <v>536343</v>
      </c>
      <c r="N113" s="344">
        <f t="shared" si="82"/>
        <v>100</v>
      </c>
      <c r="O113" s="344">
        <f t="shared" si="90"/>
        <v>0</v>
      </c>
      <c r="P113" s="344">
        <f t="shared" si="90"/>
        <v>-7590.8788499999928</v>
      </c>
      <c r="Q113" s="344">
        <f t="shared" si="90"/>
        <v>-1787.2049999999999</v>
      </c>
      <c r="R113" s="344">
        <f t="shared" si="90"/>
        <v>0</v>
      </c>
      <c r="S113" s="344">
        <f t="shared" si="90"/>
        <v>-1455.2049999999999</v>
      </c>
      <c r="T113" s="344">
        <f t="shared" si="90"/>
        <v>-332</v>
      </c>
      <c r="U113" s="344">
        <f>SUM(U126:U128)</f>
        <v>0</v>
      </c>
      <c r="V113" s="344">
        <f>SUM(V126:V128)</f>
        <v>-136</v>
      </c>
      <c r="W113" s="344"/>
      <c r="X113" s="344"/>
      <c r="Y113" s="344"/>
      <c r="Z113" s="344"/>
      <c r="AA113" s="369"/>
      <c r="AB113" s="369"/>
      <c r="AC113" s="339"/>
      <c r="AD113" s="365"/>
      <c r="AE113" s="365"/>
      <c r="AF113" s="365"/>
      <c r="AG113" s="365"/>
      <c r="AH113" s="365"/>
      <c r="AI113" s="365"/>
      <c r="AJ113" s="365"/>
      <c r="AK113" s="365"/>
      <c r="AL113" s="365"/>
      <c r="AM113" s="365"/>
      <c r="AN113" s="365"/>
      <c r="AO113" s="365"/>
      <c r="AP113" s="365"/>
      <c r="AQ113" s="365"/>
      <c r="AR113" s="365"/>
      <c r="AS113" s="365"/>
      <c r="AT113" s="365"/>
      <c r="AU113" s="365"/>
      <c r="AV113" s="365"/>
      <c r="AW113" s="365"/>
      <c r="AX113" s="365"/>
      <c r="AY113" s="365"/>
      <c r="AZ113" s="365"/>
      <c r="BA113" s="365"/>
      <c r="BB113" s="365"/>
      <c r="BC113" s="365"/>
      <c r="BD113" s="365"/>
      <c r="BE113" s="365"/>
      <c r="BF113" s="365"/>
      <c r="BG113" s="365"/>
      <c r="BH113" s="365"/>
      <c r="BI113" s="365"/>
      <c r="BJ113" s="365"/>
      <c r="BK113" s="365"/>
      <c r="BL113" s="365"/>
      <c r="BM113" s="365"/>
      <c r="BN113" s="365"/>
      <c r="BO113" s="365"/>
      <c r="BP113" s="365"/>
      <c r="BQ113" s="365"/>
      <c r="BR113" s="365"/>
      <c r="BS113" s="365"/>
      <c r="BT113" s="365"/>
      <c r="BU113" s="365"/>
      <c r="BV113" s="365"/>
      <c r="BW113" s="365"/>
      <c r="BX113" s="365"/>
      <c r="BY113" s="365"/>
      <c r="BZ113" s="365"/>
      <c r="CA113" s="365"/>
      <c r="CB113" s="365"/>
      <c r="CC113" s="365"/>
      <c r="CD113" s="365"/>
      <c r="CE113" s="365"/>
      <c r="CF113" s="365"/>
      <c r="CG113" s="365"/>
      <c r="CH113" s="365"/>
      <c r="CI113" s="365"/>
      <c r="CJ113" s="365"/>
      <c r="CK113" s="365"/>
      <c r="CL113" s="365"/>
      <c r="CM113" s="365"/>
      <c r="CN113" s="365"/>
      <c r="CO113" s="365"/>
      <c r="CP113" s="365"/>
      <c r="CQ113" s="365"/>
      <c r="CR113" s="365"/>
      <c r="CS113" s="365"/>
      <c r="CT113" s="365"/>
      <c r="CU113" s="365"/>
      <c r="CV113" s="365"/>
      <c r="CW113" s="365"/>
      <c r="CX113" s="365"/>
      <c r="CY113" s="365"/>
      <c r="CZ113" s="365"/>
      <c r="DA113" s="365"/>
      <c r="DB113" s="365"/>
      <c r="DC113" s="365"/>
      <c r="DD113" s="365"/>
      <c r="DE113" s="365"/>
      <c r="DF113" s="365"/>
      <c r="DG113" s="365"/>
      <c r="DH113" s="365"/>
      <c r="DI113" s="365"/>
      <c r="DJ113" s="365"/>
      <c r="DK113" s="365"/>
      <c r="DL113" s="365"/>
      <c r="DM113" s="365"/>
      <c r="DN113" s="365"/>
      <c r="DO113" s="365"/>
      <c r="DP113" s="365"/>
      <c r="DQ113" s="365"/>
      <c r="DR113" s="365"/>
      <c r="DS113" s="365"/>
      <c r="DT113" s="365"/>
      <c r="DU113" s="365"/>
      <c r="DV113" s="365"/>
      <c r="DW113" s="365"/>
      <c r="DX113" s="365"/>
      <c r="DY113" s="365"/>
      <c r="DZ113" s="365"/>
      <c r="EA113" s="365"/>
      <c r="EB113" s="365"/>
      <c r="EC113" s="365"/>
      <c r="ED113" s="365"/>
      <c r="EE113" s="365"/>
      <c r="EF113" s="365"/>
      <c r="EG113" s="365"/>
      <c r="EH113" s="365"/>
      <c r="EI113" s="365"/>
      <c r="EJ113" s="365"/>
      <c r="EK113" s="365"/>
      <c r="EL113" s="365"/>
      <c r="EM113" s="365"/>
      <c r="EN113" s="365"/>
      <c r="EO113" s="365"/>
      <c r="EP113" s="365"/>
      <c r="EQ113" s="365"/>
      <c r="ER113" s="365"/>
      <c r="ES113" s="365"/>
      <c r="ET113" s="365"/>
      <c r="EU113" s="365"/>
      <c r="EV113" s="365"/>
      <c r="EW113" s="365"/>
      <c r="EX113" s="365"/>
      <c r="EY113" s="365"/>
      <c r="EZ113" s="365"/>
      <c r="FA113" s="365"/>
      <c r="FB113" s="365"/>
      <c r="FC113" s="365"/>
      <c r="FD113" s="365"/>
      <c r="FE113" s="365"/>
      <c r="FF113" s="365"/>
      <c r="FG113" s="365"/>
      <c r="FH113" s="365"/>
      <c r="FI113" s="365"/>
      <c r="FJ113" s="365"/>
      <c r="FK113" s="365"/>
      <c r="FL113" s="365"/>
      <c r="FM113" s="365"/>
      <c r="FN113" s="365"/>
      <c r="FO113" s="365"/>
      <c r="FP113" s="365"/>
      <c r="FQ113" s="365"/>
      <c r="FR113" s="365"/>
      <c r="FS113" s="365"/>
      <c r="FT113" s="365"/>
      <c r="FU113" s="365"/>
      <c r="FV113" s="365"/>
      <c r="FW113" s="365"/>
      <c r="FX113" s="365"/>
      <c r="FY113" s="365"/>
      <c r="FZ113" s="365"/>
      <c r="GA113" s="365"/>
      <c r="GB113" s="365"/>
      <c r="GC113" s="365"/>
      <c r="GD113" s="365"/>
      <c r="GE113" s="365"/>
      <c r="GF113" s="365"/>
      <c r="GG113" s="365"/>
      <c r="GH113" s="365"/>
      <c r="GI113" s="365"/>
      <c r="GJ113" s="365"/>
      <c r="GK113" s="365"/>
      <c r="GL113" s="365"/>
      <c r="GM113" s="365"/>
      <c r="GN113" s="365"/>
      <c r="GO113" s="365"/>
      <c r="GP113" s="365"/>
      <c r="GQ113" s="365"/>
      <c r="GR113" s="365"/>
      <c r="GS113" s="365"/>
      <c r="GT113" s="365"/>
      <c r="GU113" s="365"/>
      <c r="GV113" s="365"/>
      <c r="GW113" s="365"/>
      <c r="GX113" s="365"/>
      <c r="GY113" s="365"/>
      <c r="GZ113" s="365"/>
      <c r="HA113" s="365"/>
      <c r="HB113" s="365"/>
      <c r="HC113" s="365"/>
      <c r="HD113" s="365"/>
      <c r="HE113" s="365"/>
      <c r="HF113" s="365"/>
      <c r="HG113" s="365"/>
      <c r="HH113" s="365"/>
      <c r="HI113" s="365"/>
      <c r="HJ113" s="365"/>
      <c r="HK113" s="365"/>
      <c r="HL113" s="365"/>
      <c r="HM113" s="365"/>
      <c r="HN113" s="365"/>
      <c r="HO113" s="365"/>
      <c r="HP113" s="365"/>
      <c r="HQ113" s="365"/>
      <c r="HR113" s="365"/>
      <c r="HS113" s="365"/>
      <c r="HT113" s="365"/>
      <c r="HU113" s="365"/>
      <c r="HV113" s="365"/>
      <c r="HW113" s="365"/>
      <c r="HX113" s="365"/>
      <c r="HY113" s="365"/>
      <c r="HZ113" s="365"/>
      <c r="IA113" s="365"/>
      <c r="IB113" s="365"/>
      <c r="IC113" s="365"/>
      <c r="ID113" s="365"/>
      <c r="IE113" s="365"/>
      <c r="IF113" s="365"/>
      <c r="IG113" s="365"/>
      <c r="IH113" s="365"/>
      <c r="II113" s="365"/>
      <c r="IJ113" s="365"/>
      <c r="IK113" s="365"/>
      <c r="IL113" s="365"/>
      <c r="IM113" s="365"/>
      <c r="IN113" s="365"/>
      <c r="IO113" s="365"/>
      <c r="IP113" s="365"/>
      <c r="IQ113" s="365"/>
      <c r="IR113" s="365"/>
      <c r="IS113" s="365"/>
      <c r="IT113" s="365"/>
      <c r="IU113" s="365"/>
      <c r="IV113" s="365"/>
      <c r="IW113" s="365"/>
      <c r="IX113" s="365"/>
      <c r="IY113" s="365"/>
      <c r="IZ113" s="365"/>
      <c r="JA113" s="365"/>
      <c r="JB113" s="365"/>
      <c r="JC113" s="365"/>
      <c r="JD113" s="365"/>
      <c r="JE113" s="365"/>
      <c r="JF113" s="365"/>
      <c r="JG113" s="365"/>
      <c r="JH113" s="365"/>
      <c r="JI113" s="365"/>
      <c r="JJ113" s="365"/>
      <c r="JK113" s="365"/>
      <c r="JL113" s="365"/>
      <c r="JM113" s="365"/>
      <c r="JN113" s="365"/>
      <c r="JO113" s="365"/>
      <c r="JP113" s="365"/>
      <c r="JQ113" s="365"/>
      <c r="JR113" s="365"/>
      <c r="JS113" s="365"/>
      <c r="JT113" s="365"/>
      <c r="JU113" s="365"/>
      <c r="JV113" s="365"/>
      <c r="JW113" s="365"/>
      <c r="JX113" s="365"/>
      <c r="JY113" s="365"/>
      <c r="JZ113" s="365"/>
      <c r="KA113" s="365"/>
      <c r="KB113" s="365"/>
      <c r="KC113" s="365"/>
      <c r="KD113" s="365"/>
      <c r="KE113" s="365"/>
      <c r="KF113" s="365"/>
      <c r="KG113" s="365"/>
      <c r="KH113" s="365"/>
      <c r="KI113" s="365"/>
      <c r="KJ113" s="365"/>
      <c r="KK113" s="365"/>
      <c r="KL113" s="365"/>
      <c r="KM113" s="365"/>
      <c r="KN113" s="365"/>
      <c r="KO113" s="365"/>
      <c r="KP113" s="365"/>
      <c r="KQ113" s="365"/>
      <c r="KR113" s="365"/>
      <c r="KS113" s="365"/>
      <c r="KT113" s="365"/>
      <c r="KU113" s="365"/>
      <c r="KV113" s="365"/>
      <c r="KW113" s="365"/>
      <c r="KX113" s="365"/>
      <c r="KY113" s="365"/>
      <c r="KZ113" s="365"/>
      <c r="LA113" s="365"/>
      <c r="LB113" s="365"/>
      <c r="LC113" s="365"/>
      <c r="LD113" s="365"/>
      <c r="LE113" s="365"/>
      <c r="LF113" s="365"/>
      <c r="LG113" s="365"/>
      <c r="LH113" s="365"/>
      <c r="LI113" s="365"/>
      <c r="LJ113" s="365"/>
      <c r="LK113" s="365"/>
      <c r="LL113" s="365"/>
      <c r="LM113" s="365"/>
      <c r="LN113" s="365"/>
      <c r="LO113" s="365"/>
      <c r="LP113" s="365"/>
      <c r="LQ113" s="365"/>
      <c r="LR113" s="365"/>
      <c r="LS113" s="365"/>
      <c r="LT113" s="365"/>
      <c r="LU113" s="365"/>
      <c r="LV113" s="365"/>
      <c r="LW113" s="365"/>
      <c r="LX113" s="365"/>
      <c r="LY113" s="365"/>
      <c r="LZ113" s="365"/>
      <c r="MA113" s="365"/>
      <c r="MB113" s="365"/>
      <c r="MC113" s="365"/>
      <c r="MD113" s="365"/>
      <c r="ME113" s="365"/>
      <c r="MF113" s="365"/>
      <c r="MG113" s="365"/>
      <c r="MH113" s="365"/>
      <c r="MI113" s="365"/>
      <c r="MJ113" s="365"/>
      <c r="MK113" s="365"/>
      <c r="ML113" s="365"/>
      <c r="MM113" s="365"/>
      <c r="MN113" s="365"/>
      <c r="MO113" s="365"/>
      <c r="MP113" s="365"/>
      <c r="MQ113" s="365"/>
      <c r="MR113" s="365"/>
      <c r="MS113" s="365"/>
      <c r="MT113" s="365"/>
      <c r="MU113" s="365"/>
      <c r="MV113" s="365"/>
      <c r="MW113" s="365"/>
      <c r="MX113" s="365"/>
      <c r="MY113" s="365"/>
      <c r="MZ113" s="365"/>
      <c r="NA113" s="365"/>
      <c r="NB113" s="365"/>
      <c r="NC113" s="365"/>
      <c r="ND113" s="365"/>
      <c r="NE113" s="365"/>
      <c r="NF113" s="365"/>
      <c r="NG113" s="365"/>
      <c r="NH113" s="365"/>
      <c r="NI113" s="365"/>
      <c r="NJ113" s="365"/>
      <c r="NK113" s="365"/>
      <c r="NL113" s="365"/>
      <c r="NM113" s="365"/>
      <c r="NN113" s="365"/>
      <c r="NO113" s="365"/>
      <c r="NP113" s="365"/>
      <c r="NQ113" s="365"/>
      <c r="NR113" s="365"/>
      <c r="NS113" s="365"/>
      <c r="NT113" s="365"/>
      <c r="NU113" s="365"/>
      <c r="NV113" s="365"/>
      <c r="NW113" s="365"/>
      <c r="NX113" s="365"/>
      <c r="NY113" s="365"/>
      <c r="NZ113" s="365"/>
      <c r="OA113" s="365"/>
      <c r="OB113" s="365"/>
      <c r="OC113" s="365"/>
      <c r="OD113" s="365"/>
      <c r="OE113" s="365"/>
      <c r="OF113" s="365"/>
      <c r="OG113" s="365"/>
      <c r="OH113" s="365"/>
      <c r="OI113" s="365"/>
      <c r="OJ113" s="365"/>
      <c r="OK113" s="365"/>
      <c r="OL113" s="365"/>
      <c r="OM113" s="365"/>
      <c r="ON113" s="365"/>
      <c r="OO113" s="365"/>
      <c r="OP113" s="365"/>
      <c r="OQ113" s="365"/>
      <c r="OR113" s="365"/>
      <c r="OS113" s="365"/>
      <c r="OT113" s="365"/>
      <c r="OU113" s="365"/>
      <c r="OV113" s="365"/>
      <c r="OW113" s="365"/>
      <c r="OX113" s="365"/>
      <c r="OY113" s="365"/>
      <c r="OZ113" s="365"/>
      <c r="PA113" s="365"/>
      <c r="PB113" s="365"/>
      <c r="PC113" s="365"/>
      <c r="PD113" s="365"/>
      <c r="PE113" s="365"/>
      <c r="PF113" s="365"/>
      <c r="PG113" s="365"/>
      <c r="PH113" s="365"/>
      <c r="PI113" s="365"/>
      <c r="PJ113" s="365"/>
      <c r="PK113" s="365"/>
      <c r="PL113" s="365"/>
      <c r="PM113" s="365"/>
      <c r="PN113" s="365"/>
      <c r="PO113" s="365"/>
      <c r="PP113" s="365"/>
      <c r="PQ113" s="365"/>
      <c r="PR113" s="365"/>
      <c r="PS113" s="365"/>
      <c r="PT113" s="365"/>
      <c r="PU113" s="365"/>
      <c r="PV113" s="365"/>
      <c r="PW113" s="365"/>
      <c r="PX113" s="365"/>
      <c r="PY113" s="365"/>
      <c r="PZ113" s="365"/>
      <c r="QA113" s="365"/>
      <c r="QB113" s="365"/>
      <c r="QC113" s="365"/>
      <c r="QD113" s="365"/>
      <c r="QE113" s="365"/>
      <c r="QF113" s="365"/>
      <c r="QG113" s="365"/>
      <c r="QH113" s="365"/>
      <c r="QI113" s="365"/>
      <c r="QJ113" s="365"/>
      <c r="QK113" s="365"/>
      <c r="QL113" s="365"/>
      <c r="QM113" s="365"/>
      <c r="QN113" s="365"/>
      <c r="QO113" s="365"/>
      <c r="QP113" s="365"/>
      <c r="QQ113" s="365"/>
      <c r="QR113" s="365"/>
      <c r="QS113" s="365"/>
      <c r="QT113" s="365"/>
      <c r="QU113" s="365"/>
      <c r="QV113" s="365"/>
      <c r="QW113" s="365"/>
      <c r="QX113" s="365"/>
      <c r="QY113" s="365"/>
      <c r="QZ113" s="365"/>
      <c r="RA113" s="365"/>
      <c r="RB113" s="365"/>
      <c r="RC113" s="365"/>
      <c r="RD113" s="365"/>
      <c r="RE113" s="365"/>
      <c r="RF113" s="365"/>
      <c r="RG113" s="365"/>
      <c r="RH113" s="365"/>
      <c r="RI113" s="365"/>
      <c r="RJ113" s="365"/>
      <c r="RK113" s="365"/>
      <c r="RL113" s="365"/>
      <c r="RM113" s="365"/>
      <c r="RN113" s="365"/>
      <c r="RO113" s="365"/>
      <c r="RP113" s="365"/>
      <c r="RQ113" s="365"/>
      <c r="RR113" s="365"/>
      <c r="RS113" s="365"/>
      <c r="RT113" s="365"/>
      <c r="RU113" s="365"/>
      <c r="RV113" s="365"/>
      <c r="RW113" s="365"/>
      <c r="RX113" s="365"/>
      <c r="RY113" s="365"/>
      <c r="RZ113" s="365"/>
      <c r="SA113" s="365"/>
      <c r="SB113" s="365"/>
      <c r="SC113" s="365"/>
      <c r="SD113" s="365"/>
      <c r="SE113" s="365"/>
      <c r="SF113" s="365"/>
      <c r="SG113" s="365"/>
      <c r="SH113" s="365"/>
      <c r="SI113" s="365"/>
      <c r="SJ113" s="365"/>
      <c r="SK113" s="365"/>
      <c r="SL113" s="365"/>
      <c r="SM113" s="365"/>
      <c r="SN113" s="365"/>
      <c r="SO113" s="365"/>
      <c r="SP113" s="365"/>
      <c r="SQ113" s="365"/>
      <c r="SR113" s="365"/>
      <c r="SS113" s="365"/>
      <c r="ST113" s="365"/>
      <c r="SU113" s="365"/>
      <c r="SV113" s="365"/>
      <c r="SW113" s="365"/>
      <c r="SX113" s="365"/>
      <c r="SY113" s="365"/>
      <c r="SZ113" s="365"/>
      <c r="TA113" s="365"/>
      <c r="TB113" s="365"/>
      <c r="TC113" s="365"/>
      <c r="TD113" s="365"/>
      <c r="TE113" s="365"/>
      <c r="TF113" s="365"/>
      <c r="TG113" s="365"/>
      <c r="TH113" s="365"/>
      <c r="TI113" s="365"/>
      <c r="TJ113" s="365"/>
      <c r="TK113" s="365"/>
      <c r="TL113" s="365"/>
      <c r="TM113" s="365"/>
      <c r="TN113" s="365"/>
      <c r="TO113" s="365"/>
      <c r="TP113" s="365"/>
      <c r="TQ113" s="365"/>
      <c r="TR113" s="365"/>
      <c r="TS113" s="365"/>
      <c r="TT113" s="365"/>
      <c r="TU113" s="365"/>
      <c r="TV113" s="365"/>
      <c r="TW113" s="365"/>
      <c r="TX113" s="365"/>
      <c r="TY113" s="365"/>
      <c r="TZ113" s="365"/>
      <c r="UA113" s="365"/>
      <c r="UB113" s="365"/>
      <c r="UC113" s="365"/>
      <c r="UD113" s="365"/>
      <c r="UE113" s="365"/>
      <c r="UF113" s="365"/>
      <c r="UG113" s="365"/>
      <c r="UH113" s="365"/>
      <c r="UI113" s="365"/>
      <c r="UJ113" s="365"/>
      <c r="UK113" s="365"/>
      <c r="UL113" s="365"/>
      <c r="UM113" s="365"/>
      <c r="UN113" s="365"/>
      <c r="UO113" s="365"/>
      <c r="UP113" s="365"/>
      <c r="UQ113" s="365"/>
      <c r="UR113" s="365"/>
      <c r="US113" s="365"/>
      <c r="UT113" s="365"/>
      <c r="UU113" s="365"/>
      <c r="UV113" s="365"/>
      <c r="UW113" s="365"/>
      <c r="UX113" s="365"/>
      <c r="UY113" s="365"/>
      <c r="UZ113" s="365"/>
      <c r="VA113" s="365"/>
      <c r="VB113" s="365"/>
      <c r="VC113" s="365"/>
      <c r="VD113" s="365"/>
      <c r="VE113" s="365"/>
      <c r="VF113" s="365"/>
      <c r="VG113" s="365"/>
      <c r="VH113" s="365"/>
      <c r="VI113" s="365"/>
      <c r="VJ113" s="365"/>
      <c r="VK113" s="365"/>
      <c r="VL113" s="365"/>
      <c r="VM113" s="365"/>
      <c r="VN113" s="365"/>
      <c r="VO113" s="365"/>
      <c r="VP113" s="365"/>
      <c r="VQ113" s="365"/>
      <c r="VR113" s="365"/>
      <c r="VS113" s="365"/>
      <c r="VT113" s="365"/>
      <c r="VU113" s="365"/>
      <c r="VV113" s="365"/>
      <c r="VW113" s="365"/>
      <c r="VX113" s="365"/>
      <c r="VY113" s="365"/>
      <c r="VZ113" s="365"/>
      <c r="WA113" s="365"/>
      <c r="WB113" s="365"/>
      <c r="WC113" s="365"/>
      <c r="WD113" s="365"/>
      <c r="WE113" s="365"/>
      <c r="WF113" s="365"/>
      <c r="WG113" s="365"/>
      <c r="WH113" s="365"/>
      <c r="WI113" s="365"/>
      <c r="WJ113" s="365"/>
      <c r="WK113" s="365"/>
      <c r="WL113" s="365"/>
      <c r="WM113" s="365"/>
      <c r="WN113" s="365"/>
      <c r="WO113" s="365"/>
      <c r="WP113" s="365"/>
      <c r="WQ113" s="365"/>
      <c r="WR113" s="365"/>
      <c r="WS113" s="365"/>
      <c r="WT113" s="365"/>
      <c r="WU113" s="365"/>
      <c r="WV113" s="365"/>
      <c r="WW113" s="365"/>
      <c r="WX113" s="365"/>
      <c r="WY113" s="365"/>
      <c r="WZ113" s="365"/>
      <c r="XA113" s="365"/>
      <c r="XB113" s="365"/>
      <c r="XC113" s="365"/>
      <c r="XD113" s="365"/>
      <c r="XE113" s="365"/>
      <c r="XF113" s="365"/>
      <c r="XG113" s="365"/>
      <c r="XH113" s="365"/>
      <c r="XI113" s="365"/>
      <c r="XJ113" s="365"/>
      <c r="XK113" s="365"/>
      <c r="XL113" s="365"/>
      <c r="XM113" s="365"/>
      <c r="XN113" s="365"/>
      <c r="XO113" s="365"/>
      <c r="XP113" s="365"/>
      <c r="XQ113" s="365"/>
      <c r="XR113" s="365"/>
      <c r="XS113" s="365"/>
      <c r="XT113" s="365"/>
      <c r="XU113" s="365"/>
      <c r="XV113" s="365"/>
      <c r="XW113" s="365"/>
      <c r="XX113" s="365"/>
      <c r="XY113" s="365"/>
      <c r="XZ113" s="365"/>
      <c r="YA113" s="365"/>
      <c r="YB113" s="365"/>
      <c r="YC113" s="365"/>
      <c r="YD113" s="365"/>
      <c r="YE113" s="365"/>
      <c r="YF113" s="365"/>
      <c r="YG113" s="365"/>
      <c r="YH113" s="365"/>
      <c r="YI113" s="365"/>
      <c r="YJ113" s="365"/>
      <c r="YK113" s="365"/>
      <c r="YL113" s="365"/>
      <c r="YM113" s="365"/>
      <c r="YN113" s="365"/>
      <c r="YO113" s="365"/>
      <c r="YP113" s="365"/>
      <c r="YQ113" s="365"/>
      <c r="YR113" s="365"/>
      <c r="YS113" s="365"/>
      <c r="YT113" s="365"/>
    </row>
    <row r="114" spans="1:670" x14ac:dyDescent="0.2">
      <c r="B114" s="341"/>
      <c r="C114" s="357"/>
      <c r="D114" s="341" t="s">
        <v>88</v>
      </c>
      <c r="E114" s="350" t="s">
        <v>49</v>
      </c>
      <c r="F114" s="344">
        <v>412131</v>
      </c>
      <c r="G114" s="344">
        <v>219834</v>
      </c>
      <c r="H114" s="344">
        <v>219834</v>
      </c>
      <c r="I114" s="344">
        <v>216512.6</v>
      </c>
      <c r="J114" s="344">
        <f t="shared" ref="J114:J128" si="91">I114-G114</f>
        <v>-3321.3999999999942</v>
      </c>
      <c r="K114" s="344">
        <v>216512.6</v>
      </c>
      <c r="L114" s="345">
        <f t="shared" si="86"/>
        <v>98.489132709226055</v>
      </c>
      <c r="M114" s="345">
        <f t="shared" ref="M114:M128" si="92">F114</f>
        <v>412131</v>
      </c>
      <c r="N114" s="344">
        <f t="shared" si="82"/>
        <v>100</v>
      </c>
      <c r="O114" s="344">
        <v>0</v>
      </c>
      <c r="P114" s="344">
        <f t="shared" ref="P114:P128" si="93">K114-H114</f>
        <v>-3321.3999999999942</v>
      </c>
      <c r="Q114" s="344">
        <f t="shared" ref="Q114:Q118" si="94">R114+S114+T114</f>
        <v>-28.72</v>
      </c>
      <c r="R114" s="345"/>
      <c r="S114" s="345">
        <v>-28.72</v>
      </c>
      <c r="T114" s="344"/>
      <c r="U114" s="344"/>
      <c r="V114" s="344">
        <f t="shared" si="84"/>
        <v>-3292.6799999999944</v>
      </c>
      <c r="W114" s="366"/>
      <c r="X114" s="366"/>
      <c r="Y114" s="366"/>
      <c r="Z114" s="366"/>
      <c r="AA114" s="342"/>
      <c r="AB114" s="342"/>
      <c r="AC114" s="365"/>
    </row>
    <row r="115" spans="1:670" s="357" customFormat="1" x14ac:dyDescent="0.2">
      <c r="A115" s="365"/>
      <c r="C115" s="341"/>
      <c r="D115" s="341" t="s">
        <v>101</v>
      </c>
      <c r="E115" s="350" t="s">
        <v>56</v>
      </c>
      <c r="F115" s="344">
        <v>22718</v>
      </c>
      <c r="G115" s="344">
        <v>8581</v>
      </c>
      <c r="H115" s="344">
        <v>8581</v>
      </c>
      <c r="I115" s="344">
        <v>8581</v>
      </c>
      <c r="J115" s="344">
        <f t="shared" si="91"/>
        <v>0</v>
      </c>
      <c r="K115" s="344">
        <v>8581</v>
      </c>
      <c r="L115" s="345">
        <f t="shared" si="86"/>
        <v>100</v>
      </c>
      <c r="M115" s="345">
        <f t="shared" si="92"/>
        <v>22718</v>
      </c>
      <c r="N115" s="344">
        <f t="shared" si="82"/>
        <v>100</v>
      </c>
      <c r="O115" s="344">
        <f t="shared" ref="O115:O117" si="95">M115-F115</f>
        <v>0</v>
      </c>
      <c r="P115" s="344">
        <f t="shared" si="93"/>
        <v>0</v>
      </c>
      <c r="Q115" s="344">
        <f t="shared" si="94"/>
        <v>-1426.4849999999999</v>
      </c>
      <c r="R115" s="344"/>
      <c r="S115" s="344">
        <v>-1426.4849999999999</v>
      </c>
      <c r="T115" s="344"/>
      <c r="U115" s="344"/>
      <c r="V115" s="344">
        <f t="shared" si="84"/>
        <v>1426.4849999999999</v>
      </c>
      <c r="W115" s="344"/>
      <c r="X115" s="344"/>
      <c r="Y115" s="344"/>
      <c r="Z115" s="344"/>
      <c r="AA115" s="342"/>
      <c r="AB115" s="342"/>
      <c r="AC115" s="365"/>
      <c r="AD115" s="365"/>
      <c r="AE115" s="365"/>
      <c r="AF115" s="365"/>
      <c r="AG115" s="365"/>
      <c r="AH115" s="365"/>
      <c r="AI115" s="365"/>
      <c r="AJ115" s="365"/>
      <c r="AK115" s="365"/>
      <c r="AL115" s="365"/>
      <c r="AM115" s="365"/>
      <c r="AN115" s="365"/>
      <c r="AO115" s="365"/>
      <c r="AP115" s="365"/>
      <c r="AQ115" s="365"/>
      <c r="AR115" s="365"/>
      <c r="AS115" s="365"/>
      <c r="AT115" s="365"/>
      <c r="AU115" s="365"/>
      <c r="AV115" s="365"/>
      <c r="AW115" s="365"/>
      <c r="AX115" s="365"/>
      <c r="AY115" s="365"/>
      <c r="AZ115" s="365"/>
      <c r="BA115" s="365"/>
      <c r="BB115" s="365"/>
      <c r="BC115" s="365"/>
      <c r="BD115" s="365"/>
      <c r="BE115" s="365"/>
      <c r="BF115" s="365"/>
      <c r="BG115" s="365"/>
      <c r="BH115" s="365"/>
      <c r="BI115" s="365"/>
      <c r="BJ115" s="365"/>
      <c r="BK115" s="365"/>
      <c r="BL115" s="365"/>
      <c r="BM115" s="365"/>
      <c r="BN115" s="365"/>
      <c r="BO115" s="365"/>
      <c r="BP115" s="365"/>
      <c r="BQ115" s="365"/>
      <c r="BR115" s="365"/>
      <c r="BS115" s="365"/>
      <c r="BT115" s="365"/>
      <c r="BU115" s="365"/>
      <c r="BV115" s="365"/>
      <c r="BW115" s="365"/>
      <c r="BX115" s="365"/>
      <c r="BY115" s="365"/>
      <c r="BZ115" s="365"/>
      <c r="CA115" s="365"/>
      <c r="CB115" s="365"/>
      <c r="CC115" s="365"/>
      <c r="CD115" s="365"/>
      <c r="CE115" s="365"/>
      <c r="CF115" s="365"/>
      <c r="CG115" s="365"/>
      <c r="CH115" s="365"/>
      <c r="CI115" s="365"/>
      <c r="CJ115" s="365"/>
      <c r="CK115" s="365"/>
      <c r="CL115" s="365"/>
      <c r="CM115" s="365"/>
      <c r="CN115" s="365"/>
      <c r="CO115" s="365"/>
      <c r="CP115" s="365"/>
      <c r="CQ115" s="365"/>
      <c r="CR115" s="365"/>
      <c r="CS115" s="365"/>
      <c r="CT115" s="365"/>
      <c r="CU115" s="365"/>
      <c r="CV115" s="365"/>
      <c r="CW115" s="365"/>
      <c r="CX115" s="365"/>
      <c r="CY115" s="365"/>
      <c r="CZ115" s="365"/>
      <c r="DA115" s="365"/>
      <c r="DB115" s="365"/>
      <c r="DC115" s="365"/>
      <c r="DD115" s="365"/>
      <c r="DE115" s="365"/>
      <c r="DF115" s="365"/>
      <c r="DG115" s="365"/>
      <c r="DH115" s="365"/>
      <c r="DI115" s="365"/>
      <c r="DJ115" s="365"/>
      <c r="DK115" s="365"/>
      <c r="DL115" s="365"/>
      <c r="DM115" s="365"/>
      <c r="DN115" s="365"/>
      <c r="DO115" s="365"/>
      <c r="DP115" s="365"/>
      <c r="DQ115" s="365"/>
      <c r="DR115" s="365"/>
      <c r="DS115" s="365"/>
      <c r="DT115" s="365"/>
      <c r="DU115" s="365"/>
      <c r="DV115" s="365"/>
      <c r="DW115" s="365"/>
      <c r="DX115" s="365"/>
      <c r="DY115" s="365"/>
      <c r="DZ115" s="365"/>
      <c r="EA115" s="365"/>
      <c r="EB115" s="365"/>
      <c r="EC115" s="365"/>
      <c r="ED115" s="365"/>
      <c r="EE115" s="365"/>
      <c r="EF115" s="365"/>
      <c r="EG115" s="365"/>
      <c r="EH115" s="365"/>
      <c r="EI115" s="365"/>
      <c r="EJ115" s="365"/>
      <c r="EK115" s="365"/>
      <c r="EL115" s="365"/>
      <c r="EM115" s="365"/>
      <c r="EN115" s="365"/>
      <c r="EO115" s="365"/>
      <c r="EP115" s="365"/>
      <c r="EQ115" s="365"/>
      <c r="ER115" s="365"/>
      <c r="ES115" s="365"/>
      <c r="ET115" s="365"/>
      <c r="EU115" s="365"/>
      <c r="EV115" s="365"/>
      <c r="EW115" s="365"/>
      <c r="EX115" s="365"/>
      <c r="EY115" s="365"/>
      <c r="EZ115" s="365"/>
      <c r="FA115" s="365"/>
      <c r="FB115" s="365"/>
      <c r="FC115" s="365"/>
      <c r="FD115" s="365"/>
      <c r="FE115" s="365"/>
      <c r="FF115" s="365"/>
      <c r="FG115" s="365"/>
      <c r="FH115" s="365"/>
      <c r="FI115" s="365"/>
      <c r="FJ115" s="365"/>
      <c r="FK115" s="365"/>
      <c r="FL115" s="365"/>
      <c r="FM115" s="365"/>
      <c r="FN115" s="365"/>
      <c r="FO115" s="365"/>
      <c r="FP115" s="365"/>
      <c r="FQ115" s="365"/>
      <c r="FR115" s="365"/>
      <c r="FS115" s="365"/>
      <c r="FT115" s="365"/>
      <c r="FU115" s="365"/>
      <c r="FV115" s="365"/>
      <c r="FW115" s="365"/>
      <c r="FX115" s="365"/>
      <c r="FY115" s="365"/>
      <c r="FZ115" s="365"/>
      <c r="GA115" s="365"/>
      <c r="GB115" s="365"/>
      <c r="GC115" s="365"/>
      <c r="GD115" s="365"/>
      <c r="GE115" s="365"/>
      <c r="GF115" s="365"/>
      <c r="GG115" s="365"/>
      <c r="GH115" s="365"/>
      <c r="GI115" s="365"/>
      <c r="GJ115" s="365"/>
      <c r="GK115" s="365"/>
      <c r="GL115" s="365"/>
      <c r="GM115" s="365"/>
      <c r="GN115" s="365"/>
      <c r="GO115" s="365"/>
      <c r="GP115" s="365"/>
      <c r="GQ115" s="365"/>
      <c r="GR115" s="365"/>
      <c r="GS115" s="365"/>
      <c r="GT115" s="365"/>
      <c r="GU115" s="365"/>
      <c r="GV115" s="365"/>
      <c r="GW115" s="365"/>
      <c r="GX115" s="365"/>
      <c r="GY115" s="365"/>
      <c r="GZ115" s="365"/>
      <c r="HA115" s="365"/>
      <c r="HB115" s="365"/>
      <c r="HC115" s="365"/>
      <c r="HD115" s="365"/>
      <c r="HE115" s="365"/>
      <c r="HF115" s="365"/>
      <c r="HG115" s="365"/>
      <c r="HH115" s="365"/>
      <c r="HI115" s="365"/>
      <c r="HJ115" s="365"/>
      <c r="HK115" s="365"/>
      <c r="HL115" s="365"/>
      <c r="HM115" s="365"/>
      <c r="HN115" s="365"/>
      <c r="HO115" s="365"/>
      <c r="HP115" s="365"/>
      <c r="HQ115" s="365"/>
      <c r="HR115" s="365"/>
      <c r="HS115" s="365"/>
      <c r="HT115" s="365"/>
      <c r="HU115" s="365"/>
      <c r="HV115" s="365"/>
      <c r="HW115" s="365"/>
      <c r="HX115" s="365"/>
      <c r="HY115" s="365"/>
      <c r="HZ115" s="365"/>
      <c r="IA115" s="365"/>
      <c r="IB115" s="365"/>
      <c r="IC115" s="365"/>
      <c r="ID115" s="365"/>
      <c r="IE115" s="365"/>
      <c r="IF115" s="365"/>
      <c r="IG115" s="365"/>
      <c r="IH115" s="365"/>
      <c r="II115" s="365"/>
      <c r="IJ115" s="365"/>
      <c r="IK115" s="365"/>
      <c r="IL115" s="365"/>
      <c r="IM115" s="365"/>
      <c r="IN115" s="365"/>
      <c r="IO115" s="365"/>
      <c r="IP115" s="365"/>
      <c r="IQ115" s="365"/>
      <c r="IR115" s="365"/>
      <c r="IS115" s="365"/>
      <c r="IT115" s="365"/>
      <c r="IU115" s="365"/>
      <c r="IV115" s="365"/>
      <c r="IW115" s="365"/>
      <c r="IX115" s="365"/>
      <c r="IY115" s="365"/>
      <c r="IZ115" s="365"/>
      <c r="JA115" s="365"/>
      <c r="JB115" s="365"/>
      <c r="JC115" s="365"/>
      <c r="JD115" s="365"/>
      <c r="JE115" s="365"/>
      <c r="JF115" s="365"/>
      <c r="JG115" s="365"/>
      <c r="JH115" s="365"/>
      <c r="JI115" s="365"/>
      <c r="JJ115" s="365"/>
      <c r="JK115" s="365"/>
      <c r="JL115" s="365"/>
      <c r="JM115" s="365"/>
      <c r="JN115" s="365"/>
      <c r="JO115" s="365"/>
      <c r="JP115" s="365"/>
      <c r="JQ115" s="365"/>
      <c r="JR115" s="365"/>
      <c r="JS115" s="365"/>
      <c r="JT115" s="365"/>
      <c r="JU115" s="365"/>
      <c r="JV115" s="365"/>
      <c r="JW115" s="365"/>
      <c r="JX115" s="365"/>
      <c r="JY115" s="365"/>
      <c r="JZ115" s="365"/>
      <c r="KA115" s="365"/>
      <c r="KB115" s="365"/>
      <c r="KC115" s="365"/>
      <c r="KD115" s="365"/>
      <c r="KE115" s="365"/>
      <c r="KF115" s="365"/>
      <c r="KG115" s="365"/>
      <c r="KH115" s="365"/>
      <c r="KI115" s="365"/>
      <c r="KJ115" s="365"/>
      <c r="KK115" s="365"/>
      <c r="KL115" s="365"/>
      <c r="KM115" s="365"/>
      <c r="KN115" s="365"/>
      <c r="KO115" s="365"/>
      <c r="KP115" s="365"/>
      <c r="KQ115" s="365"/>
      <c r="KR115" s="365"/>
      <c r="KS115" s="365"/>
      <c r="KT115" s="365"/>
      <c r="KU115" s="365"/>
      <c r="KV115" s="365"/>
      <c r="KW115" s="365"/>
      <c r="KX115" s="365"/>
      <c r="KY115" s="365"/>
      <c r="KZ115" s="365"/>
      <c r="LA115" s="365"/>
      <c r="LB115" s="365"/>
      <c r="LC115" s="365"/>
      <c r="LD115" s="365"/>
      <c r="LE115" s="365"/>
      <c r="LF115" s="365"/>
      <c r="LG115" s="365"/>
      <c r="LH115" s="365"/>
      <c r="LI115" s="365"/>
      <c r="LJ115" s="365"/>
      <c r="LK115" s="365"/>
      <c r="LL115" s="365"/>
      <c r="LM115" s="365"/>
      <c r="LN115" s="365"/>
      <c r="LO115" s="365"/>
      <c r="LP115" s="365"/>
      <c r="LQ115" s="365"/>
      <c r="LR115" s="365"/>
      <c r="LS115" s="365"/>
      <c r="LT115" s="365"/>
      <c r="LU115" s="365"/>
      <c r="LV115" s="365"/>
      <c r="LW115" s="365"/>
      <c r="LX115" s="365"/>
      <c r="LY115" s="365"/>
      <c r="LZ115" s="365"/>
      <c r="MA115" s="365"/>
      <c r="MB115" s="365"/>
      <c r="MC115" s="365"/>
      <c r="MD115" s="365"/>
      <c r="ME115" s="365"/>
      <c r="MF115" s="365"/>
      <c r="MG115" s="365"/>
      <c r="MH115" s="365"/>
      <c r="MI115" s="365"/>
      <c r="MJ115" s="365"/>
      <c r="MK115" s="365"/>
      <c r="ML115" s="365"/>
      <c r="MM115" s="365"/>
      <c r="MN115" s="365"/>
      <c r="MO115" s="365"/>
      <c r="MP115" s="365"/>
      <c r="MQ115" s="365"/>
      <c r="MR115" s="365"/>
      <c r="MS115" s="365"/>
      <c r="MT115" s="365"/>
      <c r="MU115" s="365"/>
      <c r="MV115" s="365"/>
      <c r="MW115" s="365"/>
      <c r="MX115" s="365"/>
      <c r="MY115" s="365"/>
      <c r="MZ115" s="365"/>
      <c r="NA115" s="365"/>
      <c r="NB115" s="365"/>
      <c r="NC115" s="365"/>
      <c r="ND115" s="365"/>
      <c r="NE115" s="365"/>
      <c r="NF115" s="365"/>
      <c r="NG115" s="365"/>
      <c r="NH115" s="365"/>
      <c r="NI115" s="365"/>
      <c r="NJ115" s="365"/>
      <c r="NK115" s="365"/>
      <c r="NL115" s="365"/>
      <c r="NM115" s="365"/>
      <c r="NN115" s="365"/>
      <c r="NO115" s="365"/>
      <c r="NP115" s="365"/>
      <c r="NQ115" s="365"/>
      <c r="NR115" s="365"/>
      <c r="NS115" s="365"/>
      <c r="NT115" s="365"/>
      <c r="NU115" s="365"/>
      <c r="NV115" s="365"/>
      <c r="NW115" s="365"/>
      <c r="NX115" s="365"/>
      <c r="NY115" s="365"/>
      <c r="NZ115" s="365"/>
      <c r="OA115" s="365"/>
      <c r="OB115" s="365"/>
      <c r="OC115" s="365"/>
      <c r="OD115" s="365"/>
      <c r="OE115" s="365"/>
      <c r="OF115" s="365"/>
      <c r="OG115" s="365"/>
      <c r="OH115" s="365"/>
      <c r="OI115" s="365"/>
      <c r="OJ115" s="365"/>
      <c r="OK115" s="365"/>
      <c r="OL115" s="365"/>
      <c r="OM115" s="365"/>
      <c r="ON115" s="365"/>
      <c r="OO115" s="365"/>
      <c r="OP115" s="365"/>
      <c r="OQ115" s="365"/>
      <c r="OR115" s="365"/>
      <c r="OS115" s="365"/>
      <c r="OT115" s="365"/>
      <c r="OU115" s="365"/>
      <c r="OV115" s="365"/>
      <c r="OW115" s="365"/>
      <c r="OX115" s="365"/>
      <c r="OY115" s="365"/>
      <c r="OZ115" s="365"/>
      <c r="PA115" s="365"/>
      <c r="PB115" s="365"/>
      <c r="PC115" s="365"/>
      <c r="PD115" s="365"/>
      <c r="PE115" s="365"/>
      <c r="PF115" s="365"/>
      <c r="PG115" s="365"/>
      <c r="PH115" s="365"/>
      <c r="PI115" s="365"/>
      <c r="PJ115" s="365"/>
      <c r="PK115" s="365"/>
      <c r="PL115" s="365"/>
      <c r="PM115" s="365"/>
      <c r="PN115" s="365"/>
      <c r="PO115" s="365"/>
      <c r="PP115" s="365"/>
      <c r="PQ115" s="365"/>
      <c r="PR115" s="365"/>
      <c r="PS115" s="365"/>
      <c r="PT115" s="365"/>
      <c r="PU115" s="365"/>
      <c r="PV115" s="365"/>
      <c r="PW115" s="365"/>
      <c r="PX115" s="365"/>
      <c r="PY115" s="365"/>
      <c r="PZ115" s="365"/>
      <c r="QA115" s="365"/>
      <c r="QB115" s="365"/>
      <c r="QC115" s="365"/>
      <c r="QD115" s="365"/>
      <c r="QE115" s="365"/>
      <c r="QF115" s="365"/>
      <c r="QG115" s="365"/>
      <c r="QH115" s="365"/>
      <c r="QI115" s="365"/>
      <c r="QJ115" s="365"/>
      <c r="QK115" s="365"/>
      <c r="QL115" s="365"/>
      <c r="QM115" s="365"/>
      <c r="QN115" s="365"/>
      <c r="QO115" s="365"/>
      <c r="QP115" s="365"/>
      <c r="QQ115" s="365"/>
      <c r="QR115" s="365"/>
      <c r="QS115" s="365"/>
      <c r="QT115" s="365"/>
      <c r="QU115" s="365"/>
      <c r="QV115" s="365"/>
      <c r="QW115" s="365"/>
      <c r="QX115" s="365"/>
      <c r="QY115" s="365"/>
      <c r="QZ115" s="365"/>
      <c r="RA115" s="365"/>
      <c r="RB115" s="365"/>
      <c r="RC115" s="365"/>
      <c r="RD115" s="365"/>
      <c r="RE115" s="365"/>
      <c r="RF115" s="365"/>
      <c r="RG115" s="365"/>
      <c r="RH115" s="365"/>
      <c r="RI115" s="365"/>
      <c r="RJ115" s="365"/>
      <c r="RK115" s="365"/>
      <c r="RL115" s="365"/>
      <c r="RM115" s="365"/>
      <c r="RN115" s="365"/>
      <c r="RO115" s="365"/>
      <c r="RP115" s="365"/>
      <c r="RQ115" s="365"/>
      <c r="RR115" s="365"/>
      <c r="RS115" s="365"/>
      <c r="RT115" s="365"/>
      <c r="RU115" s="365"/>
      <c r="RV115" s="365"/>
      <c r="RW115" s="365"/>
      <c r="RX115" s="365"/>
      <c r="RY115" s="365"/>
      <c r="RZ115" s="365"/>
      <c r="SA115" s="365"/>
      <c r="SB115" s="365"/>
      <c r="SC115" s="365"/>
      <c r="SD115" s="365"/>
      <c r="SE115" s="365"/>
      <c r="SF115" s="365"/>
      <c r="SG115" s="365"/>
      <c r="SH115" s="365"/>
      <c r="SI115" s="365"/>
      <c r="SJ115" s="365"/>
      <c r="SK115" s="365"/>
      <c r="SL115" s="365"/>
      <c r="SM115" s="365"/>
      <c r="SN115" s="365"/>
      <c r="SO115" s="365"/>
      <c r="SP115" s="365"/>
      <c r="SQ115" s="365"/>
      <c r="SR115" s="365"/>
      <c r="SS115" s="365"/>
      <c r="ST115" s="365"/>
      <c r="SU115" s="365"/>
      <c r="SV115" s="365"/>
      <c r="SW115" s="365"/>
      <c r="SX115" s="365"/>
      <c r="SY115" s="365"/>
      <c r="SZ115" s="365"/>
      <c r="TA115" s="365"/>
      <c r="TB115" s="365"/>
      <c r="TC115" s="365"/>
      <c r="TD115" s="365"/>
      <c r="TE115" s="365"/>
      <c r="TF115" s="365"/>
      <c r="TG115" s="365"/>
      <c r="TH115" s="365"/>
      <c r="TI115" s="365"/>
      <c r="TJ115" s="365"/>
      <c r="TK115" s="365"/>
      <c r="TL115" s="365"/>
      <c r="TM115" s="365"/>
      <c r="TN115" s="365"/>
      <c r="TO115" s="365"/>
      <c r="TP115" s="365"/>
      <c r="TQ115" s="365"/>
      <c r="TR115" s="365"/>
      <c r="TS115" s="365"/>
      <c r="TT115" s="365"/>
      <c r="TU115" s="365"/>
      <c r="TV115" s="365"/>
      <c r="TW115" s="365"/>
      <c r="TX115" s="365"/>
      <c r="TY115" s="365"/>
      <c r="TZ115" s="365"/>
      <c r="UA115" s="365"/>
      <c r="UB115" s="365"/>
      <c r="UC115" s="365"/>
      <c r="UD115" s="365"/>
      <c r="UE115" s="365"/>
      <c r="UF115" s="365"/>
      <c r="UG115" s="365"/>
      <c r="UH115" s="365"/>
      <c r="UI115" s="365"/>
      <c r="UJ115" s="365"/>
      <c r="UK115" s="365"/>
      <c r="UL115" s="365"/>
      <c r="UM115" s="365"/>
      <c r="UN115" s="365"/>
      <c r="UO115" s="365"/>
      <c r="UP115" s="365"/>
      <c r="UQ115" s="365"/>
      <c r="UR115" s="365"/>
      <c r="US115" s="365"/>
      <c r="UT115" s="365"/>
      <c r="UU115" s="365"/>
      <c r="UV115" s="365"/>
      <c r="UW115" s="365"/>
      <c r="UX115" s="365"/>
      <c r="UY115" s="365"/>
      <c r="UZ115" s="365"/>
      <c r="VA115" s="365"/>
      <c r="VB115" s="365"/>
      <c r="VC115" s="365"/>
      <c r="VD115" s="365"/>
      <c r="VE115" s="365"/>
      <c r="VF115" s="365"/>
      <c r="VG115" s="365"/>
      <c r="VH115" s="365"/>
      <c r="VI115" s="365"/>
      <c r="VJ115" s="365"/>
      <c r="VK115" s="365"/>
      <c r="VL115" s="365"/>
      <c r="VM115" s="365"/>
      <c r="VN115" s="365"/>
      <c r="VO115" s="365"/>
      <c r="VP115" s="365"/>
      <c r="VQ115" s="365"/>
      <c r="VR115" s="365"/>
      <c r="VS115" s="365"/>
      <c r="VT115" s="365"/>
      <c r="VU115" s="365"/>
      <c r="VV115" s="365"/>
      <c r="VW115" s="365"/>
      <c r="VX115" s="365"/>
      <c r="VY115" s="365"/>
      <c r="VZ115" s="365"/>
      <c r="WA115" s="365"/>
      <c r="WB115" s="365"/>
      <c r="WC115" s="365"/>
      <c r="WD115" s="365"/>
      <c r="WE115" s="365"/>
      <c r="WF115" s="365"/>
      <c r="WG115" s="365"/>
      <c r="WH115" s="365"/>
      <c r="WI115" s="365"/>
      <c r="WJ115" s="365"/>
      <c r="WK115" s="365"/>
      <c r="WL115" s="365"/>
      <c r="WM115" s="365"/>
      <c r="WN115" s="365"/>
      <c r="WO115" s="365"/>
      <c r="WP115" s="365"/>
      <c r="WQ115" s="365"/>
      <c r="WR115" s="365"/>
      <c r="WS115" s="365"/>
      <c r="WT115" s="365"/>
      <c r="WU115" s="365"/>
      <c r="WV115" s="365"/>
      <c r="WW115" s="365"/>
      <c r="WX115" s="365"/>
      <c r="WY115" s="365"/>
      <c r="WZ115" s="365"/>
      <c r="XA115" s="365"/>
      <c r="XB115" s="365"/>
      <c r="XC115" s="365"/>
      <c r="XD115" s="365"/>
      <c r="XE115" s="365"/>
      <c r="XF115" s="365"/>
      <c r="XG115" s="365"/>
      <c r="XH115" s="365"/>
      <c r="XI115" s="365"/>
      <c r="XJ115" s="365"/>
      <c r="XK115" s="365"/>
      <c r="XL115" s="365"/>
      <c r="XM115" s="365"/>
      <c r="XN115" s="365"/>
      <c r="XO115" s="365"/>
      <c r="XP115" s="365"/>
      <c r="XQ115" s="365"/>
      <c r="XR115" s="365"/>
      <c r="XS115" s="365"/>
      <c r="XT115" s="365"/>
      <c r="XU115" s="365"/>
      <c r="XV115" s="365"/>
      <c r="XW115" s="365"/>
      <c r="XX115" s="365"/>
      <c r="XY115" s="365"/>
      <c r="XZ115" s="365"/>
      <c r="YA115" s="365"/>
      <c r="YB115" s="365"/>
      <c r="YC115" s="365"/>
      <c r="YD115" s="365"/>
      <c r="YE115" s="365"/>
      <c r="YF115" s="365"/>
      <c r="YG115" s="365"/>
      <c r="YH115" s="365"/>
      <c r="YI115" s="365"/>
      <c r="YJ115" s="365"/>
      <c r="YK115" s="365"/>
      <c r="YL115" s="365"/>
      <c r="YM115" s="365"/>
      <c r="YN115" s="365"/>
      <c r="YO115" s="365"/>
      <c r="YP115" s="365"/>
      <c r="YQ115" s="365"/>
      <c r="YR115" s="365"/>
      <c r="YS115" s="365"/>
      <c r="YT115" s="365"/>
    </row>
    <row r="116" spans="1:670" ht="39" customHeight="1" x14ac:dyDescent="0.2">
      <c r="B116" s="348"/>
      <c r="C116" s="341"/>
      <c r="D116" s="353" t="s">
        <v>103</v>
      </c>
      <c r="E116" s="354" t="s">
        <v>58</v>
      </c>
      <c r="F116" s="344">
        <v>9329</v>
      </c>
      <c r="G116" s="344">
        <v>5088</v>
      </c>
      <c r="H116" s="344">
        <v>5088</v>
      </c>
      <c r="I116" s="344">
        <v>5087.9993800000002</v>
      </c>
      <c r="J116" s="344">
        <f t="shared" si="91"/>
        <v>-6.1999999979889253E-4</v>
      </c>
      <c r="K116" s="344">
        <v>5087.9993800000002</v>
      </c>
      <c r="L116" s="345">
        <v>100</v>
      </c>
      <c r="M116" s="345">
        <f t="shared" si="92"/>
        <v>9329</v>
      </c>
      <c r="N116" s="344">
        <f t="shared" si="82"/>
        <v>100</v>
      </c>
      <c r="O116" s="344">
        <f t="shared" si="95"/>
        <v>0</v>
      </c>
      <c r="P116" s="344">
        <f t="shared" si="93"/>
        <v>-6.1999999979889253E-4</v>
      </c>
      <c r="Q116" s="344">
        <f t="shared" si="94"/>
        <v>0</v>
      </c>
      <c r="R116" s="345"/>
      <c r="S116" s="345"/>
      <c r="T116" s="344"/>
      <c r="U116" s="344"/>
      <c r="V116" s="344">
        <v>0</v>
      </c>
      <c r="W116" s="344"/>
      <c r="X116" s="344"/>
      <c r="Y116" s="344"/>
      <c r="Z116" s="344"/>
      <c r="AA116" s="342"/>
      <c r="AB116" s="342"/>
    </row>
    <row r="117" spans="1:670" s="357" customFormat="1" x14ac:dyDescent="0.2">
      <c r="A117" s="365"/>
      <c r="C117" s="341"/>
      <c r="D117" s="341" t="s">
        <v>59</v>
      </c>
      <c r="E117" s="350" t="s">
        <v>60</v>
      </c>
      <c r="F117" s="344">
        <v>21761</v>
      </c>
      <c r="G117" s="344">
        <v>11714</v>
      </c>
      <c r="H117" s="344">
        <v>11714</v>
      </c>
      <c r="I117" s="344">
        <v>11714</v>
      </c>
      <c r="J117" s="344">
        <f t="shared" si="91"/>
        <v>0</v>
      </c>
      <c r="K117" s="344">
        <v>11714</v>
      </c>
      <c r="L117" s="345">
        <f>(K117/H117)*100</f>
        <v>100</v>
      </c>
      <c r="M117" s="345">
        <f t="shared" si="92"/>
        <v>21761</v>
      </c>
      <c r="N117" s="344">
        <f t="shared" si="82"/>
        <v>100</v>
      </c>
      <c r="O117" s="344">
        <f t="shared" si="95"/>
        <v>0</v>
      </c>
      <c r="P117" s="344">
        <f t="shared" si="93"/>
        <v>0</v>
      </c>
      <c r="Q117" s="344">
        <f t="shared" si="94"/>
        <v>0</v>
      </c>
      <c r="R117" s="344"/>
      <c r="S117" s="345"/>
      <c r="T117" s="344"/>
      <c r="U117" s="344"/>
      <c r="V117" s="344">
        <f t="shared" ref="V117:V119" si="96">P117-Q117-U117</f>
        <v>0</v>
      </c>
      <c r="W117" s="344"/>
      <c r="X117" s="344"/>
      <c r="Y117" s="344"/>
      <c r="Z117" s="344"/>
      <c r="AA117" s="342"/>
      <c r="AB117" s="342"/>
      <c r="AC117" s="339"/>
      <c r="AD117" s="365"/>
      <c r="AE117" s="365"/>
      <c r="AF117" s="365"/>
      <c r="AG117" s="365"/>
      <c r="AH117" s="365"/>
      <c r="AI117" s="365"/>
      <c r="AJ117" s="365"/>
      <c r="AK117" s="365"/>
      <c r="AL117" s="365"/>
      <c r="AM117" s="365"/>
      <c r="AN117" s="365"/>
      <c r="AO117" s="365"/>
      <c r="AP117" s="365"/>
      <c r="AQ117" s="365"/>
      <c r="AR117" s="365"/>
      <c r="AS117" s="365"/>
      <c r="AT117" s="365"/>
      <c r="AU117" s="365"/>
      <c r="AV117" s="365"/>
      <c r="AW117" s="365"/>
      <c r="AX117" s="365"/>
      <c r="AY117" s="365"/>
      <c r="AZ117" s="365"/>
      <c r="BA117" s="365"/>
      <c r="BB117" s="365"/>
      <c r="BC117" s="365"/>
      <c r="BD117" s="365"/>
      <c r="BE117" s="365"/>
      <c r="BF117" s="365"/>
      <c r="BG117" s="365"/>
      <c r="BH117" s="365"/>
      <c r="BI117" s="365"/>
      <c r="BJ117" s="365"/>
      <c r="BK117" s="365"/>
      <c r="BL117" s="365"/>
      <c r="BM117" s="365"/>
      <c r="BN117" s="365"/>
      <c r="BO117" s="365"/>
      <c r="BP117" s="365"/>
      <c r="BQ117" s="365"/>
      <c r="BR117" s="365"/>
      <c r="BS117" s="365"/>
      <c r="BT117" s="365"/>
      <c r="BU117" s="365"/>
      <c r="BV117" s="365"/>
      <c r="BW117" s="365"/>
      <c r="BX117" s="365"/>
      <c r="BY117" s="365"/>
      <c r="BZ117" s="365"/>
      <c r="CA117" s="365"/>
      <c r="CB117" s="365"/>
      <c r="CC117" s="365"/>
      <c r="CD117" s="365"/>
      <c r="CE117" s="365"/>
      <c r="CF117" s="365"/>
      <c r="CG117" s="365"/>
      <c r="CH117" s="365"/>
      <c r="CI117" s="365"/>
      <c r="CJ117" s="365"/>
      <c r="CK117" s="365"/>
      <c r="CL117" s="365"/>
      <c r="CM117" s="365"/>
      <c r="CN117" s="365"/>
      <c r="CO117" s="365"/>
      <c r="CP117" s="365"/>
      <c r="CQ117" s="365"/>
      <c r="CR117" s="365"/>
      <c r="CS117" s="365"/>
      <c r="CT117" s="365"/>
      <c r="CU117" s="365"/>
      <c r="CV117" s="365"/>
      <c r="CW117" s="365"/>
      <c r="CX117" s="365"/>
      <c r="CY117" s="365"/>
      <c r="CZ117" s="365"/>
      <c r="DA117" s="365"/>
      <c r="DB117" s="365"/>
      <c r="DC117" s="365"/>
      <c r="DD117" s="365"/>
      <c r="DE117" s="365"/>
      <c r="DF117" s="365"/>
      <c r="DG117" s="365"/>
      <c r="DH117" s="365"/>
      <c r="DI117" s="365"/>
      <c r="DJ117" s="365"/>
      <c r="DK117" s="365"/>
      <c r="DL117" s="365"/>
      <c r="DM117" s="365"/>
      <c r="DN117" s="365"/>
      <c r="DO117" s="365"/>
      <c r="DP117" s="365"/>
      <c r="DQ117" s="365"/>
      <c r="DR117" s="365"/>
      <c r="DS117" s="365"/>
      <c r="DT117" s="365"/>
      <c r="DU117" s="365"/>
      <c r="DV117" s="365"/>
      <c r="DW117" s="365"/>
      <c r="DX117" s="365"/>
      <c r="DY117" s="365"/>
      <c r="DZ117" s="365"/>
      <c r="EA117" s="365"/>
      <c r="EB117" s="365"/>
      <c r="EC117" s="365"/>
      <c r="ED117" s="365"/>
      <c r="EE117" s="365"/>
      <c r="EF117" s="365"/>
      <c r="EG117" s="365"/>
      <c r="EH117" s="365"/>
      <c r="EI117" s="365"/>
      <c r="EJ117" s="365"/>
      <c r="EK117" s="365"/>
      <c r="EL117" s="365"/>
      <c r="EM117" s="365"/>
      <c r="EN117" s="365"/>
      <c r="EO117" s="365"/>
      <c r="EP117" s="365"/>
      <c r="EQ117" s="365"/>
      <c r="ER117" s="365"/>
      <c r="ES117" s="365"/>
      <c r="ET117" s="365"/>
      <c r="EU117" s="365"/>
      <c r="EV117" s="365"/>
      <c r="EW117" s="365"/>
      <c r="EX117" s="365"/>
      <c r="EY117" s="365"/>
      <c r="EZ117" s="365"/>
      <c r="FA117" s="365"/>
      <c r="FB117" s="365"/>
      <c r="FC117" s="365"/>
      <c r="FD117" s="365"/>
      <c r="FE117" s="365"/>
      <c r="FF117" s="365"/>
      <c r="FG117" s="365"/>
      <c r="FH117" s="365"/>
      <c r="FI117" s="365"/>
      <c r="FJ117" s="365"/>
      <c r="FK117" s="365"/>
      <c r="FL117" s="365"/>
      <c r="FM117" s="365"/>
      <c r="FN117" s="365"/>
      <c r="FO117" s="365"/>
      <c r="FP117" s="365"/>
      <c r="FQ117" s="365"/>
      <c r="FR117" s="365"/>
      <c r="FS117" s="365"/>
      <c r="FT117" s="365"/>
      <c r="FU117" s="365"/>
      <c r="FV117" s="365"/>
      <c r="FW117" s="365"/>
      <c r="FX117" s="365"/>
      <c r="FY117" s="365"/>
      <c r="FZ117" s="365"/>
      <c r="GA117" s="365"/>
      <c r="GB117" s="365"/>
      <c r="GC117" s="365"/>
      <c r="GD117" s="365"/>
      <c r="GE117" s="365"/>
      <c r="GF117" s="365"/>
      <c r="GG117" s="365"/>
      <c r="GH117" s="365"/>
      <c r="GI117" s="365"/>
      <c r="GJ117" s="365"/>
      <c r="GK117" s="365"/>
      <c r="GL117" s="365"/>
      <c r="GM117" s="365"/>
      <c r="GN117" s="365"/>
      <c r="GO117" s="365"/>
      <c r="GP117" s="365"/>
      <c r="GQ117" s="365"/>
      <c r="GR117" s="365"/>
      <c r="GS117" s="365"/>
      <c r="GT117" s="365"/>
      <c r="GU117" s="365"/>
      <c r="GV117" s="365"/>
      <c r="GW117" s="365"/>
      <c r="GX117" s="365"/>
      <c r="GY117" s="365"/>
      <c r="GZ117" s="365"/>
      <c r="HA117" s="365"/>
      <c r="HB117" s="365"/>
      <c r="HC117" s="365"/>
      <c r="HD117" s="365"/>
      <c r="HE117" s="365"/>
      <c r="HF117" s="365"/>
      <c r="HG117" s="365"/>
      <c r="HH117" s="365"/>
      <c r="HI117" s="365"/>
      <c r="HJ117" s="365"/>
      <c r="HK117" s="365"/>
      <c r="HL117" s="365"/>
      <c r="HM117" s="365"/>
      <c r="HN117" s="365"/>
      <c r="HO117" s="365"/>
      <c r="HP117" s="365"/>
      <c r="HQ117" s="365"/>
      <c r="HR117" s="365"/>
      <c r="HS117" s="365"/>
      <c r="HT117" s="365"/>
      <c r="HU117" s="365"/>
      <c r="HV117" s="365"/>
      <c r="HW117" s="365"/>
      <c r="HX117" s="365"/>
      <c r="HY117" s="365"/>
      <c r="HZ117" s="365"/>
      <c r="IA117" s="365"/>
      <c r="IB117" s="365"/>
      <c r="IC117" s="365"/>
      <c r="ID117" s="365"/>
      <c r="IE117" s="365"/>
      <c r="IF117" s="365"/>
      <c r="IG117" s="365"/>
      <c r="IH117" s="365"/>
      <c r="II117" s="365"/>
      <c r="IJ117" s="365"/>
      <c r="IK117" s="365"/>
      <c r="IL117" s="365"/>
      <c r="IM117" s="365"/>
      <c r="IN117" s="365"/>
      <c r="IO117" s="365"/>
      <c r="IP117" s="365"/>
      <c r="IQ117" s="365"/>
      <c r="IR117" s="365"/>
      <c r="IS117" s="365"/>
      <c r="IT117" s="365"/>
      <c r="IU117" s="365"/>
      <c r="IV117" s="365"/>
      <c r="IW117" s="365"/>
      <c r="IX117" s="365"/>
      <c r="IY117" s="365"/>
      <c r="IZ117" s="365"/>
      <c r="JA117" s="365"/>
      <c r="JB117" s="365"/>
      <c r="JC117" s="365"/>
      <c r="JD117" s="365"/>
      <c r="JE117" s="365"/>
      <c r="JF117" s="365"/>
      <c r="JG117" s="365"/>
      <c r="JH117" s="365"/>
      <c r="JI117" s="365"/>
      <c r="JJ117" s="365"/>
      <c r="JK117" s="365"/>
      <c r="JL117" s="365"/>
      <c r="JM117" s="365"/>
      <c r="JN117" s="365"/>
      <c r="JO117" s="365"/>
      <c r="JP117" s="365"/>
      <c r="JQ117" s="365"/>
      <c r="JR117" s="365"/>
      <c r="JS117" s="365"/>
      <c r="JT117" s="365"/>
      <c r="JU117" s="365"/>
      <c r="JV117" s="365"/>
      <c r="JW117" s="365"/>
      <c r="JX117" s="365"/>
      <c r="JY117" s="365"/>
      <c r="JZ117" s="365"/>
      <c r="KA117" s="365"/>
      <c r="KB117" s="365"/>
      <c r="KC117" s="365"/>
      <c r="KD117" s="365"/>
      <c r="KE117" s="365"/>
      <c r="KF117" s="365"/>
      <c r="KG117" s="365"/>
      <c r="KH117" s="365"/>
      <c r="KI117" s="365"/>
      <c r="KJ117" s="365"/>
      <c r="KK117" s="365"/>
      <c r="KL117" s="365"/>
      <c r="KM117" s="365"/>
      <c r="KN117" s="365"/>
      <c r="KO117" s="365"/>
      <c r="KP117" s="365"/>
      <c r="KQ117" s="365"/>
      <c r="KR117" s="365"/>
      <c r="KS117" s="365"/>
      <c r="KT117" s="365"/>
      <c r="KU117" s="365"/>
      <c r="KV117" s="365"/>
      <c r="KW117" s="365"/>
      <c r="KX117" s="365"/>
      <c r="KY117" s="365"/>
      <c r="KZ117" s="365"/>
      <c r="LA117" s="365"/>
      <c r="LB117" s="365"/>
      <c r="LC117" s="365"/>
      <c r="LD117" s="365"/>
      <c r="LE117" s="365"/>
      <c r="LF117" s="365"/>
      <c r="LG117" s="365"/>
      <c r="LH117" s="365"/>
      <c r="LI117" s="365"/>
      <c r="LJ117" s="365"/>
      <c r="LK117" s="365"/>
      <c r="LL117" s="365"/>
      <c r="LM117" s="365"/>
      <c r="LN117" s="365"/>
      <c r="LO117" s="365"/>
      <c r="LP117" s="365"/>
      <c r="LQ117" s="365"/>
      <c r="LR117" s="365"/>
      <c r="LS117" s="365"/>
      <c r="LT117" s="365"/>
      <c r="LU117" s="365"/>
      <c r="LV117" s="365"/>
      <c r="LW117" s="365"/>
      <c r="LX117" s="365"/>
      <c r="LY117" s="365"/>
      <c r="LZ117" s="365"/>
      <c r="MA117" s="365"/>
      <c r="MB117" s="365"/>
      <c r="MC117" s="365"/>
      <c r="MD117" s="365"/>
      <c r="ME117" s="365"/>
      <c r="MF117" s="365"/>
      <c r="MG117" s="365"/>
      <c r="MH117" s="365"/>
      <c r="MI117" s="365"/>
      <c r="MJ117" s="365"/>
      <c r="MK117" s="365"/>
      <c r="ML117" s="365"/>
      <c r="MM117" s="365"/>
      <c r="MN117" s="365"/>
      <c r="MO117" s="365"/>
      <c r="MP117" s="365"/>
      <c r="MQ117" s="365"/>
      <c r="MR117" s="365"/>
      <c r="MS117" s="365"/>
      <c r="MT117" s="365"/>
      <c r="MU117" s="365"/>
      <c r="MV117" s="365"/>
      <c r="MW117" s="365"/>
      <c r="MX117" s="365"/>
      <c r="MY117" s="365"/>
      <c r="MZ117" s="365"/>
      <c r="NA117" s="365"/>
      <c r="NB117" s="365"/>
      <c r="NC117" s="365"/>
      <c r="ND117" s="365"/>
      <c r="NE117" s="365"/>
      <c r="NF117" s="365"/>
      <c r="NG117" s="365"/>
      <c r="NH117" s="365"/>
      <c r="NI117" s="365"/>
      <c r="NJ117" s="365"/>
      <c r="NK117" s="365"/>
      <c r="NL117" s="365"/>
      <c r="NM117" s="365"/>
      <c r="NN117" s="365"/>
      <c r="NO117" s="365"/>
      <c r="NP117" s="365"/>
      <c r="NQ117" s="365"/>
      <c r="NR117" s="365"/>
      <c r="NS117" s="365"/>
      <c r="NT117" s="365"/>
      <c r="NU117" s="365"/>
      <c r="NV117" s="365"/>
      <c r="NW117" s="365"/>
      <c r="NX117" s="365"/>
      <c r="NY117" s="365"/>
      <c r="NZ117" s="365"/>
      <c r="OA117" s="365"/>
      <c r="OB117" s="365"/>
      <c r="OC117" s="365"/>
      <c r="OD117" s="365"/>
      <c r="OE117" s="365"/>
      <c r="OF117" s="365"/>
      <c r="OG117" s="365"/>
      <c r="OH117" s="365"/>
      <c r="OI117" s="365"/>
      <c r="OJ117" s="365"/>
      <c r="OK117" s="365"/>
      <c r="OL117" s="365"/>
      <c r="OM117" s="365"/>
      <c r="ON117" s="365"/>
      <c r="OO117" s="365"/>
      <c r="OP117" s="365"/>
      <c r="OQ117" s="365"/>
      <c r="OR117" s="365"/>
      <c r="OS117" s="365"/>
      <c r="OT117" s="365"/>
      <c r="OU117" s="365"/>
      <c r="OV117" s="365"/>
      <c r="OW117" s="365"/>
      <c r="OX117" s="365"/>
      <c r="OY117" s="365"/>
      <c r="OZ117" s="365"/>
      <c r="PA117" s="365"/>
      <c r="PB117" s="365"/>
      <c r="PC117" s="365"/>
      <c r="PD117" s="365"/>
      <c r="PE117" s="365"/>
      <c r="PF117" s="365"/>
      <c r="PG117" s="365"/>
      <c r="PH117" s="365"/>
      <c r="PI117" s="365"/>
      <c r="PJ117" s="365"/>
      <c r="PK117" s="365"/>
      <c r="PL117" s="365"/>
      <c r="PM117" s="365"/>
      <c r="PN117" s="365"/>
      <c r="PO117" s="365"/>
      <c r="PP117" s="365"/>
      <c r="PQ117" s="365"/>
      <c r="PR117" s="365"/>
      <c r="PS117" s="365"/>
      <c r="PT117" s="365"/>
      <c r="PU117" s="365"/>
      <c r="PV117" s="365"/>
      <c r="PW117" s="365"/>
      <c r="PX117" s="365"/>
      <c r="PY117" s="365"/>
      <c r="PZ117" s="365"/>
      <c r="QA117" s="365"/>
      <c r="QB117" s="365"/>
      <c r="QC117" s="365"/>
      <c r="QD117" s="365"/>
      <c r="QE117" s="365"/>
      <c r="QF117" s="365"/>
      <c r="QG117" s="365"/>
      <c r="QH117" s="365"/>
      <c r="QI117" s="365"/>
      <c r="QJ117" s="365"/>
      <c r="QK117" s="365"/>
      <c r="QL117" s="365"/>
      <c r="QM117" s="365"/>
      <c r="QN117" s="365"/>
      <c r="QO117" s="365"/>
      <c r="QP117" s="365"/>
      <c r="QQ117" s="365"/>
      <c r="QR117" s="365"/>
      <c r="QS117" s="365"/>
      <c r="QT117" s="365"/>
      <c r="QU117" s="365"/>
      <c r="QV117" s="365"/>
      <c r="QW117" s="365"/>
      <c r="QX117" s="365"/>
      <c r="QY117" s="365"/>
      <c r="QZ117" s="365"/>
      <c r="RA117" s="365"/>
      <c r="RB117" s="365"/>
      <c r="RC117" s="365"/>
      <c r="RD117" s="365"/>
      <c r="RE117" s="365"/>
      <c r="RF117" s="365"/>
      <c r="RG117" s="365"/>
      <c r="RH117" s="365"/>
      <c r="RI117" s="365"/>
      <c r="RJ117" s="365"/>
      <c r="RK117" s="365"/>
      <c r="RL117" s="365"/>
      <c r="RM117" s="365"/>
      <c r="RN117" s="365"/>
      <c r="RO117" s="365"/>
      <c r="RP117" s="365"/>
      <c r="RQ117" s="365"/>
      <c r="RR117" s="365"/>
      <c r="RS117" s="365"/>
      <c r="RT117" s="365"/>
      <c r="RU117" s="365"/>
      <c r="RV117" s="365"/>
      <c r="RW117" s="365"/>
      <c r="RX117" s="365"/>
      <c r="RY117" s="365"/>
      <c r="RZ117" s="365"/>
      <c r="SA117" s="365"/>
      <c r="SB117" s="365"/>
      <c r="SC117" s="365"/>
      <c r="SD117" s="365"/>
      <c r="SE117" s="365"/>
      <c r="SF117" s="365"/>
      <c r="SG117" s="365"/>
      <c r="SH117" s="365"/>
      <c r="SI117" s="365"/>
      <c r="SJ117" s="365"/>
      <c r="SK117" s="365"/>
      <c r="SL117" s="365"/>
      <c r="SM117" s="365"/>
      <c r="SN117" s="365"/>
      <c r="SO117" s="365"/>
      <c r="SP117" s="365"/>
      <c r="SQ117" s="365"/>
      <c r="SR117" s="365"/>
      <c r="SS117" s="365"/>
      <c r="ST117" s="365"/>
      <c r="SU117" s="365"/>
      <c r="SV117" s="365"/>
      <c r="SW117" s="365"/>
      <c r="SX117" s="365"/>
      <c r="SY117" s="365"/>
      <c r="SZ117" s="365"/>
      <c r="TA117" s="365"/>
      <c r="TB117" s="365"/>
      <c r="TC117" s="365"/>
      <c r="TD117" s="365"/>
      <c r="TE117" s="365"/>
      <c r="TF117" s="365"/>
      <c r="TG117" s="365"/>
      <c r="TH117" s="365"/>
      <c r="TI117" s="365"/>
      <c r="TJ117" s="365"/>
      <c r="TK117" s="365"/>
      <c r="TL117" s="365"/>
      <c r="TM117" s="365"/>
      <c r="TN117" s="365"/>
      <c r="TO117" s="365"/>
      <c r="TP117" s="365"/>
      <c r="TQ117" s="365"/>
      <c r="TR117" s="365"/>
      <c r="TS117" s="365"/>
      <c r="TT117" s="365"/>
      <c r="TU117" s="365"/>
      <c r="TV117" s="365"/>
      <c r="TW117" s="365"/>
      <c r="TX117" s="365"/>
      <c r="TY117" s="365"/>
      <c r="TZ117" s="365"/>
      <c r="UA117" s="365"/>
      <c r="UB117" s="365"/>
      <c r="UC117" s="365"/>
      <c r="UD117" s="365"/>
      <c r="UE117" s="365"/>
      <c r="UF117" s="365"/>
      <c r="UG117" s="365"/>
      <c r="UH117" s="365"/>
      <c r="UI117" s="365"/>
      <c r="UJ117" s="365"/>
      <c r="UK117" s="365"/>
      <c r="UL117" s="365"/>
      <c r="UM117" s="365"/>
      <c r="UN117" s="365"/>
      <c r="UO117" s="365"/>
      <c r="UP117" s="365"/>
      <c r="UQ117" s="365"/>
      <c r="UR117" s="365"/>
      <c r="US117" s="365"/>
      <c r="UT117" s="365"/>
      <c r="UU117" s="365"/>
      <c r="UV117" s="365"/>
      <c r="UW117" s="365"/>
      <c r="UX117" s="365"/>
      <c r="UY117" s="365"/>
      <c r="UZ117" s="365"/>
      <c r="VA117" s="365"/>
      <c r="VB117" s="365"/>
      <c r="VC117" s="365"/>
      <c r="VD117" s="365"/>
      <c r="VE117" s="365"/>
      <c r="VF117" s="365"/>
      <c r="VG117" s="365"/>
      <c r="VH117" s="365"/>
      <c r="VI117" s="365"/>
      <c r="VJ117" s="365"/>
      <c r="VK117" s="365"/>
      <c r="VL117" s="365"/>
      <c r="VM117" s="365"/>
      <c r="VN117" s="365"/>
      <c r="VO117" s="365"/>
      <c r="VP117" s="365"/>
      <c r="VQ117" s="365"/>
      <c r="VR117" s="365"/>
      <c r="VS117" s="365"/>
      <c r="VT117" s="365"/>
      <c r="VU117" s="365"/>
      <c r="VV117" s="365"/>
      <c r="VW117" s="365"/>
      <c r="VX117" s="365"/>
      <c r="VY117" s="365"/>
      <c r="VZ117" s="365"/>
      <c r="WA117" s="365"/>
      <c r="WB117" s="365"/>
      <c r="WC117" s="365"/>
      <c r="WD117" s="365"/>
      <c r="WE117" s="365"/>
      <c r="WF117" s="365"/>
      <c r="WG117" s="365"/>
      <c r="WH117" s="365"/>
      <c r="WI117" s="365"/>
      <c r="WJ117" s="365"/>
      <c r="WK117" s="365"/>
      <c r="WL117" s="365"/>
      <c r="WM117" s="365"/>
      <c r="WN117" s="365"/>
      <c r="WO117" s="365"/>
      <c r="WP117" s="365"/>
      <c r="WQ117" s="365"/>
      <c r="WR117" s="365"/>
      <c r="WS117" s="365"/>
      <c r="WT117" s="365"/>
      <c r="WU117" s="365"/>
      <c r="WV117" s="365"/>
      <c r="WW117" s="365"/>
      <c r="WX117" s="365"/>
      <c r="WY117" s="365"/>
      <c r="WZ117" s="365"/>
      <c r="XA117" s="365"/>
      <c r="XB117" s="365"/>
      <c r="XC117" s="365"/>
      <c r="XD117" s="365"/>
      <c r="XE117" s="365"/>
      <c r="XF117" s="365"/>
      <c r="XG117" s="365"/>
      <c r="XH117" s="365"/>
      <c r="XI117" s="365"/>
      <c r="XJ117" s="365"/>
      <c r="XK117" s="365"/>
      <c r="XL117" s="365"/>
      <c r="XM117" s="365"/>
      <c r="XN117" s="365"/>
      <c r="XO117" s="365"/>
      <c r="XP117" s="365"/>
      <c r="XQ117" s="365"/>
      <c r="XR117" s="365"/>
      <c r="XS117" s="365"/>
      <c r="XT117" s="365"/>
      <c r="XU117" s="365"/>
      <c r="XV117" s="365"/>
      <c r="XW117" s="365"/>
      <c r="XX117" s="365"/>
      <c r="XY117" s="365"/>
      <c r="XZ117" s="365"/>
      <c r="YA117" s="365"/>
      <c r="YB117" s="365"/>
      <c r="YC117" s="365"/>
      <c r="YD117" s="365"/>
      <c r="YE117" s="365"/>
      <c r="YF117" s="365"/>
      <c r="YG117" s="365"/>
      <c r="YH117" s="365"/>
      <c r="YI117" s="365"/>
      <c r="YJ117" s="365"/>
      <c r="YK117" s="365"/>
      <c r="YL117" s="365"/>
      <c r="YM117" s="365"/>
      <c r="YN117" s="365"/>
      <c r="YO117" s="365"/>
      <c r="YP117" s="365"/>
      <c r="YQ117" s="365"/>
      <c r="YR117" s="365"/>
      <c r="YS117" s="365"/>
      <c r="YT117" s="365"/>
    </row>
    <row r="118" spans="1:670" ht="38.25" x14ac:dyDescent="0.2">
      <c r="B118" s="341"/>
      <c r="C118" s="357"/>
      <c r="D118" s="341" t="s">
        <v>61</v>
      </c>
      <c r="E118" s="350" t="s">
        <v>62</v>
      </c>
      <c r="F118" s="344">
        <v>18546</v>
      </c>
      <c r="G118" s="344">
        <v>9681</v>
      </c>
      <c r="H118" s="344">
        <v>9681</v>
      </c>
      <c r="I118" s="344">
        <v>9341</v>
      </c>
      <c r="J118" s="344">
        <f t="shared" si="91"/>
        <v>-340</v>
      </c>
      <c r="K118" s="344">
        <v>9341</v>
      </c>
      <c r="L118" s="345">
        <v>100</v>
      </c>
      <c r="M118" s="345">
        <f t="shared" si="92"/>
        <v>18546</v>
      </c>
      <c r="N118" s="344">
        <f t="shared" si="82"/>
        <v>100</v>
      </c>
      <c r="O118" s="344">
        <v>0</v>
      </c>
      <c r="P118" s="344">
        <f t="shared" si="93"/>
        <v>-340</v>
      </c>
      <c r="Q118" s="344">
        <f t="shared" si="94"/>
        <v>0</v>
      </c>
      <c r="R118" s="345"/>
      <c r="S118" s="344"/>
      <c r="T118" s="344"/>
      <c r="U118" s="344"/>
      <c r="V118" s="344">
        <f t="shared" si="96"/>
        <v>-340</v>
      </c>
      <c r="W118" s="366"/>
      <c r="X118" s="366"/>
      <c r="Y118" s="366"/>
      <c r="Z118" s="366"/>
      <c r="AA118" s="342"/>
      <c r="AB118" s="342"/>
    </row>
    <row r="119" spans="1:670" ht="25.5" x14ac:dyDescent="0.2">
      <c r="B119" s="348"/>
      <c r="C119" s="341"/>
      <c r="D119" s="353" t="s">
        <v>89</v>
      </c>
      <c r="E119" s="362" t="s">
        <v>110</v>
      </c>
      <c r="F119" s="344">
        <v>13</v>
      </c>
      <c r="G119" s="344">
        <v>0</v>
      </c>
      <c r="H119" s="344">
        <v>0</v>
      </c>
      <c r="I119" s="344">
        <v>0</v>
      </c>
      <c r="J119" s="344">
        <f t="shared" si="91"/>
        <v>0</v>
      </c>
      <c r="K119" s="344">
        <v>0</v>
      </c>
      <c r="L119" s="345">
        <v>100</v>
      </c>
      <c r="M119" s="345">
        <f t="shared" si="92"/>
        <v>13</v>
      </c>
      <c r="N119" s="344">
        <f t="shared" si="82"/>
        <v>100</v>
      </c>
      <c r="O119" s="344">
        <f t="shared" ref="O119:O128" si="97">M119-F119</f>
        <v>0</v>
      </c>
      <c r="P119" s="344">
        <f t="shared" si="93"/>
        <v>0</v>
      </c>
      <c r="Q119" s="344">
        <v>0</v>
      </c>
      <c r="R119" s="345"/>
      <c r="S119" s="345"/>
      <c r="T119" s="344"/>
      <c r="U119" s="344"/>
      <c r="V119" s="344">
        <f t="shared" si="96"/>
        <v>0</v>
      </c>
      <c r="W119" s="344"/>
      <c r="X119" s="344"/>
      <c r="Y119" s="344"/>
      <c r="Z119" s="344"/>
      <c r="AA119" s="342"/>
      <c r="AB119" s="342"/>
    </row>
    <row r="120" spans="1:670" ht="51" x14ac:dyDescent="0.2">
      <c r="B120" s="341"/>
      <c r="C120" s="357"/>
      <c r="D120" s="341" t="s">
        <v>64</v>
      </c>
      <c r="E120" s="372" t="s">
        <v>65</v>
      </c>
      <c r="F120" s="344">
        <v>12364</v>
      </c>
      <c r="G120" s="344">
        <v>5638</v>
      </c>
      <c r="H120" s="344">
        <v>5638</v>
      </c>
      <c r="I120" s="344">
        <v>5637.7560000000003</v>
      </c>
      <c r="J120" s="344">
        <f t="shared" si="91"/>
        <v>-0.24399999999968713</v>
      </c>
      <c r="K120" s="344">
        <v>5637.7560000000003</v>
      </c>
      <c r="L120" s="345">
        <v>100</v>
      </c>
      <c r="M120" s="345">
        <f t="shared" si="92"/>
        <v>12364</v>
      </c>
      <c r="N120" s="344">
        <f t="shared" si="82"/>
        <v>100</v>
      </c>
      <c r="O120" s="344">
        <v>0</v>
      </c>
      <c r="P120" s="344">
        <f t="shared" si="93"/>
        <v>-0.24399999999968713</v>
      </c>
      <c r="Q120" s="344">
        <f t="shared" ref="Q120:Q128" si="98">R120+S120+T120</f>
        <v>0</v>
      </c>
      <c r="R120" s="345"/>
      <c r="S120" s="345"/>
      <c r="T120" s="344"/>
      <c r="U120" s="344"/>
      <c r="V120" s="344">
        <v>0</v>
      </c>
      <c r="W120" s="366"/>
      <c r="X120" s="366"/>
      <c r="Y120" s="366"/>
      <c r="Z120" s="366"/>
      <c r="AA120" s="342"/>
      <c r="AB120" s="342"/>
    </row>
    <row r="121" spans="1:670" ht="63.75" x14ac:dyDescent="0.2">
      <c r="B121" s="348"/>
      <c r="C121" s="341"/>
      <c r="D121" s="353" t="s">
        <v>95</v>
      </c>
      <c r="E121" s="362" t="s">
        <v>96</v>
      </c>
      <c r="F121" s="344">
        <v>439</v>
      </c>
      <c r="G121" s="344">
        <v>439</v>
      </c>
      <c r="H121" s="344">
        <v>439</v>
      </c>
      <c r="I121" s="344">
        <v>438.012</v>
      </c>
      <c r="J121" s="344">
        <f t="shared" si="91"/>
        <v>-0.98799999999999955</v>
      </c>
      <c r="K121" s="344">
        <v>438.012</v>
      </c>
      <c r="L121" s="345">
        <v>100</v>
      </c>
      <c r="M121" s="345">
        <f t="shared" si="92"/>
        <v>439</v>
      </c>
      <c r="N121" s="344">
        <f t="shared" si="82"/>
        <v>100</v>
      </c>
      <c r="O121" s="344">
        <f t="shared" si="97"/>
        <v>0</v>
      </c>
      <c r="P121" s="344">
        <f t="shared" si="93"/>
        <v>-0.98799999999999955</v>
      </c>
      <c r="Q121" s="344">
        <f t="shared" si="98"/>
        <v>0</v>
      </c>
      <c r="R121" s="344"/>
      <c r="S121" s="345"/>
      <c r="T121" s="344"/>
      <c r="U121" s="344"/>
      <c r="V121" s="344">
        <f t="shared" ref="V121:V126" si="99">P121-Q121-U121</f>
        <v>-0.98799999999999955</v>
      </c>
      <c r="W121" s="344"/>
      <c r="X121" s="344"/>
      <c r="Y121" s="344"/>
      <c r="Z121" s="344"/>
      <c r="AA121" s="342" t="s">
        <v>66</v>
      </c>
      <c r="AB121" s="342" t="s">
        <v>66</v>
      </c>
    </row>
    <row r="122" spans="1:670" ht="34.5" customHeight="1" x14ac:dyDescent="0.2">
      <c r="B122" s="357"/>
      <c r="C122" s="357"/>
      <c r="D122" s="341" t="s">
        <v>71</v>
      </c>
      <c r="E122" s="350" t="s">
        <v>104</v>
      </c>
      <c r="F122" s="344">
        <v>3758</v>
      </c>
      <c r="G122" s="344">
        <v>3758</v>
      </c>
      <c r="H122" s="344">
        <v>3758</v>
      </c>
      <c r="I122" s="344">
        <v>885.71699999999998</v>
      </c>
      <c r="J122" s="344">
        <f t="shared" si="91"/>
        <v>-2872.2829999999999</v>
      </c>
      <c r="K122" s="344">
        <v>68.775000000000006</v>
      </c>
      <c r="L122" s="345">
        <v>100</v>
      </c>
      <c r="M122" s="345">
        <f t="shared" si="92"/>
        <v>3758</v>
      </c>
      <c r="N122" s="344">
        <f t="shared" si="82"/>
        <v>100</v>
      </c>
      <c r="O122" s="344">
        <f t="shared" si="97"/>
        <v>0</v>
      </c>
      <c r="P122" s="344">
        <f t="shared" si="93"/>
        <v>-3689.2249999999999</v>
      </c>
      <c r="Q122" s="344">
        <f t="shared" si="98"/>
        <v>0</v>
      </c>
      <c r="R122" s="345"/>
      <c r="S122" s="345"/>
      <c r="T122" s="345"/>
      <c r="U122" s="344"/>
      <c r="V122" s="344">
        <f t="shared" si="99"/>
        <v>-3689.2249999999999</v>
      </c>
      <c r="W122" s="344"/>
      <c r="X122" s="344"/>
      <c r="Y122" s="344"/>
      <c r="Z122" s="344"/>
      <c r="AA122" s="342" t="s">
        <v>239</v>
      </c>
      <c r="AB122" s="342" t="s">
        <v>239</v>
      </c>
    </row>
    <row r="123" spans="1:670" ht="36" customHeight="1" x14ac:dyDescent="0.2">
      <c r="B123" s="341"/>
      <c r="C123" s="341"/>
      <c r="D123" s="341" t="s">
        <v>97</v>
      </c>
      <c r="E123" s="350" t="s">
        <v>98</v>
      </c>
      <c r="F123" s="344">
        <v>5611</v>
      </c>
      <c r="G123" s="344">
        <v>3675</v>
      </c>
      <c r="H123" s="344">
        <v>3675</v>
      </c>
      <c r="I123" s="344">
        <v>3662.5435499999999</v>
      </c>
      <c r="J123" s="344">
        <f t="shared" si="91"/>
        <v>-12.456450000000132</v>
      </c>
      <c r="K123" s="344">
        <v>3662.5435499999999</v>
      </c>
      <c r="L123" s="345">
        <v>100</v>
      </c>
      <c r="M123" s="345">
        <f t="shared" si="92"/>
        <v>5611</v>
      </c>
      <c r="N123" s="344">
        <f t="shared" si="82"/>
        <v>100</v>
      </c>
      <c r="O123" s="344">
        <f t="shared" si="97"/>
        <v>0</v>
      </c>
      <c r="P123" s="344">
        <f t="shared" si="93"/>
        <v>-12.456450000000132</v>
      </c>
      <c r="Q123" s="344">
        <f t="shared" si="98"/>
        <v>0</v>
      </c>
      <c r="R123" s="345"/>
      <c r="S123" s="345"/>
      <c r="T123" s="344"/>
      <c r="U123" s="344"/>
      <c r="V123" s="344">
        <v>0</v>
      </c>
      <c r="W123" s="344"/>
      <c r="X123" s="344"/>
      <c r="Y123" s="344"/>
      <c r="Z123" s="344"/>
      <c r="AA123" s="342" t="s">
        <v>66</v>
      </c>
      <c r="AB123" s="342" t="s">
        <v>66</v>
      </c>
    </row>
    <row r="124" spans="1:670" ht="63.75" x14ac:dyDescent="0.2">
      <c r="B124" s="348"/>
      <c r="C124" s="341"/>
      <c r="D124" s="341" t="s">
        <v>73</v>
      </c>
      <c r="E124" s="350" t="s">
        <v>74</v>
      </c>
      <c r="F124" s="344">
        <v>439</v>
      </c>
      <c r="G124" s="344">
        <v>439</v>
      </c>
      <c r="H124" s="344">
        <v>245</v>
      </c>
      <c r="I124" s="344">
        <v>422.04512</v>
      </c>
      <c r="J124" s="344">
        <f t="shared" si="91"/>
        <v>-16.954880000000003</v>
      </c>
      <c r="K124" s="344">
        <v>154.43521999999999</v>
      </c>
      <c r="L124" s="344">
        <v>100</v>
      </c>
      <c r="M124" s="345">
        <f t="shared" si="92"/>
        <v>439</v>
      </c>
      <c r="N124" s="344">
        <f t="shared" si="82"/>
        <v>100</v>
      </c>
      <c r="O124" s="344">
        <f t="shared" si="97"/>
        <v>0</v>
      </c>
      <c r="P124" s="344">
        <f t="shared" si="93"/>
        <v>-90.564780000000013</v>
      </c>
      <c r="Q124" s="344">
        <f t="shared" si="98"/>
        <v>-32</v>
      </c>
      <c r="R124" s="345"/>
      <c r="S124" s="345"/>
      <c r="T124" s="344">
        <v>-32</v>
      </c>
      <c r="U124" s="344"/>
      <c r="V124" s="344">
        <v>0</v>
      </c>
      <c r="W124" s="344"/>
      <c r="X124" s="344"/>
      <c r="Y124" s="344"/>
      <c r="Z124" s="344"/>
      <c r="AA124" s="342" t="s">
        <v>66</v>
      </c>
      <c r="AB124" s="342" t="s">
        <v>66</v>
      </c>
    </row>
    <row r="125" spans="1:670" ht="76.5" x14ac:dyDescent="0.2">
      <c r="B125" s="348"/>
      <c r="C125" s="341"/>
      <c r="D125" s="353" t="s">
        <v>75</v>
      </c>
      <c r="E125" s="349" t="s">
        <v>76</v>
      </c>
      <c r="F125" s="344">
        <v>8277</v>
      </c>
      <c r="G125" s="344">
        <v>6277</v>
      </c>
      <c r="H125" s="344">
        <v>400</v>
      </c>
      <c r="I125" s="344">
        <v>800</v>
      </c>
      <c r="J125" s="344">
        <f t="shared" si="91"/>
        <v>-5477</v>
      </c>
      <c r="K125" s="344">
        <v>400</v>
      </c>
      <c r="L125" s="344">
        <v>100</v>
      </c>
      <c r="M125" s="345">
        <f t="shared" si="92"/>
        <v>8277</v>
      </c>
      <c r="N125" s="344">
        <f t="shared" si="82"/>
        <v>100</v>
      </c>
      <c r="O125" s="344">
        <f t="shared" si="97"/>
        <v>0</v>
      </c>
      <c r="P125" s="344">
        <f t="shared" si="93"/>
        <v>0</v>
      </c>
      <c r="Q125" s="344">
        <f t="shared" si="98"/>
        <v>0</v>
      </c>
      <c r="R125" s="345"/>
      <c r="S125" s="345"/>
      <c r="T125" s="345"/>
      <c r="U125" s="345"/>
      <c r="V125" s="344">
        <v>0</v>
      </c>
      <c r="W125" s="344"/>
      <c r="X125" s="344"/>
      <c r="Y125" s="344"/>
      <c r="Z125" s="344"/>
      <c r="AA125" s="342"/>
      <c r="AB125" s="342" t="s">
        <v>239</v>
      </c>
    </row>
    <row r="126" spans="1:670" ht="63.75" x14ac:dyDescent="0.2">
      <c r="B126" s="341"/>
      <c r="C126" s="341"/>
      <c r="D126" s="353" t="s">
        <v>77</v>
      </c>
      <c r="E126" s="350" t="s">
        <v>78</v>
      </c>
      <c r="F126" s="344">
        <v>18160</v>
      </c>
      <c r="G126" s="344">
        <v>160</v>
      </c>
      <c r="H126" s="344">
        <v>160</v>
      </c>
      <c r="I126" s="344">
        <v>24</v>
      </c>
      <c r="J126" s="344">
        <f t="shared" si="91"/>
        <v>-136</v>
      </c>
      <c r="K126" s="344">
        <v>24</v>
      </c>
      <c r="L126" s="345">
        <v>100</v>
      </c>
      <c r="M126" s="345">
        <f t="shared" si="92"/>
        <v>18160</v>
      </c>
      <c r="N126" s="344">
        <f t="shared" si="82"/>
        <v>100</v>
      </c>
      <c r="O126" s="344">
        <f t="shared" si="97"/>
        <v>0</v>
      </c>
      <c r="P126" s="344">
        <f t="shared" si="93"/>
        <v>-136</v>
      </c>
      <c r="Q126" s="344">
        <f t="shared" si="98"/>
        <v>0</v>
      </c>
      <c r="R126" s="345"/>
      <c r="S126" s="345"/>
      <c r="T126" s="344"/>
      <c r="U126" s="344"/>
      <c r="V126" s="344">
        <f t="shared" si="99"/>
        <v>-136</v>
      </c>
      <c r="W126" s="344"/>
      <c r="X126" s="344"/>
      <c r="Y126" s="344"/>
      <c r="Z126" s="344"/>
      <c r="AA126" s="342" t="s">
        <v>66</v>
      </c>
      <c r="AB126" s="342" t="s">
        <v>66</v>
      </c>
    </row>
    <row r="127" spans="1:670" ht="25.5" x14ac:dyDescent="0.2">
      <c r="B127" s="348"/>
      <c r="C127" s="341"/>
      <c r="D127" s="353" t="s">
        <v>79</v>
      </c>
      <c r="E127" s="349" t="s">
        <v>80</v>
      </c>
      <c r="F127" s="345">
        <v>351</v>
      </c>
      <c r="G127" s="345">
        <v>351</v>
      </c>
      <c r="H127" s="345">
        <v>351</v>
      </c>
      <c r="I127" s="345">
        <v>351</v>
      </c>
      <c r="J127" s="344">
        <f t="shared" si="91"/>
        <v>0</v>
      </c>
      <c r="K127" s="345">
        <v>351</v>
      </c>
      <c r="L127" s="345">
        <v>0</v>
      </c>
      <c r="M127" s="345">
        <f t="shared" si="92"/>
        <v>351</v>
      </c>
      <c r="N127" s="344">
        <f t="shared" si="82"/>
        <v>100</v>
      </c>
      <c r="O127" s="344">
        <f t="shared" si="97"/>
        <v>0</v>
      </c>
      <c r="P127" s="344">
        <f t="shared" si="93"/>
        <v>0</v>
      </c>
      <c r="Q127" s="344">
        <f t="shared" si="98"/>
        <v>-300</v>
      </c>
      <c r="R127" s="345"/>
      <c r="S127" s="356"/>
      <c r="T127" s="356">
        <v>-300</v>
      </c>
      <c r="U127" s="345"/>
      <c r="V127" s="344">
        <v>0</v>
      </c>
      <c r="W127" s="344"/>
      <c r="X127" s="344"/>
      <c r="Y127" s="344"/>
      <c r="Z127" s="344"/>
      <c r="AA127" s="342"/>
      <c r="AB127" s="342"/>
    </row>
    <row r="128" spans="1:670" ht="25.5" x14ac:dyDescent="0.2">
      <c r="B128" s="348"/>
      <c r="C128" s="341"/>
      <c r="D128" s="341" t="s">
        <v>83</v>
      </c>
      <c r="E128" s="350" t="s">
        <v>84</v>
      </c>
      <c r="F128" s="344">
        <v>2446</v>
      </c>
      <c r="G128" s="344">
        <v>1316</v>
      </c>
      <c r="H128" s="344">
        <v>1316</v>
      </c>
      <c r="I128" s="344">
        <v>1316</v>
      </c>
      <c r="J128" s="344">
        <f t="shared" si="91"/>
        <v>0</v>
      </c>
      <c r="K128" s="344">
        <v>1316</v>
      </c>
      <c r="L128" s="345">
        <f>(K128/H128)*100</f>
        <v>100</v>
      </c>
      <c r="M128" s="345">
        <f t="shared" si="92"/>
        <v>2446</v>
      </c>
      <c r="N128" s="344">
        <f t="shared" si="82"/>
        <v>100</v>
      </c>
      <c r="O128" s="344">
        <f t="shared" si="97"/>
        <v>0</v>
      </c>
      <c r="P128" s="344">
        <f t="shared" si="93"/>
        <v>0</v>
      </c>
      <c r="Q128" s="344">
        <f t="shared" si="98"/>
        <v>0</v>
      </c>
      <c r="R128" s="345"/>
      <c r="S128" s="345"/>
      <c r="T128" s="344"/>
      <c r="U128" s="344"/>
      <c r="V128" s="344">
        <f>P128-Q128-U128</f>
        <v>0</v>
      </c>
      <c r="W128" s="344"/>
      <c r="X128" s="344"/>
      <c r="Y128" s="344"/>
      <c r="Z128" s="344"/>
      <c r="AA128" s="342"/>
      <c r="AB128" s="342"/>
    </row>
    <row r="129" spans="2:28" ht="68.25" customHeight="1" x14ac:dyDescent="0.2">
      <c r="B129" s="341" t="s">
        <v>87</v>
      </c>
      <c r="C129" s="341"/>
      <c r="D129" s="341"/>
      <c r="E129" s="355" t="s">
        <v>183</v>
      </c>
      <c r="F129" s="345">
        <f t="shared" ref="F129:K129" si="100">F130</f>
        <v>349996</v>
      </c>
      <c r="G129" s="345">
        <f t="shared" si="100"/>
        <v>241061</v>
      </c>
      <c r="H129" s="345">
        <f t="shared" si="100"/>
        <v>157993</v>
      </c>
      <c r="I129" s="345">
        <f t="shared" si="100"/>
        <v>230208.94008000003</v>
      </c>
      <c r="J129" s="345">
        <f t="shared" si="100"/>
        <v>-10852.059920000002</v>
      </c>
      <c r="K129" s="345">
        <f t="shared" si="100"/>
        <v>157991.48693000001</v>
      </c>
      <c r="L129" s="345">
        <v>100</v>
      </c>
      <c r="M129" s="345">
        <f t="shared" ref="M129:T129" si="101">M130</f>
        <v>349996</v>
      </c>
      <c r="N129" s="344">
        <f t="shared" si="82"/>
        <v>100</v>
      </c>
      <c r="O129" s="345">
        <f t="shared" si="101"/>
        <v>0</v>
      </c>
      <c r="P129" s="345">
        <f t="shared" si="101"/>
        <v>-1.5130700000008801</v>
      </c>
      <c r="Q129" s="345">
        <f t="shared" si="101"/>
        <v>-1789.7819999999999</v>
      </c>
      <c r="R129" s="345">
        <f t="shared" si="101"/>
        <v>0</v>
      </c>
      <c r="S129" s="345">
        <f t="shared" si="101"/>
        <v>-86.191999999999993</v>
      </c>
      <c r="T129" s="345">
        <f t="shared" si="101"/>
        <v>-1703.59</v>
      </c>
      <c r="U129" s="345"/>
      <c r="V129" s="345">
        <f>V130</f>
        <v>1747.8703799999985</v>
      </c>
      <c r="W129" s="345"/>
      <c r="X129" s="345"/>
      <c r="Y129" s="345"/>
      <c r="Z129" s="345"/>
      <c r="AA129" s="373"/>
      <c r="AB129" s="357"/>
    </row>
    <row r="130" spans="2:28" ht="25.5" x14ac:dyDescent="0.2">
      <c r="B130" s="341"/>
      <c r="C130" s="341" t="s">
        <v>46</v>
      </c>
      <c r="D130" s="341"/>
      <c r="E130" s="372" t="s">
        <v>47</v>
      </c>
      <c r="F130" s="345">
        <f t="shared" ref="F130:V130" si="102">SUM(F131:F144)</f>
        <v>349996</v>
      </c>
      <c r="G130" s="345">
        <f t="shared" si="102"/>
        <v>241061</v>
      </c>
      <c r="H130" s="345">
        <f t="shared" si="102"/>
        <v>157993</v>
      </c>
      <c r="I130" s="345">
        <f t="shared" si="102"/>
        <v>230208.94008000003</v>
      </c>
      <c r="J130" s="345">
        <f t="shared" si="102"/>
        <v>-10852.059920000002</v>
      </c>
      <c r="K130" s="345">
        <f t="shared" si="102"/>
        <v>157991.48693000001</v>
      </c>
      <c r="L130" s="345">
        <f t="shared" si="102"/>
        <v>1300</v>
      </c>
      <c r="M130" s="345">
        <f t="shared" si="102"/>
        <v>349996</v>
      </c>
      <c r="N130" s="345">
        <f t="shared" si="102"/>
        <v>1400</v>
      </c>
      <c r="O130" s="345">
        <f t="shared" si="102"/>
        <v>0</v>
      </c>
      <c r="P130" s="345">
        <f t="shared" si="102"/>
        <v>-1.5130700000008801</v>
      </c>
      <c r="Q130" s="345">
        <f t="shared" si="102"/>
        <v>-1789.7819999999999</v>
      </c>
      <c r="R130" s="345">
        <f t="shared" si="102"/>
        <v>0</v>
      </c>
      <c r="S130" s="345">
        <f t="shared" si="102"/>
        <v>-86.191999999999993</v>
      </c>
      <c r="T130" s="345">
        <f t="shared" si="102"/>
        <v>-1703.59</v>
      </c>
      <c r="U130" s="345">
        <f t="shared" si="102"/>
        <v>0</v>
      </c>
      <c r="V130" s="345">
        <f t="shared" si="102"/>
        <v>1747.8703799999985</v>
      </c>
      <c r="W130" s="363"/>
      <c r="X130" s="363"/>
      <c r="Y130" s="363"/>
      <c r="Z130" s="344"/>
      <c r="AA130" s="342"/>
      <c r="AB130" s="342"/>
    </row>
    <row r="131" spans="2:28" x14ac:dyDescent="0.2">
      <c r="B131" s="341"/>
      <c r="C131" s="341"/>
      <c r="D131" s="341" t="s">
        <v>88</v>
      </c>
      <c r="E131" s="350" t="s">
        <v>49</v>
      </c>
      <c r="F131" s="344">
        <v>174354</v>
      </c>
      <c r="G131" s="344">
        <v>88674</v>
      </c>
      <c r="H131" s="344">
        <v>88674</v>
      </c>
      <c r="I131" s="344">
        <v>88674</v>
      </c>
      <c r="J131" s="344">
        <f t="shared" ref="J131:J145" si="103">I131-G131</f>
        <v>0</v>
      </c>
      <c r="K131" s="344">
        <v>88674</v>
      </c>
      <c r="L131" s="345">
        <v>100</v>
      </c>
      <c r="M131" s="345">
        <f t="shared" ref="M131:M144" si="104">F131</f>
        <v>174354</v>
      </c>
      <c r="N131" s="344">
        <f t="shared" ref="N131:N145" si="105">M131/F131*100</f>
        <v>100</v>
      </c>
      <c r="O131" s="344">
        <v>0</v>
      </c>
      <c r="P131" s="344">
        <f t="shared" ref="P131:P144" si="106">K131-H131</f>
        <v>0</v>
      </c>
      <c r="Q131" s="344">
        <f t="shared" ref="Q131:Q144" si="107">R131+S131+T131</f>
        <v>0</v>
      </c>
      <c r="R131" s="345"/>
      <c r="S131" s="345"/>
      <c r="T131" s="344"/>
      <c r="U131" s="344"/>
      <c r="V131" s="344">
        <f t="shared" ref="V131:V140" si="108">P131-Q131-U131</f>
        <v>0</v>
      </c>
      <c r="W131" s="363"/>
      <c r="X131" s="363"/>
      <c r="Y131" s="363"/>
      <c r="Z131" s="344"/>
      <c r="AA131" s="342"/>
      <c r="AB131" s="342"/>
    </row>
    <row r="132" spans="2:28" x14ac:dyDescent="0.2">
      <c r="B132" s="357"/>
      <c r="C132" s="357"/>
      <c r="D132" s="341" t="s">
        <v>101</v>
      </c>
      <c r="E132" s="350" t="s">
        <v>56</v>
      </c>
      <c r="F132" s="344">
        <v>7212</v>
      </c>
      <c r="G132" s="344">
        <v>2593</v>
      </c>
      <c r="H132" s="344">
        <v>2593</v>
      </c>
      <c r="I132" s="344">
        <v>2593</v>
      </c>
      <c r="J132" s="344">
        <f t="shared" si="103"/>
        <v>0</v>
      </c>
      <c r="K132" s="344">
        <v>2593</v>
      </c>
      <c r="L132" s="345">
        <v>0</v>
      </c>
      <c r="M132" s="345">
        <f t="shared" si="104"/>
        <v>7212</v>
      </c>
      <c r="N132" s="344">
        <f t="shared" si="105"/>
        <v>100</v>
      </c>
      <c r="O132" s="344">
        <f t="shared" ref="O132:O136" si="109">M132-F132</f>
        <v>0</v>
      </c>
      <c r="P132" s="344">
        <f t="shared" si="106"/>
        <v>0</v>
      </c>
      <c r="Q132" s="344">
        <f t="shared" si="107"/>
        <v>0</v>
      </c>
      <c r="R132" s="345"/>
      <c r="S132" s="345"/>
      <c r="T132" s="344"/>
      <c r="U132" s="344"/>
      <c r="V132" s="344">
        <v>0</v>
      </c>
      <c r="W132" s="344"/>
      <c r="X132" s="344"/>
      <c r="Y132" s="344"/>
      <c r="Z132" s="344"/>
      <c r="AA132" s="342"/>
      <c r="AB132" s="342"/>
    </row>
    <row r="133" spans="2:28" ht="39" customHeight="1" x14ac:dyDescent="0.2">
      <c r="B133" s="348"/>
      <c r="C133" s="341"/>
      <c r="D133" s="353" t="s">
        <v>103</v>
      </c>
      <c r="E133" s="354" t="s">
        <v>58</v>
      </c>
      <c r="F133" s="344">
        <v>5229</v>
      </c>
      <c r="G133" s="344">
        <v>2390</v>
      </c>
      <c r="H133" s="344">
        <v>2390</v>
      </c>
      <c r="I133" s="344">
        <v>2390</v>
      </c>
      <c r="J133" s="344">
        <f t="shared" si="103"/>
        <v>0</v>
      </c>
      <c r="K133" s="344">
        <v>2390</v>
      </c>
      <c r="L133" s="345">
        <v>100</v>
      </c>
      <c r="M133" s="345">
        <f t="shared" si="104"/>
        <v>5229</v>
      </c>
      <c r="N133" s="344">
        <f t="shared" si="105"/>
        <v>100</v>
      </c>
      <c r="O133" s="344">
        <f t="shared" si="109"/>
        <v>0</v>
      </c>
      <c r="P133" s="344">
        <f t="shared" si="106"/>
        <v>0</v>
      </c>
      <c r="Q133" s="344">
        <f t="shared" si="107"/>
        <v>-40.527000000000001</v>
      </c>
      <c r="R133" s="345"/>
      <c r="S133" s="345">
        <v>-40.527000000000001</v>
      </c>
      <c r="T133" s="344"/>
      <c r="U133" s="344"/>
      <c r="V133" s="344">
        <v>0</v>
      </c>
      <c r="W133" s="344"/>
      <c r="X133" s="344"/>
      <c r="Y133" s="344"/>
      <c r="Z133" s="344"/>
      <c r="AA133" s="342"/>
      <c r="AB133" s="342"/>
    </row>
    <row r="134" spans="2:28" x14ac:dyDescent="0.2">
      <c r="B134" s="341"/>
      <c r="C134" s="341"/>
      <c r="D134" s="341" t="s">
        <v>59</v>
      </c>
      <c r="E134" s="350" t="s">
        <v>60</v>
      </c>
      <c r="F134" s="344">
        <v>9190</v>
      </c>
      <c r="G134" s="344">
        <v>4800</v>
      </c>
      <c r="H134" s="344">
        <v>4800</v>
      </c>
      <c r="I134" s="344">
        <v>4800</v>
      </c>
      <c r="J134" s="344">
        <f t="shared" si="103"/>
        <v>0</v>
      </c>
      <c r="K134" s="344">
        <v>4800</v>
      </c>
      <c r="L134" s="345">
        <v>100</v>
      </c>
      <c r="M134" s="345">
        <f t="shared" si="104"/>
        <v>9190</v>
      </c>
      <c r="N134" s="344">
        <f t="shared" si="105"/>
        <v>100</v>
      </c>
      <c r="O134" s="344">
        <v>0</v>
      </c>
      <c r="P134" s="344">
        <f t="shared" si="106"/>
        <v>0</v>
      </c>
      <c r="Q134" s="344">
        <f t="shared" si="107"/>
        <v>0</v>
      </c>
      <c r="R134" s="345"/>
      <c r="S134" s="345"/>
      <c r="T134" s="344"/>
      <c r="U134" s="344"/>
      <c r="V134" s="344">
        <f t="shared" si="108"/>
        <v>0</v>
      </c>
      <c r="W134" s="363"/>
      <c r="X134" s="363"/>
      <c r="Y134" s="363"/>
      <c r="Z134" s="344"/>
      <c r="AA134" s="342"/>
      <c r="AB134" s="342"/>
    </row>
    <row r="135" spans="2:28" ht="38.25" x14ac:dyDescent="0.2">
      <c r="B135" s="341"/>
      <c r="C135" s="341"/>
      <c r="D135" s="341" t="s">
        <v>61</v>
      </c>
      <c r="E135" s="350" t="s">
        <v>62</v>
      </c>
      <c r="F135" s="344">
        <v>7832</v>
      </c>
      <c r="G135" s="344">
        <v>3430</v>
      </c>
      <c r="H135" s="344">
        <v>3430</v>
      </c>
      <c r="I135" s="344">
        <v>3430</v>
      </c>
      <c r="J135" s="344">
        <f t="shared" si="103"/>
        <v>0</v>
      </c>
      <c r="K135" s="344">
        <v>3430</v>
      </c>
      <c r="L135" s="345">
        <v>100</v>
      </c>
      <c r="M135" s="345">
        <f t="shared" si="104"/>
        <v>7832</v>
      </c>
      <c r="N135" s="344">
        <f t="shared" si="105"/>
        <v>100</v>
      </c>
      <c r="O135" s="344">
        <v>0</v>
      </c>
      <c r="P135" s="344">
        <f t="shared" si="106"/>
        <v>0</v>
      </c>
      <c r="Q135" s="344">
        <f t="shared" si="107"/>
        <v>-39.305999999999997</v>
      </c>
      <c r="R135" s="345"/>
      <c r="S135" s="345">
        <v>-39.305999999999997</v>
      </c>
      <c r="T135" s="344"/>
      <c r="U135" s="344"/>
      <c r="V135" s="344">
        <f t="shared" si="108"/>
        <v>39.305999999999997</v>
      </c>
      <c r="W135" s="363"/>
      <c r="X135" s="363"/>
      <c r="Y135" s="363"/>
      <c r="Z135" s="344"/>
      <c r="AA135" s="342"/>
      <c r="AB135" s="342"/>
    </row>
    <row r="136" spans="2:28" ht="25.5" x14ac:dyDescent="0.2">
      <c r="B136" s="348"/>
      <c r="C136" s="341"/>
      <c r="D136" s="353" t="s">
        <v>89</v>
      </c>
      <c r="E136" s="362" t="s">
        <v>110</v>
      </c>
      <c r="F136" s="344">
        <v>50</v>
      </c>
      <c r="G136" s="344">
        <v>0</v>
      </c>
      <c r="H136" s="344">
        <v>0</v>
      </c>
      <c r="I136" s="344">
        <v>0</v>
      </c>
      <c r="J136" s="344">
        <f t="shared" si="103"/>
        <v>0</v>
      </c>
      <c r="K136" s="344">
        <v>0</v>
      </c>
      <c r="L136" s="345">
        <v>100</v>
      </c>
      <c r="M136" s="345">
        <f t="shared" si="104"/>
        <v>50</v>
      </c>
      <c r="N136" s="344">
        <f t="shared" si="105"/>
        <v>100</v>
      </c>
      <c r="O136" s="344">
        <f t="shared" si="109"/>
        <v>0</v>
      </c>
      <c r="P136" s="344">
        <f t="shared" si="106"/>
        <v>0</v>
      </c>
      <c r="Q136" s="344">
        <f t="shared" si="107"/>
        <v>0</v>
      </c>
      <c r="R136" s="345"/>
      <c r="S136" s="345"/>
      <c r="T136" s="344"/>
      <c r="U136" s="344"/>
      <c r="V136" s="344">
        <f t="shared" si="108"/>
        <v>0</v>
      </c>
      <c r="W136" s="344"/>
      <c r="X136" s="344"/>
      <c r="Y136" s="344"/>
      <c r="Z136" s="344"/>
      <c r="AA136" s="342"/>
      <c r="AB136" s="342"/>
    </row>
    <row r="137" spans="2:28" ht="51" customHeight="1" x14ac:dyDescent="0.2">
      <c r="B137" s="341"/>
      <c r="C137" s="341"/>
      <c r="D137" s="341" t="s">
        <v>64</v>
      </c>
      <c r="E137" s="372" t="s">
        <v>65</v>
      </c>
      <c r="F137" s="344">
        <v>5221</v>
      </c>
      <c r="G137" s="344">
        <v>2100</v>
      </c>
      <c r="H137" s="344">
        <v>2100</v>
      </c>
      <c r="I137" s="344">
        <v>2100</v>
      </c>
      <c r="J137" s="344">
        <f t="shared" si="103"/>
        <v>0</v>
      </c>
      <c r="K137" s="344">
        <v>2100</v>
      </c>
      <c r="L137" s="345">
        <v>100</v>
      </c>
      <c r="M137" s="345">
        <f t="shared" si="104"/>
        <v>5221</v>
      </c>
      <c r="N137" s="344">
        <f t="shared" si="105"/>
        <v>100</v>
      </c>
      <c r="O137" s="344">
        <v>0</v>
      </c>
      <c r="P137" s="344">
        <f t="shared" si="106"/>
        <v>0</v>
      </c>
      <c r="Q137" s="344">
        <f t="shared" si="107"/>
        <v>-6.359</v>
      </c>
      <c r="R137" s="345"/>
      <c r="S137" s="345">
        <v>-6.359</v>
      </c>
      <c r="T137" s="344"/>
      <c r="U137" s="344"/>
      <c r="V137" s="344">
        <f t="shared" si="108"/>
        <v>6.359</v>
      </c>
      <c r="W137" s="363"/>
      <c r="X137" s="363"/>
      <c r="Y137" s="363"/>
      <c r="Z137" s="344"/>
      <c r="AA137" s="342"/>
      <c r="AB137" s="342"/>
    </row>
    <row r="138" spans="2:28" ht="76.5" x14ac:dyDescent="0.2">
      <c r="B138" s="341"/>
      <c r="C138" s="341"/>
      <c r="D138" s="341" t="s">
        <v>91</v>
      </c>
      <c r="E138" s="350" t="s">
        <v>92</v>
      </c>
      <c r="F138" s="344">
        <v>57182</v>
      </c>
      <c r="G138" s="344">
        <v>57182</v>
      </c>
      <c r="H138" s="344">
        <v>20143</v>
      </c>
      <c r="I138" s="344">
        <v>49095.372990000003</v>
      </c>
      <c r="J138" s="344">
        <f t="shared" si="103"/>
        <v>-8086.6270099999965</v>
      </c>
      <c r="K138" s="344">
        <v>20142.379379999998</v>
      </c>
      <c r="L138" s="345">
        <v>100</v>
      </c>
      <c r="M138" s="345">
        <f t="shared" si="104"/>
        <v>57182</v>
      </c>
      <c r="N138" s="344">
        <f t="shared" si="105"/>
        <v>100</v>
      </c>
      <c r="O138" s="344">
        <v>0</v>
      </c>
      <c r="P138" s="344">
        <f t="shared" si="106"/>
        <v>-0.62062000000150874</v>
      </c>
      <c r="Q138" s="344">
        <f t="shared" si="107"/>
        <v>-1703.376</v>
      </c>
      <c r="R138" s="345"/>
      <c r="S138" s="345"/>
      <c r="T138" s="344">
        <v>-1703.376</v>
      </c>
      <c r="U138" s="344"/>
      <c r="V138" s="344">
        <f t="shared" si="108"/>
        <v>1702.7553799999985</v>
      </c>
      <c r="W138" s="363"/>
      <c r="X138" s="363"/>
      <c r="Y138" s="363"/>
      <c r="Z138" s="344"/>
      <c r="AA138" s="342" t="s">
        <v>216</v>
      </c>
      <c r="AB138" s="342" t="s">
        <v>239</v>
      </c>
    </row>
    <row r="139" spans="2:28" ht="40.5" customHeight="1" x14ac:dyDescent="0.2">
      <c r="B139" s="341"/>
      <c r="C139" s="341"/>
      <c r="D139" s="341" t="s">
        <v>93</v>
      </c>
      <c r="E139" s="350" t="s">
        <v>94</v>
      </c>
      <c r="F139" s="344">
        <v>1764</v>
      </c>
      <c r="G139" s="344">
        <v>1764</v>
      </c>
      <c r="H139" s="344">
        <v>1474</v>
      </c>
      <c r="I139" s="344">
        <v>1473.45</v>
      </c>
      <c r="J139" s="344">
        <f t="shared" si="103"/>
        <v>-290.54999999999995</v>
      </c>
      <c r="K139" s="344">
        <v>1473.45</v>
      </c>
      <c r="L139" s="345">
        <v>100</v>
      </c>
      <c r="M139" s="345">
        <f t="shared" si="104"/>
        <v>1764</v>
      </c>
      <c r="N139" s="344">
        <f t="shared" si="105"/>
        <v>100</v>
      </c>
      <c r="O139" s="344">
        <f t="shared" ref="O139:O142" si="110">M139-F139</f>
        <v>0</v>
      </c>
      <c r="P139" s="344">
        <f t="shared" si="106"/>
        <v>-0.54999999999995453</v>
      </c>
      <c r="Q139" s="344">
        <f t="shared" si="107"/>
        <v>0</v>
      </c>
      <c r="R139" s="345"/>
      <c r="S139" s="345"/>
      <c r="T139" s="344"/>
      <c r="U139" s="344"/>
      <c r="V139" s="344">
        <f t="shared" si="108"/>
        <v>-0.54999999999995453</v>
      </c>
      <c r="W139" s="344"/>
      <c r="X139" s="344"/>
      <c r="Y139" s="344"/>
      <c r="Z139" s="344"/>
      <c r="AA139" s="342" t="s">
        <v>66</v>
      </c>
      <c r="AB139" s="342" t="s">
        <v>66</v>
      </c>
    </row>
    <row r="140" spans="2:28" ht="39" customHeight="1" x14ac:dyDescent="0.2">
      <c r="B140" s="348"/>
      <c r="C140" s="341"/>
      <c r="D140" s="353" t="s">
        <v>95</v>
      </c>
      <c r="E140" s="362" t="s">
        <v>96</v>
      </c>
      <c r="F140" s="344">
        <v>433</v>
      </c>
      <c r="G140" s="344">
        <v>433</v>
      </c>
      <c r="H140" s="344">
        <v>0</v>
      </c>
      <c r="I140" s="344">
        <v>431.71951999999999</v>
      </c>
      <c r="J140" s="344">
        <f t="shared" si="103"/>
        <v>-1.2804800000000114</v>
      </c>
      <c r="K140" s="344">
        <v>0</v>
      </c>
      <c r="L140" s="345">
        <v>100</v>
      </c>
      <c r="M140" s="345">
        <f t="shared" si="104"/>
        <v>433</v>
      </c>
      <c r="N140" s="344">
        <f t="shared" si="105"/>
        <v>100</v>
      </c>
      <c r="O140" s="344">
        <f t="shared" si="110"/>
        <v>0</v>
      </c>
      <c r="P140" s="344">
        <f t="shared" si="106"/>
        <v>0</v>
      </c>
      <c r="Q140" s="344">
        <f t="shared" si="107"/>
        <v>0</v>
      </c>
      <c r="R140" s="344"/>
      <c r="S140" s="345"/>
      <c r="T140" s="344"/>
      <c r="U140" s="344"/>
      <c r="V140" s="344">
        <f t="shared" si="108"/>
        <v>0</v>
      </c>
      <c r="W140" s="344"/>
      <c r="X140" s="344"/>
      <c r="Y140" s="344"/>
      <c r="Z140" s="344"/>
      <c r="AA140" s="342"/>
      <c r="AB140" s="342" t="s">
        <v>66</v>
      </c>
    </row>
    <row r="141" spans="2:28" ht="63.75" x14ac:dyDescent="0.2">
      <c r="B141" s="341"/>
      <c r="C141" s="341"/>
      <c r="D141" s="341" t="s">
        <v>71</v>
      </c>
      <c r="E141" s="350" t="s">
        <v>104</v>
      </c>
      <c r="F141" s="344">
        <v>3107</v>
      </c>
      <c r="G141" s="344">
        <v>3107</v>
      </c>
      <c r="H141" s="344">
        <v>2012</v>
      </c>
      <c r="I141" s="344">
        <v>2011.729</v>
      </c>
      <c r="J141" s="344">
        <f t="shared" si="103"/>
        <v>-1095.271</v>
      </c>
      <c r="K141" s="344">
        <v>2011.729</v>
      </c>
      <c r="L141" s="345">
        <v>100</v>
      </c>
      <c r="M141" s="345">
        <f t="shared" si="104"/>
        <v>3107</v>
      </c>
      <c r="N141" s="344">
        <f t="shared" si="105"/>
        <v>100</v>
      </c>
      <c r="O141" s="344">
        <v>0</v>
      </c>
      <c r="P141" s="344">
        <f t="shared" si="106"/>
        <v>-0.27099999999995816</v>
      </c>
      <c r="Q141" s="344">
        <f t="shared" si="107"/>
        <v>0</v>
      </c>
      <c r="R141" s="345"/>
      <c r="S141" s="345"/>
      <c r="T141" s="344"/>
      <c r="U141" s="344"/>
      <c r="V141" s="344">
        <v>0</v>
      </c>
      <c r="W141" s="363"/>
      <c r="X141" s="363"/>
      <c r="Y141" s="363"/>
      <c r="Z141" s="344"/>
      <c r="AA141" s="342" t="s">
        <v>66</v>
      </c>
      <c r="AB141" s="342" t="s">
        <v>66</v>
      </c>
    </row>
    <row r="142" spans="2:28" ht="50.25" customHeight="1" x14ac:dyDescent="0.2">
      <c r="B142" s="348"/>
      <c r="C142" s="341"/>
      <c r="D142" s="353" t="s">
        <v>75</v>
      </c>
      <c r="E142" s="349" t="s">
        <v>76</v>
      </c>
      <c r="F142" s="344">
        <v>4122</v>
      </c>
      <c r="G142" s="344">
        <v>2122</v>
      </c>
      <c r="H142" s="344">
        <v>200</v>
      </c>
      <c r="I142" s="344">
        <v>800</v>
      </c>
      <c r="J142" s="344">
        <f t="shared" si="103"/>
        <v>-1322</v>
      </c>
      <c r="K142" s="344">
        <v>200</v>
      </c>
      <c r="L142" s="345">
        <v>100</v>
      </c>
      <c r="M142" s="345">
        <f t="shared" si="104"/>
        <v>4122</v>
      </c>
      <c r="N142" s="344">
        <f t="shared" si="105"/>
        <v>100</v>
      </c>
      <c r="O142" s="344">
        <f t="shared" si="110"/>
        <v>0</v>
      </c>
      <c r="P142" s="344">
        <f t="shared" si="106"/>
        <v>0</v>
      </c>
      <c r="Q142" s="344">
        <f t="shared" si="107"/>
        <v>0</v>
      </c>
      <c r="R142" s="345"/>
      <c r="S142" s="345"/>
      <c r="T142" s="345"/>
      <c r="U142" s="345"/>
      <c r="V142" s="344">
        <v>0</v>
      </c>
      <c r="W142" s="344"/>
      <c r="X142" s="344"/>
      <c r="Y142" s="344"/>
      <c r="Z142" s="344"/>
      <c r="AA142" s="342"/>
      <c r="AB142" s="342" t="s">
        <v>66</v>
      </c>
    </row>
    <row r="143" spans="2:28" ht="63.75" x14ac:dyDescent="0.2">
      <c r="B143" s="341"/>
      <c r="C143" s="341"/>
      <c r="D143" s="341" t="s">
        <v>77</v>
      </c>
      <c r="E143" s="350" t="s">
        <v>78</v>
      </c>
      <c r="F143" s="344">
        <v>74287</v>
      </c>
      <c r="G143" s="344">
        <v>72466</v>
      </c>
      <c r="H143" s="344">
        <v>30177</v>
      </c>
      <c r="I143" s="344">
        <v>72409.668569999994</v>
      </c>
      <c r="J143" s="344">
        <f t="shared" si="103"/>
        <v>-56.331430000005639</v>
      </c>
      <c r="K143" s="344">
        <v>30176.928550000001</v>
      </c>
      <c r="L143" s="345">
        <v>100</v>
      </c>
      <c r="M143" s="345">
        <f t="shared" si="104"/>
        <v>74287</v>
      </c>
      <c r="N143" s="344">
        <f t="shared" si="105"/>
        <v>100</v>
      </c>
      <c r="O143" s="344">
        <v>0</v>
      </c>
      <c r="P143" s="344">
        <f t="shared" si="106"/>
        <v>-7.1449999999458669E-2</v>
      </c>
      <c r="Q143" s="344">
        <f t="shared" si="107"/>
        <v>-0.214</v>
      </c>
      <c r="R143" s="344"/>
      <c r="S143" s="345"/>
      <c r="T143" s="344">
        <v>-0.214</v>
      </c>
      <c r="U143" s="344"/>
      <c r="V143" s="344">
        <v>0</v>
      </c>
      <c r="W143" s="363"/>
      <c r="X143" s="363"/>
      <c r="Y143" s="363"/>
      <c r="Z143" s="344"/>
      <c r="AA143" s="342"/>
      <c r="AB143" s="342" t="s">
        <v>66</v>
      </c>
    </row>
    <row r="144" spans="2:28" ht="27.75" customHeight="1" x14ac:dyDescent="0.2">
      <c r="B144" s="348"/>
      <c r="C144" s="341"/>
      <c r="D144" s="341" t="s">
        <v>83</v>
      </c>
      <c r="E144" s="350" t="s">
        <v>84</v>
      </c>
      <c r="F144" s="344">
        <v>13</v>
      </c>
      <c r="G144" s="344">
        <v>0</v>
      </c>
      <c r="H144" s="344">
        <v>0</v>
      </c>
      <c r="I144" s="344">
        <v>0</v>
      </c>
      <c r="J144" s="344">
        <f t="shared" si="103"/>
        <v>0</v>
      </c>
      <c r="K144" s="344">
        <v>0</v>
      </c>
      <c r="L144" s="345">
        <v>100</v>
      </c>
      <c r="M144" s="345">
        <f t="shared" si="104"/>
        <v>13</v>
      </c>
      <c r="N144" s="344">
        <f t="shared" si="105"/>
        <v>100</v>
      </c>
      <c r="O144" s="344">
        <f t="shared" ref="O144:O153" si="111">M144-F144</f>
        <v>0</v>
      </c>
      <c r="P144" s="344">
        <f t="shared" si="106"/>
        <v>0</v>
      </c>
      <c r="Q144" s="344">
        <f t="shared" si="107"/>
        <v>0</v>
      </c>
      <c r="R144" s="345"/>
      <c r="S144" s="345"/>
      <c r="T144" s="344"/>
      <c r="U144" s="344"/>
      <c r="V144" s="344">
        <f>P144-Q144-U144</f>
        <v>0</v>
      </c>
      <c r="W144" s="344"/>
      <c r="X144" s="344"/>
      <c r="Y144" s="344"/>
      <c r="Z144" s="344"/>
      <c r="AA144" s="342"/>
      <c r="AB144" s="342"/>
    </row>
    <row r="145" spans="1:670" s="357" customFormat="1" ht="64.5" customHeight="1" x14ac:dyDescent="0.2">
      <c r="A145" s="365"/>
      <c r="B145" s="341" t="s">
        <v>87</v>
      </c>
      <c r="C145" s="341"/>
      <c r="D145" s="341"/>
      <c r="E145" s="350" t="s">
        <v>182</v>
      </c>
      <c r="F145" s="344">
        <f t="shared" ref="F145:I145" si="112">F146</f>
        <v>744647</v>
      </c>
      <c r="G145" s="344">
        <f t="shared" si="112"/>
        <v>457005</v>
      </c>
      <c r="H145" s="344">
        <f t="shared" si="112"/>
        <v>133979</v>
      </c>
      <c r="I145" s="344">
        <f t="shared" si="112"/>
        <v>233641.90651000003</v>
      </c>
      <c r="J145" s="344">
        <f t="shared" si="103"/>
        <v>-223363.09348999997</v>
      </c>
      <c r="K145" s="344">
        <f t="shared" ref="K145:T145" si="113">K146</f>
        <v>131962.53483000002</v>
      </c>
      <c r="L145" s="345">
        <f t="shared" ref="L145:L151" si="114">(K145/H145)*100</f>
        <v>98.494939378559337</v>
      </c>
      <c r="M145" s="344">
        <f t="shared" si="113"/>
        <v>744647</v>
      </c>
      <c r="N145" s="344">
        <f t="shared" si="105"/>
        <v>100</v>
      </c>
      <c r="O145" s="344">
        <f t="shared" si="113"/>
        <v>0</v>
      </c>
      <c r="P145" s="344">
        <f t="shared" si="113"/>
        <v>-2016.4651700000027</v>
      </c>
      <c r="Q145" s="344">
        <f t="shared" si="113"/>
        <v>-42190.234000000004</v>
      </c>
      <c r="R145" s="344">
        <f t="shared" si="113"/>
        <v>0</v>
      </c>
      <c r="S145" s="344">
        <f t="shared" si="113"/>
        <v>-28546.297000000002</v>
      </c>
      <c r="T145" s="344">
        <f t="shared" si="113"/>
        <v>-13643.937</v>
      </c>
      <c r="U145" s="344">
        <v>0</v>
      </c>
      <c r="V145" s="344">
        <v>0</v>
      </c>
      <c r="W145" s="366"/>
      <c r="X145" s="366"/>
      <c r="Y145" s="366"/>
      <c r="Z145" s="366"/>
      <c r="AA145" s="367"/>
      <c r="AC145" s="339"/>
      <c r="AD145" s="365"/>
      <c r="AE145" s="365"/>
      <c r="AF145" s="365"/>
      <c r="AG145" s="365"/>
      <c r="AH145" s="365"/>
      <c r="AI145" s="365"/>
      <c r="AJ145" s="365"/>
      <c r="AK145" s="365"/>
      <c r="AL145" s="365"/>
      <c r="AM145" s="365"/>
      <c r="AN145" s="365"/>
      <c r="AO145" s="365"/>
      <c r="AP145" s="365"/>
      <c r="AQ145" s="365"/>
      <c r="AR145" s="365"/>
      <c r="AS145" s="365"/>
      <c r="AT145" s="365"/>
      <c r="AU145" s="365"/>
      <c r="AV145" s="365"/>
      <c r="AW145" s="365"/>
      <c r="AX145" s="365"/>
      <c r="AY145" s="365"/>
      <c r="AZ145" s="365"/>
      <c r="BA145" s="365"/>
      <c r="BB145" s="365"/>
      <c r="BC145" s="365"/>
      <c r="BD145" s="365"/>
      <c r="BE145" s="365"/>
      <c r="BF145" s="365"/>
      <c r="BG145" s="365"/>
      <c r="BH145" s="365"/>
      <c r="BI145" s="365"/>
      <c r="BJ145" s="365"/>
      <c r="BK145" s="365"/>
      <c r="BL145" s="365"/>
      <c r="BM145" s="365"/>
      <c r="BN145" s="365"/>
      <c r="BO145" s="365"/>
      <c r="BP145" s="365"/>
      <c r="BQ145" s="365"/>
      <c r="BR145" s="365"/>
      <c r="BS145" s="365"/>
      <c r="BT145" s="365"/>
      <c r="BU145" s="365"/>
      <c r="BV145" s="365"/>
      <c r="BW145" s="365"/>
      <c r="BX145" s="365"/>
      <c r="BY145" s="365"/>
      <c r="BZ145" s="365"/>
      <c r="CA145" s="365"/>
      <c r="CB145" s="365"/>
      <c r="CC145" s="365"/>
      <c r="CD145" s="365"/>
      <c r="CE145" s="365"/>
      <c r="CF145" s="365"/>
      <c r="CG145" s="365"/>
      <c r="CH145" s="365"/>
      <c r="CI145" s="365"/>
      <c r="CJ145" s="365"/>
      <c r="CK145" s="365"/>
      <c r="CL145" s="365"/>
      <c r="CM145" s="365"/>
      <c r="CN145" s="365"/>
      <c r="CO145" s="365"/>
      <c r="CP145" s="365"/>
      <c r="CQ145" s="365"/>
      <c r="CR145" s="365"/>
      <c r="CS145" s="365"/>
      <c r="CT145" s="365"/>
      <c r="CU145" s="365"/>
      <c r="CV145" s="365"/>
      <c r="CW145" s="365"/>
      <c r="CX145" s="365"/>
      <c r="CY145" s="365"/>
      <c r="CZ145" s="365"/>
      <c r="DA145" s="365"/>
      <c r="DB145" s="365"/>
      <c r="DC145" s="365"/>
      <c r="DD145" s="365"/>
      <c r="DE145" s="365"/>
      <c r="DF145" s="365"/>
      <c r="DG145" s="365"/>
      <c r="DH145" s="365"/>
      <c r="DI145" s="365"/>
      <c r="DJ145" s="365"/>
      <c r="DK145" s="365"/>
      <c r="DL145" s="365"/>
      <c r="DM145" s="365"/>
      <c r="DN145" s="365"/>
      <c r="DO145" s="365"/>
      <c r="DP145" s="365"/>
      <c r="DQ145" s="365"/>
      <c r="DR145" s="365"/>
      <c r="DS145" s="365"/>
      <c r="DT145" s="365"/>
      <c r="DU145" s="365"/>
      <c r="DV145" s="365"/>
      <c r="DW145" s="365"/>
      <c r="DX145" s="365"/>
      <c r="DY145" s="365"/>
      <c r="DZ145" s="365"/>
      <c r="EA145" s="365"/>
      <c r="EB145" s="365"/>
      <c r="EC145" s="365"/>
      <c r="ED145" s="365"/>
      <c r="EE145" s="365"/>
      <c r="EF145" s="365"/>
      <c r="EG145" s="365"/>
      <c r="EH145" s="365"/>
      <c r="EI145" s="365"/>
      <c r="EJ145" s="365"/>
      <c r="EK145" s="365"/>
      <c r="EL145" s="365"/>
      <c r="EM145" s="365"/>
      <c r="EN145" s="365"/>
      <c r="EO145" s="365"/>
      <c r="EP145" s="365"/>
      <c r="EQ145" s="365"/>
      <c r="ER145" s="365"/>
      <c r="ES145" s="365"/>
      <c r="ET145" s="365"/>
      <c r="EU145" s="365"/>
      <c r="EV145" s="365"/>
      <c r="EW145" s="365"/>
      <c r="EX145" s="365"/>
      <c r="EY145" s="365"/>
      <c r="EZ145" s="365"/>
      <c r="FA145" s="365"/>
      <c r="FB145" s="365"/>
      <c r="FC145" s="365"/>
      <c r="FD145" s="365"/>
      <c r="FE145" s="365"/>
      <c r="FF145" s="365"/>
      <c r="FG145" s="365"/>
      <c r="FH145" s="365"/>
      <c r="FI145" s="365"/>
      <c r="FJ145" s="365"/>
      <c r="FK145" s="365"/>
      <c r="FL145" s="365"/>
      <c r="FM145" s="365"/>
      <c r="FN145" s="365"/>
      <c r="FO145" s="365"/>
      <c r="FP145" s="365"/>
      <c r="FQ145" s="365"/>
      <c r="FR145" s="365"/>
      <c r="FS145" s="365"/>
      <c r="FT145" s="365"/>
      <c r="FU145" s="365"/>
      <c r="FV145" s="365"/>
      <c r="FW145" s="365"/>
      <c r="FX145" s="365"/>
      <c r="FY145" s="365"/>
      <c r="FZ145" s="365"/>
      <c r="GA145" s="365"/>
      <c r="GB145" s="365"/>
      <c r="GC145" s="365"/>
      <c r="GD145" s="365"/>
      <c r="GE145" s="365"/>
      <c r="GF145" s="365"/>
      <c r="GG145" s="365"/>
      <c r="GH145" s="365"/>
      <c r="GI145" s="365"/>
      <c r="GJ145" s="365"/>
      <c r="GK145" s="365"/>
      <c r="GL145" s="365"/>
      <c r="GM145" s="365"/>
      <c r="GN145" s="365"/>
      <c r="GO145" s="365"/>
      <c r="GP145" s="365"/>
      <c r="GQ145" s="365"/>
      <c r="GR145" s="365"/>
      <c r="GS145" s="365"/>
      <c r="GT145" s="365"/>
      <c r="GU145" s="365"/>
      <c r="GV145" s="365"/>
      <c r="GW145" s="365"/>
      <c r="GX145" s="365"/>
      <c r="GY145" s="365"/>
      <c r="GZ145" s="365"/>
      <c r="HA145" s="365"/>
      <c r="HB145" s="365"/>
      <c r="HC145" s="365"/>
      <c r="HD145" s="365"/>
      <c r="HE145" s="365"/>
      <c r="HF145" s="365"/>
      <c r="HG145" s="365"/>
      <c r="HH145" s="365"/>
      <c r="HI145" s="365"/>
      <c r="HJ145" s="365"/>
      <c r="HK145" s="365"/>
      <c r="HL145" s="365"/>
      <c r="HM145" s="365"/>
      <c r="HN145" s="365"/>
      <c r="HO145" s="365"/>
      <c r="HP145" s="365"/>
      <c r="HQ145" s="365"/>
      <c r="HR145" s="365"/>
      <c r="HS145" s="365"/>
      <c r="HT145" s="365"/>
      <c r="HU145" s="365"/>
      <c r="HV145" s="365"/>
      <c r="HW145" s="365"/>
      <c r="HX145" s="365"/>
      <c r="HY145" s="365"/>
      <c r="HZ145" s="365"/>
      <c r="IA145" s="365"/>
      <c r="IB145" s="365"/>
      <c r="IC145" s="365"/>
      <c r="ID145" s="365"/>
      <c r="IE145" s="365"/>
      <c r="IF145" s="365"/>
      <c r="IG145" s="365"/>
      <c r="IH145" s="365"/>
      <c r="II145" s="365"/>
      <c r="IJ145" s="365"/>
      <c r="IK145" s="365"/>
      <c r="IL145" s="365"/>
      <c r="IM145" s="365"/>
      <c r="IN145" s="365"/>
      <c r="IO145" s="365"/>
      <c r="IP145" s="365"/>
      <c r="IQ145" s="365"/>
      <c r="IR145" s="365"/>
      <c r="IS145" s="365"/>
      <c r="IT145" s="365"/>
      <c r="IU145" s="365"/>
      <c r="IV145" s="365"/>
      <c r="IW145" s="365"/>
      <c r="IX145" s="365"/>
      <c r="IY145" s="365"/>
      <c r="IZ145" s="365"/>
      <c r="JA145" s="365"/>
      <c r="JB145" s="365"/>
      <c r="JC145" s="365"/>
      <c r="JD145" s="365"/>
      <c r="JE145" s="365"/>
      <c r="JF145" s="365"/>
      <c r="JG145" s="365"/>
      <c r="JH145" s="365"/>
      <c r="JI145" s="365"/>
      <c r="JJ145" s="365"/>
      <c r="JK145" s="365"/>
      <c r="JL145" s="365"/>
      <c r="JM145" s="365"/>
      <c r="JN145" s="365"/>
      <c r="JO145" s="365"/>
      <c r="JP145" s="365"/>
      <c r="JQ145" s="365"/>
      <c r="JR145" s="365"/>
      <c r="JS145" s="365"/>
      <c r="JT145" s="365"/>
      <c r="JU145" s="365"/>
      <c r="JV145" s="365"/>
      <c r="JW145" s="365"/>
      <c r="JX145" s="365"/>
      <c r="JY145" s="365"/>
      <c r="JZ145" s="365"/>
      <c r="KA145" s="365"/>
      <c r="KB145" s="365"/>
      <c r="KC145" s="365"/>
      <c r="KD145" s="365"/>
      <c r="KE145" s="365"/>
      <c r="KF145" s="365"/>
      <c r="KG145" s="365"/>
      <c r="KH145" s="365"/>
      <c r="KI145" s="365"/>
      <c r="KJ145" s="365"/>
      <c r="KK145" s="365"/>
      <c r="KL145" s="365"/>
      <c r="KM145" s="365"/>
      <c r="KN145" s="365"/>
      <c r="KO145" s="365"/>
      <c r="KP145" s="365"/>
      <c r="KQ145" s="365"/>
      <c r="KR145" s="365"/>
      <c r="KS145" s="365"/>
      <c r="KT145" s="365"/>
      <c r="KU145" s="365"/>
      <c r="KV145" s="365"/>
      <c r="KW145" s="365"/>
      <c r="KX145" s="365"/>
      <c r="KY145" s="365"/>
      <c r="KZ145" s="365"/>
      <c r="LA145" s="365"/>
      <c r="LB145" s="365"/>
      <c r="LC145" s="365"/>
      <c r="LD145" s="365"/>
      <c r="LE145" s="365"/>
      <c r="LF145" s="365"/>
      <c r="LG145" s="365"/>
      <c r="LH145" s="365"/>
      <c r="LI145" s="365"/>
      <c r="LJ145" s="365"/>
      <c r="LK145" s="365"/>
      <c r="LL145" s="365"/>
      <c r="LM145" s="365"/>
      <c r="LN145" s="365"/>
      <c r="LO145" s="365"/>
      <c r="LP145" s="365"/>
      <c r="LQ145" s="365"/>
      <c r="LR145" s="365"/>
      <c r="LS145" s="365"/>
      <c r="LT145" s="365"/>
      <c r="LU145" s="365"/>
      <c r="LV145" s="365"/>
      <c r="LW145" s="365"/>
      <c r="LX145" s="365"/>
      <c r="LY145" s="365"/>
      <c r="LZ145" s="365"/>
      <c r="MA145" s="365"/>
      <c r="MB145" s="365"/>
      <c r="MC145" s="365"/>
      <c r="MD145" s="365"/>
      <c r="ME145" s="365"/>
      <c r="MF145" s="365"/>
      <c r="MG145" s="365"/>
      <c r="MH145" s="365"/>
      <c r="MI145" s="365"/>
      <c r="MJ145" s="365"/>
      <c r="MK145" s="365"/>
      <c r="ML145" s="365"/>
      <c r="MM145" s="365"/>
      <c r="MN145" s="365"/>
      <c r="MO145" s="365"/>
      <c r="MP145" s="365"/>
      <c r="MQ145" s="365"/>
      <c r="MR145" s="365"/>
      <c r="MS145" s="365"/>
      <c r="MT145" s="365"/>
      <c r="MU145" s="365"/>
      <c r="MV145" s="365"/>
      <c r="MW145" s="365"/>
      <c r="MX145" s="365"/>
      <c r="MY145" s="365"/>
      <c r="MZ145" s="365"/>
      <c r="NA145" s="365"/>
      <c r="NB145" s="365"/>
      <c r="NC145" s="365"/>
      <c r="ND145" s="365"/>
      <c r="NE145" s="365"/>
      <c r="NF145" s="365"/>
      <c r="NG145" s="365"/>
      <c r="NH145" s="365"/>
      <c r="NI145" s="365"/>
      <c r="NJ145" s="365"/>
      <c r="NK145" s="365"/>
      <c r="NL145" s="365"/>
      <c r="NM145" s="365"/>
      <c r="NN145" s="365"/>
      <c r="NO145" s="365"/>
      <c r="NP145" s="365"/>
      <c r="NQ145" s="365"/>
      <c r="NR145" s="365"/>
      <c r="NS145" s="365"/>
      <c r="NT145" s="365"/>
      <c r="NU145" s="365"/>
      <c r="NV145" s="365"/>
      <c r="NW145" s="365"/>
      <c r="NX145" s="365"/>
      <c r="NY145" s="365"/>
      <c r="NZ145" s="365"/>
      <c r="OA145" s="365"/>
      <c r="OB145" s="365"/>
      <c r="OC145" s="365"/>
      <c r="OD145" s="365"/>
      <c r="OE145" s="365"/>
      <c r="OF145" s="365"/>
      <c r="OG145" s="365"/>
      <c r="OH145" s="365"/>
      <c r="OI145" s="365"/>
      <c r="OJ145" s="365"/>
      <c r="OK145" s="365"/>
      <c r="OL145" s="365"/>
      <c r="OM145" s="365"/>
      <c r="ON145" s="365"/>
      <c r="OO145" s="365"/>
      <c r="OP145" s="365"/>
      <c r="OQ145" s="365"/>
      <c r="OR145" s="365"/>
      <c r="OS145" s="365"/>
      <c r="OT145" s="365"/>
      <c r="OU145" s="365"/>
      <c r="OV145" s="365"/>
      <c r="OW145" s="365"/>
      <c r="OX145" s="365"/>
      <c r="OY145" s="365"/>
      <c r="OZ145" s="365"/>
      <c r="PA145" s="365"/>
      <c r="PB145" s="365"/>
      <c r="PC145" s="365"/>
      <c r="PD145" s="365"/>
      <c r="PE145" s="365"/>
      <c r="PF145" s="365"/>
      <c r="PG145" s="365"/>
      <c r="PH145" s="365"/>
      <c r="PI145" s="365"/>
      <c r="PJ145" s="365"/>
      <c r="PK145" s="365"/>
      <c r="PL145" s="365"/>
      <c r="PM145" s="365"/>
      <c r="PN145" s="365"/>
      <c r="PO145" s="365"/>
      <c r="PP145" s="365"/>
      <c r="PQ145" s="365"/>
      <c r="PR145" s="365"/>
      <c r="PS145" s="365"/>
      <c r="PT145" s="365"/>
      <c r="PU145" s="365"/>
      <c r="PV145" s="365"/>
      <c r="PW145" s="365"/>
      <c r="PX145" s="365"/>
      <c r="PY145" s="365"/>
      <c r="PZ145" s="365"/>
      <c r="QA145" s="365"/>
      <c r="QB145" s="365"/>
      <c r="QC145" s="365"/>
      <c r="QD145" s="365"/>
      <c r="QE145" s="365"/>
      <c r="QF145" s="365"/>
      <c r="QG145" s="365"/>
      <c r="QH145" s="365"/>
      <c r="QI145" s="365"/>
      <c r="QJ145" s="365"/>
      <c r="QK145" s="365"/>
      <c r="QL145" s="365"/>
      <c r="QM145" s="365"/>
      <c r="QN145" s="365"/>
      <c r="QO145" s="365"/>
      <c r="QP145" s="365"/>
      <c r="QQ145" s="365"/>
      <c r="QR145" s="365"/>
      <c r="QS145" s="365"/>
      <c r="QT145" s="365"/>
      <c r="QU145" s="365"/>
      <c r="QV145" s="365"/>
      <c r="QW145" s="365"/>
      <c r="QX145" s="365"/>
      <c r="QY145" s="365"/>
      <c r="QZ145" s="365"/>
      <c r="RA145" s="365"/>
      <c r="RB145" s="365"/>
      <c r="RC145" s="365"/>
      <c r="RD145" s="365"/>
      <c r="RE145" s="365"/>
      <c r="RF145" s="365"/>
      <c r="RG145" s="365"/>
      <c r="RH145" s="365"/>
      <c r="RI145" s="365"/>
      <c r="RJ145" s="365"/>
      <c r="RK145" s="365"/>
      <c r="RL145" s="365"/>
      <c r="RM145" s="365"/>
      <c r="RN145" s="365"/>
      <c r="RO145" s="365"/>
      <c r="RP145" s="365"/>
      <c r="RQ145" s="365"/>
      <c r="RR145" s="365"/>
      <c r="RS145" s="365"/>
      <c r="RT145" s="365"/>
      <c r="RU145" s="365"/>
      <c r="RV145" s="365"/>
      <c r="RW145" s="365"/>
      <c r="RX145" s="365"/>
      <c r="RY145" s="365"/>
      <c r="RZ145" s="365"/>
      <c r="SA145" s="365"/>
      <c r="SB145" s="365"/>
      <c r="SC145" s="365"/>
      <c r="SD145" s="365"/>
      <c r="SE145" s="365"/>
      <c r="SF145" s="365"/>
      <c r="SG145" s="365"/>
      <c r="SH145" s="365"/>
      <c r="SI145" s="365"/>
      <c r="SJ145" s="365"/>
      <c r="SK145" s="365"/>
      <c r="SL145" s="365"/>
      <c r="SM145" s="365"/>
      <c r="SN145" s="365"/>
      <c r="SO145" s="365"/>
      <c r="SP145" s="365"/>
      <c r="SQ145" s="365"/>
      <c r="SR145" s="365"/>
      <c r="SS145" s="365"/>
      <c r="ST145" s="365"/>
      <c r="SU145" s="365"/>
      <c r="SV145" s="365"/>
      <c r="SW145" s="365"/>
      <c r="SX145" s="365"/>
      <c r="SY145" s="365"/>
      <c r="SZ145" s="365"/>
      <c r="TA145" s="365"/>
      <c r="TB145" s="365"/>
      <c r="TC145" s="365"/>
      <c r="TD145" s="365"/>
      <c r="TE145" s="365"/>
      <c r="TF145" s="365"/>
      <c r="TG145" s="365"/>
      <c r="TH145" s="365"/>
      <c r="TI145" s="365"/>
      <c r="TJ145" s="365"/>
      <c r="TK145" s="365"/>
      <c r="TL145" s="365"/>
      <c r="TM145" s="365"/>
      <c r="TN145" s="365"/>
      <c r="TO145" s="365"/>
      <c r="TP145" s="365"/>
      <c r="TQ145" s="365"/>
      <c r="TR145" s="365"/>
      <c r="TS145" s="365"/>
      <c r="TT145" s="365"/>
      <c r="TU145" s="365"/>
      <c r="TV145" s="365"/>
      <c r="TW145" s="365"/>
      <c r="TX145" s="365"/>
      <c r="TY145" s="365"/>
      <c r="TZ145" s="365"/>
      <c r="UA145" s="365"/>
      <c r="UB145" s="365"/>
      <c r="UC145" s="365"/>
      <c r="UD145" s="365"/>
      <c r="UE145" s="365"/>
      <c r="UF145" s="365"/>
      <c r="UG145" s="365"/>
      <c r="UH145" s="365"/>
      <c r="UI145" s="365"/>
      <c r="UJ145" s="365"/>
      <c r="UK145" s="365"/>
      <c r="UL145" s="365"/>
      <c r="UM145" s="365"/>
      <c r="UN145" s="365"/>
      <c r="UO145" s="365"/>
      <c r="UP145" s="365"/>
      <c r="UQ145" s="365"/>
      <c r="UR145" s="365"/>
      <c r="US145" s="365"/>
      <c r="UT145" s="365"/>
      <c r="UU145" s="365"/>
      <c r="UV145" s="365"/>
      <c r="UW145" s="365"/>
      <c r="UX145" s="365"/>
      <c r="UY145" s="365"/>
      <c r="UZ145" s="365"/>
      <c r="VA145" s="365"/>
      <c r="VB145" s="365"/>
      <c r="VC145" s="365"/>
      <c r="VD145" s="365"/>
      <c r="VE145" s="365"/>
      <c r="VF145" s="365"/>
      <c r="VG145" s="365"/>
      <c r="VH145" s="365"/>
      <c r="VI145" s="365"/>
      <c r="VJ145" s="365"/>
      <c r="VK145" s="365"/>
      <c r="VL145" s="365"/>
      <c r="VM145" s="365"/>
      <c r="VN145" s="365"/>
      <c r="VO145" s="365"/>
      <c r="VP145" s="365"/>
      <c r="VQ145" s="365"/>
      <c r="VR145" s="365"/>
      <c r="VS145" s="365"/>
      <c r="VT145" s="365"/>
      <c r="VU145" s="365"/>
      <c r="VV145" s="365"/>
      <c r="VW145" s="365"/>
      <c r="VX145" s="365"/>
      <c r="VY145" s="365"/>
      <c r="VZ145" s="365"/>
      <c r="WA145" s="365"/>
      <c r="WB145" s="365"/>
      <c r="WC145" s="365"/>
      <c r="WD145" s="365"/>
      <c r="WE145" s="365"/>
      <c r="WF145" s="365"/>
      <c r="WG145" s="365"/>
      <c r="WH145" s="365"/>
      <c r="WI145" s="365"/>
      <c r="WJ145" s="365"/>
      <c r="WK145" s="365"/>
      <c r="WL145" s="365"/>
      <c r="WM145" s="365"/>
      <c r="WN145" s="365"/>
      <c r="WO145" s="365"/>
      <c r="WP145" s="365"/>
      <c r="WQ145" s="365"/>
      <c r="WR145" s="365"/>
      <c r="WS145" s="365"/>
      <c r="WT145" s="365"/>
      <c r="WU145" s="365"/>
      <c r="WV145" s="365"/>
      <c r="WW145" s="365"/>
      <c r="WX145" s="365"/>
      <c r="WY145" s="365"/>
      <c r="WZ145" s="365"/>
      <c r="XA145" s="365"/>
      <c r="XB145" s="365"/>
      <c r="XC145" s="365"/>
      <c r="XD145" s="365"/>
      <c r="XE145" s="365"/>
      <c r="XF145" s="365"/>
      <c r="XG145" s="365"/>
      <c r="XH145" s="365"/>
      <c r="XI145" s="365"/>
      <c r="XJ145" s="365"/>
      <c r="XK145" s="365"/>
      <c r="XL145" s="365"/>
      <c r="XM145" s="365"/>
      <c r="XN145" s="365"/>
      <c r="XO145" s="365"/>
      <c r="XP145" s="365"/>
      <c r="XQ145" s="365"/>
      <c r="XR145" s="365"/>
      <c r="XS145" s="365"/>
      <c r="XT145" s="365"/>
      <c r="XU145" s="365"/>
      <c r="XV145" s="365"/>
      <c r="XW145" s="365"/>
      <c r="XX145" s="365"/>
      <c r="XY145" s="365"/>
      <c r="XZ145" s="365"/>
      <c r="YA145" s="365"/>
      <c r="YB145" s="365"/>
      <c r="YC145" s="365"/>
      <c r="YD145" s="365"/>
      <c r="YE145" s="365"/>
      <c r="YF145" s="365"/>
      <c r="YG145" s="365"/>
      <c r="YH145" s="365"/>
      <c r="YI145" s="365"/>
      <c r="YJ145" s="365"/>
      <c r="YK145" s="365"/>
      <c r="YL145" s="365"/>
      <c r="YM145" s="365"/>
      <c r="YN145" s="365"/>
      <c r="YO145" s="365"/>
      <c r="YP145" s="365"/>
      <c r="YQ145" s="365"/>
      <c r="YR145" s="365"/>
      <c r="YS145" s="365"/>
      <c r="YT145" s="365"/>
    </row>
    <row r="146" spans="1:670" ht="25.5" x14ac:dyDescent="0.2">
      <c r="B146" s="348"/>
      <c r="C146" s="341" t="s">
        <v>46</v>
      </c>
      <c r="D146" s="341"/>
      <c r="E146" s="350" t="s">
        <v>47</v>
      </c>
      <c r="F146" s="368">
        <f t="shared" ref="F146:V146" si="115">F147+F149+F150+F151+F153+F154+F155+F157+F158+F159+F148+F152+F156+F160+F161</f>
        <v>744647</v>
      </c>
      <c r="G146" s="368">
        <f t="shared" si="115"/>
        <v>457005</v>
      </c>
      <c r="H146" s="368">
        <f t="shared" si="115"/>
        <v>133979</v>
      </c>
      <c r="I146" s="368">
        <f t="shared" si="115"/>
        <v>233641.90651000003</v>
      </c>
      <c r="J146" s="368">
        <f t="shared" si="115"/>
        <v>-223363.09349</v>
      </c>
      <c r="K146" s="374">
        <f t="shared" si="115"/>
        <v>131962.53483000002</v>
      </c>
      <c r="L146" s="368">
        <f t="shared" si="115"/>
        <v>1439.9762170870022</v>
      </c>
      <c r="M146" s="368">
        <f t="shared" si="115"/>
        <v>744647</v>
      </c>
      <c r="N146" s="368">
        <f t="shared" si="115"/>
        <v>1500</v>
      </c>
      <c r="O146" s="368">
        <f t="shared" si="115"/>
        <v>0</v>
      </c>
      <c r="P146" s="368">
        <f t="shared" si="115"/>
        <v>-2016.4651700000027</v>
      </c>
      <c r="Q146" s="368">
        <f t="shared" si="115"/>
        <v>-42190.234000000004</v>
      </c>
      <c r="R146" s="368">
        <f t="shared" si="115"/>
        <v>0</v>
      </c>
      <c r="S146" s="368">
        <f t="shared" si="115"/>
        <v>-28546.297000000002</v>
      </c>
      <c r="T146" s="368">
        <f t="shared" si="115"/>
        <v>-13643.937</v>
      </c>
      <c r="U146" s="368">
        <f t="shared" si="115"/>
        <v>0</v>
      </c>
      <c r="V146" s="368">
        <f t="shared" si="115"/>
        <v>38469.986830000002</v>
      </c>
      <c r="W146" s="344"/>
      <c r="X146" s="344"/>
      <c r="Y146" s="344"/>
      <c r="Z146" s="344"/>
      <c r="AA146" s="360"/>
      <c r="AB146" s="369"/>
    </row>
    <row r="147" spans="1:670" ht="25.5" x14ac:dyDescent="0.2">
      <c r="A147" s="375" t="s">
        <v>109</v>
      </c>
      <c r="B147" s="348"/>
      <c r="C147" s="341"/>
      <c r="D147" s="341" t="s">
        <v>88</v>
      </c>
      <c r="E147" s="350" t="s">
        <v>49</v>
      </c>
      <c r="F147" s="344">
        <v>327986</v>
      </c>
      <c r="G147" s="344">
        <v>84004</v>
      </c>
      <c r="H147" s="344">
        <v>66783</v>
      </c>
      <c r="I147" s="344">
        <v>65535.150999999998</v>
      </c>
      <c r="J147" s="344">
        <f t="shared" ref="J147:J161" si="116">I147-G147</f>
        <v>-18468.849000000002</v>
      </c>
      <c r="K147" s="344">
        <v>65535.150999999998</v>
      </c>
      <c r="L147" s="345">
        <f t="shared" si="114"/>
        <v>98.131487055088868</v>
      </c>
      <c r="M147" s="345">
        <f t="shared" ref="M147:M161" si="117">F147</f>
        <v>327986</v>
      </c>
      <c r="N147" s="344">
        <f t="shared" ref="N147:N149" si="118">M147/F147*100</f>
        <v>100</v>
      </c>
      <c r="O147" s="344">
        <f t="shared" si="111"/>
        <v>0</v>
      </c>
      <c r="P147" s="344">
        <f t="shared" ref="P147:P161" si="119">K147-H147</f>
        <v>-1247.849000000002</v>
      </c>
      <c r="Q147" s="344">
        <f t="shared" ref="Q147:Q163" si="120">R147+S147+T147</f>
        <v>-24510.915000000001</v>
      </c>
      <c r="R147" s="345"/>
      <c r="S147" s="345">
        <v>-24510.915000000001</v>
      </c>
      <c r="T147" s="344"/>
      <c r="U147" s="344"/>
      <c r="V147" s="344">
        <f t="shared" ref="V147:V157" si="121">P147-Q147-U147</f>
        <v>23263.065999999999</v>
      </c>
      <c r="W147" s="344"/>
      <c r="X147" s="344"/>
      <c r="Y147" s="344"/>
      <c r="Z147" s="344"/>
      <c r="AA147" s="342" t="s">
        <v>50</v>
      </c>
      <c r="AB147" s="342" t="s">
        <v>50</v>
      </c>
    </row>
    <row r="148" spans="1:670" x14ac:dyDescent="0.2">
      <c r="B148" s="357"/>
      <c r="C148" s="357"/>
      <c r="D148" s="341" t="s">
        <v>101</v>
      </c>
      <c r="E148" s="350" t="s">
        <v>56</v>
      </c>
      <c r="F148" s="344">
        <v>14826</v>
      </c>
      <c r="G148" s="344">
        <v>13708</v>
      </c>
      <c r="H148" s="344">
        <v>569</v>
      </c>
      <c r="I148" s="344">
        <v>347.56900000000002</v>
      </c>
      <c r="J148" s="344">
        <f t="shared" si="116"/>
        <v>-13360.431</v>
      </c>
      <c r="K148" s="344">
        <v>347.56900000000002</v>
      </c>
      <c r="L148" s="345">
        <f t="shared" si="114"/>
        <v>61.084182776801413</v>
      </c>
      <c r="M148" s="345">
        <f t="shared" si="117"/>
        <v>14826</v>
      </c>
      <c r="N148" s="344">
        <f t="shared" si="118"/>
        <v>100</v>
      </c>
      <c r="O148" s="344">
        <f t="shared" si="111"/>
        <v>0</v>
      </c>
      <c r="P148" s="344">
        <f t="shared" si="119"/>
        <v>-221.43099999999998</v>
      </c>
      <c r="Q148" s="344">
        <f t="shared" si="120"/>
        <v>0</v>
      </c>
      <c r="R148" s="345"/>
      <c r="S148" s="345"/>
      <c r="T148" s="344"/>
      <c r="U148" s="344"/>
      <c r="V148" s="344">
        <v>0</v>
      </c>
      <c r="W148" s="344"/>
      <c r="X148" s="344"/>
      <c r="Y148" s="344"/>
      <c r="Z148" s="344"/>
      <c r="AA148" s="342"/>
      <c r="AB148" s="342"/>
    </row>
    <row r="149" spans="1:670" ht="38.25" x14ac:dyDescent="0.2">
      <c r="B149" s="348"/>
      <c r="C149" s="341"/>
      <c r="D149" s="353" t="s">
        <v>103</v>
      </c>
      <c r="E149" s="354" t="s">
        <v>58</v>
      </c>
      <c r="F149" s="344">
        <v>11413</v>
      </c>
      <c r="G149" s="344">
        <v>2700</v>
      </c>
      <c r="H149" s="344">
        <v>2128</v>
      </c>
      <c r="I149" s="344">
        <v>1994.319</v>
      </c>
      <c r="J149" s="344">
        <f t="shared" si="116"/>
        <v>-705.68100000000004</v>
      </c>
      <c r="K149" s="344">
        <v>1994.319</v>
      </c>
      <c r="L149" s="345">
        <f t="shared" si="114"/>
        <v>93.717998120300749</v>
      </c>
      <c r="M149" s="345">
        <f t="shared" si="117"/>
        <v>11413</v>
      </c>
      <c r="N149" s="344">
        <f t="shared" si="118"/>
        <v>100</v>
      </c>
      <c r="O149" s="344">
        <f t="shared" si="111"/>
        <v>0</v>
      </c>
      <c r="P149" s="344">
        <f t="shared" si="119"/>
        <v>-133.68100000000004</v>
      </c>
      <c r="Q149" s="344">
        <f t="shared" si="120"/>
        <v>-866.70299999999997</v>
      </c>
      <c r="R149" s="345"/>
      <c r="S149" s="345">
        <v>-866.70299999999997</v>
      </c>
      <c r="T149" s="344"/>
      <c r="U149" s="344"/>
      <c r="V149" s="344">
        <v>0</v>
      </c>
      <c r="W149" s="344"/>
      <c r="X149" s="344"/>
      <c r="Y149" s="344"/>
      <c r="Z149" s="344"/>
      <c r="AA149" s="342" t="s">
        <v>50</v>
      </c>
      <c r="AB149" s="342" t="s">
        <v>50</v>
      </c>
    </row>
    <row r="150" spans="1:670" ht="25.5" x14ac:dyDescent="0.2">
      <c r="B150" s="341"/>
      <c r="C150" s="341"/>
      <c r="D150" s="341" t="s">
        <v>59</v>
      </c>
      <c r="E150" s="350" t="s">
        <v>60</v>
      </c>
      <c r="F150" s="344">
        <v>17318</v>
      </c>
      <c r="G150" s="344">
        <v>4246</v>
      </c>
      <c r="H150" s="344">
        <v>3653</v>
      </c>
      <c r="I150" s="344">
        <v>3553.2550000000001</v>
      </c>
      <c r="J150" s="344">
        <f t="shared" si="116"/>
        <v>-692.74499999999989</v>
      </c>
      <c r="K150" s="344">
        <v>3553.2550000000001</v>
      </c>
      <c r="L150" s="345">
        <f t="shared" si="114"/>
        <v>97.269504516835482</v>
      </c>
      <c r="M150" s="345">
        <f t="shared" si="117"/>
        <v>17318</v>
      </c>
      <c r="N150" s="344">
        <v>100</v>
      </c>
      <c r="O150" s="344">
        <f t="shared" si="111"/>
        <v>0</v>
      </c>
      <c r="P150" s="344">
        <f t="shared" si="119"/>
        <v>-99.744999999999891</v>
      </c>
      <c r="Q150" s="344">
        <f t="shared" si="120"/>
        <v>-1291.9359999999999</v>
      </c>
      <c r="R150" s="344"/>
      <c r="S150" s="344">
        <v>-1291.9359999999999</v>
      </c>
      <c r="T150" s="344"/>
      <c r="U150" s="344"/>
      <c r="V150" s="344">
        <v>0</v>
      </c>
      <c r="W150" s="344"/>
      <c r="X150" s="344"/>
      <c r="Y150" s="344"/>
      <c r="Z150" s="344"/>
      <c r="AA150" s="342" t="s">
        <v>50</v>
      </c>
      <c r="AB150" s="342" t="s">
        <v>50</v>
      </c>
    </row>
    <row r="151" spans="1:670" ht="44.25" customHeight="1" x14ac:dyDescent="0.2">
      <c r="B151" s="348"/>
      <c r="C151" s="341"/>
      <c r="D151" s="341" t="s">
        <v>61</v>
      </c>
      <c r="E151" s="350" t="s">
        <v>102</v>
      </c>
      <c r="F151" s="344">
        <v>14759</v>
      </c>
      <c r="G151" s="344">
        <v>3540</v>
      </c>
      <c r="H151" s="344">
        <v>2943</v>
      </c>
      <c r="I151" s="344">
        <v>2832.53</v>
      </c>
      <c r="J151" s="344">
        <f t="shared" si="116"/>
        <v>-707.4699999999998</v>
      </c>
      <c r="K151" s="344">
        <v>2832.53</v>
      </c>
      <c r="L151" s="345">
        <f t="shared" si="114"/>
        <v>96.246347264695899</v>
      </c>
      <c r="M151" s="345">
        <f t="shared" si="117"/>
        <v>14759</v>
      </c>
      <c r="N151" s="344">
        <f t="shared" ref="N151:N161" si="122">M151/F151*100</f>
        <v>100</v>
      </c>
      <c r="O151" s="344">
        <f t="shared" si="111"/>
        <v>0</v>
      </c>
      <c r="P151" s="344">
        <f t="shared" si="119"/>
        <v>-110.4699999999998</v>
      </c>
      <c r="Q151" s="344">
        <f t="shared" si="120"/>
        <v>-1120.8030000000001</v>
      </c>
      <c r="R151" s="345"/>
      <c r="S151" s="345">
        <v>-1120.8030000000001</v>
      </c>
      <c r="T151" s="344"/>
      <c r="U151" s="344"/>
      <c r="V151" s="344">
        <f t="shared" si="121"/>
        <v>1010.3330000000003</v>
      </c>
      <c r="W151" s="344"/>
      <c r="X151" s="344"/>
      <c r="Y151" s="344"/>
      <c r="Z151" s="344"/>
      <c r="AA151" s="342" t="s">
        <v>50</v>
      </c>
      <c r="AB151" s="342" t="s">
        <v>50</v>
      </c>
    </row>
    <row r="152" spans="1:670" ht="25.5" x14ac:dyDescent="0.2">
      <c r="B152" s="348"/>
      <c r="C152" s="341"/>
      <c r="D152" s="353" t="s">
        <v>89</v>
      </c>
      <c r="E152" s="362" t="s">
        <v>110</v>
      </c>
      <c r="F152" s="344">
        <v>50</v>
      </c>
      <c r="G152" s="344">
        <v>50</v>
      </c>
      <c r="H152" s="344">
        <v>0</v>
      </c>
      <c r="I152" s="344">
        <v>0</v>
      </c>
      <c r="J152" s="344">
        <f t="shared" si="116"/>
        <v>-50</v>
      </c>
      <c r="K152" s="344">
        <v>0</v>
      </c>
      <c r="L152" s="345">
        <v>100</v>
      </c>
      <c r="M152" s="345">
        <f t="shared" si="117"/>
        <v>50</v>
      </c>
      <c r="N152" s="344">
        <f t="shared" si="122"/>
        <v>100</v>
      </c>
      <c r="O152" s="344">
        <f t="shared" si="111"/>
        <v>0</v>
      </c>
      <c r="P152" s="344">
        <f t="shared" si="119"/>
        <v>0</v>
      </c>
      <c r="Q152" s="344">
        <f t="shared" si="120"/>
        <v>0</v>
      </c>
      <c r="R152" s="345"/>
      <c r="S152" s="345"/>
      <c r="T152" s="344"/>
      <c r="U152" s="344"/>
      <c r="V152" s="344">
        <f t="shared" si="121"/>
        <v>0</v>
      </c>
      <c r="W152" s="344"/>
      <c r="X152" s="344"/>
      <c r="Y152" s="344"/>
      <c r="Z152" s="344"/>
      <c r="AA152" s="342"/>
      <c r="AB152" s="342"/>
    </row>
    <row r="153" spans="1:670" ht="51" x14ac:dyDescent="0.2">
      <c r="B153" s="341"/>
      <c r="C153" s="341"/>
      <c r="D153" s="341" t="s">
        <v>64</v>
      </c>
      <c r="E153" s="361" t="s">
        <v>65</v>
      </c>
      <c r="F153" s="344">
        <v>9840</v>
      </c>
      <c r="G153" s="344">
        <v>2302</v>
      </c>
      <c r="H153" s="344">
        <v>1738</v>
      </c>
      <c r="I153" s="344">
        <v>1625.4939999999999</v>
      </c>
      <c r="J153" s="344">
        <f t="shared" si="116"/>
        <v>-676.50600000000009</v>
      </c>
      <c r="K153" s="344">
        <v>1625.4939999999999</v>
      </c>
      <c r="L153" s="345">
        <f>(K153/H153)*100</f>
        <v>93.52669735327963</v>
      </c>
      <c r="M153" s="345">
        <f t="shared" si="117"/>
        <v>9840</v>
      </c>
      <c r="N153" s="344">
        <f t="shared" si="122"/>
        <v>100</v>
      </c>
      <c r="O153" s="344">
        <f t="shared" si="111"/>
        <v>0</v>
      </c>
      <c r="P153" s="344">
        <f t="shared" si="119"/>
        <v>-112.50600000000009</v>
      </c>
      <c r="Q153" s="344">
        <f t="shared" si="120"/>
        <v>-755.94</v>
      </c>
      <c r="R153" s="344"/>
      <c r="S153" s="345">
        <v>-755.94</v>
      </c>
      <c r="T153" s="344"/>
      <c r="U153" s="344"/>
      <c r="V153" s="344">
        <f t="shared" si="121"/>
        <v>643.43399999999997</v>
      </c>
      <c r="W153" s="344"/>
      <c r="X153" s="344"/>
      <c r="Y153" s="344"/>
      <c r="Z153" s="344"/>
      <c r="AA153" s="342" t="s">
        <v>50</v>
      </c>
      <c r="AB153" s="342" t="s">
        <v>50</v>
      </c>
    </row>
    <row r="154" spans="1:670" ht="76.5" x14ac:dyDescent="0.2">
      <c r="B154" s="341"/>
      <c r="C154" s="341"/>
      <c r="D154" s="341" t="s">
        <v>91</v>
      </c>
      <c r="E154" s="350" t="s">
        <v>92</v>
      </c>
      <c r="F154" s="344">
        <v>58448</v>
      </c>
      <c r="G154" s="344">
        <v>58448</v>
      </c>
      <c r="H154" s="344">
        <v>1269</v>
      </c>
      <c r="I154" s="344">
        <v>12816.59916</v>
      </c>
      <c r="J154" s="344">
        <f t="shared" si="116"/>
        <v>-45631.400840000002</v>
      </c>
      <c r="K154" s="344">
        <v>1268.6069399999999</v>
      </c>
      <c r="L154" s="345">
        <v>100</v>
      </c>
      <c r="M154" s="345">
        <f t="shared" si="117"/>
        <v>58448</v>
      </c>
      <c r="N154" s="344">
        <f t="shared" si="122"/>
        <v>100</v>
      </c>
      <c r="O154" s="344">
        <v>0</v>
      </c>
      <c r="P154" s="344">
        <f t="shared" si="119"/>
        <v>-0.39306000000010499</v>
      </c>
      <c r="Q154" s="344">
        <f t="shared" si="120"/>
        <v>0</v>
      </c>
      <c r="R154" s="345"/>
      <c r="S154" s="345"/>
      <c r="T154" s="344"/>
      <c r="U154" s="344"/>
      <c r="V154" s="344">
        <f t="shared" si="121"/>
        <v>-0.39306000000010499</v>
      </c>
      <c r="W154" s="363"/>
      <c r="X154" s="363"/>
      <c r="Y154" s="363"/>
      <c r="Z154" s="344"/>
      <c r="AA154" s="342"/>
      <c r="AB154" s="342" t="s">
        <v>239</v>
      </c>
    </row>
    <row r="155" spans="1:670" ht="40.5" customHeight="1" x14ac:dyDescent="0.2">
      <c r="B155" s="341"/>
      <c r="C155" s="341"/>
      <c r="D155" s="341" t="s">
        <v>93</v>
      </c>
      <c r="E155" s="350" t="s">
        <v>94</v>
      </c>
      <c r="F155" s="344">
        <v>811</v>
      </c>
      <c r="G155" s="344">
        <v>811</v>
      </c>
      <c r="H155" s="344">
        <v>469</v>
      </c>
      <c r="I155" s="344">
        <v>468.48500000000001</v>
      </c>
      <c r="J155" s="344">
        <f t="shared" si="116"/>
        <v>-342.51499999999999</v>
      </c>
      <c r="K155" s="344">
        <v>468.48500000000001</v>
      </c>
      <c r="L155" s="345">
        <v>100</v>
      </c>
      <c r="M155" s="345">
        <f t="shared" si="117"/>
        <v>811</v>
      </c>
      <c r="N155" s="344">
        <f t="shared" si="122"/>
        <v>100</v>
      </c>
      <c r="O155" s="344">
        <f t="shared" ref="O155:O161" si="123">M155-F155</f>
        <v>0</v>
      </c>
      <c r="P155" s="344">
        <f t="shared" si="119"/>
        <v>-0.51499999999998636</v>
      </c>
      <c r="Q155" s="344">
        <f t="shared" si="120"/>
        <v>0</v>
      </c>
      <c r="R155" s="345"/>
      <c r="S155" s="345"/>
      <c r="T155" s="344"/>
      <c r="U155" s="344"/>
      <c r="V155" s="344">
        <f t="shared" si="121"/>
        <v>-0.51499999999998636</v>
      </c>
      <c r="W155" s="344"/>
      <c r="X155" s="344"/>
      <c r="Y155" s="344"/>
      <c r="Z155" s="344"/>
      <c r="AA155" s="342" t="s">
        <v>66</v>
      </c>
      <c r="AB155" s="342" t="s">
        <v>66</v>
      </c>
    </row>
    <row r="156" spans="1:670" ht="39" customHeight="1" x14ac:dyDescent="0.2">
      <c r="B156" s="348"/>
      <c r="C156" s="341"/>
      <c r="D156" s="353" t="s">
        <v>95</v>
      </c>
      <c r="E156" s="362" t="s">
        <v>96</v>
      </c>
      <c r="F156" s="344">
        <v>539</v>
      </c>
      <c r="G156" s="344">
        <v>539</v>
      </c>
      <c r="H156" s="344">
        <v>0</v>
      </c>
      <c r="I156" s="344">
        <v>0</v>
      </c>
      <c r="J156" s="344">
        <f t="shared" si="116"/>
        <v>-539</v>
      </c>
      <c r="K156" s="344">
        <v>0</v>
      </c>
      <c r="L156" s="345">
        <v>100</v>
      </c>
      <c r="M156" s="345">
        <f t="shared" si="117"/>
        <v>539</v>
      </c>
      <c r="N156" s="344">
        <f t="shared" si="122"/>
        <v>100</v>
      </c>
      <c r="O156" s="344">
        <f t="shared" si="123"/>
        <v>0</v>
      </c>
      <c r="P156" s="344">
        <f t="shared" si="119"/>
        <v>0</v>
      </c>
      <c r="Q156" s="344">
        <f t="shared" si="120"/>
        <v>0</v>
      </c>
      <c r="R156" s="344"/>
      <c r="S156" s="345"/>
      <c r="T156" s="344"/>
      <c r="U156" s="344"/>
      <c r="V156" s="344">
        <f t="shared" si="121"/>
        <v>0</v>
      </c>
      <c r="W156" s="344"/>
      <c r="X156" s="344"/>
      <c r="Y156" s="344"/>
      <c r="Z156" s="344"/>
      <c r="AA156" s="342"/>
      <c r="AB156" s="342" t="s">
        <v>66</v>
      </c>
    </row>
    <row r="157" spans="1:670" ht="76.5" x14ac:dyDescent="0.2">
      <c r="B157" s="341"/>
      <c r="C157" s="341"/>
      <c r="D157" s="353" t="s">
        <v>71</v>
      </c>
      <c r="E157" s="350" t="s">
        <v>104</v>
      </c>
      <c r="F157" s="344">
        <v>6504</v>
      </c>
      <c r="G157" s="344">
        <v>6504</v>
      </c>
      <c r="H157" s="344">
        <v>1022</v>
      </c>
      <c r="I157" s="344">
        <v>941.44039999999995</v>
      </c>
      <c r="J157" s="344">
        <f t="shared" si="116"/>
        <v>-5562.5596000000005</v>
      </c>
      <c r="K157" s="344">
        <v>941.44039999999995</v>
      </c>
      <c r="L157" s="345">
        <v>100</v>
      </c>
      <c r="M157" s="345">
        <f t="shared" si="117"/>
        <v>6504</v>
      </c>
      <c r="N157" s="344">
        <f t="shared" si="122"/>
        <v>100</v>
      </c>
      <c r="O157" s="344">
        <f t="shared" si="123"/>
        <v>0</v>
      </c>
      <c r="P157" s="344">
        <f t="shared" si="119"/>
        <v>-80.559600000000046</v>
      </c>
      <c r="Q157" s="344">
        <f t="shared" si="120"/>
        <v>0</v>
      </c>
      <c r="R157" s="344"/>
      <c r="S157" s="345"/>
      <c r="T157" s="344"/>
      <c r="U157" s="344"/>
      <c r="V157" s="344">
        <f t="shared" si="121"/>
        <v>-80.559600000000046</v>
      </c>
      <c r="W157" s="344"/>
      <c r="X157" s="344"/>
      <c r="Y157" s="344"/>
      <c r="Z157" s="344"/>
      <c r="AA157" s="342" t="s">
        <v>66</v>
      </c>
      <c r="AB157" s="342" t="s">
        <v>239</v>
      </c>
    </row>
    <row r="158" spans="1:670" ht="57" customHeight="1" x14ac:dyDescent="0.2">
      <c r="B158" s="348"/>
      <c r="C158" s="341"/>
      <c r="D158" s="353" t="s">
        <v>75</v>
      </c>
      <c r="E158" s="349" t="s">
        <v>76</v>
      </c>
      <c r="F158" s="344">
        <v>5680</v>
      </c>
      <c r="G158" s="344">
        <v>3680</v>
      </c>
      <c r="H158" s="344">
        <v>400</v>
      </c>
      <c r="I158" s="344">
        <v>690</v>
      </c>
      <c r="J158" s="344">
        <f t="shared" si="116"/>
        <v>-2990</v>
      </c>
      <c r="K158" s="344">
        <v>400</v>
      </c>
      <c r="L158" s="345">
        <v>100</v>
      </c>
      <c r="M158" s="345">
        <f t="shared" si="117"/>
        <v>5680</v>
      </c>
      <c r="N158" s="344">
        <f t="shared" si="122"/>
        <v>100</v>
      </c>
      <c r="O158" s="344">
        <f t="shared" si="123"/>
        <v>0</v>
      </c>
      <c r="P158" s="344">
        <f t="shared" si="119"/>
        <v>0</v>
      </c>
      <c r="Q158" s="344">
        <f t="shared" si="120"/>
        <v>0</v>
      </c>
      <c r="R158" s="345"/>
      <c r="S158" s="345"/>
      <c r="T158" s="345"/>
      <c r="U158" s="345"/>
      <c r="V158" s="344">
        <v>0</v>
      </c>
      <c r="W158" s="344"/>
      <c r="X158" s="344"/>
      <c r="Y158" s="344"/>
      <c r="Z158" s="344"/>
      <c r="AA158" s="342"/>
      <c r="AB158" s="342" t="s">
        <v>239</v>
      </c>
    </row>
    <row r="159" spans="1:670" ht="229.5" x14ac:dyDescent="0.2">
      <c r="B159" s="341"/>
      <c r="C159" s="341"/>
      <c r="D159" s="353" t="s">
        <v>77</v>
      </c>
      <c r="E159" s="350" t="s">
        <v>78</v>
      </c>
      <c r="F159" s="344">
        <v>276463</v>
      </c>
      <c r="G159" s="344">
        <v>276463</v>
      </c>
      <c r="H159" s="344">
        <v>52995</v>
      </c>
      <c r="I159" s="344">
        <v>142835.372</v>
      </c>
      <c r="J159" s="344">
        <f t="shared" si="116"/>
        <v>-133627.628</v>
      </c>
      <c r="K159" s="344">
        <v>52993.992539999999</v>
      </c>
      <c r="L159" s="345">
        <v>100</v>
      </c>
      <c r="M159" s="345">
        <f t="shared" si="117"/>
        <v>276463</v>
      </c>
      <c r="N159" s="344">
        <f t="shared" si="122"/>
        <v>100</v>
      </c>
      <c r="O159" s="344">
        <f t="shared" si="123"/>
        <v>0</v>
      </c>
      <c r="P159" s="344">
        <f t="shared" si="119"/>
        <v>-1.0074600000007194</v>
      </c>
      <c r="Q159" s="344">
        <f t="shared" si="120"/>
        <v>-13643.937</v>
      </c>
      <c r="R159" s="344"/>
      <c r="S159" s="345"/>
      <c r="T159" s="344">
        <v>-13643.937</v>
      </c>
      <c r="U159" s="344"/>
      <c r="V159" s="344">
        <f t="shared" ref="V159:V161" si="124">P159-Q159-U159</f>
        <v>13642.929539999999</v>
      </c>
      <c r="W159" s="344"/>
      <c r="X159" s="344"/>
      <c r="Y159" s="344"/>
      <c r="Z159" s="344"/>
      <c r="AA159" s="342" t="s">
        <v>66</v>
      </c>
      <c r="AB159" s="342" t="s">
        <v>227</v>
      </c>
    </row>
    <row r="160" spans="1:670" ht="63.75" x14ac:dyDescent="0.2">
      <c r="B160" s="348"/>
      <c r="C160" s="341"/>
      <c r="D160" s="353" t="s">
        <v>206</v>
      </c>
      <c r="E160" s="350" t="s">
        <v>207</v>
      </c>
      <c r="F160" s="344">
        <v>3</v>
      </c>
      <c r="G160" s="344">
        <v>3</v>
      </c>
      <c r="H160" s="344">
        <v>3</v>
      </c>
      <c r="I160" s="344">
        <v>1.6919500000000001</v>
      </c>
      <c r="J160" s="344">
        <f t="shared" si="116"/>
        <v>-1.3080499999999999</v>
      </c>
      <c r="K160" s="344">
        <v>1.6919500000000001</v>
      </c>
      <c r="L160" s="345">
        <v>100</v>
      </c>
      <c r="M160" s="345">
        <f t="shared" si="117"/>
        <v>3</v>
      </c>
      <c r="N160" s="344">
        <f t="shared" si="122"/>
        <v>100</v>
      </c>
      <c r="O160" s="344">
        <f t="shared" si="123"/>
        <v>0</v>
      </c>
      <c r="P160" s="344">
        <f t="shared" si="119"/>
        <v>-1.3080499999999999</v>
      </c>
      <c r="Q160" s="344">
        <f t="shared" si="120"/>
        <v>0</v>
      </c>
      <c r="R160" s="345"/>
      <c r="S160" s="345"/>
      <c r="T160" s="344"/>
      <c r="U160" s="344"/>
      <c r="V160" s="344">
        <f t="shared" si="124"/>
        <v>-1.3080499999999999</v>
      </c>
      <c r="W160" s="344"/>
      <c r="X160" s="344"/>
      <c r="Y160" s="344"/>
      <c r="Z160" s="344"/>
      <c r="AA160" s="342" t="s">
        <v>54</v>
      </c>
      <c r="AB160" s="342" t="s">
        <v>54</v>
      </c>
    </row>
    <row r="161" spans="1:28" ht="27.75" customHeight="1" x14ac:dyDescent="0.2">
      <c r="B161" s="348"/>
      <c r="C161" s="341"/>
      <c r="D161" s="341" t="s">
        <v>83</v>
      </c>
      <c r="E161" s="350" t="s">
        <v>84</v>
      </c>
      <c r="F161" s="344">
        <v>7</v>
      </c>
      <c r="G161" s="344">
        <v>7</v>
      </c>
      <c r="H161" s="344">
        <v>7</v>
      </c>
      <c r="I161" s="344">
        <v>0</v>
      </c>
      <c r="J161" s="344">
        <f t="shared" si="116"/>
        <v>-7</v>
      </c>
      <c r="K161" s="344">
        <v>0</v>
      </c>
      <c r="L161" s="345">
        <v>100</v>
      </c>
      <c r="M161" s="345">
        <f t="shared" si="117"/>
        <v>7</v>
      </c>
      <c r="N161" s="344">
        <f t="shared" si="122"/>
        <v>100</v>
      </c>
      <c r="O161" s="344">
        <f t="shared" si="123"/>
        <v>0</v>
      </c>
      <c r="P161" s="344">
        <f t="shared" si="119"/>
        <v>-7</v>
      </c>
      <c r="Q161" s="344">
        <f t="shared" si="120"/>
        <v>0</v>
      </c>
      <c r="R161" s="345"/>
      <c r="S161" s="345"/>
      <c r="T161" s="344"/>
      <c r="U161" s="344"/>
      <c r="V161" s="344">
        <f t="shared" si="124"/>
        <v>-7</v>
      </c>
      <c r="W161" s="344"/>
      <c r="X161" s="344"/>
      <c r="Y161" s="344"/>
      <c r="Z161" s="344"/>
      <c r="AA161" s="342" t="s">
        <v>54</v>
      </c>
      <c r="AB161" s="342" t="s">
        <v>54</v>
      </c>
    </row>
    <row r="162" spans="1:28" ht="28.5" customHeight="1" x14ac:dyDescent="0.2">
      <c r="B162" s="348" t="s">
        <v>112</v>
      </c>
      <c r="C162" s="341"/>
      <c r="D162" s="341"/>
      <c r="E162" s="350" t="s">
        <v>113</v>
      </c>
      <c r="F162" s="344">
        <f t="shared" ref="F162:K162" si="125">F163+F164+F167</f>
        <v>7365937</v>
      </c>
      <c r="G162" s="344">
        <f t="shared" si="125"/>
        <v>1646708</v>
      </c>
      <c r="H162" s="344">
        <f t="shared" si="125"/>
        <v>1464445</v>
      </c>
      <c r="I162" s="344">
        <f t="shared" si="125"/>
        <v>1452912.13</v>
      </c>
      <c r="J162" s="344">
        <f t="shared" si="125"/>
        <v>-193795.87000000005</v>
      </c>
      <c r="K162" s="356">
        <f t="shared" si="125"/>
        <v>1423608.1834999998</v>
      </c>
      <c r="L162" s="345">
        <v>100</v>
      </c>
      <c r="M162" s="344">
        <f t="shared" ref="M162:T162" si="126">M163+M164+M167</f>
        <v>7365937</v>
      </c>
      <c r="N162" s="344">
        <v>100</v>
      </c>
      <c r="O162" s="344">
        <f>O163</f>
        <v>0</v>
      </c>
      <c r="P162" s="344">
        <f t="shared" si="126"/>
        <v>-40836.816499999986</v>
      </c>
      <c r="Q162" s="344">
        <f t="shared" si="120"/>
        <v>0</v>
      </c>
      <c r="R162" s="344">
        <f t="shared" si="126"/>
        <v>0</v>
      </c>
      <c r="S162" s="344">
        <f t="shared" si="126"/>
        <v>0</v>
      </c>
      <c r="T162" s="344">
        <f t="shared" si="126"/>
        <v>0</v>
      </c>
      <c r="U162" s="344">
        <v>0</v>
      </c>
      <c r="V162" s="344">
        <v>0</v>
      </c>
      <c r="W162" s="344"/>
      <c r="X162" s="344"/>
      <c r="Y162" s="344"/>
      <c r="Z162" s="344"/>
      <c r="AA162" s="360"/>
      <c r="AB162" s="342"/>
    </row>
    <row r="163" spans="1:28" ht="25.5" x14ac:dyDescent="0.2">
      <c r="B163" s="348"/>
      <c r="C163" s="341" t="s">
        <v>114</v>
      </c>
      <c r="D163" s="341" t="s">
        <v>77</v>
      </c>
      <c r="E163" s="350" t="s">
        <v>78</v>
      </c>
      <c r="F163" s="344">
        <v>1699033</v>
      </c>
      <c r="G163" s="344">
        <v>442038</v>
      </c>
      <c r="H163" s="344">
        <v>364038</v>
      </c>
      <c r="I163" s="344">
        <v>342689.96100000001</v>
      </c>
      <c r="J163" s="344">
        <f t="shared" ref="J163:J172" si="127">I163-G163</f>
        <v>-99348.03899999999</v>
      </c>
      <c r="K163" s="344">
        <v>342689.96100000001</v>
      </c>
      <c r="L163" s="345">
        <v>100</v>
      </c>
      <c r="M163" s="345">
        <f t="shared" ref="M163:M166" si="128">F163</f>
        <v>1699033</v>
      </c>
      <c r="N163" s="344">
        <f t="shared" ref="N163:N172" si="129">M163/F163*100</f>
        <v>100</v>
      </c>
      <c r="O163" s="344">
        <f t="shared" ref="O163:O166" si="130">M163-F163</f>
        <v>0</v>
      </c>
      <c r="P163" s="344">
        <f t="shared" ref="P163:P166" si="131">K163-H163</f>
        <v>-21348.03899999999</v>
      </c>
      <c r="Q163" s="344">
        <f t="shared" si="120"/>
        <v>0</v>
      </c>
      <c r="R163" s="344"/>
      <c r="S163" s="344"/>
      <c r="T163" s="344"/>
      <c r="U163" s="344"/>
      <c r="V163" s="344"/>
      <c r="W163" s="344"/>
      <c r="X163" s="344"/>
      <c r="Y163" s="344"/>
      <c r="Z163" s="344"/>
      <c r="AA163" s="342"/>
      <c r="AB163" s="342"/>
    </row>
    <row r="164" spans="1:28" ht="37.5" customHeight="1" x14ac:dyDescent="0.2">
      <c r="A164" s="339" t="s">
        <v>63</v>
      </c>
      <c r="B164" s="348"/>
      <c r="C164" s="341" t="s">
        <v>115</v>
      </c>
      <c r="E164" s="350" t="s">
        <v>116</v>
      </c>
      <c r="F164" s="344">
        <f t="shared" ref="F164:K164" si="132">F165+F166</f>
        <v>218398</v>
      </c>
      <c r="G164" s="344">
        <f t="shared" si="132"/>
        <v>199398</v>
      </c>
      <c r="H164" s="344">
        <f t="shared" si="132"/>
        <v>95135</v>
      </c>
      <c r="I164" s="344">
        <f t="shared" si="132"/>
        <v>118941.594</v>
      </c>
      <c r="J164" s="344">
        <f t="shared" si="132"/>
        <v>-80456.406000000003</v>
      </c>
      <c r="K164" s="344">
        <f t="shared" si="132"/>
        <v>89637.647499999992</v>
      </c>
      <c r="L164" s="345">
        <v>100</v>
      </c>
      <c r="M164" s="345">
        <f t="shared" si="128"/>
        <v>218398</v>
      </c>
      <c r="N164" s="344">
        <f t="shared" si="129"/>
        <v>100</v>
      </c>
      <c r="O164" s="344">
        <f t="shared" ref="O164:T164" si="133">O165+O166</f>
        <v>0</v>
      </c>
      <c r="P164" s="344">
        <f t="shared" si="131"/>
        <v>-5497.3525000000081</v>
      </c>
      <c r="Q164" s="344">
        <f>Q166</f>
        <v>0</v>
      </c>
      <c r="R164" s="344">
        <f t="shared" si="133"/>
        <v>0</v>
      </c>
      <c r="S164" s="344">
        <f>S166</f>
        <v>0</v>
      </c>
      <c r="T164" s="344">
        <f t="shared" si="133"/>
        <v>0</v>
      </c>
      <c r="U164" s="344">
        <f>V164+W164+X164</f>
        <v>-5497.3525000000045</v>
      </c>
      <c r="V164" s="344">
        <f>V165+V166</f>
        <v>-5497.3525000000045</v>
      </c>
      <c r="W164" s="344"/>
      <c r="X164" s="344"/>
      <c r="Y164" s="344"/>
      <c r="Z164" s="344"/>
      <c r="AA164" s="342"/>
      <c r="AB164" s="342"/>
    </row>
    <row r="165" spans="1:28" ht="25.5" x14ac:dyDescent="0.2">
      <c r="B165" s="348"/>
      <c r="C165" s="341"/>
      <c r="D165" s="341" t="s">
        <v>77</v>
      </c>
      <c r="E165" s="350" t="s">
        <v>78</v>
      </c>
      <c r="F165" s="344">
        <v>159573</v>
      </c>
      <c r="G165" s="344">
        <v>159573</v>
      </c>
      <c r="H165" s="344">
        <v>75026</v>
      </c>
      <c r="I165" s="344">
        <v>99409.576000000001</v>
      </c>
      <c r="J165" s="344">
        <f t="shared" si="127"/>
        <v>-60163.423999999999</v>
      </c>
      <c r="K165" s="344">
        <v>70105.629499999995</v>
      </c>
      <c r="L165" s="345">
        <v>100</v>
      </c>
      <c r="M165" s="345">
        <f t="shared" si="128"/>
        <v>159573</v>
      </c>
      <c r="N165" s="344">
        <f t="shared" si="129"/>
        <v>100</v>
      </c>
      <c r="O165" s="344">
        <f t="shared" si="130"/>
        <v>0</v>
      </c>
      <c r="P165" s="344">
        <f t="shared" si="131"/>
        <v>-4920.3705000000045</v>
      </c>
      <c r="Q165" s="344">
        <f t="shared" ref="Q165:Q170" si="134">R165+S165+T165</f>
        <v>0</v>
      </c>
      <c r="R165" s="345"/>
      <c r="S165" s="345"/>
      <c r="T165" s="344"/>
      <c r="U165" s="344"/>
      <c r="V165" s="344">
        <f t="shared" ref="V165:V169" si="135">P165-Q165-U165</f>
        <v>-4920.3705000000045</v>
      </c>
      <c r="W165" s="344"/>
      <c r="X165" s="344"/>
      <c r="Y165" s="344"/>
      <c r="Z165" s="344"/>
      <c r="AA165" s="342"/>
      <c r="AB165" s="342"/>
    </row>
    <row r="166" spans="1:28" x14ac:dyDescent="0.2">
      <c r="B166" s="348"/>
      <c r="C166" s="341"/>
      <c r="D166" s="341" t="s">
        <v>117</v>
      </c>
      <c r="E166" s="350" t="s">
        <v>118</v>
      </c>
      <c r="F166" s="344">
        <v>58825</v>
      </c>
      <c r="G166" s="344">
        <v>39825</v>
      </c>
      <c r="H166" s="344">
        <v>20109</v>
      </c>
      <c r="I166" s="344">
        <v>19532.018</v>
      </c>
      <c r="J166" s="344">
        <f t="shared" si="127"/>
        <v>-20292.982</v>
      </c>
      <c r="K166" s="344">
        <v>19532.018</v>
      </c>
      <c r="L166" s="345">
        <v>100</v>
      </c>
      <c r="M166" s="345">
        <f t="shared" si="128"/>
        <v>58825</v>
      </c>
      <c r="N166" s="344">
        <f t="shared" si="129"/>
        <v>100</v>
      </c>
      <c r="O166" s="344">
        <f t="shared" si="130"/>
        <v>0</v>
      </c>
      <c r="P166" s="344">
        <f t="shared" si="131"/>
        <v>-576.98199999999997</v>
      </c>
      <c r="Q166" s="344">
        <f t="shared" si="134"/>
        <v>0</v>
      </c>
      <c r="R166" s="345"/>
      <c r="S166" s="345"/>
      <c r="T166" s="344"/>
      <c r="U166" s="344"/>
      <c r="V166" s="344">
        <f t="shared" si="135"/>
        <v>-576.98199999999997</v>
      </c>
      <c r="W166" s="344"/>
      <c r="X166" s="344"/>
      <c r="Y166" s="344"/>
      <c r="Z166" s="344"/>
      <c r="AA166" s="342"/>
      <c r="AB166" s="342"/>
    </row>
    <row r="167" spans="1:28" ht="42.75" customHeight="1" x14ac:dyDescent="0.2">
      <c r="B167" s="348"/>
      <c r="C167" s="341" t="s">
        <v>119</v>
      </c>
      <c r="D167" s="341"/>
      <c r="E167" s="350" t="s">
        <v>120</v>
      </c>
      <c r="F167" s="344">
        <f t="shared" ref="F167:I167" si="136">F168+F169+F170</f>
        <v>5448506</v>
      </c>
      <c r="G167" s="344">
        <f t="shared" si="136"/>
        <v>1005272</v>
      </c>
      <c r="H167" s="344">
        <f t="shared" si="136"/>
        <v>1005272</v>
      </c>
      <c r="I167" s="344">
        <f t="shared" si="136"/>
        <v>991280.57499999995</v>
      </c>
      <c r="J167" s="344">
        <f t="shared" si="127"/>
        <v>-13991.425000000047</v>
      </c>
      <c r="K167" s="344">
        <f t="shared" ref="K167:Q167" si="137">K168+K169+K170</f>
        <v>991280.57499999995</v>
      </c>
      <c r="L167" s="345">
        <v>100</v>
      </c>
      <c r="M167" s="345">
        <f t="shared" si="137"/>
        <v>5448506</v>
      </c>
      <c r="N167" s="344">
        <f t="shared" si="129"/>
        <v>100</v>
      </c>
      <c r="O167" s="344">
        <f>O168</f>
        <v>0</v>
      </c>
      <c r="P167" s="344">
        <f t="shared" si="137"/>
        <v>-13991.424999999988</v>
      </c>
      <c r="Q167" s="344">
        <f t="shared" si="137"/>
        <v>0</v>
      </c>
      <c r="R167" s="344">
        <f t="shared" ref="R167:V167" si="138">R168</f>
        <v>0</v>
      </c>
      <c r="S167" s="344">
        <f>S170</f>
        <v>0</v>
      </c>
      <c r="T167" s="344">
        <f>T168+T169</f>
        <v>0</v>
      </c>
      <c r="U167" s="344">
        <f t="shared" si="138"/>
        <v>0</v>
      </c>
      <c r="V167" s="344">
        <f t="shared" si="138"/>
        <v>-13991.087999999989</v>
      </c>
      <c r="W167" s="344"/>
      <c r="X167" s="344"/>
      <c r="Y167" s="344"/>
      <c r="Z167" s="344"/>
      <c r="AA167" s="342"/>
      <c r="AB167" s="342"/>
    </row>
    <row r="168" spans="1:28" ht="25.5" x14ac:dyDescent="0.2">
      <c r="B168" s="348"/>
      <c r="C168" s="341"/>
      <c r="D168" s="341" t="s">
        <v>77</v>
      </c>
      <c r="E168" s="350" t="s">
        <v>78</v>
      </c>
      <c r="F168" s="344">
        <v>4860008</v>
      </c>
      <c r="G168" s="344">
        <v>1004974</v>
      </c>
      <c r="H168" s="344">
        <v>1004974</v>
      </c>
      <c r="I168" s="344">
        <v>990982.91200000001</v>
      </c>
      <c r="J168" s="344">
        <f t="shared" si="127"/>
        <v>-13991.087999999989</v>
      </c>
      <c r="K168" s="344">
        <v>990982.91200000001</v>
      </c>
      <c r="L168" s="345">
        <v>100</v>
      </c>
      <c r="M168" s="345">
        <f t="shared" ref="M168:M170" si="139">F168</f>
        <v>4860008</v>
      </c>
      <c r="N168" s="344">
        <f t="shared" si="129"/>
        <v>100</v>
      </c>
      <c r="O168" s="344">
        <f t="shared" ref="O168:O172" si="140">M168-F168</f>
        <v>0</v>
      </c>
      <c r="P168" s="344">
        <f t="shared" ref="P168:P172" si="141">K168-H168</f>
        <v>-13991.087999999989</v>
      </c>
      <c r="Q168" s="344">
        <f t="shared" si="134"/>
        <v>0</v>
      </c>
      <c r="R168" s="344"/>
      <c r="S168" s="344"/>
      <c r="T168" s="344"/>
      <c r="U168" s="344"/>
      <c r="V168" s="344">
        <f t="shared" si="135"/>
        <v>-13991.087999999989</v>
      </c>
      <c r="W168" s="344"/>
      <c r="X168" s="344"/>
      <c r="Y168" s="344"/>
      <c r="Z168" s="344"/>
      <c r="AB168" s="342"/>
    </row>
    <row r="169" spans="1:28" ht="25.5" x14ac:dyDescent="0.2">
      <c r="B169" s="348"/>
      <c r="C169" s="341"/>
      <c r="D169" s="341" t="s">
        <v>235</v>
      </c>
      <c r="E169" s="350" t="s">
        <v>84</v>
      </c>
      <c r="F169" s="344">
        <v>588200</v>
      </c>
      <c r="G169" s="344">
        <v>0</v>
      </c>
      <c r="H169" s="344">
        <v>0</v>
      </c>
      <c r="I169" s="344">
        <v>0</v>
      </c>
      <c r="J169" s="344">
        <f t="shared" si="127"/>
        <v>0</v>
      </c>
      <c r="K169" s="344">
        <v>0</v>
      </c>
      <c r="L169" s="345">
        <v>100</v>
      </c>
      <c r="M169" s="345">
        <f t="shared" si="139"/>
        <v>588200</v>
      </c>
      <c r="N169" s="344">
        <f t="shared" si="129"/>
        <v>100</v>
      </c>
      <c r="O169" s="344">
        <f t="shared" si="140"/>
        <v>0</v>
      </c>
      <c r="P169" s="344">
        <f t="shared" si="141"/>
        <v>0</v>
      </c>
      <c r="Q169" s="344">
        <f t="shared" si="134"/>
        <v>0</v>
      </c>
      <c r="R169" s="344"/>
      <c r="S169" s="345"/>
      <c r="T169" s="344"/>
      <c r="U169" s="344"/>
      <c r="V169" s="344">
        <f t="shared" si="135"/>
        <v>0</v>
      </c>
      <c r="W169" s="344"/>
      <c r="X169" s="344"/>
      <c r="Y169" s="344"/>
      <c r="Z169" s="344"/>
      <c r="AA169" s="342"/>
      <c r="AB169" s="342"/>
    </row>
    <row r="170" spans="1:28" ht="25.5" x14ac:dyDescent="0.2">
      <c r="B170" s="348"/>
      <c r="C170" s="341"/>
      <c r="D170" s="341" t="s">
        <v>121</v>
      </c>
      <c r="E170" s="350" t="s">
        <v>122</v>
      </c>
      <c r="F170" s="344">
        <v>298</v>
      </c>
      <c r="G170" s="344">
        <v>298</v>
      </c>
      <c r="H170" s="344">
        <v>298</v>
      </c>
      <c r="I170" s="344">
        <v>297.66300000000001</v>
      </c>
      <c r="J170" s="344">
        <f t="shared" si="127"/>
        <v>-0.33699999999998909</v>
      </c>
      <c r="K170" s="344">
        <v>297.66300000000001</v>
      </c>
      <c r="L170" s="345">
        <v>100</v>
      </c>
      <c r="M170" s="345">
        <f t="shared" si="139"/>
        <v>298</v>
      </c>
      <c r="N170" s="344">
        <f t="shared" si="129"/>
        <v>100</v>
      </c>
      <c r="O170" s="344">
        <f t="shared" si="140"/>
        <v>0</v>
      </c>
      <c r="P170" s="344">
        <f t="shared" si="141"/>
        <v>-0.33699999999998909</v>
      </c>
      <c r="Q170" s="344">
        <f t="shared" si="134"/>
        <v>0</v>
      </c>
      <c r="R170" s="344"/>
      <c r="S170" s="344"/>
      <c r="T170" s="344"/>
      <c r="U170" s="344"/>
      <c r="V170" s="344">
        <v>0</v>
      </c>
      <c r="W170" s="344"/>
      <c r="X170" s="344"/>
      <c r="Y170" s="344"/>
      <c r="Z170" s="344"/>
      <c r="AA170" s="342"/>
      <c r="AB170" s="342"/>
    </row>
    <row r="171" spans="1:28" ht="27.75" customHeight="1" x14ac:dyDescent="0.2">
      <c r="B171" s="348" t="s">
        <v>123</v>
      </c>
      <c r="C171" s="341"/>
      <c r="D171" s="341"/>
      <c r="E171" s="350" t="s">
        <v>124</v>
      </c>
      <c r="F171" s="344">
        <f t="shared" ref="F171:I171" si="142">F172</f>
        <v>3848533</v>
      </c>
      <c r="G171" s="344">
        <f t="shared" si="142"/>
        <v>969289</v>
      </c>
      <c r="H171" s="344">
        <f t="shared" si="142"/>
        <v>729564</v>
      </c>
      <c r="I171" s="344">
        <f t="shared" si="142"/>
        <v>729513.72</v>
      </c>
      <c r="J171" s="344">
        <f t="shared" si="127"/>
        <v>-239775.28000000003</v>
      </c>
      <c r="K171" s="344">
        <f>K172</f>
        <v>729513.72</v>
      </c>
      <c r="L171" s="345">
        <v>100</v>
      </c>
      <c r="M171" s="344">
        <f>M172</f>
        <v>3848533</v>
      </c>
      <c r="N171" s="344">
        <f t="shared" si="129"/>
        <v>100</v>
      </c>
      <c r="O171" s="343">
        <f t="shared" si="140"/>
        <v>0</v>
      </c>
      <c r="P171" s="344">
        <f t="shared" si="141"/>
        <v>-50.28000000002794</v>
      </c>
      <c r="Q171" s="344">
        <f t="shared" ref="Q171:T171" si="143">Q172</f>
        <v>0</v>
      </c>
      <c r="R171" s="344">
        <v>0</v>
      </c>
      <c r="S171" s="344">
        <f t="shared" si="143"/>
        <v>0</v>
      </c>
      <c r="T171" s="344">
        <f t="shared" si="143"/>
        <v>0</v>
      </c>
      <c r="U171" s="344">
        <v>0</v>
      </c>
      <c r="V171" s="344">
        <v>0</v>
      </c>
      <c r="W171" s="344"/>
      <c r="X171" s="344"/>
      <c r="Y171" s="344"/>
      <c r="Z171" s="344"/>
      <c r="AA171" s="342"/>
      <c r="AB171" s="342"/>
    </row>
    <row r="172" spans="1:28" ht="45.75" customHeight="1" x14ac:dyDescent="0.2">
      <c r="B172" s="348"/>
      <c r="C172" s="353" t="s">
        <v>46</v>
      </c>
      <c r="D172" s="353" t="s">
        <v>125</v>
      </c>
      <c r="E172" s="349" t="s">
        <v>126</v>
      </c>
      <c r="F172" s="344">
        <v>3848533</v>
      </c>
      <c r="G172" s="344">
        <v>969289</v>
      </c>
      <c r="H172" s="344">
        <v>729564</v>
      </c>
      <c r="I172" s="344">
        <v>729513.72</v>
      </c>
      <c r="J172" s="344">
        <f t="shared" si="127"/>
        <v>-239775.28000000003</v>
      </c>
      <c r="K172" s="344">
        <v>729513.72</v>
      </c>
      <c r="L172" s="345">
        <v>100</v>
      </c>
      <c r="M172" s="345">
        <f t="shared" ref="M172:M194" si="144">F172</f>
        <v>3848533</v>
      </c>
      <c r="N172" s="344">
        <f t="shared" si="129"/>
        <v>100</v>
      </c>
      <c r="O172" s="344">
        <f t="shared" si="140"/>
        <v>0</v>
      </c>
      <c r="P172" s="344">
        <f t="shared" si="141"/>
        <v>-50.28000000002794</v>
      </c>
      <c r="Q172" s="344">
        <f t="shared" ref="Q172:Q189" si="145">R172+S172+T172</f>
        <v>0</v>
      </c>
      <c r="R172" s="345"/>
      <c r="S172" s="345"/>
      <c r="T172" s="344"/>
      <c r="U172" s="344"/>
      <c r="V172" s="344">
        <f>P172-Q172-U172</f>
        <v>-50.28000000002794</v>
      </c>
      <c r="W172" s="344"/>
      <c r="X172" s="344"/>
      <c r="Y172" s="344"/>
      <c r="Z172" s="344"/>
      <c r="AA172" s="342"/>
      <c r="AB172" s="342"/>
    </row>
    <row r="173" spans="1:28" ht="67.5" customHeight="1" x14ac:dyDescent="0.2">
      <c r="B173" s="341" t="s">
        <v>127</v>
      </c>
      <c r="C173" s="341"/>
      <c r="D173" s="341"/>
      <c r="E173" s="350" t="s">
        <v>128</v>
      </c>
      <c r="F173" s="376">
        <f t="shared" ref="F173:H173" si="146">F174</f>
        <v>127423</v>
      </c>
      <c r="G173" s="344">
        <f t="shared" si="146"/>
        <v>74533</v>
      </c>
      <c r="H173" s="344">
        <f t="shared" si="146"/>
        <v>65940</v>
      </c>
      <c r="I173" s="371">
        <f>+I174</f>
        <v>67665.684210000007</v>
      </c>
      <c r="J173" s="344">
        <f t="shared" ref="J173:M173" si="147">J174</f>
        <v>-6867.3157900000006</v>
      </c>
      <c r="K173" s="344">
        <f t="shared" si="147"/>
        <v>65936.363920000003</v>
      </c>
      <c r="L173" s="344">
        <v>100</v>
      </c>
      <c r="M173" s="344">
        <f t="shared" si="147"/>
        <v>127423</v>
      </c>
      <c r="N173" s="344">
        <v>100</v>
      </c>
      <c r="O173" s="344">
        <f t="shared" ref="O173:S173" si="148">O174</f>
        <v>0</v>
      </c>
      <c r="P173" s="344">
        <f t="shared" si="148"/>
        <v>-3.6360800000004021</v>
      </c>
      <c r="Q173" s="344">
        <f>+R173+S173+T173</f>
        <v>-339.06599999999997</v>
      </c>
      <c r="R173" s="344">
        <f t="shared" si="148"/>
        <v>0</v>
      </c>
      <c r="S173" s="344">
        <f t="shared" si="148"/>
        <v>-0.20499999999999999</v>
      </c>
      <c r="T173" s="344">
        <f>+T174</f>
        <v>-338.86099999999999</v>
      </c>
      <c r="U173" s="344">
        <f>U174+U178</f>
        <v>0</v>
      </c>
      <c r="V173" s="344">
        <f>V174+V178</f>
        <v>35.611919999999579</v>
      </c>
      <c r="W173" s="344"/>
      <c r="X173" s="344"/>
      <c r="Y173" s="344"/>
      <c r="Z173" s="344"/>
      <c r="AA173" s="346" t="s">
        <v>63</v>
      </c>
      <c r="AB173" s="342"/>
    </row>
    <row r="174" spans="1:28" ht="25.5" x14ac:dyDescent="0.2">
      <c r="B174" s="357"/>
      <c r="C174" s="341" t="s">
        <v>46</v>
      </c>
      <c r="D174" s="341"/>
      <c r="E174" s="372" t="s">
        <v>47</v>
      </c>
      <c r="F174" s="345">
        <f>F175+F176+F177+F178+F179+F180+F181+F182+F183+F184+F185+F188+F187+F186</f>
        <v>127423</v>
      </c>
      <c r="G174" s="345">
        <f t="shared" ref="G174:V174" si="149">G175+G176+G177+G178+G179+G180+G181+G182+G183+G184+G185+G188+G187+G186</f>
        <v>74533</v>
      </c>
      <c r="H174" s="345">
        <f t="shared" si="149"/>
        <v>65940</v>
      </c>
      <c r="I174" s="345">
        <f t="shared" si="149"/>
        <v>67665.684210000007</v>
      </c>
      <c r="J174" s="345">
        <f t="shared" si="149"/>
        <v>-6867.3157900000006</v>
      </c>
      <c r="K174" s="345">
        <f t="shared" si="149"/>
        <v>65936.363920000003</v>
      </c>
      <c r="L174" s="345">
        <f t="shared" si="149"/>
        <v>1201</v>
      </c>
      <c r="M174" s="345">
        <f t="shared" si="149"/>
        <v>127423</v>
      </c>
      <c r="N174" s="345">
        <f t="shared" si="149"/>
        <v>1400</v>
      </c>
      <c r="O174" s="345">
        <f t="shared" si="149"/>
        <v>0</v>
      </c>
      <c r="P174" s="345">
        <f t="shared" si="149"/>
        <v>-3.6360800000004021</v>
      </c>
      <c r="Q174" s="345">
        <f t="shared" si="149"/>
        <v>-339.06599999999997</v>
      </c>
      <c r="R174" s="345">
        <f t="shared" si="149"/>
        <v>0</v>
      </c>
      <c r="S174" s="345">
        <f t="shared" si="149"/>
        <v>-0.20499999999999999</v>
      </c>
      <c r="T174" s="345">
        <f t="shared" si="149"/>
        <v>-338.86099999999999</v>
      </c>
      <c r="U174" s="345">
        <f t="shared" si="149"/>
        <v>0</v>
      </c>
      <c r="V174" s="345">
        <f t="shared" si="149"/>
        <v>35.611919999999579</v>
      </c>
      <c r="W174" s="344"/>
      <c r="X174" s="344"/>
      <c r="Y174" s="344"/>
      <c r="Z174" s="344"/>
      <c r="AA174" s="342"/>
      <c r="AB174" s="342"/>
    </row>
    <row r="175" spans="1:28" x14ac:dyDescent="0.2">
      <c r="B175" s="357"/>
      <c r="C175" s="357"/>
      <c r="D175" s="341" t="s">
        <v>88</v>
      </c>
      <c r="E175" s="350" t="s">
        <v>49</v>
      </c>
      <c r="F175" s="344">
        <v>81398</v>
      </c>
      <c r="G175" s="344">
        <v>40435</v>
      </c>
      <c r="H175" s="344">
        <v>40435</v>
      </c>
      <c r="I175" s="344">
        <v>40435</v>
      </c>
      <c r="J175" s="344">
        <f t="shared" ref="J175:J189" si="150">I175-G175</f>
        <v>0</v>
      </c>
      <c r="K175" s="344">
        <v>40435</v>
      </c>
      <c r="L175" s="345">
        <v>100</v>
      </c>
      <c r="M175" s="345">
        <f t="shared" si="144"/>
        <v>81398</v>
      </c>
      <c r="N175" s="344">
        <f t="shared" ref="N175:N189" si="151">M175/F175*100</f>
        <v>100</v>
      </c>
      <c r="O175" s="344">
        <v>0</v>
      </c>
      <c r="P175" s="344">
        <f t="shared" ref="P175:P189" si="152">K175-H175</f>
        <v>0</v>
      </c>
      <c r="Q175" s="344">
        <f t="shared" si="145"/>
        <v>0</v>
      </c>
      <c r="R175" s="345"/>
      <c r="S175" s="345"/>
      <c r="T175" s="344"/>
      <c r="U175" s="344"/>
      <c r="V175" s="344">
        <f t="shared" ref="V175:V179" si="153">P175-Q175-U175</f>
        <v>0</v>
      </c>
      <c r="W175" s="344"/>
      <c r="X175" s="344"/>
      <c r="Y175" s="344"/>
      <c r="Z175" s="344"/>
      <c r="AA175" s="342"/>
      <c r="AB175" s="342"/>
    </row>
    <row r="176" spans="1:28" x14ac:dyDescent="0.2">
      <c r="B176" s="357"/>
      <c r="C176" s="357"/>
      <c r="D176" s="341" t="s">
        <v>101</v>
      </c>
      <c r="E176" s="350" t="s">
        <v>56</v>
      </c>
      <c r="F176" s="344">
        <v>4944</v>
      </c>
      <c r="G176" s="344">
        <v>2257</v>
      </c>
      <c r="H176" s="344">
        <v>2257</v>
      </c>
      <c r="I176" s="344">
        <v>2257</v>
      </c>
      <c r="J176" s="344">
        <f t="shared" si="150"/>
        <v>0</v>
      </c>
      <c r="K176" s="344">
        <v>2257</v>
      </c>
      <c r="L176" s="345">
        <v>100</v>
      </c>
      <c r="M176" s="345">
        <f t="shared" si="144"/>
        <v>4944</v>
      </c>
      <c r="N176" s="344">
        <f t="shared" si="151"/>
        <v>100</v>
      </c>
      <c r="O176" s="344">
        <f t="shared" ref="O176:O184" si="154">M176-F176</f>
        <v>0</v>
      </c>
      <c r="P176" s="344">
        <f t="shared" si="152"/>
        <v>0</v>
      </c>
      <c r="Q176" s="344">
        <f>+S176+T176</f>
        <v>0</v>
      </c>
      <c r="R176" s="345"/>
      <c r="S176" s="345"/>
      <c r="T176" s="344"/>
      <c r="U176" s="344"/>
      <c r="V176" s="344">
        <v>0</v>
      </c>
      <c r="W176" s="344"/>
      <c r="X176" s="344"/>
      <c r="Y176" s="344"/>
      <c r="Z176" s="344"/>
      <c r="AA176" s="342"/>
      <c r="AB176" s="342"/>
    </row>
    <row r="177" spans="2:28" ht="38.25" x14ac:dyDescent="0.2">
      <c r="B177" s="348"/>
      <c r="C177" s="341"/>
      <c r="D177" s="353" t="s">
        <v>103</v>
      </c>
      <c r="E177" s="354" t="s">
        <v>58</v>
      </c>
      <c r="F177" s="344">
        <v>2717</v>
      </c>
      <c r="G177" s="344">
        <v>1203</v>
      </c>
      <c r="H177" s="344">
        <v>1203</v>
      </c>
      <c r="I177" s="344">
        <v>1203</v>
      </c>
      <c r="J177" s="344">
        <f t="shared" si="150"/>
        <v>0</v>
      </c>
      <c r="K177" s="344">
        <v>1203</v>
      </c>
      <c r="L177" s="345">
        <v>100</v>
      </c>
      <c r="M177" s="345">
        <f t="shared" si="144"/>
        <v>2717</v>
      </c>
      <c r="N177" s="344">
        <f t="shared" si="151"/>
        <v>100</v>
      </c>
      <c r="O177" s="344">
        <f t="shared" si="154"/>
        <v>0</v>
      </c>
      <c r="P177" s="344">
        <f t="shared" si="152"/>
        <v>0</v>
      </c>
      <c r="Q177" s="344">
        <f t="shared" si="145"/>
        <v>0</v>
      </c>
      <c r="R177" s="345"/>
      <c r="S177" s="345"/>
      <c r="T177" s="344"/>
      <c r="U177" s="344"/>
      <c r="V177" s="344">
        <v>0</v>
      </c>
      <c r="W177" s="344"/>
      <c r="X177" s="344"/>
      <c r="Y177" s="344"/>
      <c r="Z177" s="344"/>
      <c r="AA177" s="342"/>
      <c r="AB177" s="342"/>
    </row>
    <row r="178" spans="2:28" x14ac:dyDescent="0.2">
      <c r="B178" s="357"/>
      <c r="C178" s="357"/>
      <c r="D178" s="341" t="s">
        <v>59</v>
      </c>
      <c r="E178" s="350" t="s">
        <v>60</v>
      </c>
      <c r="F178" s="344">
        <v>4448</v>
      </c>
      <c r="G178" s="344">
        <v>2261</v>
      </c>
      <c r="H178" s="344">
        <v>2261</v>
      </c>
      <c r="I178" s="344">
        <v>2261</v>
      </c>
      <c r="J178" s="344">
        <f t="shared" si="150"/>
        <v>0</v>
      </c>
      <c r="K178" s="344">
        <v>2261</v>
      </c>
      <c r="L178" s="345">
        <v>100</v>
      </c>
      <c r="M178" s="345">
        <f t="shared" si="144"/>
        <v>4448</v>
      </c>
      <c r="N178" s="344">
        <f t="shared" si="151"/>
        <v>100</v>
      </c>
      <c r="O178" s="344">
        <v>0</v>
      </c>
      <c r="P178" s="344">
        <f t="shared" si="152"/>
        <v>0</v>
      </c>
      <c r="Q178" s="344">
        <f t="shared" si="145"/>
        <v>0</v>
      </c>
      <c r="R178" s="345"/>
      <c r="S178" s="345"/>
      <c r="T178" s="344"/>
      <c r="U178" s="344"/>
      <c r="V178" s="344">
        <f t="shared" si="153"/>
        <v>0</v>
      </c>
      <c r="W178" s="344"/>
      <c r="X178" s="344"/>
      <c r="Y178" s="344"/>
      <c r="Z178" s="344"/>
      <c r="AA178" s="342"/>
      <c r="AB178" s="342"/>
    </row>
    <row r="179" spans="2:28" ht="38.25" x14ac:dyDescent="0.2">
      <c r="B179" s="357"/>
      <c r="C179" s="357"/>
      <c r="D179" s="341" t="s">
        <v>61</v>
      </c>
      <c r="E179" s="350" t="s">
        <v>62</v>
      </c>
      <c r="F179" s="344">
        <v>3663</v>
      </c>
      <c r="G179" s="344">
        <v>1782</v>
      </c>
      <c r="H179" s="344">
        <v>1782</v>
      </c>
      <c r="I179" s="344">
        <v>1782</v>
      </c>
      <c r="J179" s="344">
        <f t="shared" si="150"/>
        <v>0</v>
      </c>
      <c r="K179" s="344">
        <v>1782</v>
      </c>
      <c r="L179" s="345">
        <v>100</v>
      </c>
      <c r="M179" s="345">
        <f t="shared" si="144"/>
        <v>3663</v>
      </c>
      <c r="N179" s="344">
        <f t="shared" si="151"/>
        <v>100</v>
      </c>
      <c r="O179" s="344">
        <v>0</v>
      </c>
      <c r="P179" s="344">
        <f t="shared" si="152"/>
        <v>0</v>
      </c>
      <c r="Q179" s="344">
        <f t="shared" si="145"/>
        <v>-0.20499999999999999</v>
      </c>
      <c r="R179" s="345"/>
      <c r="S179" s="345">
        <v>-0.20499999999999999</v>
      </c>
      <c r="T179" s="344"/>
      <c r="U179" s="344"/>
      <c r="V179" s="344">
        <f t="shared" si="153"/>
        <v>0.20499999999999999</v>
      </c>
      <c r="W179" s="344"/>
      <c r="X179" s="344"/>
      <c r="Y179" s="344"/>
      <c r="Z179" s="344"/>
      <c r="AA179" s="342"/>
      <c r="AB179" s="342"/>
    </row>
    <row r="180" spans="2:28" ht="51" x14ac:dyDescent="0.2">
      <c r="B180" s="357"/>
      <c r="C180" s="357"/>
      <c r="D180" s="341" t="s">
        <v>64</v>
      </c>
      <c r="E180" s="377" t="s">
        <v>65</v>
      </c>
      <c r="F180" s="344">
        <v>2287</v>
      </c>
      <c r="G180" s="344">
        <v>886</v>
      </c>
      <c r="H180" s="344">
        <v>886</v>
      </c>
      <c r="I180" s="344">
        <v>886</v>
      </c>
      <c r="J180" s="344">
        <f t="shared" si="150"/>
        <v>0</v>
      </c>
      <c r="K180" s="344">
        <v>886</v>
      </c>
      <c r="L180" s="345">
        <v>100</v>
      </c>
      <c r="M180" s="345">
        <f t="shared" si="144"/>
        <v>2287</v>
      </c>
      <c r="N180" s="344">
        <f t="shared" si="151"/>
        <v>100</v>
      </c>
      <c r="O180" s="344">
        <v>0</v>
      </c>
      <c r="P180" s="344">
        <f t="shared" si="152"/>
        <v>0</v>
      </c>
      <c r="Q180" s="344">
        <f t="shared" si="145"/>
        <v>0</v>
      </c>
      <c r="R180" s="345"/>
      <c r="S180" s="345"/>
      <c r="T180" s="344"/>
      <c r="U180" s="344"/>
      <c r="V180" s="344">
        <v>0</v>
      </c>
      <c r="W180" s="344"/>
      <c r="X180" s="344"/>
      <c r="Y180" s="344"/>
      <c r="Z180" s="344"/>
      <c r="AA180" s="342"/>
      <c r="AB180" s="342"/>
    </row>
    <row r="181" spans="2:28" ht="63.75" x14ac:dyDescent="0.2">
      <c r="B181" s="357"/>
      <c r="C181" s="357"/>
      <c r="D181" s="341" t="s">
        <v>71</v>
      </c>
      <c r="E181" s="350" t="s">
        <v>104</v>
      </c>
      <c r="F181" s="344">
        <v>784</v>
      </c>
      <c r="G181" s="344">
        <v>784</v>
      </c>
      <c r="H181" s="344">
        <v>506</v>
      </c>
      <c r="I181" s="344">
        <v>678.76739999999995</v>
      </c>
      <c r="J181" s="344">
        <f t="shared" si="150"/>
        <v>-105.23260000000005</v>
      </c>
      <c r="K181" s="344">
        <v>505.49740000000003</v>
      </c>
      <c r="L181" s="345">
        <v>100</v>
      </c>
      <c r="M181" s="345">
        <f t="shared" si="144"/>
        <v>784</v>
      </c>
      <c r="N181" s="344">
        <f t="shared" si="151"/>
        <v>100</v>
      </c>
      <c r="O181" s="344">
        <f t="shared" si="154"/>
        <v>0</v>
      </c>
      <c r="P181" s="344">
        <f t="shared" si="152"/>
        <v>-0.50259999999997262</v>
      </c>
      <c r="Q181" s="344">
        <f t="shared" si="145"/>
        <v>0</v>
      </c>
      <c r="R181" s="345"/>
      <c r="S181" s="345"/>
      <c r="T181" s="345"/>
      <c r="U181" s="344"/>
      <c r="V181" s="344">
        <f t="shared" ref="V181:V183" si="155">P181-Q181-U181</f>
        <v>-0.50259999999997262</v>
      </c>
      <c r="W181" s="344"/>
      <c r="X181" s="344"/>
      <c r="Y181" s="344"/>
      <c r="Z181" s="344"/>
      <c r="AA181" s="342" t="s">
        <v>66</v>
      </c>
      <c r="AB181" s="342" t="s">
        <v>66</v>
      </c>
    </row>
    <row r="182" spans="2:28" ht="25.5" x14ac:dyDescent="0.2">
      <c r="B182" s="341"/>
      <c r="C182" s="341"/>
      <c r="D182" s="341" t="s">
        <v>97</v>
      </c>
      <c r="E182" s="350" t="s">
        <v>98</v>
      </c>
      <c r="F182" s="344">
        <v>3511</v>
      </c>
      <c r="G182" s="344">
        <v>3254</v>
      </c>
      <c r="H182" s="344">
        <v>3254</v>
      </c>
      <c r="I182" s="344">
        <v>3254</v>
      </c>
      <c r="J182" s="344">
        <f t="shared" si="150"/>
        <v>0</v>
      </c>
      <c r="K182" s="344">
        <v>3254</v>
      </c>
      <c r="L182" s="345">
        <v>100</v>
      </c>
      <c r="M182" s="345">
        <f t="shared" si="144"/>
        <v>3511</v>
      </c>
      <c r="N182" s="344">
        <f t="shared" si="151"/>
        <v>100</v>
      </c>
      <c r="O182" s="344">
        <f t="shared" si="154"/>
        <v>0</v>
      </c>
      <c r="P182" s="344">
        <f t="shared" si="152"/>
        <v>0</v>
      </c>
      <c r="Q182" s="344">
        <f t="shared" si="145"/>
        <v>0</v>
      </c>
      <c r="R182" s="345"/>
      <c r="S182" s="345"/>
      <c r="T182" s="344"/>
      <c r="U182" s="344"/>
      <c r="V182" s="344">
        <f t="shared" si="155"/>
        <v>0</v>
      </c>
      <c r="W182" s="344"/>
      <c r="X182" s="344"/>
      <c r="Y182" s="344"/>
      <c r="Z182" s="344"/>
      <c r="AA182" s="342"/>
      <c r="AB182" s="342"/>
    </row>
    <row r="183" spans="2:28" ht="63.75" x14ac:dyDescent="0.2">
      <c r="B183" s="341"/>
      <c r="C183" s="341"/>
      <c r="D183" s="341" t="s">
        <v>73</v>
      </c>
      <c r="E183" s="350" t="s">
        <v>74</v>
      </c>
      <c r="F183" s="344">
        <v>452</v>
      </c>
      <c r="G183" s="344">
        <v>452</v>
      </c>
      <c r="H183" s="344">
        <v>186</v>
      </c>
      <c r="I183" s="344">
        <v>451.15715999999998</v>
      </c>
      <c r="J183" s="344">
        <f t="shared" si="150"/>
        <v>-0.84284000000002379</v>
      </c>
      <c r="K183" s="344">
        <v>185.10686999999999</v>
      </c>
      <c r="L183" s="345">
        <v>100</v>
      </c>
      <c r="M183" s="345">
        <f t="shared" si="144"/>
        <v>452</v>
      </c>
      <c r="N183" s="344">
        <f t="shared" si="151"/>
        <v>100</v>
      </c>
      <c r="O183" s="344">
        <f t="shared" si="154"/>
        <v>0</v>
      </c>
      <c r="P183" s="344">
        <f t="shared" si="152"/>
        <v>-0.89313000000001352</v>
      </c>
      <c r="Q183" s="344">
        <f t="shared" si="145"/>
        <v>-38</v>
      </c>
      <c r="R183" s="345"/>
      <c r="S183" s="345"/>
      <c r="T183" s="344">
        <v>-38</v>
      </c>
      <c r="U183" s="344"/>
      <c r="V183" s="344">
        <f t="shared" si="155"/>
        <v>37.106869999999986</v>
      </c>
      <c r="W183" s="344"/>
      <c r="X183" s="344"/>
      <c r="Y183" s="344"/>
      <c r="Z183" s="344"/>
      <c r="AA183" s="342" t="s">
        <v>66</v>
      </c>
      <c r="AB183" s="342" t="s">
        <v>66</v>
      </c>
    </row>
    <row r="184" spans="2:28" ht="56.25" customHeight="1" x14ac:dyDescent="0.2">
      <c r="B184" s="348"/>
      <c r="C184" s="341"/>
      <c r="D184" s="353" t="s">
        <v>75</v>
      </c>
      <c r="E184" s="349" t="s">
        <v>76</v>
      </c>
      <c r="F184" s="344">
        <v>2800</v>
      </c>
      <c r="G184" s="344">
        <v>800</v>
      </c>
      <c r="H184" s="344">
        <v>200</v>
      </c>
      <c r="I184" s="344">
        <v>800</v>
      </c>
      <c r="J184" s="344">
        <f t="shared" si="150"/>
        <v>0</v>
      </c>
      <c r="K184" s="344">
        <v>200</v>
      </c>
      <c r="L184" s="345">
        <v>1</v>
      </c>
      <c r="M184" s="345">
        <f t="shared" si="144"/>
        <v>2800</v>
      </c>
      <c r="N184" s="344">
        <f t="shared" si="151"/>
        <v>100</v>
      </c>
      <c r="O184" s="344">
        <f t="shared" si="154"/>
        <v>0</v>
      </c>
      <c r="P184" s="344">
        <f t="shared" si="152"/>
        <v>0</v>
      </c>
      <c r="Q184" s="344">
        <f t="shared" si="145"/>
        <v>0</v>
      </c>
      <c r="R184" s="345"/>
      <c r="S184" s="345"/>
      <c r="T184" s="345"/>
      <c r="U184" s="345"/>
      <c r="V184" s="344">
        <v>0</v>
      </c>
      <c r="W184" s="344"/>
      <c r="X184" s="344"/>
      <c r="Y184" s="344"/>
      <c r="Z184" s="344"/>
      <c r="AA184" s="342"/>
      <c r="AB184" s="342"/>
    </row>
    <row r="185" spans="2:28" ht="63.75" x14ac:dyDescent="0.2">
      <c r="B185" s="357"/>
      <c r="C185" s="357"/>
      <c r="D185" s="341" t="s">
        <v>77</v>
      </c>
      <c r="E185" s="350" t="s">
        <v>129</v>
      </c>
      <c r="F185" s="344">
        <v>17447</v>
      </c>
      <c r="G185" s="344">
        <v>17447</v>
      </c>
      <c r="H185" s="344">
        <v>12780</v>
      </c>
      <c r="I185" s="344">
        <v>13469.64165</v>
      </c>
      <c r="J185" s="344">
        <f t="shared" si="150"/>
        <v>-3977.3583500000004</v>
      </c>
      <c r="K185" s="344">
        <v>12779.64165</v>
      </c>
      <c r="L185" s="345">
        <v>100</v>
      </c>
      <c r="M185" s="345">
        <f t="shared" si="144"/>
        <v>17447</v>
      </c>
      <c r="N185" s="344">
        <f t="shared" si="151"/>
        <v>100</v>
      </c>
      <c r="O185" s="344">
        <v>0</v>
      </c>
      <c r="P185" s="344">
        <f t="shared" si="152"/>
        <v>-0.35835000000042783</v>
      </c>
      <c r="Q185" s="344">
        <f t="shared" si="145"/>
        <v>-0.86099999999999999</v>
      </c>
      <c r="R185" s="345"/>
      <c r="S185" s="345"/>
      <c r="T185" s="345">
        <v>-0.86099999999999999</v>
      </c>
      <c r="U185" s="344"/>
      <c r="V185" s="344">
        <f t="shared" ref="V185:V193" si="156">P185-Q185-U185</f>
        <v>0.50264999999957216</v>
      </c>
      <c r="W185" s="344"/>
      <c r="X185" s="344"/>
      <c r="Y185" s="344"/>
      <c r="Z185" s="344"/>
      <c r="AA185" s="342" t="s">
        <v>66</v>
      </c>
      <c r="AB185" s="342" t="s">
        <v>66</v>
      </c>
    </row>
    <row r="186" spans="2:28" ht="25.5" x14ac:dyDescent="0.2">
      <c r="B186" s="348"/>
      <c r="C186" s="341"/>
      <c r="D186" s="353" t="s">
        <v>79</v>
      </c>
      <c r="E186" s="349" t="s">
        <v>80</v>
      </c>
      <c r="F186" s="345">
        <v>188</v>
      </c>
      <c r="G186" s="345">
        <v>188</v>
      </c>
      <c r="H186" s="345">
        <v>188</v>
      </c>
      <c r="I186" s="345">
        <v>187.81800000000001</v>
      </c>
      <c r="J186" s="344">
        <f t="shared" si="150"/>
        <v>-0.18199999999998795</v>
      </c>
      <c r="K186" s="345">
        <v>187.81800000000001</v>
      </c>
      <c r="L186" s="345">
        <v>0</v>
      </c>
      <c r="M186" s="345">
        <f t="shared" si="144"/>
        <v>188</v>
      </c>
      <c r="N186" s="344">
        <f t="shared" si="151"/>
        <v>100</v>
      </c>
      <c r="O186" s="344">
        <f t="shared" ref="O186" si="157">M186-F186</f>
        <v>0</v>
      </c>
      <c r="P186" s="344">
        <f t="shared" si="152"/>
        <v>-0.18199999999998795</v>
      </c>
      <c r="Q186" s="344">
        <f t="shared" si="145"/>
        <v>-300</v>
      </c>
      <c r="R186" s="345"/>
      <c r="S186" s="356"/>
      <c r="T186" s="356">
        <v>-300</v>
      </c>
      <c r="U186" s="345"/>
      <c r="V186" s="344">
        <v>0</v>
      </c>
      <c r="W186" s="344"/>
      <c r="X186" s="344"/>
      <c r="Y186" s="344"/>
      <c r="Z186" s="344"/>
      <c r="AA186" s="342"/>
      <c r="AB186" s="342"/>
    </row>
    <row r="187" spans="2:28" ht="63.75" x14ac:dyDescent="0.2">
      <c r="B187" s="348"/>
      <c r="C187" s="341"/>
      <c r="D187" s="353" t="s">
        <v>206</v>
      </c>
      <c r="E187" s="350" t="s">
        <v>207</v>
      </c>
      <c r="F187" s="344">
        <v>2</v>
      </c>
      <c r="G187" s="344">
        <v>2</v>
      </c>
      <c r="H187" s="344">
        <v>2</v>
      </c>
      <c r="I187" s="344">
        <v>0.3</v>
      </c>
      <c r="J187" s="344">
        <f t="shared" si="150"/>
        <v>-1.7</v>
      </c>
      <c r="K187" s="344">
        <v>0.3</v>
      </c>
      <c r="L187" s="345">
        <v>100</v>
      </c>
      <c r="M187" s="345">
        <f t="shared" si="144"/>
        <v>2</v>
      </c>
      <c r="N187" s="344">
        <f t="shared" si="151"/>
        <v>100</v>
      </c>
      <c r="O187" s="344">
        <f t="shared" ref="O187" si="158">M187-F187</f>
        <v>0</v>
      </c>
      <c r="P187" s="344">
        <f t="shared" si="152"/>
        <v>-1.7</v>
      </c>
      <c r="Q187" s="344">
        <f t="shared" si="145"/>
        <v>0</v>
      </c>
      <c r="R187" s="345"/>
      <c r="S187" s="345"/>
      <c r="T187" s="344"/>
      <c r="U187" s="344"/>
      <c r="V187" s="344">
        <f t="shared" si="156"/>
        <v>-1.7</v>
      </c>
      <c r="W187" s="344"/>
      <c r="X187" s="344"/>
      <c r="Y187" s="344"/>
      <c r="Z187" s="344"/>
      <c r="AA187" s="342" t="s">
        <v>54</v>
      </c>
      <c r="AB187" s="342" t="s">
        <v>54</v>
      </c>
    </row>
    <row r="188" spans="2:28" ht="76.5" x14ac:dyDescent="0.2">
      <c r="B188" s="341"/>
      <c r="C188" s="341"/>
      <c r="D188" s="353" t="s">
        <v>85</v>
      </c>
      <c r="E188" s="349" t="s">
        <v>86</v>
      </c>
      <c r="F188" s="344">
        <v>2782</v>
      </c>
      <c r="G188" s="344">
        <v>2782</v>
      </c>
      <c r="H188" s="344">
        <v>0</v>
      </c>
      <c r="I188" s="344">
        <v>0</v>
      </c>
      <c r="J188" s="344">
        <f t="shared" si="150"/>
        <v>-2782</v>
      </c>
      <c r="K188" s="344">
        <v>0</v>
      </c>
      <c r="L188" s="345">
        <v>100</v>
      </c>
      <c r="M188" s="345">
        <f t="shared" si="144"/>
        <v>2782</v>
      </c>
      <c r="N188" s="344">
        <f t="shared" si="151"/>
        <v>100</v>
      </c>
      <c r="O188" s="344">
        <v>0</v>
      </c>
      <c r="P188" s="344">
        <f t="shared" si="152"/>
        <v>0</v>
      </c>
      <c r="Q188" s="344">
        <f t="shared" si="145"/>
        <v>0</v>
      </c>
      <c r="R188" s="345"/>
      <c r="S188" s="345"/>
      <c r="T188" s="344"/>
      <c r="U188" s="344"/>
      <c r="V188" s="344">
        <f t="shared" si="156"/>
        <v>0</v>
      </c>
      <c r="W188" s="363"/>
      <c r="X188" s="363"/>
      <c r="Y188" s="363"/>
      <c r="Z188" s="344"/>
      <c r="AA188" s="342"/>
      <c r="AB188" s="342" t="s">
        <v>239</v>
      </c>
    </row>
    <row r="189" spans="2:28" s="378" customFormat="1" x14ac:dyDescent="0.25">
      <c r="B189" s="340" t="s">
        <v>130</v>
      </c>
      <c r="C189" s="353" t="s">
        <v>46</v>
      </c>
      <c r="D189" s="353" t="s">
        <v>125</v>
      </c>
      <c r="E189" s="349" t="s">
        <v>131</v>
      </c>
      <c r="F189" s="344">
        <v>11111</v>
      </c>
      <c r="G189" s="344">
        <v>5289</v>
      </c>
      <c r="H189" s="344">
        <v>5289</v>
      </c>
      <c r="I189" s="344">
        <v>5288.7830000000004</v>
      </c>
      <c r="J189" s="344">
        <f t="shared" si="150"/>
        <v>-0.21699999999964348</v>
      </c>
      <c r="K189" s="344">
        <v>5288.7830000000004</v>
      </c>
      <c r="L189" s="345">
        <v>100</v>
      </c>
      <c r="M189" s="345">
        <f t="shared" si="144"/>
        <v>11111</v>
      </c>
      <c r="N189" s="344">
        <f t="shared" si="151"/>
        <v>100</v>
      </c>
      <c r="O189" s="344">
        <f t="shared" ref="O189:O194" si="159">M189-F189</f>
        <v>0</v>
      </c>
      <c r="P189" s="344">
        <f t="shared" si="152"/>
        <v>-0.21699999999964348</v>
      </c>
      <c r="Q189" s="344">
        <f t="shared" si="145"/>
        <v>0</v>
      </c>
      <c r="R189" s="345">
        <v>0</v>
      </c>
      <c r="S189" s="345">
        <v>0</v>
      </c>
      <c r="T189" s="345">
        <v>0</v>
      </c>
      <c r="U189" s="344"/>
      <c r="V189" s="344">
        <v>0</v>
      </c>
      <c r="W189" s="344"/>
      <c r="X189" s="344"/>
      <c r="Y189" s="344"/>
      <c r="Z189" s="344"/>
      <c r="AA189" s="342"/>
      <c r="AB189" s="342"/>
    </row>
    <row r="190" spans="2:28" ht="54.75" customHeight="1" x14ac:dyDescent="0.2">
      <c r="B190" s="348" t="s">
        <v>132</v>
      </c>
      <c r="C190" s="341"/>
      <c r="D190" s="341"/>
      <c r="E190" s="350" t="s">
        <v>133</v>
      </c>
      <c r="F190" s="344">
        <f t="shared" ref="F190:K190" si="160">F191</f>
        <v>3982909</v>
      </c>
      <c r="G190" s="344">
        <f t="shared" si="160"/>
        <v>2244524</v>
      </c>
      <c r="H190" s="344">
        <f t="shared" si="160"/>
        <v>1405909</v>
      </c>
      <c r="I190" s="344">
        <f t="shared" si="160"/>
        <v>1405798.9439999999</v>
      </c>
      <c r="J190" s="344">
        <f t="shared" si="160"/>
        <v>-838725.0560000001</v>
      </c>
      <c r="K190" s="344">
        <f t="shared" si="160"/>
        <v>1405798.9439999999</v>
      </c>
      <c r="L190" s="345">
        <v>100</v>
      </c>
      <c r="M190" s="345">
        <f t="shared" si="144"/>
        <v>3982909</v>
      </c>
      <c r="N190" s="344">
        <v>100</v>
      </c>
      <c r="O190" s="344">
        <f t="shared" ref="O190:V190" si="161">O191</f>
        <v>0</v>
      </c>
      <c r="P190" s="344">
        <f t="shared" si="161"/>
        <v>-110.05600000009872</v>
      </c>
      <c r="Q190" s="344">
        <f>+R190+T190+S190</f>
        <v>-719.21600000000001</v>
      </c>
      <c r="R190" s="344">
        <f t="shared" si="161"/>
        <v>0</v>
      </c>
      <c r="S190" s="344">
        <f t="shared" si="161"/>
        <v>0</v>
      </c>
      <c r="T190" s="344">
        <f t="shared" si="161"/>
        <v>-719.21600000000001</v>
      </c>
      <c r="U190" s="344">
        <f t="shared" si="161"/>
        <v>0</v>
      </c>
      <c r="V190" s="344">
        <f t="shared" si="161"/>
        <v>0</v>
      </c>
      <c r="W190" s="344"/>
      <c r="X190" s="344"/>
      <c r="Y190" s="344"/>
      <c r="Z190" s="344"/>
      <c r="AA190" s="342"/>
      <c r="AB190" s="342"/>
    </row>
    <row r="191" spans="2:28" ht="55.5" customHeight="1" x14ac:dyDescent="0.2">
      <c r="B191" s="348"/>
      <c r="C191" s="341" t="s">
        <v>46</v>
      </c>
      <c r="D191" s="341"/>
      <c r="E191" s="350" t="s">
        <v>133</v>
      </c>
      <c r="F191" s="344">
        <f t="shared" ref="F191:K191" si="162">SUM(F192:F194)</f>
        <v>3982909</v>
      </c>
      <c r="G191" s="344">
        <f t="shared" si="162"/>
        <v>2244524</v>
      </c>
      <c r="H191" s="344">
        <f t="shared" si="162"/>
        <v>1405909</v>
      </c>
      <c r="I191" s="344">
        <f t="shared" si="162"/>
        <v>1405798.9439999999</v>
      </c>
      <c r="J191" s="344">
        <f t="shared" si="162"/>
        <v>-838725.0560000001</v>
      </c>
      <c r="K191" s="344">
        <f t="shared" si="162"/>
        <v>1405798.9439999999</v>
      </c>
      <c r="L191" s="345">
        <v>100</v>
      </c>
      <c r="M191" s="345">
        <f t="shared" si="144"/>
        <v>3982909</v>
      </c>
      <c r="N191" s="344">
        <v>100</v>
      </c>
      <c r="O191" s="344">
        <f t="shared" ref="O191:T191" si="163">SUM(O192:O194)</f>
        <v>0</v>
      </c>
      <c r="P191" s="344">
        <f t="shared" si="163"/>
        <v>-110.05600000009872</v>
      </c>
      <c r="Q191" s="344">
        <f>+Q192+Q193+Q194</f>
        <v>-719.21600000000001</v>
      </c>
      <c r="R191" s="344">
        <f>R193+R192</f>
        <v>0</v>
      </c>
      <c r="S191" s="344">
        <f>S194</f>
        <v>0</v>
      </c>
      <c r="T191" s="344">
        <f t="shared" si="163"/>
        <v>-719.21600000000001</v>
      </c>
      <c r="U191" s="344">
        <v>0</v>
      </c>
      <c r="V191" s="344">
        <v>0</v>
      </c>
      <c r="W191" s="344"/>
      <c r="X191" s="344"/>
      <c r="Y191" s="344"/>
      <c r="Z191" s="344"/>
      <c r="AA191" s="342"/>
      <c r="AB191" s="342"/>
    </row>
    <row r="192" spans="2:28" ht="76.5" x14ac:dyDescent="0.2">
      <c r="B192" s="348"/>
      <c r="C192" s="341"/>
      <c r="D192" s="341" t="s">
        <v>77</v>
      </c>
      <c r="E192" s="350" t="s">
        <v>134</v>
      </c>
      <c r="F192" s="344">
        <v>813100</v>
      </c>
      <c r="G192" s="344">
        <v>813100</v>
      </c>
      <c r="H192" s="344">
        <v>0</v>
      </c>
      <c r="I192" s="344">
        <v>0</v>
      </c>
      <c r="J192" s="344">
        <f t="shared" ref="J192:J194" si="164">I192-G192</f>
        <v>-813100</v>
      </c>
      <c r="K192" s="344">
        <v>0</v>
      </c>
      <c r="L192" s="345">
        <v>100</v>
      </c>
      <c r="M192" s="345">
        <f t="shared" si="144"/>
        <v>813100</v>
      </c>
      <c r="N192" s="344">
        <f t="shared" ref="N192:N208" si="165">M192/F192*100</f>
        <v>100</v>
      </c>
      <c r="O192" s="344">
        <f t="shared" si="159"/>
        <v>0</v>
      </c>
      <c r="P192" s="344">
        <f t="shared" ref="P192:P194" si="166">K192-H192</f>
        <v>0</v>
      </c>
      <c r="Q192" s="344">
        <f t="shared" ref="Q192:Q195" si="167">R192+S192+T192</f>
        <v>0</v>
      </c>
      <c r="R192" s="345"/>
      <c r="S192" s="345"/>
      <c r="T192" s="344"/>
      <c r="U192" s="344"/>
      <c r="V192" s="344">
        <f t="shared" si="156"/>
        <v>0</v>
      </c>
      <c r="W192" s="344"/>
      <c r="X192" s="344"/>
      <c r="Y192" s="344"/>
      <c r="Z192" s="344"/>
      <c r="AA192" s="342"/>
      <c r="AB192" s="342" t="s">
        <v>239</v>
      </c>
    </row>
    <row r="193" spans="2:28" ht="76.5" x14ac:dyDescent="0.2">
      <c r="B193" s="348"/>
      <c r="C193" s="341"/>
      <c r="D193" s="341" t="s">
        <v>83</v>
      </c>
      <c r="E193" s="350" t="s">
        <v>84</v>
      </c>
      <c r="F193" s="344">
        <v>25515</v>
      </c>
      <c r="G193" s="344">
        <v>25515</v>
      </c>
      <c r="H193" s="344">
        <v>0</v>
      </c>
      <c r="I193" s="344">
        <v>0</v>
      </c>
      <c r="J193" s="344">
        <f t="shared" si="164"/>
        <v>-25515</v>
      </c>
      <c r="K193" s="344">
        <v>0</v>
      </c>
      <c r="L193" s="345">
        <v>100</v>
      </c>
      <c r="M193" s="345">
        <f t="shared" si="144"/>
        <v>25515</v>
      </c>
      <c r="N193" s="344">
        <f t="shared" si="165"/>
        <v>100</v>
      </c>
      <c r="O193" s="344">
        <f t="shared" si="159"/>
        <v>0</v>
      </c>
      <c r="P193" s="344">
        <f t="shared" si="166"/>
        <v>0</v>
      </c>
      <c r="Q193" s="344">
        <f t="shared" si="167"/>
        <v>0</v>
      </c>
      <c r="R193" s="344"/>
      <c r="S193" s="345"/>
      <c r="T193" s="344"/>
      <c r="U193" s="344"/>
      <c r="V193" s="344">
        <f t="shared" si="156"/>
        <v>0</v>
      </c>
      <c r="W193" s="344"/>
      <c r="X193" s="344"/>
      <c r="Y193" s="344"/>
      <c r="Z193" s="344"/>
      <c r="AA193" s="342"/>
      <c r="AB193" s="342" t="s">
        <v>239</v>
      </c>
    </row>
    <row r="194" spans="2:28" ht="25.5" x14ac:dyDescent="0.2">
      <c r="B194" s="348"/>
      <c r="C194" s="341"/>
      <c r="D194" s="341" t="s">
        <v>125</v>
      </c>
      <c r="E194" s="350" t="s">
        <v>126</v>
      </c>
      <c r="F194" s="344">
        <v>3144294</v>
      </c>
      <c r="G194" s="344">
        <v>1405909</v>
      </c>
      <c r="H194" s="344">
        <v>1405909</v>
      </c>
      <c r="I194" s="344">
        <v>1405798.9439999999</v>
      </c>
      <c r="J194" s="344">
        <f t="shared" si="164"/>
        <v>-110.05600000009872</v>
      </c>
      <c r="K194" s="344">
        <v>1405798.9439999999</v>
      </c>
      <c r="L194" s="345">
        <v>100</v>
      </c>
      <c r="M194" s="345">
        <f t="shared" si="144"/>
        <v>3144294</v>
      </c>
      <c r="N194" s="344">
        <f t="shared" si="165"/>
        <v>100</v>
      </c>
      <c r="O194" s="344">
        <f t="shared" si="159"/>
        <v>0</v>
      </c>
      <c r="P194" s="344">
        <f t="shared" si="166"/>
        <v>-110.05600000009872</v>
      </c>
      <c r="Q194" s="344">
        <f t="shared" si="167"/>
        <v>-719.21600000000001</v>
      </c>
      <c r="R194" s="345"/>
      <c r="S194" s="345"/>
      <c r="T194" s="345">
        <v>-719.21600000000001</v>
      </c>
      <c r="U194" s="344"/>
      <c r="V194" s="344">
        <f>W194+X194+Y194+Z194</f>
        <v>0</v>
      </c>
      <c r="W194" s="344"/>
      <c r="X194" s="344"/>
      <c r="Y194" s="344"/>
      <c r="Z194" s="344"/>
      <c r="AA194" s="342"/>
      <c r="AB194" s="342" t="s">
        <v>215</v>
      </c>
    </row>
    <row r="195" spans="2:28" ht="28.5" customHeight="1" x14ac:dyDescent="0.2">
      <c r="B195" s="348" t="s">
        <v>135</v>
      </c>
      <c r="C195" s="341"/>
      <c r="D195" s="341"/>
      <c r="E195" s="350" t="s">
        <v>136</v>
      </c>
      <c r="F195" s="344">
        <f t="shared" ref="F195:K195" si="168">F196+F198+F200+F203+F205</f>
        <v>6297124</v>
      </c>
      <c r="G195" s="344">
        <f t="shared" si="168"/>
        <v>2909587</v>
      </c>
      <c r="H195" s="344">
        <f t="shared" si="168"/>
        <v>2704912</v>
      </c>
      <c r="I195" s="376">
        <f t="shared" si="168"/>
        <v>2832034.3960099998</v>
      </c>
      <c r="J195" s="344">
        <f t="shared" si="168"/>
        <v>-77552.603989999974</v>
      </c>
      <c r="K195" s="344">
        <f t="shared" si="168"/>
        <v>2668818.38332</v>
      </c>
      <c r="L195" s="344">
        <v>100</v>
      </c>
      <c r="M195" s="344">
        <f t="shared" ref="M195:T195" si="169">M196+M198+M200+M203+M205</f>
        <v>6297124</v>
      </c>
      <c r="N195" s="344">
        <f t="shared" si="165"/>
        <v>100</v>
      </c>
      <c r="O195" s="344">
        <v>0</v>
      </c>
      <c r="P195" s="344">
        <f t="shared" si="169"/>
        <v>-36093.616679999992</v>
      </c>
      <c r="Q195" s="344">
        <f t="shared" si="167"/>
        <v>0</v>
      </c>
      <c r="R195" s="344">
        <f t="shared" si="169"/>
        <v>0</v>
      </c>
      <c r="S195" s="344">
        <f t="shared" si="169"/>
        <v>0</v>
      </c>
      <c r="T195" s="344">
        <f t="shared" si="169"/>
        <v>0</v>
      </c>
      <c r="U195" s="344">
        <v>0</v>
      </c>
      <c r="V195" s="344">
        <v>0</v>
      </c>
      <c r="W195" s="344"/>
      <c r="X195" s="344"/>
      <c r="Y195" s="344"/>
      <c r="Z195" s="344"/>
      <c r="AA195" s="379"/>
      <c r="AB195" s="342"/>
    </row>
    <row r="196" spans="2:28" ht="27" customHeight="1" x14ac:dyDescent="0.2">
      <c r="B196" s="348"/>
      <c r="C196" s="341" t="s">
        <v>115</v>
      </c>
      <c r="D196" s="341"/>
      <c r="E196" s="350" t="s">
        <v>116</v>
      </c>
      <c r="F196" s="344">
        <f t="shared" ref="F196:K196" si="170">+F197</f>
        <v>294742</v>
      </c>
      <c r="G196" s="344">
        <f t="shared" si="170"/>
        <v>294742</v>
      </c>
      <c r="H196" s="344">
        <f>H197</f>
        <v>112000</v>
      </c>
      <c r="I196" s="344">
        <f t="shared" si="170"/>
        <v>254087.93100000001</v>
      </c>
      <c r="J196" s="344">
        <f t="shared" si="170"/>
        <v>-40654.068999999989</v>
      </c>
      <c r="K196" s="344">
        <f t="shared" si="170"/>
        <v>107111.91830999999</v>
      </c>
      <c r="L196" s="344">
        <f>L197</f>
        <v>100</v>
      </c>
      <c r="M196" s="345">
        <f t="shared" ref="M196:M199" si="171">F196</f>
        <v>294742</v>
      </c>
      <c r="N196" s="344">
        <f t="shared" si="165"/>
        <v>100</v>
      </c>
      <c r="O196" s="344">
        <f t="shared" ref="O196:O205" si="172">M196-F196</f>
        <v>0</v>
      </c>
      <c r="P196" s="344">
        <f t="shared" ref="P196:P204" si="173">K196-H196</f>
        <v>-4888.0816900000063</v>
      </c>
      <c r="Q196" s="344">
        <f t="shared" ref="Q196:T196" si="174">Q197</f>
        <v>0</v>
      </c>
      <c r="R196" s="344">
        <f t="shared" si="174"/>
        <v>0</v>
      </c>
      <c r="S196" s="344">
        <f t="shared" si="174"/>
        <v>0</v>
      </c>
      <c r="T196" s="344">
        <f t="shared" si="174"/>
        <v>0</v>
      </c>
      <c r="U196" s="344"/>
      <c r="V196" s="344">
        <v>0</v>
      </c>
      <c r="W196" s="344"/>
      <c r="X196" s="344"/>
      <c r="Y196" s="344"/>
      <c r="Z196" s="344"/>
      <c r="AA196" s="342"/>
      <c r="AB196" s="342"/>
    </row>
    <row r="197" spans="2:28" ht="76.5" x14ac:dyDescent="0.2">
      <c r="B197" s="348"/>
      <c r="C197" s="341"/>
      <c r="D197" s="341" t="s">
        <v>137</v>
      </c>
      <c r="E197" s="380" t="s">
        <v>138</v>
      </c>
      <c r="F197" s="344">
        <v>294742</v>
      </c>
      <c r="G197" s="344">
        <v>294742</v>
      </c>
      <c r="H197" s="344">
        <v>112000</v>
      </c>
      <c r="I197" s="344">
        <v>254087.93100000001</v>
      </c>
      <c r="J197" s="344">
        <f t="shared" ref="J197:J201" si="175">I197-G197</f>
        <v>-40654.068999999989</v>
      </c>
      <c r="K197" s="344">
        <v>107111.91830999999</v>
      </c>
      <c r="L197" s="345">
        <v>100</v>
      </c>
      <c r="M197" s="345">
        <f t="shared" si="171"/>
        <v>294742</v>
      </c>
      <c r="N197" s="344">
        <f t="shared" si="165"/>
        <v>100</v>
      </c>
      <c r="O197" s="344">
        <f t="shared" si="172"/>
        <v>0</v>
      </c>
      <c r="P197" s="344">
        <f t="shared" si="173"/>
        <v>-4888.0816900000063</v>
      </c>
      <c r="Q197" s="344">
        <f t="shared" ref="Q197:Q201" si="176">R197+S197+T197</f>
        <v>0</v>
      </c>
      <c r="R197" s="344"/>
      <c r="S197" s="345"/>
      <c r="T197" s="344"/>
      <c r="U197" s="344"/>
      <c r="V197" s="344">
        <v>0</v>
      </c>
      <c r="W197" s="344"/>
      <c r="X197" s="344"/>
      <c r="Y197" s="344"/>
      <c r="Z197" s="344"/>
      <c r="AA197" s="342"/>
      <c r="AB197" s="342" t="s">
        <v>239</v>
      </c>
    </row>
    <row r="198" spans="2:28" ht="83.25" customHeight="1" x14ac:dyDescent="0.2">
      <c r="B198" s="348"/>
      <c r="C198" s="341" t="s">
        <v>119</v>
      </c>
      <c r="D198" s="341"/>
      <c r="E198" s="350" t="s">
        <v>139</v>
      </c>
      <c r="F198" s="344">
        <f t="shared" ref="F198:K198" si="177">+F199</f>
        <v>4441492</v>
      </c>
      <c r="G198" s="344">
        <f t="shared" si="177"/>
        <v>1940978</v>
      </c>
      <c r="H198" s="344">
        <f t="shared" si="177"/>
        <v>1940978</v>
      </c>
      <c r="I198" s="344">
        <f t="shared" si="177"/>
        <v>1940978</v>
      </c>
      <c r="J198" s="344">
        <f t="shared" si="177"/>
        <v>0</v>
      </c>
      <c r="K198" s="344">
        <f t="shared" si="177"/>
        <v>1940978</v>
      </c>
      <c r="L198" s="344">
        <f t="shared" ref="L198:Q198" si="178">L199</f>
        <v>100</v>
      </c>
      <c r="M198" s="345">
        <f t="shared" si="178"/>
        <v>4441492</v>
      </c>
      <c r="N198" s="344">
        <f t="shared" si="165"/>
        <v>100</v>
      </c>
      <c r="O198" s="344">
        <f t="shared" si="172"/>
        <v>0</v>
      </c>
      <c r="P198" s="344">
        <f t="shared" si="173"/>
        <v>0</v>
      </c>
      <c r="Q198" s="344">
        <f t="shared" si="178"/>
        <v>0</v>
      </c>
      <c r="R198" s="344"/>
      <c r="S198" s="344"/>
      <c r="T198" s="344"/>
      <c r="U198" s="344"/>
      <c r="V198" s="344">
        <v>0</v>
      </c>
      <c r="W198" s="344"/>
      <c r="X198" s="344"/>
      <c r="Y198" s="344"/>
      <c r="Z198" s="344"/>
      <c r="AA198" s="342"/>
      <c r="AB198" s="342"/>
    </row>
    <row r="199" spans="2:28" ht="25.5" x14ac:dyDescent="0.2">
      <c r="B199" s="348"/>
      <c r="C199" s="341"/>
      <c r="D199" s="341" t="s">
        <v>125</v>
      </c>
      <c r="E199" s="350" t="s">
        <v>126</v>
      </c>
      <c r="F199" s="344">
        <v>4441492</v>
      </c>
      <c r="G199" s="344">
        <v>1940978</v>
      </c>
      <c r="H199" s="344">
        <v>1940978</v>
      </c>
      <c r="I199" s="344">
        <v>1940978</v>
      </c>
      <c r="J199" s="344">
        <f t="shared" si="175"/>
        <v>0</v>
      </c>
      <c r="K199" s="344">
        <v>1940978</v>
      </c>
      <c r="L199" s="345">
        <v>100</v>
      </c>
      <c r="M199" s="345">
        <f t="shared" si="171"/>
        <v>4441492</v>
      </c>
      <c r="N199" s="344">
        <f t="shared" si="165"/>
        <v>100</v>
      </c>
      <c r="O199" s="344">
        <f t="shared" si="172"/>
        <v>0</v>
      </c>
      <c r="P199" s="344">
        <f t="shared" si="173"/>
        <v>0</v>
      </c>
      <c r="Q199" s="344">
        <f t="shared" si="176"/>
        <v>0</v>
      </c>
      <c r="R199" s="345"/>
      <c r="S199" s="345"/>
      <c r="T199" s="344"/>
      <c r="U199" s="344"/>
      <c r="V199" s="344">
        <v>0</v>
      </c>
      <c r="W199" s="344"/>
      <c r="X199" s="344"/>
      <c r="Y199" s="344"/>
      <c r="Z199" s="344"/>
      <c r="AA199" s="342"/>
      <c r="AB199" s="342"/>
    </row>
    <row r="200" spans="2:28" ht="31.5" customHeight="1" x14ac:dyDescent="0.2">
      <c r="B200" s="348"/>
      <c r="C200" s="341" t="s">
        <v>140</v>
      </c>
      <c r="D200" s="341"/>
      <c r="E200" s="350" t="s">
        <v>141</v>
      </c>
      <c r="F200" s="344">
        <f>F201+F202</f>
        <v>877967</v>
      </c>
      <c r="G200" s="344">
        <f t="shared" ref="G200:U200" si="179">G201+G202</f>
        <v>360000</v>
      </c>
      <c r="H200" s="344">
        <f t="shared" si="179"/>
        <v>360000</v>
      </c>
      <c r="I200" s="344">
        <f t="shared" si="179"/>
        <v>328817.84265000001</v>
      </c>
      <c r="J200" s="344">
        <f t="shared" si="179"/>
        <v>-31182.157349999994</v>
      </c>
      <c r="K200" s="344">
        <f t="shared" si="179"/>
        <v>328817.84265000001</v>
      </c>
      <c r="L200" s="344">
        <f t="shared" si="179"/>
        <v>200</v>
      </c>
      <c r="M200" s="344">
        <f t="shared" si="179"/>
        <v>877967</v>
      </c>
      <c r="N200" s="344">
        <f t="shared" si="179"/>
        <v>200</v>
      </c>
      <c r="O200" s="344">
        <f t="shared" si="179"/>
        <v>0</v>
      </c>
      <c r="P200" s="344">
        <f t="shared" si="179"/>
        <v>-31182.157349999994</v>
      </c>
      <c r="Q200" s="344">
        <f t="shared" si="179"/>
        <v>0</v>
      </c>
      <c r="R200" s="344">
        <f t="shared" si="179"/>
        <v>0</v>
      </c>
      <c r="S200" s="344">
        <f t="shared" si="179"/>
        <v>0</v>
      </c>
      <c r="T200" s="344">
        <f t="shared" si="179"/>
        <v>0</v>
      </c>
      <c r="U200" s="344">
        <f t="shared" si="179"/>
        <v>0</v>
      </c>
      <c r="V200" s="344">
        <v>0</v>
      </c>
      <c r="W200" s="344"/>
      <c r="X200" s="344"/>
      <c r="Y200" s="344"/>
      <c r="Z200" s="344"/>
      <c r="AA200" s="342"/>
      <c r="AB200" s="342"/>
    </row>
    <row r="201" spans="2:28" ht="76.5" x14ac:dyDescent="0.2">
      <c r="B201" s="348"/>
      <c r="C201" s="341"/>
      <c r="D201" s="341" t="s">
        <v>125</v>
      </c>
      <c r="E201" s="350" t="s">
        <v>126</v>
      </c>
      <c r="F201" s="344">
        <v>872332</v>
      </c>
      <c r="G201" s="344">
        <v>360000</v>
      </c>
      <c r="H201" s="344">
        <v>360000</v>
      </c>
      <c r="I201" s="344">
        <v>328817.84265000001</v>
      </c>
      <c r="J201" s="344">
        <f t="shared" si="175"/>
        <v>-31182.157349999994</v>
      </c>
      <c r="K201" s="344">
        <v>328817.84265000001</v>
      </c>
      <c r="L201" s="345">
        <v>100</v>
      </c>
      <c r="M201" s="345">
        <f t="shared" ref="M201:M208" si="180">F201</f>
        <v>872332</v>
      </c>
      <c r="N201" s="344">
        <f t="shared" si="165"/>
        <v>100</v>
      </c>
      <c r="O201" s="344">
        <f t="shared" si="172"/>
        <v>0</v>
      </c>
      <c r="P201" s="344">
        <f t="shared" si="173"/>
        <v>-31182.157349999994</v>
      </c>
      <c r="Q201" s="344">
        <f t="shared" si="176"/>
        <v>0</v>
      </c>
      <c r="R201" s="345"/>
      <c r="S201" s="345"/>
      <c r="T201" s="344"/>
      <c r="U201" s="344"/>
      <c r="V201" s="344">
        <v>0</v>
      </c>
      <c r="W201" s="344"/>
      <c r="X201" s="344"/>
      <c r="Y201" s="344"/>
      <c r="Z201" s="344"/>
      <c r="AA201" s="342"/>
      <c r="AB201" s="342" t="s">
        <v>239</v>
      </c>
    </row>
    <row r="202" spans="2:28" x14ac:dyDescent="0.2">
      <c r="B202" s="348"/>
      <c r="C202" s="341"/>
      <c r="D202" s="341" t="s">
        <v>236</v>
      </c>
      <c r="E202" s="350" t="s">
        <v>237</v>
      </c>
      <c r="F202" s="344">
        <v>5635</v>
      </c>
      <c r="G202" s="344">
        <v>0</v>
      </c>
      <c r="H202" s="344">
        <v>0</v>
      </c>
      <c r="I202" s="344">
        <v>0</v>
      </c>
      <c r="J202" s="344">
        <f t="shared" ref="J202" si="181">I202-G202</f>
        <v>0</v>
      </c>
      <c r="K202" s="344">
        <v>0</v>
      </c>
      <c r="L202" s="345">
        <v>100</v>
      </c>
      <c r="M202" s="345">
        <f t="shared" ref="M202" si="182">F202</f>
        <v>5635</v>
      </c>
      <c r="N202" s="344">
        <f t="shared" ref="N202" si="183">M202/F202*100</f>
        <v>100</v>
      </c>
      <c r="O202" s="344">
        <f t="shared" ref="O202" si="184">M202-F202</f>
        <v>0</v>
      </c>
      <c r="P202" s="344">
        <f t="shared" ref="P202" si="185">K202-H202</f>
        <v>0</v>
      </c>
      <c r="Q202" s="344">
        <f t="shared" ref="Q202" si="186">R202+S202+T202</f>
        <v>0</v>
      </c>
      <c r="R202" s="345"/>
      <c r="S202" s="345"/>
      <c r="T202" s="344"/>
      <c r="U202" s="344"/>
      <c r="V202" s="344">
        <v>0</v>
      </c>
      <c r="W202" s="344"/>
      <c r="X202" s="344"/>
      <c r="Y202" s="344"/>
      <c r="Z202" s="344"/>
      <c r="AA202" s="342"/>
      <c r="AB202" s="342"/>
    </row>
    <row r="203" spans="2:28" ht="40.5" customHeight="1" x14ac:dyDescent="0.2">
      <c r="B203" s="348"/>
      <c r="C203" s="341" t="s">
        <v>142</v>
      </c>
      <c r="D203" s="341"/>
      <c r="E203" s="350" t="s">
        <v>143</v>
      </c>
      <c r="F203" s="344">
        <f t="shared" ref="F203:K203" si="187">+F204</f>
        <v>110936</v>
      </c>
      <c r="G203" s="344">
        <f t="shared" si="187"/>
        <v>71934</v>
      </c>
      <c r="H203" s="344">
        <f t="shared" si="187"/>
        <v>71934</v>
      </c>
      <c r="I203" s="344">
        <f t="shared" si="187"/>
        <v>71933.418000000005</v>
      </c>
      <c r="J203" s="344">
        <f t="shared" si="187"/>
        <v>-0.58199999999487773</v>
      </c>
      <c r="K203" s="344">
        <f t="shared" si="187"/>
        <v>71933.418000000005</v>
      </c>
      <c r="L203" s="345">
        <v>100</v>
      </c>
      <c r="M203" s="345">
        <f>M204</f>
        <v>110936</v>
      </c>
      <c r="N203" s="344">
        <f t="shared" si="165"/>
        <v>100</v>
      </c>
      <c r="O203" s="344">
        <f t="shared" si="172"/>
        <v>0</v>
      </c>
      <c r="P203" s="344">
        <f t="shared" si="173"/>
        <v>-0.58199999999487773</v>
      </c>
      <c r="Q203" s="344">
        <f>Q204</f>
        <v>0</v>
      </c>
      <c r="R203" s="344"/>
      <c r="S203" s="344"/>
      <c r="T203" s="344"/>
      <c r="U203" s="344"/>
      <c r="V203" s="344">
        <f t="shared" ref="V203:V208" si="188">P203-Q203-U203</f>
        <v>-0.58199999999487773</v>
      </c>
      <c r="W203" s="344"/>
      <c r="X203" s="344"/>
      <c r="Y203" s="344"/>
      <c r="Z203" s="344"/>
      <c r="AA203" s="342"/>
      <c r="AB203" s="342"/>
    </row>
    <row r="204" spans="2:28" ht="63.75" x14ac:dyDescent="0.2">
      <c r="B204" s="348"/>
      <c r="C204" s="341"/>
      <c r="D204" s="341" t="s">
        <v>125</v>
      </c>
      <c r="E204" s="350" t="s">
        <v>126</v>
      </c>
      <c r="F204" s="344">
        <v>110936</v>
      </c>
      <c r="G204" s="344">
        <v>71934</v>
      </c>
      <c r="H204" s="344">
        <v>71934</v>
      </c>
      <c r="I204" s="344">
        <v>71933.418000000005</v>
      </c>
      <c r="J204" s="344">
        <f t="shared" ref="J204:J208" si="189">I204-G204</f>
        <v>-0.58199999999487773</v>
      </c>
      <c r="K204" s="344">
        <v>71933.418000000005</v>
      </c>
      <c r="L204" s="345">
        <v>100</v>
      </c>
      <c r="M204" s="345">
        <f t="shared" si="180"/>
        <v>110936</v>
      </c>
      <c r="N204" s="344">
        <f t="shared" si="165"/>
        <v>100</v>
      </c>
      <c r="O204" s="344">
        <f t="shared" si="172"/>
        <v>0</v>
      </c>
      <c r="P204" s="344">
        <f t="shared" si="173"/>
        <v>-0.58199999999487773</v>
      </c>
      <c r="Q204" s="344">
        <f t="shared" ref="Q204:Q209" si="190">R204+S204+T204</f>
        <v>0</v>
      </c>
      <c r="R204" s="345"/>
      <c r="S204" s="345"/>
      <c r="T204" s="344"/>
      <c r="U204" s="344"/>
      <c r="V204" s="344">
        <f t="shared" si="188"/>
        <v>-0.58199999999487773</v>
      </c>
      <c r="W204" s="344"/>
      <c r="X204" s="344"/>
      <c r="Y204" s="344"/>
      <c r="Z204" s="344"/>
      <c r="AA204" s="342" t="s">
        <v>66</v>
      </c>
      <c r="AB204" s="342" t="s">
        <v>66</v>
      </c>
    </row>
    <row r="205" spans="2:28" ht="54.75" customHeight="1" x14ac:dyDescent="0.2">
      <c r="B205" s="348"/>
      <c r="C205" s="341" t="s">
        <v>145</v>
      </c>
      <c r="D205" s="341"/>
      <c r="E205" s="350" t="s">
        <v>146</v>
      </c>
      <c r="F205" s="344">
        <f t="shared" ref="F205:K205" si="191">+F206+F207</f>
        <v>571987</v>
      </c>
      <c r="G205" s="344">
        <f t="shared" si="191"/>
        <v>241933</v>
      </c>
      <c r="H205" s="344">
        <f t="shared" si="191"/>
        <v>220000</v>
      </c>
      <c r="I205" s="344">
        <f t="shared" si="191"/>
        <v>236217.20436</v>
      </c>
      <c r="J205" s="344">
        <f t="shared" si="191"/>
        <v>-5715.7956399999966</v>
      </c>
      <c r="K205" s="344">
        <f t="shared" si="191"/>
        <v>219977.20436</v>
      </c>
      <c r="L205" s="345">
        <v>100</v>
      </c>
      <c r="M205" s="345">
        <f t="shared" ref="M205:Q205" si="192">M207+M206</f>
        <v>571987</v>
      </c>
      <c r="N205" s="344">
        <f t="shared" si="165"/>
        <v>100</v>
      </c>
      <c r="O205" s="344">
        <f t="shared" si="172"/>
        <v>0</v>
      </c>
      <c r="P205" s="344">
        <f t="shared" si="192"/>
        <v>-22.795639999996638</v>
      </c>
      <c r="Q205" s="344">
        <f t="shared" si="192"/>
        <v>0</v>
      </c>
      <c r="R205" s="345"/>
      <c r="S205" s="345"/>
      <c r="T205" s="344"/>
      <c r="U205" s="344"/>
      <c r="V205" s="344">
        <v>0</v>
      </c>
      <c r="W205" s="344"/>
      <c r="X205" s="344"/>
      <c r="Y205" s="344"/>
      <c r="Z205" s="344"/>
      <c r="AA205" s="342"/>
      <c r="AB205" s="342"/>
    </row>
    <row r="206" spans="2:28" ht="76.5" x14ac:dyDescent="0.2">
      <c r="B206" s="341"/>
      <c r="C206" s="341"/>
      <c r="D206" s="341" t="s">
        <v>77</v>
      </c>
      <c r="E206" s="350" t="s">
        <v>129</v>
      </c>
      <c r="F206" s="344">
        <v>56728</v>
      </c>
      <c r="G206" s="344">
        <v>21933</v>
      </c>
      <c r="H206" s="344">
        <v>0</v>
      </c>
      <c r="I206" s="344">
        <v>16240</v>
      </c>
      <c r="J206" s="344">
        <f t="shared" si="189"/>
        <v>-5693</v>
      </c>
      <c r="K206" s="344">
        <v>0</v>
      </c>
      <c r="L206" s="345">
        <v>100</v>
      </c>
      <c r="M206" s="345">
        <f t="shared" si="180"/>
        <v>56728</v>
      </c>
      <c r="N206" s="344">
        <f t="shared" si="165"/>
        <v>100</v>
      </c>
      <c r="O206" s="344">
        <v>0</v>
      </c>
      <c r="P206" s="344">
        <f t="shared" ref="P206:P208" si="193">K206-H206</f>
        <v>0</v>
      </c>
      <c r="Q206" s="344">
        <f t="shared" si="190"/>
        <v>0</v>
      </c>
      <c r="R206" s="344"/>
      <c r="S206" s="345"/>
      <c r="T206" s="344"/>
      <c r="U206" s="344"/>
      <c r="V206" s="344">
        <f t="shared" si="188"/>
        <v>0</v>
      </c>
      <c r="W206" s="344"/>
      <c r="X206" s="344"/>
      <c r="Y206" s="344"/>
      <c r="Z206" s="344"/>
      <c r="AA206" s="342"/>
      <c r="AB206" s="342" t="s">
        <v>239</v>
      </c>
    </row>
    <row r="207" spans="2:28" ht="76.5" x14ac:dyDescent="0.2">
      <c r="B207" s="348"/>
      <c r="C207" s="341"/>
      <c r="D207" s="341" t="s">
        <v>125</v>
      </c>
      <c r="E207" s="350" t="s">
        <v>126</v>
      </c>
      <c r="F207" s="344">
        <v>515259</v>
      </c>
      <c r="G207" s="344">
        <v>220000</v>
      </c>
      <c r="H207" s="344">
        <v>220000</v>
      </c>
      <c r="I207" s="344">
        <v>219977.20436</v>
      </c>
      <c r="J207" s="344">
        <f t="shared" si="189"/>
        <v>-22.795639999996638</v>
      </c>
      <c r="K207" s="344">
        <v>219977.20436</v>
      </c>
      <c r="L207" s="345">
        <v>100</v>
      </c>
      <c r="M207" s="345">
        <f t="shared" si="180"/>
        <v>515259</v>
      </c>
      <c r="N207" s="344">
        <f t="shared" si="165"/>
        <v>100</v>
      </c>
      <c r="O207" s="344">
        <f t="shared" ref="O207:O212" si="194">M207-F207</f>
        <v>0</v>
      </c>
      <c r="P207" s="344">
        <f t="shared" si="193"/>
        <v>-22.795639999996638</v>
      </c>
      <c r="Q207" s="344">
        <f t="shared" si="190"/>
        <v>0</v>
      </c>
      <c r="R207" s="345"/>
      <c r="S207" s="345"/>
      <c r="T207" s="344"/>
      <c r="U207" s="344"/>
      <c r="V207" s="344">
        <f t="shared" si="188"/>
        <v>-22.795639999996638</v>
      </c>
      <c r="W207" s="344"/>
      <c r="X207" s="344"/>
      <c r="Y207" s="344"/>
      <c r="Z207" s="344"/>
      <c r="AA207" s="342" t="s">
        <v>239</v>
      </c>
      <c r="AB207" s="342" t="s">
        <v>239</v>
      </c>
    </row>
    <row r="208" spans="2:28" s="381" customFormat="1" ht="54" customHeight="1" x14ac:dyDescent="0.2">
      <c r="B208" s="348" t="s">
        <v>147</v>
      </c>
      <c r="C208" s="341" t="s">
        <v>46</v>
      </c>
      <c r="D208" s="341" t="s">
        <v>77</v>
      </c>
      <c r="E208" s="350" t="s">
        <v>148</v>
      </c>
      <c r="F208" s="344">
        <v>23939</v>
      </c>
      <c r="G208" s="344">
        <v>23939</v>
      </c>
      <c r="H208" s="344">
        <v>2539</v>
      </c>
      <c r="I208" s="344">
        <v>10333.16527</v>
      </c>
      <c r="J208" s="344">
        <f t="shared" si="189"/>
        <v>-13605.83473</v>
      </c>
      <c r="K208" s="344">
        <v>2538.4183200000002</v>
      </c>
      <c r="L208" s="345">
        <v>0</v>
      </c>
      <c r="M208" s="345">
        <f t="shared" si="180"/>
        <v>23939</v>
      </c>
      <c r="N208" s="344">
        <f t="shared" si="165"/>
        <v>100</v>
      </c>
      <c r="O208" s="344">
        <f t="shared" si="194"/>
        <v>0</v>
      </c>
      <c r="P208" s="344">
        <f t="shared" si="193"/>
        <v>-0.58167999999977837</v>
      </c>
      <c r="Q208" s="344">
        <f t="shared" si="190"/>
        <v>0</v>
      </c>
      <c r="R208" s="344"/>
      <c r="S208" s="345"/>
      <c r="T208" s="344"/>
      <c r="U208" s="344"/>
      <c r="V208" s="344">
        <f t="shared" si="188"/>
        <v>-0.58167999999977837</v>
      </c>
      <c r="W208" s="344"/>
      <c r="X208" s="344"/>
      <c r="Y208" s="344"/>
      <c r="Z208" s="344"/>
      <c r="AA208" s="342"/>
      <c r="AB208" s="342" t="s">
        <v>50</v>
      </c>
    </row>
    <row r="209" spans="2:28" s="381" customFormat="1" ht="93.75" customHeight="1" x14ac:dyDescent="0.2">
      <c r="B209" s="348" t="s">
        <v>149</v>
      </c>
      <c r="C209" s="341"/>
      <c r="D209" s="341"/>
      <c r="E209" s="350" t="s">
        <v>150</v>
      </c>
      <c r="F209" s="344">
        <f t="shared" ref="F209:P209" si="195">F210</f>
        <v>9088674</v>
      </c>
      <c r="G209" s="344">
        <f t="shared" si="195"/>
        <v>4044913</v>
      </c>
      <c r="H209" s="344">
        <f t="shared" si="195"/>
        <v>4044913</v>
      </c>
      <c r="I209" s="344">
        <f t="shared" si="195"/>
        <v>4044770.40576</v>
      </c>
      <c r="J209" s="344">
        <f t="shared" si="195"/>
        <v>-142.59424000008778</v>
      </c>
      <c r="K209" s="344">
        <f t="shared" si="195"/>
        <v>4044770.40576</v>
      </c>
      <c r="L209" s="344">
        <f t="shared" si="195"/>
        <v>100</v>
      </c>
      <c r="M209" s="344">
        <f t="shared" si="195"/>
        <v>9088674</v>
      </c>
      <c r="N209" s="344">
        <f t="shared" si="195"/>
        <v>100</v>
      </c>
      <c r="O209" s="344">
        <f t="shared" si="195"/>
        <v>0</v>
      </c>
      <c r="P209" s="344">
        <f t="shared" si="195"/>
        <v>-142.59424000008778</v>
      </c>
      <c r="Q209" s="344">
        <f t="shared" si="190"/>
        <v>0</v>
      </c>
      <c r="R209" s="344">
        <f t="shared" ref="R209:T209" si="196">R210</f>
        <v>0</v>
      </c>
      <c r="S209" s="344">
        <f t="shared" si="196"/>
        <v>0</v>
      </c>
      <c r="T209" s="344">
        <f t="shared" si="196"/>
        <v>0</v>
      </c>
      <c r="U209" s="344">
        <v>0</v>
      </c>
      <c r="V209" s="344">
        <f>V210</f>
        <v>0</v>
      </c>
      <c r="W209" s="344"/>
      <c r="X209" s="344"/>
      <c r="Y209" s="344"/>
      <c r="Z209" s="344"/>
      <c r="AA209" s="352"/>
      <c r="AB209" s="342"/>
    </row>
    <row r="210" spans="2:28" ht="25.5" x14ac:dyDescent="0.2">
      <c r="B210" s="348"/>
      <c r="C210" s="341" t="s">
        <v>46</v>
      </c>
      <c r="D210" s="341"/>
      <c r="E210" s="350" t="s">
        <v>47</v>
      </c>
      <c r="F210" s="344">
        <f t="shared" ref="F210:K210" si="197">F212+F211</f>
        <v>9088674</v>
      </c>
      <c r="G210" s="344">
        <f t="shared" si="197"/>
        <v>4044913</v>
      </c>
      <c r="H210" s="344">
        <f t="shared" si="197"/>
        <v>4044913</v>
      </c>
      <c r="I210" s="344">
        <f t="shared" si="197"/>
        <v>4044770.40576</v>
      </c>
      <c r="J210" s="344">
        <f t="shared" si="197"/>
        <v>-142.59424000008778</v>
      </c>
      <c r="K210" s="344">
        <f t="shared" si="197"/>
        <v>4044770.40576</v>
      </c>
      <c r="L210" s="344">
        <f t="shared" ref="L210:O210" si="198">L212</f>
        <v>100</v>
      </c>
      <c r="M210" s="345">
        <f t="shared" ref="M210:M212" si="199">F210</f>
        <v>9088674</v>
      </c>
      <c r="N210" s="344">
        <f t="shared" si="198"/>
        <v>100</v>
      </c>
      <c r="O210" s="344">
        <f t="shared" si="198"/>
        <v>0</v>
      </c>
      <c r="P210" s="344">
        <f t="shared" ref="P210:T210" si="200">P212+P211</f>
        <v>-142.59424000008778</v>
      </c>
      <c r="Q210" s="344">
        <f t="shared" si="200"/>
        <v>0</v>
      </c>
      <c r="R210" s="344">
        <f>R211+R212</f>
        <v>0</v>
      </c>
      <c r="S210" s="344">
        <f t="shared" ref="S210:V210" si="201">S212</f>
        <v>0</v>
      </c>
      <c r="T210" s="344">
        <f t="shared" si="200"/>
        <v>0</v>
      </c>
      <c r="U210" s="344">
        <f t="shared" si="201"/>
        <v>0</v>
      </c>
      <c r="V210" s="344">
        <f t="shared" si="201"/>
        <v>0</v>
      </c>
      <c r="W210" s="344"/>
      <c r="X210" s="344"/>
      <c r="Y210" s="344"/>
      <c r="Z210" s="344"/>
      <c r="AA210" s="342"/>
      <c r="AB210" s="382"/>
    </row>
    <row r="211" spans="2:28" ht="63.75" x14ac:dyDescent="0.2">
      <c r="B211" s="341"/>
      <c r="C211" s="341"/>
      <c r="D211" s="341" t="s">
        <v>77</v>
      </c>
      <c r="E211" s="350" t="s">
        <v>129</v>
      </c>
      <c r="F211" s="344">
        <v>43</v>
      </c>
      <c r="G211" s="344">
        <v>43</v>
      </c>
      <c r="H211" s="344">
        <v>43</v>
      </c>
      <c r="I211" s="344">
        <v>42.563000000000002</v>
      </c>
      <c r="J211" s="344">
        <f t="shared" ref="J211:J232" si="202">I211-G211</f>
        <v>-0.43699999999999761</v>
      </c>
      <c r="K211" s="344">
        <v>42.563000000000002</v>
      </c>
      <c r="L211" s="345">
        <v>0</v>
      </c>
      <c r="M211" s="345">
        <f t="shared" si="199"/>
        <v>43</v>
      </c>
      <c r="N211" s="344">
        <f t="shared" ref="N211:N215" si="203">M211/F211*100</f>
        <v>100</v>
      </c>
      <c r="O211" s="344">
        <f t="shared" si="194"/>
        <v>0</v>
      </c>
      <c r="P211" s="344">
        <f t="shared" ref="P211:P232" si="204">K211-H211</f>
        <v>-0.43699999999999761</v>
      </c>
      <c r="Q211" s="344">
        <f t="shared" ref="Q211:Q215" si="205">R211+S211+T211</f>
        <v>0</v>
      </c>
      <c r="R211" s="344"/>
      <c r="S211" s="345"/>
      <c r="T211" s="344"/>
      <c r="U211" s="344"/>
      <c r="V211" s="344">
        <f t="shared" ref="V211:V216" si="206">P211-Q211-U211</f>
        <v>-0.43699999999999761</v>
      </c>
      <c r="W211" s="344"/>
      <c r="X211" s="344"/>
      <c r="Y211" s="344"/>
      <c r="Z211" s="344"/>
      <c r="AA211" s="342" t="s">
        <v>66</v>
      </c>
      <c r="AB211" s="342" t="s">
        <v>66</v>
      </c>
    </row>
    <row r="212" spans="2:28" ht="54" customHeight="1" x14ac:dyDescent="0.2">
      <c r="B212" s="348"/>
      <c r="C212" s="341"/>
      <c r="D212" s="341" t="s">
        <v>125</v>
      </c>
      <c r="E212" s="350" t="s">
        <v>126</v>
      </c>
      <c r="F212" s="344">
        <v>9088631</v>
      </c>
      <c r="G212" s="344">
        <v>4044870</v>
      </c>
      <c r="H212" s="344">
        <v>4044870</v>
      </c>
      <c r="I212" s="376">
        <v>4044727.8427599999</v>
      </c>
      <c r="J212" s="344">
        <f t="shared" si="202"/>
        <v>-142.15724000008777</v>
      </c>
      <c r="K212" s="344">
        <v>4044727.8427599999</v>
      </c>
      <c r="L212" s="345">
        <v>100</v>
      </c>
      <c r="M212" s="345">
        <f t="shared" si="199"/>
        <v>9088631</v>
      </c>
      <c r="N212" s="344">
        <f t="shared" si="203"/>
        <v>100</v>
      </c>
      <c r="O212" s="344">
        <f t="shared" si="194"/>
        <v>0</v>
      </c>
      <c r="P212" s="344">
        <f t="shared" si="204"/>
        <v>-142.15724000008777</v>
      </c>
      <c r="Q212" s="344">
        <f t="shared" si="205"/>
        <v>0</v>
      </c>
      <c r="R212" s="345"/>
      <c r="S212" s="345"/>
      <c r="T212" s="344"/>
      <c r="U212" s="344"/>
      <c r="V212" s="344">
        <v>0</v>
      </c>
      <c r="W212" s="344"/>
      <c r="X212" s="344"/>
      <c r="Y212" s="344"/>
      <c r="Z212" s="344"/>
      <c r="AA212" s="342" t="s">
        <v>66</v>
      </c>
      <c r="AB212" s="342" t="s">
        <v>66</v>
      </c>
    </row>
    <row r="213" spans="2:28" ht="72" customHeight="1" x14ac:dyDescent="0.2">
      <c r="B213" s="341" t="s">
        <v>151</v>
      </c>
      <c r="C213" s="341"/>
      <c r="D213" s="341"/>
      <c r="E213" s="359" t="s">
        <v>152</v>
      </c>
      <c r="F213" s="344">
        <f t="shared" ref="F213:K213" si="207">F214</f>
        <v>340630</v>
      </c>
      <c r="G213" s="344">
        <f t="shared" si="207"/>
        <v>227036</v>
      </c>
      <c r="H213" s="344">
        <f t="shared" si="207"/>
        <v>150872</v>
      </c>
      <c r="I213" s="344">
        <f t="shared" si="207"/>
        <v>200796.02836999996</v>
      </c>
      <c r="J213" s="344">
        <f t="shared" si="207"/>
        <v>-26239.97163</v>
      </c>
      <c r="K213" s="344">
        <f t="shared" si="207"/>
        <v>149836.12946999999</v>
      </c>
      <c r="L213" s="345">
        <f>(K213/H213)*100</f>
        <v>99.313411017286171</v>
      </c>
      <c r="M213" s="344">
        <f t="shared" ref="M213:T213" si="208">M214</f>
        <v>340630</v>
      </c>
      <c r="N213" s="344">
        <f t="shared" si="203"/>
        <v>100</v>
      </c>
      <c r="O213" s="344">
        <f t="shared" si="208"/>
        <v>0</v>
      </c>
      <c r="P213" s="344">
        <f t="shared" si="208"/>
        <v>-1035.8705300000038</v>
      </c>
      <c r="Q213" s="344">
        <f t="shared" si="208"/>
        <v>-1066.9870000000001</v>
      </c>
      <c r="R213" s="344">
        <f t="shared" si="208"/>
        <v>0</v>
      </c>
      <c r="S213" s="344">
        <f t="shared" si="208"/>
        <v>-12.773999999999999</v>
      </c>
      <c r="T213" s="344">
        <f t="shared" si="208"/>
        <v>-1054.213</v>
      </c>
      <c r="U213" s="344">
        <v>0</v>
      </c>
      <c r="V213" s="344">
        <v>0</v>
      </c>
      <c r="W213" s="344"/>
      <c r="X213" s="344"/>
      <c r="Y213" s="344"/>
      <c r="Z213" s="344"/>
      <c r="AA213" s="346"/>
      <c r="AB213" s="347"/>
    </row>
    <row r="214" spans="2:28" ht="25.5" x14ac:dyDescent="0.2">
      <c r="B214" s="341"/>
      <c r="C214" s="341" t="s">
        <v>46</v>
      </c>
      <c r="D214" s="341"/>
      <c r="E214" s="350" t="s">
        <v>47</v>
      </c>
      <c r="F214" s="344">
        <f t="shared" ref="F214:K214" si="209">SUM(F215:F232)</f>
        <v>340630</v>
      </c>
      <c r="G214" s="344">
        <f t="shared" si="209"/>
        <v>227036</v>
      </c>
      <c r="H214" s="344">
        <f t="shared" si="209"/>
        <v>150872</v>
      </c>
      <c r="I214" s="344">
        <f t="shared" si="209"/>
        <v>200796.02836999996</v>
      </c>
      <c r="J214" s="344">
        <f t="shared" si="209"/>
        <v>-26239.97163</v>
      </c>
      <c r="K214" s="344">
        <f t="shared" si="209"/>
        <v>149836.12946999999</v>
      </c>
      <c r="L214" s="345">
        <f>(K214/H214)*100</f>
        <v>99.313411017286171</v>
      </c>
      <c r="M214" s="344">
        <f t="shared" ref="M214:T214" si="210">SUM(M215:M232)</f>
        <v>340630</v>
      </c>
      <c r="N214" s="344">
        <f t="shared" si="203"/>
        <v>100</v>
      </c>
      <c r="O214" s="344">
        <f>SUM(O220:O232)</f>
        <v>0</v>
      </c>
      <c r="P214" s="344">
        <f t="shared" si="210"/>
        <v>-1035.8705300000038</v>
      </c>
      <c r="Q214" s="344">
        <f t="shared" si="210"/>
        <v>-1066.9870000000001</v>
      </c>
      <c r="R214" s="344">
        <f t="shared" si="210"/>
        <v>0</v>
      </c>
      <c r="S214" s="344">
        <f t="shared" si="210"/>
        <v>-12.773999999999999</v>
      </c>
      <c r="T214" s="344">
        <f t="shared" si="210"/>
        <v>-1054.213</v>
      </c>
      <c r="U214" s="344">
        <f>U220+U222+U223+U224+U225+U229+U231+U232</f>
        <v>0</v>
      </c>
      <c r="V214" s="344">
        <f>V220+V222+V223+V224+V225+V229+V231+V232</f>
        <v>956.54057999999986</v>
      </c>
      <c r="W214" s="344"/>
      <c r="X214" s="344"/>
      <c r="Y214" s="344"/>
      <c r="Z214" s="344"/>
      <c r="AA214" s="342"/>
      <c r="AB214" s="347"/>
    </row>
    <row r="215" spans="2:28" x14ac:dyDescent="0.2">
      <c r="B215" s="341"/>
      <c r="C215" s="341"/>
      <c r="D215" s="341" t="s">
        <v>88</v>
      </c>
      <c r="E215" s="350" t="s">
        <v>49</v>
      </c>
      <c r="F215" s="344">
        <v>186254</v>
      </c>
      <c r="G215" s="344">
        <v>94910</v>
      </c>
      <c r="H215" s="344">
        <v>94265</v>
      </c>
      <c r="I215" s="344">
        <v>93799.214999999997</v>
      </c>
      <c r="J215" s="344">
        <f t="shared" si="202"/>
        <v>-1110.7850000000035</v>
      </c>
      <c r="K215" s="344">
        <v>93799.214999999997</v>
      </c>
      <c r="L215" s="345">
        <v>100</v>
      </c>
      <c r="M215" s="345">
        <f t="shared" ref="M215:M232" si="211">F215</f>
        <v>186254</v>
      </c>
      <c r="N215" s="344">
        <f t="shared" si="203"/>
        <v>100</v>
      </c>
      <c r="O215" s="344">
        <f t="shared" ref="O215:O219" si="212">M215-F215</f>
        <v>0</v>
      </c>
      <c r="P215" s="344">
        <f t="shared" si="204"/>
        <v>-465.78500000000349</v>
      </c>
      <c r="Q215" s="344">
        <f t="shared" si="205"/>
        <v>0</v>
      </c>
      <c r="R215" s="344"/>
      <c r="S215" s="345"/>
      <c r="T215" s="344"/>
      <c r="U215" s="344"/>
      <c r="V215" s="344">
        <f t="shared" si="206"/>
        <v>-465.78500000000349</v>
      </c>
      <c r="W215" s="344"/>
      <c r="X215" s="344"/>
      <c r="Y215" s="344"/>
      <c r="Z215" s="344"/>
      <c r="AA215" s="342"/>
      <c r="AB215" s="342"/>
    </row>
    <row r="216" spans="2:28" x14ac:dyDescent="0.2">
      <c r="B216" s="348"/>
      <c r="C216" s="341"/>
      <c r="D216" s="341" t="s">
        <v>101</v>
      </c>
      <c r="E216" s="350" t="s">
        <v>56</v>
      </c>
      <c r="F216" s="344">
        <v>7912</v>
      </c>
      <c r="G216" s="344">
        <v>3748</v>
      </c>
      <c r="H216" s="344">
        <v>3748</v>
      </c>
      <c r="I216" s="344">
        <v>3290.2629999999999</v>
      </c>
      <c r="J216" s="344">
        <f t="shared" si="202"/>
        <v>-457.73700000000008</v>
      </c>
      <c r="K216" s="344">
        <v>3290.2629999999999</v>
      </c>
      <c r="L216" s="345">
        <v>0</v>
      </c>
      <c r="M216" s="345">
        <f t="shared" si="211"/>
        <v>7912</v>
      </c>
      <c r="N216" s="344">
        <v>100</v>
      </c>
      <c r="O216" s="344">
        <f t="shared" si="212"/>
        <v>0</v>
      </c>
      <c r="P216" s="344">
        <f t="shared" si="204"/>
        <v>-457.73700000000008</v>
      </c>
      <c r="Q216" s="344">
        <f>T216+S216</f>
        <v>-0.94299999999999995</v>
      </c>
      <c r="R216" s="345" t="s">
        <v>53</v>
      </c>
      <c r="S216" s="345">
        <v>-0.94299999999999995</v>
      </c>
      <c r="T216" s="344"/>
      <c r="U216" s="344"/>
      <c r="V216" s="344">
        <f t="shared" si="206"/>
        <v>-456.7940000000001</v>
      </c>
      <c r="W216" s="344"/>
      <c r="X216" s="344"/>
      <c r="Y216" s="344"/>
      <c r="Z216" s="344"/>
      <c r="AA216" s="342"/>
      <c r="AB216" s="342"/>
    </row>
    <row r="217" spans="2:28" ht="38.25" x14ac:dyDescent="0.2">
      <c r="B217" s="348"/>
      <c r="C217" s="341"/>
      <c r="D217" s="353" t="s">
        <v>103</v>
      </c>
      <c r="E217" s="354" t="s">
        <v>58</v>
      </c>
      <c r="F217" s="344">
        <v>2684</v>
      </c>
      <c r="G217" s="344">
        <v>1663</v>
      </c>
      <c r="H217" s="344">
        <v>1663</v>
      </c>
      <c r="I217" s="344">
        <v>1663</v>
      </c>
      <c r="J217" s="344">
        <f t="shared" si="202"/>
        <v>0</v>
      </c>
      <c r="K217" s="344">
        <v>1663</v>
      </c>
      <c r="L217" s="345">
        <v>100</v>
      </c>
      <c r="M217" s="345">
        <f t="shared" si="211"/>
        <v>2684</v>
      </c>
      <c r="N217" s="344">
        <f t="shared" ref="N217:N232" si="213">M217/F217*100</f>
        <v>100</v>
      </c>
      <c r="O217" s="344">
        <f t="shared" si="212"/>
        <v>0</v>
      </c>
      <c r="P217" s="344">
        <f t="shared" si="204"/>
        <v>0</v>
      </c>
      <c r="Q217" s="344">
        <f t="shared" ref="Q217:Q221" si="214">R217+S217+T217</f>
        <v>0</v>
      </c>
      <c r="R217" s="345"/>
      <c r="S217" s="345"/>
      <c r="T217" s="344"/>
      <c r="U217" s="344"/>
      <c r="V217" s="344">
        <v>0</v>
      </c>
      <c r="W217" s="344"/>
      <c r="X217" s="344"/>
      <c r="Y217" s="344"/>
      <c r="Z217" s="344"/>
      <c r="AA217" s="342"/>
      <c r="AB217" s="342"/>
    </row>
    <row r="218" spans="2:28" x14ac:dyDescent="0.2">
      <c r="B218" s="341"/>
      <c r="C218" s="341"/>
      <c r="D218" s="341" t="s">
        <v>59</v>
      </c>
      <c r="E218" s="350" t="s">
        <v>60</v>
      </c>
      <c r="F218" s="344">
        <v>9898</v>
      </c>
      <c r="G218" s="344">
        <v>4998</v>
      </c>
      <c r="H218" s="344">
        <v>4998</v>
      </c>
      <c r="I218" s="344">
        <v>4998</v>
      </c>
      <c r="J218" s="344">
        <f t="shared" si="202"/>
        <v>0</v>
      </c>
      <c r="K218" s="344">
        <v>4998</v>
      </c>
      <c r="L218" s="345">
        <v>100</v>
      </c>
      <c r="M218" s="345">
        <f t="shared" si="211"/>
        <v>9898</v>
      </c>
      <c r="N218" s="344">
        <f t="shared" si="213"/>
        <v>100</v>
      </c>
      <c r="O218" s="344">
        <f t="shared" si="212"/>
        <v>0</v>
      </c>
      <c r="P218" s="344">
        <f t="shared" si="204"/>
        <v>0</v>
      </c>
      <c r="Q218" s="344">
        <f t="shared" si="214"/>
        <v>0</v>
      </c>
      <c r="R218" s="344"/>
      <c r="S218" s="345"/>
      <c r="T218" s="344"/>
      <c r="U218" s="344"/>
      <c r="V218" s="344">
        <f t="shared" ref="V218:V223" si="215">P218-Q218-U218</f>
        <v>0</v>
      </c>
      <c r="W218" s="344"/>
      <c r="X218" s="344"/>
      <c r="Y218" s="344"/>
      <c r="Z218" s="344"/>
      <c r="AA218" s="342"/>
      <c r="AB218" s="342"/>
    </row>
    <row r="219" spans="2:28" ht="38.25" x14ac:dyDescent="0.2">
      <c r="B219" s="341"/>
      <c r="C219" s="341"/>
      <c r="D219" s="341" t="s">
        <v>61</v>
      </c>
      <c r="E219" s="350" t="s">
        <v>102</v>
      </c>
      <c r="F219" s="344">
        <v>8437</v>
      </c>
      <c r="G219" s="344">
        <v>4010</v>
      </c>
      <c r="H219" s="344">
        <v>4010</v>
      </c>
      <c r="I219" s="344">
        <v>4010</v>
      </c>
      <c r="J219" s="344">
        <f t="shared" si="202"/>
        <v>0</v>
      </c>
      <c r="K219" s="344">
        <v>4010</v>
      </c>
      <c r="L219" s="345">
        <v>100</v>
      </c>
      <c r="M219" s="345">
        <f t="shared" si="211"/>
        <v>8437</v>
      </c>
      <c r="N219" s="344">
        <f t="shared" si="213"/>
        <v>100</v>
      </c>
      <c r="O219" s="344">
        <f t="shared" si="212"/>
        <v>0</v>
      </c>
      <c r="P219" s="344">
        <f t="shared" si="204"/>
        <v>0</v>
      </c>
      <c r="Q219" s="344">
        <f t="shared" si="214"/>
        <v>0</v>
      </c>
      <c r="R219" s="344"/>
      <c r="S219" s="345"/>
      <c r="T219" s="344"/>
      <c r="U219" s="344"/>
      <c r="V219" s="344">
        <f t="shared" si="215"/>
        <v>0</v>
      </c>
      <c r="W219" s="344"/>
      <c r="X219" s="344"/>
      <c r="Y219" s="344"/>
      <c r="Z219" s="344"/>
      <c r="AA219" s="342"/>
      <c r="AB219" s="342"/>
    </row>
    <row r="220" spans="2:28" ht="25.5" x14ac:dyDescent="0.2">
      <c r="B220" s="341"/>
      <c r="C220" s="341"/>
      <c r="D220" s="341" t="s">
        <v>89</v>
      </c>
      <c r="E220" s="350" t="s">
        <v>110</v>
      </c>
      <c r="F220" s="344">
        <v>41</v>
      </c>
      <c r="G220" s="344">
        <v>41</v>
      </c>
      <c r="H220" s="344">
        <v>41</v>
      </c>
      <c r="I220" s="344">
        <v>40.550840000000001</v>
      </c>
      <c r="J220" s="344">
        <f t="shared" si="202"/>
        <v>-0.44915999999999912</v>
      </c>
      <c r="K220" s="344">
        <v>0</v>
      </c>
      <c r="L220" s="345">
        <v>0</v>
      </c>
      <c r="M220" s="345">
        <f t="shared" si="211"/>
        <v>41</v>
      </c>
      <c r="N220" s="344">
        <f t="shared" si="213"/>
        <v>100</v>
      </c>
      <c r="O220" s="344">
        <v>0</v>
      </c>
      <c r="P220" s="344">
        <f t="shared" si="204"/>
        <v>-41</v>
      </c>
      <c r="Q220" s="344">
        <f t="shared" si="214"/>
        <v>0</v>
      </c>
      <c r="R220" s="345"/>
      <c r="S220" s="345"/>
      <c r="T220" s="344"/>
      <c r="U220" s="344"/>
      <c r="V220" s="344">
        <f t="shared" si="215"/>
        <v>-41</v>
      </c>
      <c r="W220" s="344"/>
      <c r="X220" s="344"/>
      <c r="Y220" s="344"/>
      <c r="Z220" s="344"/>
      <c r="AA220" s="342"/>
      <c r="AB220" s="342"/>
    </row>
    <row r="221" spans="2:28" ht="51" x14ac:dyDescent="0.2">
      <c r="B221" s="341"/>
      <c r="C221" s="341"/>
      <c r="D221" s="341" t="s">
        <v>64</v>
      </c>
      <c r="E221" s="355" t="s">
        <v>65</v>
      </c>
      <c r="F221" s="344">
        <v>5623</v>
      </c>
      <c r="G221" s="344">
        <v>2470</v>
      </c>
      <c r="H221" s="344">
        <v>2470</v>
      </c>
      <c r="I221" s="344">
        <v>2457.5709999999999</v>
      </c>
      <c r="J221" s="344">
        <f t="shared" si="202"/>
        <v>-12.429000000000087</v>
      </c>
      <c r="K221" s="344">
        <v>2457.5709999999999</v>
      </c>
      <c r="L221" s="345">
        <f>(K221/H221)*100</f>
        <v>99.496801619433199</v>
      </c>
      <c r="M221" s="345">
        <f t="shared" si="211"/>
        <v>5623</v>
      </c>
      <c r="N221" s="344">
        <f t="shared" si="213"/>
        <v>100</v>
      </c>
      <c r="O221" s="344">
        <f t="shared" ref="O221:O232" si="216">M221-F221</f>
        <v>0</v>
      </c>
      <c r="P221" s="344">
        <f t="shared" si="204"/>
        <v>-12.429000000000087</v>
      </c>
      <c r="Q221" s="344">
        <f t="shared" si="214"/>
        <v>-11.831</v>
      </c>
      <c r="R221" s="344"/>
      <c r="S221" s="345">
        <v>-11.831</v>
      </c>
      <c r="T221" s="344"/>
      <c r="U221" s="344"/>
      <c r="V221" s="344">
        <f t="shared" si="215"/>
        <v>-0.59800000000008779</v>
      </c>
      <c r="W221" s="344"/>
      <c r="X221" s="344"/>
      <c r="Y221" s="344"/>
      <c r="Z221" s="344"/>
      <c r="AA221" s="342"/>
      <c r="AB221" s="342"/>
    </row>
    <row r="222" spans="2:28" ht="76.5" x14ac:dyDescent="0.2">
      <c r="B222" s="341"/>
      <c r="C222" s="341"/>
      <c r="D222" s="341" t="s">
        <v>91</v>
      </c>
      <c r="E222" s="350" t="s">
        <v>92</v>
      </c>
      <c r="F222" s="344">
        <v>90980</v>
      </c>
      <c r="G222" s="344">
        <v>90980</v>
      </c>
      <c r="H222" s="344">
        <v>22593</v>
      </c>
      <c r="I222" s="344">
        <v>71902.16489</v>
      </c>
      <c r="J222" s="344">
        <f t="shared" si="202"/>
        <v>-19077.83511</v>
      </c>
      <c r="K222" s="344">
        <v>22593</v>
      </c>
      <c r="L222" s="345">
        <f>(K222/H222)*100</f>
        <v>100</v>
      </c>
      <c r="M222" s="345">
        <f t="shared" si="211"/>
        <v>90980</v>
      </c>
      <c r="N222" s="344">
        <f t="shared" si="213"/>
        <v>100</v>
      </c>
      <c r="O222" s="344">
        <f t="shared" si="216"/>
        <v>0</v>
      </c>
      <c r="P222" s="344">
        <f t="shared" si="204"/>
        <v>0</v>
      </c>
      <c r="Q222" s="344">
        <f>R222+T222</f>
        <v>-999.21299999999997</v>
      </c>
      <c r="R222" s="345"/>
      <c r="S222" s="345"/>
      <c r="T222" s="344">
        <v>-999.21299999999997</v>
      </c>
      <c r="U222" s="344"/>
      <c r="V222" s="344">
        <f t="shared" si="215"/>
        <v>999.21299999999997</v>
      </c>
      <c r="W222" s="344"/>
      <c r="X222" s="344"/>
      <c r="Y222" s="344"/>
      <c r="Z222" s="344"/>
      <c r="AA222" s="342"/>
      <c r="AB222" s="342" t="s">
        <v>239</v>
      </c>
    </row>
    <row r="223" spans="2:28" ht="54" customHeight="1" x14ac:dyDescent="0.2">
      <c r="B223" s="341"/>
      <c r="C223" s="341"/>
      <c r="D223" s="341" t="s">
        <v>93</v>
      </c>
      <c r="E223" s="350" t="s">
        <v>94</v>
      </c>
      <c r="F223" s="344">
        <v>1700</v>
      </c>
      <c r="G223" s="344">
        <v>1700</v>
      </c>
      <c r="H223" s="344">
        <v>1134</v>
      </c>
      <c r="I223" s="344">
        <v>1134</v>
      </c>
      <c r="J223" s="344">
        <f t="shared" si="202"/>
        <v>-566</v>
      </c>
      <c r="K223" s="344">
        <v>1134</v>
      </c>
      <c r="L223" s="345">
        <v>100</v>
      </c>
      <c r="M223" s="345">
        <f t="shared" si="211"/>
        <v>1700</v>
      </c>
      <c r="N223" s="344">
        <f t="shared" si="213"/>
        <v>100</v>
      </c>
      <c r="O223" s="344">
        <f t="shared" si="216"/>
        <v>0</v>
      </c>
      <c r="P223" s="344">
        <f t="shared" si="204"/>
        <v>0</v>
      </c>
      <c r="Q223" s="344">
        <f t="shared" ref="Q223:Q232" si="217">R223+S223+T223</f>
        <v>0</v>
      </c>
      <c r="R223" s="345"/>
      <c r="S223" s="345"/>
      <c r="T223" s="344"/>
      <c r="U223" s="344"/>
      <c r="V223" s="344">
        <f t="shared" si="215"/>
        <v>0</v>
      </c>
      <c r="W223" s="344"/>
      <c r="X223" s="344"/>
      <c r="Y223" s="344"/>
      <c r="Z223" s="344"/>
      <c r="AA223" s="342" t="s">
        <v>66</v>
      </c>
      <c r="AB223" s="342" t="s">
        <v>66</v>
      </c>
    </row>
    <row r="224" spans="2:28" ht="55.5" customHeight="1" x14ac:dyDescent="0.2">
      <c r="B224" s="341"/>
      <c r="C224" s="341"/>
      <c r="D224" s="341" t="s">
        <v>95</v>
      </c>
      <c r="E224" s="362" t="s">
        <v>96</v>
      </c>
      <c r="F224" s="344">
        <v>1264</v>
      </c>
      <c r="G224" s="344">
        <v>1264</v>
      </c>
      <c r="H224" s="344">
        <v>0</v>
      </c>
      <c r="I224" s="344">
        <v>1257.5831700000001</v>
      </c>
      <c r="J224" s="344">
        <f t="shared" si="202"/>
        <v>-6.4168299999998908</v>
      </c>
      <c r="K224" s="344">
        <v>0</v>
      </c>
      <c r="L224" s="345">
        <v>100</v>
      </c>
      <c r="M224" s="345">
        <f t="shared" si="211"/>
        <v>1264</v>
      </c>
      <c r="N224" s="344">
        <f t="shared" si="213"/>
        <v>100</v>
      </c>
      <c r="O224" s="344">
        <f t="shared" si="216"/>
        <v>0</v>
      </c>
      <c r="P224" s="344">
        <f t="shared" si="204"/>
        <v>0</v>
      </c>
      <c r="Q224" s="344">
        <f t="shared" si="217"/>
        <v>0</v>
      </c>
      <c r="R224" s="345"/>
      <c r="S224" s="345"/>
      <c r="T224" s="344"/>
      <c r="U224" s="344"/>
      <c r="V224" s="344">
        <v>0</v>
      </c>
      <c r="W224" s="344"/>
      <c r="X224" s="344"/>
      <c r="Y224" s="344"/>
      <c r="Z224" s="344"/>
      <c r="AA224" s="342"/>
      <c r="AB224" s="342" t="s">
        <v>66</v>
      </c>
    </row>
    <row r="225" spans="2:28" ht="76.5" x14ac:dyDescent="0.2">
      <c r="B225" s="341"/>
      <c r="C225" s="341"/>
      <c r="D225" s="341" t="s">
        <v>71</v>
      </c>
      <c r="E225" s="350" t="s">
        <v>104</v>
      </c>
      <c r="F225" s="344">
        <v>5469</v>
      </c>
      <c r="G225" s="344">
        <v>5469</v>
      </c>
      <c r="H225" s="344">
        <v>3296</v>
      </c>
      <c r="I225" s="344">
        <v>3295.3054499999998</v>
      </c>
      <c r="J225" s="344">
        <f t="shared" si="202"/>
        <v>-2173.6945500000002</v>
      </c>
      <c r="K225" s="344">
        <v>3295.3054499999998</v>
      </c>
      <c r="L225" s="345">
        <v>100</v>
      </c>
      <c r="M225" s="345">
        <f t="shared" si="211"/>
        <v>5469</v>
      </c>
      <c r="N225" s="344">
        <f t="shared" si="213"/>
        <v>100</v>
      </c>
      <c r="O225" s="344">
        <f t="shared" si="216"/>
        <v>0</v>
      </c>
      <c r="P225" s="344">
        <f t="shared" si="204"/>
        <v>-0.69455000000016298</v>
      </c>
      <c r="Q225" s="344">
        <f t="shared" si="217"/>
        <v>0</v>
      </c>
      <c r="R225" s="345"/>
      <c r="S225" s="345"/>
      <c r="T225" s="344"/>
      <c r="U225" s="344"/>
      <c r="V225" s="344">
        <f t="shared" ref="V225:V227" si="218">P225-Q225-U225</f>
        <v>-0.69455000000016298</v>
      </c>
      <c r="W225" s="344"/>
      <c r="X225" s="344"/>
      <c r="Y225" s="344"/>
      <c r="Z225" s="344"/>
      <c r="AA225" s="342" t="s">
        <v>66</v>
      </c>
      <c r="AB225" s="342" t="s">
        <v>239</v>
      </c>
    </row>
    <row r="226" spans="2:28" ht="63.75" x14ac:dyDescent="0.2">
      <c r="B226" s="341"/>
      <c r="C226" s="341"/>
      <c r="D226" s="341" t="s">
        <v>97</v>
      </c>
      <c r="E226" s="350" t="s">
        <v>98</v>
      </c>
      <c r="F226" s="344">
        <v>11548</v>
      </c>
      <c r="G226" s="344">
        <v>10292</v>
      </c>
      <c r="H226" s="344">
        <v>10292</v>
      </c>
      <c r="I226" s="344">
        <v>10292</v>
      </c>
      <c r="J226" s="344">
        <f t="shared" si="202"/>
        <v>0</v>
      </c>
      <c r="K226" s="344">
        <v>10276</v>
      </c>
      <c r="L226" s="345">
        <v>100</v>
      </c>
      <c r="M226" s="345">
        <f t="shared" si="211"/>
        <v>11548</v>
      </c>
      <c r="N226" s="344">
        <f t="shared" si="213"/>
        <v>100</v>
      </c>
      <c r="O226" s="344">
        <f t="shared" si="216"/>
        <v>0</v>
      </c>
      <c r="P226" s="344">
        <f t="shared" si="204"/>
        <v>-16</v>
      </c>
      <c r="Q226" s="344">
        <f t="shared" si="217"/>
        <v>0</v>
      </c>
      <c r="R226" s="345"/>
      <c r="S226" s="345"/>
      <c r="T226" s="344"/>
      <c r="U226" s="344"/>
      <c r="V226" s="344">
        <f t="shared" si="218"/>
        <v>-16</v>
      </c>
      <c r="W226" s="344"/>
      <c r="X226" s="344"/>
      <c r="Y226" s="344"/>
      <c r="Z226" s="344"/>
      <c r="AA226" s="342" t="s">
        <v>66</v>
      </c>
      <c r="AB226" s="342"/>
    </row>
    <row r="227" spans="2:28" ht="63.75" x14ac:dyDescent="0.2">
      <c r="B227" s="341"/>
      <c r="C227" s="341"/>
      <c r="D227" s="341" t="s">
        <v>73</v>
      </c>
      <c r="E227" s="350" t="s">
        <v>74</v>
      </c>
      <c r="F227" s="344">
        <v>399</v>
      </c>
      <c r="G227" s="344">
        <v>399</v>
      </c>
      <c r="H227" s="344">
        <v>200</v>
      </c>
      <c r="I227" s="344">
        <v>326.22863999999998</v>
      </c>
      <c r="J227" s="344">
        <f t="shared" si="202"/>
        <v>-72.771360000000016</v>
      </c>
      <c r="K227" s="344">
        <v>159.62863999999999</v>
      </c>
      <c r="L227" s="345">
        <v>100</v>
      </c>
      <c r="M227" s="345">
        <f t="shared" si="211"/>
        <v>399</v>
      </c>
      <c r="N227" s="344">
        <f t="shared" si="213"/>
        <v>100</v>
      </c>
      <c r="O227" s="344">
        <f t="shared" si="216"/>
        <v>0</v>
      </c>
      <c r="P227" s="344">
        <f t="shared" si="204"/>
        <v>-40.37136000000001</v>
      </c>
      <c r="Q227" s="344">
        <f t="shared" si="217"/>
        <v>0</v>
      </c>
      <c r="R227" s="345"/>
      <c r="S227" s="345"/>
      <c r="T227" s="344"/>
      <c r="U227" s="344"/>
      <c r="V227" s="344">
        <f t="shared" si="218"/>
        <v>-40.37136000000001</v>
      </c>
      <c r="W227" s="344"/>
      <c r="X227" s="344"/>
      <c r="Y227" s="344"/>
      <c r="Z227" s="344"/>
      <c r="AA227" s="342" t="s">
        <v>66</v>
      </c>
      <c r="AB227" s="342" t="s">
        <v>66</v>
      </c>
    </row>
    <row r="228" spans="2:28" ht="76.5" x14ac:dyDescent="0.2">
      <c r="B228" s="348"/>
      <c r="C228" s="341"/>
      <c r="D228" s="353" t="s">
        <v>75</v>
      </c>
      <c r="E228" s="349" t="s">
        <v>76</v>
      </c>
      <c r="F228" s="344">
        <v>3948</v>
      </c>
      <c r="G228" s="344">
        <v>1948</v>
      </c>
      <c r="H228" s="344">
        <v>630</v>
      </c>
      <c r="I228" s="344">
        <v>800</v>
      </c>
      <c r="J228" s="344">
        <f t="shared" si="202"/>
        <v>-1148</v>
      </c>
      <c r="K228" s="344">
        <v>630</v>
      </c>
      <c r="L228" s="345">
        <f>(K228/H228)*100</f>
        <v>100</v>
      </c>
      <c r="M228" s="345">
        <f t="shared" si="211"/>
        <v>3948</v>
      </c>
      <c r="N228" s="344">
        <f t="shared" si="213"/>
        <v>100</v>
      </c>
      <c r="O228" s="344">
        <f t="shared" si="216"/>
        <v>0</v>
      </c>
      <c r="P228" s="344">
        <f t="shared" si="204"/>
        <v>0</v>
      </c>
      <c r="Q228" s="344">
        <f t="shared" si="217"/>
        <v>-55</v>
      </c>
      <c r="R228" s="345"/>
      <c r="S228" s="345"/>
      <c r="T228" s="345">
        <v>-55</v>
      </c>
      <c r="U228" s="345"/>
      <c r="V228" s="344">
        <v>0</v>
      </c>
      <c r="W228" s="344"/>
      <c r="X228" s="344"/>
      <c r="Y228" s="344"/>
      <c r="Z228" s="344"/>
      <c r="AA228" s="342"/>
      <c r="AB228" s="342" t="s">
        <v>239</v>
      </c>
    </row>
    <row r="229" spans="2:28" ht="29.25" customHeight="1" x14ac:dyDescent="0.2">
      <c r="B229" s="341"/>
      <c r="C229" s="341"/>
      <c r="D229" s="341" t="s">
        <v>77</v>
      </c>
      <c r="E229" s="350" t="s">
        <v>129</v>
      </c>
      <c r="F229" s="344">
        <v>1838</v>
      </c>
      <c r="G229" s="344">
        <v>1838</v>
      </c>
      <c r="H229" s="344">
        <v>247</v>
      </c>
      <c r="I229" s="344">
        <v>246.78213</v>
      </c>
      <c r="J229" s="344">
        <f t="shared" si="202"/>
        <v>-1591.2178699999999</v>
      </c>
      <c r="K229" s="344">
        <v>246.78213</v>
      </c>
      <c r="L229" s="345">
        <v>100</v>
      </c>
      <c r="M229" s="345">
        <f t="shared" si="211"/>
        <v>1838</v>
      </c>
      <c r="N229" s="344">
        <f t="shared" si="213"/>
        <v>100</v>
      </c>
      <c r="O229" s="344">
        <f t="shared" si="216"/>
        <v>0</v>
      </c>
      <c r="P229" s="344">
        <f t="shared" si="204"/>
        <v>-0.21787000000000489</v>
      </c>
      <c r="Q229" s="344">
        <f t="shared" si="217"/>
        <v>0</v>
      </c>
      <c r="R229" s="345"/>
      <c r="S229" s="345"/>
      <c r="T229" s="344"/>
      <c r="U229" s="344"/>
      <c r="V229" s="344">
        <f t="shared" ref="V229:V232" si="219">P229-Q229-U229</f>
        <v>-0.21787000000000489</v>
      </c>
      <c r="W229" s="344"/>
      <c r="X229" s="344"/>
      <c r="Y229" s="344"/>
      <c r="Z229" s="344"/>
      <c r="AA229" s="342" t="s">
        <v>66</v>
      </c>
      <c r="AB229" s="342" t="s">
        <v>239</v>
      </c>
    </row>
    <row r="230" spans="2:28" ht="63.75" x14ac:dyDescent="0.2">
      <c r="B230" s="348"/>
      <c r="C230" s="341"/>
      <c r="D230" s="353" t="s">
        <v>206</v>
      </c>
      <c r="E230" s="350" t="s">
        <v>207</v>
      </c>
      <c r="F230" s="344">
        <v>79</v>
      </c>
      <c r="G230" s="344">
        <v>54</v>
      </c>
      <c r="H230" s="344">
        <v>54</v>
      </c>
      <c r="I230" s="344">
        <v>53.124250000000004</v>
      </c>
      <c r="J230" s="344">
        <f t="shared" si="202"/>
        <v>-0.87574999999999648</v>
      </c>
      <c r="K230" s="344">
        <v>53.124250000000004</v>
      </c>
      <c r="L230" s="345">
        <v>100</v>
      </c>
      <c r="M230" s="345">
        <f t="shared" si="211"/>
        <v>79</v>
      </c>
      <c r="N230" s="344">
        <f t="shared" si="213"/>
        <v>100</v>
      </c>
      <c r="O230" s="344">
        <f t="shared" si="216"/>
        <v>0</v>
      </c>
      <c r="P230" s="344">
        <f t="shared" si="204"/>
        <v>-0.87574999999999648</v>
      </c>
      <c r="Q230" s="344">
        <f t="shared" si="217"/>
        <v>0</v>
      </c>
      <c r="R230" s="345"/>
      <c r="S230" s="345"/>
      <c r="T230" s="344"/>
      <c r="U230" s="344"/>
      <c r="V230" s="344">
        <f t="shared" si="219"/>
        <v>-0.87574999999999648</v>
      </c>
      <c r="W230" s="344"/>
      <c r="X230" s="344"/>
      <c r="Y230" s="344"/>
      <c r="Z230" s="344"/>
      <c r="AA230" s="342" t="s">
        <v>66</v>
      </c>
      <c r="AB230" s="342" t="s">
        <v>66</v>
      </c>
    </row>
    <row r="231" spans="2:28" ht="63.75" x14ac:dyDescent="0.2">
      <c r="B231" s="341"/>
      <c r="C231" s="341"/>
      <c r="D231" s="341" t="s">
        <v>83</v>
      </c>
      <c r="E231" s="350" t="s">
        <v>153</v>
      </c>
      <c r="F231" s="344">
        <v>46</v>
      </c>
      <c r="G231" s="344">
        <v>46</v>
      </c>
      <c r="H231" s="344">
        <v>25</v>
      </c>
      <c r="I231" s="344">
        <v>24.24</v>
      </c>
      <c r="J231" s="344">
        <f t="shared" si="202"/>
        <v>-21.76</v>
      </c>
      <c r="K231" s="344">
        <v>24.24</v>
      </c>
      <c r="L231" s="345">
        <v>100</v>
      </c>
      <c r="M231" s="345">
        <f t="shared" si="211"/>
        <v>46</v>
      </c>
      <c r="N231" s="344">
        <f t="shared" si="213"/>
        <v>100</v>
      </c>
      <c r="O231" s="344">
        <f t="shared" si="216"/>
        <v>0</v>
      </c>
      <c r="P231" s="344">
        <f t="shared" si="204"/>
        <v>-0.76000000000000156</v>
      </c>
      <c r="Q231" s="344">
        <f t="shared" si="217"/>
        <v>0</v>
      </c>
      <c r="R231" s="345"/>
      <c r="S231" s="345"/>
      <c r="T231" s="344"/>
      <c r="U231" s="344"/>
      <c r="V231" s="344">
        <f t="shared" si="219"/>
        <v>-0.76000000000000156</v>
      </c>
      <c r="W231" s="344"/>
      <c r="X231" s="344"/>
      <c r="Y231" s="344"/>
      <c r="Z231" s="344"/>
      <c r="AA231" s="342" t="s">
        <v>66</v>
      </c>
      <c r="AB231" s="342" t="s">
        <v>66</v>
      </c>
    </row>
    <row r="232" spans="2:28" ht="35.25" customHeight="1" x14ac:dyDescent="0.2">
      <c r="B232" s="341"/>
      <c r="C232" s="341"/>
      <c r="D232" s="341" t="s">
        <v>125</v>
      </c>
      <c r="E232" s="350" t="s">
        <v>126</v>
      </c>
      <c r="F232" s="344">
        <v>2510</v>
      </c>
      <c r="G232" s="344">
        <v>1206</v>
      </c>
      <c r="H232" s="344">
        <v>1206</v>
      </c>
      <c r="I232" s="344">
        <v>1206</v>
      </c>
      <c r="J232" s="344">
        <f t="shared" si="202"/>
        <v>0</v>
      </c>
      <c r="K232" s="344">
        <v>1206</v>
      </c>
      <c r="L232" s="345">
        <f t="shared" ref="L232:L236" si="220">(K232/H232)*100</f>
        <v>100</v>
      </c>
      <c r="M232" s="345">
        <f t="shared" si="211"/>
        <v>2510</v>
      </c>
      <c r="N232" s="344">
        <f t="shared" si="213"/>
        <v>100</v>
      </c>
      <c r="O232" s="344">
        <f t="shared" si="216"/>
        <v>0</v>
      </c>
      <c r="P232" s="344">
        <f t="shared" si="204"/>
        <v>0</v>
      </c>
      <c r="Q232" s="344">
        <f t="shared" si="217"/>
        <v>0</v>
      </c>
      <c r="R232" s="345"/>
      <c r="S232" s="345"/>
      <c r="T232" s="344"/>
      <c r="U232" s="344"/>
      <c r="V232" s="344">
        <f t="shared" si="219"/>
        <v>0</v>
      </c>
      <c r="W232" s="344"/>
      <c r="X232" s="344"/>
      <c r="Y232" s="344"/>
      <c r="Z232" s="344"/>
      <c r="AA232" s="342"/>
      <c r="AB232" s="342"/>
    </row>
    <row r="233" spans="2:28" ht="66.75" customHeight="1" x14ac:dyDescent="0.2">
      <c r="B233" s="341" t="s">
        <v>154</v>
      </c>
      <c r="C233" s="341"/>
      <c r="D233" s="341"/>
      <c r="E233" s="358" t="s">
        <v>155</v>
      </c>
      <c r="F233" s="344">
        <f t="shared" ref="F233:V233" si="221">F234</f>
        <v>837491</v>
      </c>
      <c r="G233" s="344">
        <f t="shared" si="221"/>
        <v>476560</v>
      </c>
      <c r="H233" s="344">
        <f t="shared" si="221"/>
        <v>323447</v>
      </c>
      <c r="I233" s="344">
        <f t="shared" si="221"/>
        <v>399510.35232000006</v>
      </c>
      <c r="J233" s="344">
        <f t="shared" si="221"/>
        <v>-77049.64767999998</v>
      </c>
      <c r="K233" s="344">
        <f t="shared" si="221"/>
        <v>314007.56366000004</v>
      </c>
      <c r="L233" s="345">
        <f t="shared" si="221"/>
        <v>1461.251559126099</v>
      </c>
      <c r="M233" s="344">
        <f t="shared" si="221"/>
        <v>837491</v>
      </c>
      <c r="N233" s="344">
        <f t="shared" si="221"/>
        <v>1500</v>
      </c>
      <c r="O233" s="344">
        <f t="shared" si="221"/>
        <v>0</v>
      </c>
      <c r="P233" s="344">
        <f t="shared" si="221"/>
        <v>-9439.4363399999875</v>
      </c>
      <c r="Q233" s="344">
        <f t="shared" si="221"/>
        <v>-5801.3060000000005</v>
      </c>
      <c r="R233" s="344">
        <f t="shared" si="221"/>
        <v>0</v>
      </c>
      <c r="S233" s="344">
        <f t="shared" si="221"/>
        <v>-4345.3060000000005</v>
      </c>
      <c r="T233" s="344">
        <f t="shared" si="221"/>
        <v>-1456</v>
      </c>
      <c r="U233" s="344">
        <f t="shared" si="221"/>
        <v>0</v>
      </c>
      <c r="V233" s="344">
        <f t="shared" si="221"/>
        <v>0</v>
      </c>
      <c r="W233" s="344"/>
      <c r="X233" s="344"/>
      <c r="Y233" s="344"/>
      <c r="Z233" s="344"/>
      <c r="AA233" s="383"/>
      <c r="AB233" s="382"/>
    </row>
    <row r="234" spans="2:28" ht="25.5" x14ac:dyDescent="0.2">
      <c r="B234" s="341"/>
      <c r="C234" s="341" t="s">
        <v>46</v>
      </c>
      <c r="D234" s="353"/>
      <c r="E234" s="384" t="s">
        <v>47</v>
      </c>
      <c r="F234" s="344">
        <f t="shared" ref="F234:T234" si="222">SUM(F235:F249)</f>
        <v>837491</v>
      </c>
      <c r="G234" s="344">
        <f t="shared" si="222"/>
        <v>476560</v>
      </c>
      <c r="H234" s="344">
        <f t="shared" si="222"/>
        <v>323447</v>
      </c>
      <c r="I234" s="344">
        <f t="shared" si="222"/>
        <v>399510.35232000006</v>
      </c>
      <c r="J234" s="344">
        <f t="shared" si="222"/>
        <v>-77049.64767999998</v>
      </c>
      <c r="K234" s="344">
        <f t="shared" si="222"/>
        <v>314007.56366000004</v>
      </c>
      <c r="L234" s="344">
        <f t="shared" si="222"/>
        <v>1461.251559126099</v>
      </c>
      <c r="M234" s="344">
        <f t="shared" si="222"/>
        <v>837491</v>
      </c>
      <c r="N234" s="344">
        <f t="shared" si="222"/>
        <v>1500</v>
      </c>
      <c r="O234" s="344">
        <f t="shared" si="222"/>
        <v>0</v>
      </c>
      <c r="P234" s="344">
        <f t="shared" si="222"/>
        <v>-9439.4363399999875</v>
      </c>
      <c r="Q234" s="344">
        <f t="shared" si="222"/>
        <v>-5801.3060000000005</v>
      </c>
      <c r="R234" s="344">
        <f t="shared" si="222"/>
        <v>0</v>
      </c>
      <c r="S234" s="344">
        <f t="shared" si="222"/>
        <v>-4345.3060000000005</v>
      </c>
      <c r="T234" s="344">
        <f t="shared" si="222"/>
        <v>-1456</v>
      </c>
      <c r="U234" s="344"/>
      <c r="V234" s="344">
        <v>0</v>
      </c>
      <c r="W234" s="344"/>
      <c r="X234" s="344"/>
      <c r="Y234" s="344"/>
      <c r="Z234" s="344"/>
      <c r="AA234" s="342"/>
      <c r="AB234" s="342"/>
    </row>
    <row r="235" spans="2:28" x14ac:dyDescent="0.2">
      <c r="B235" s="341"/>
      <c r="C235" s="341"/>
      <c r="D235" s="341" t="s">
        <v>88</v>
      </c>
      <c r="E235" s="350" t="s">
        <v>49</v>
      </c>
      <c r="F235" s="344">
        <v>409717</v>
      </c>
      <c r="G235" s="344">
        <v>190200</v>
      </c>
      <c r="H235" s="344">
        <v>190200</v>
      </c>
      <c r="I235" s="344">
        <v>184029.24600000001</v>
      </c>
      <c r="J235" s="344">
        <f t="shared" ref="J235:J249" si="223">I235-G235</f>
        <v>-6170.7539999999863</v>
      </c>
      <c r="K235" s="344">
        <v>184029.24600000001</v>
      </c>
      <c r="L235" s="345">
        <f t="shared" si="220"/>
        <v>96.755649842271296</v>
      </c>
      <c r="M235" s="345">
        <f t="shared" ref="M235:M249" si="224">F235</f>
        <v>409717</v>
      </c>
      <c r="N235" s="344">
        <f t="shared" ref="N235:N240" si="225">M235/F235*100</f>
        <v>100</v>
      </c>
      <c r="O235" s="344">
        <f t="shared" ref="O235:O240" si="226">M235-F235</f>
        <v>0</v>
      </c>
      <c r="P235" s="344">
        <f t="shared" ref="P235:P249" si="227">K235-H235</f>
        <v>-6170.7539999999863</v>
      </c>
      <c r="Q235" s="344">
        <f t="shared" ref="Q235:Q249" si="228">R235+S235+T235</f>
        <v>-3811.027</v>
      </c>
      <c r="R235" s="345"/>
      <c r="S235" s="345">
        <v>-3811.027</v>
      </c>
      <c r="T235" s="344"/>
      <c r="U235" s="344"/>
      <c r="V235" s="344">
        <f t="shared" ref="V235:V241" si="229">P235-Q235-U235</f>
        <v>-2359.7269999999862</v>
      </c>
      <c r="W235" s="344"/>
      <c r="X235" s="344"/>
      <c r="Y235" s="344"/>
      <c r="Z235" s="344"/>
      <c r="AA235" s="342"/>
      <c r="AB235" s="342"/>
    </row>
    <row r="236" spans="2:28" x14ac:dyDescent="0.2">
      <c r="B236" s="341"/>
      <c r="C236" s="341"/>
      <c r="D236" s="341" t="s">
        <v>101</v>
      </c>
      <c r="E236" s="350" t="s">
        <v>56</v>
      </c>
      <c r="F236" s="344">
        <v>11391</v>
      </c>
      <c r="G236" s="344">
        <v>5062</v>
      </c>
      <c r="H236" s="344">
        <v>5062</v>
      </c>
      <c r="I236" s="344">
        <v>5061.5020000000004</v>
      </c>
      <c r="J236" s="344">
        <f t="shared" si="223"/>
        <v>-0.49799999999959255</v>
      </c>
      <c r="K236" s="344">
        <v>5061.5020000000004</v>
      </c>
      <c r="L236" s="345">
        <f t="shared" si="220"/>
        <v>99.990161991307787</v>
      </c>
      <c r="M236" s="345">
        <f t="shared" si="224"/>
        <v>11391</v>
      </c>
      <c r="N236" s="344">
        <f t="shared" si="225"/>
        <v>100</v>
      </c>
      <c r="O236" s="344">
        <f t="shared" si="226"/>
        <v>0</v>
      </c>
      <c r="P236" s="344">
        <f t="shared" si="227"/>
        <v>-0.49799999999959255</v>
      </c>
      <c r="Q236" s="344">
        <f t="shared" si="228"/>
        <v>-0.17</v>
      </c>
      <c r="R236" s="344"/>
      <c r="S236" s="345">
        <v>-0.17</v>
      </c>
      <c r="T236" s="344"/>
      <c r="U236" s="344"/>
      <c r="V236" s="344">
        <f t="shared" si="229"/>
        <v>-0.32799999999959251</v>
      </c>
      <c r="W236" s="344"/>
      <c r="X236" s="344"/>
      <c r="Y236" s="344"/>
      <c r="Z236" s="344"/>
      <c r="AA236" s="342"/>
      <c r="AB236" s="342"/>
    </row>
    <row r="237" spans="2:28" ht="38.25" x14ac:dyDescent="0.2">
      <c r="B237" s="348"/>
      <c r="C237" s="341"/>
      <c r="D237" s="353" t="s">
        <v>57</v>
      </c>
      <c r="E237" s="354" t="s">
        <v>58</v>
      </c>
      <c r="F237" s="344">
        <v>7227</v>
      </c>
      <c r="G237" s="344">
        <v>4835</v>
      </c>
      <c r="H237" s="344">
        <v>4835</v>
      </c>
      <c r="I237" s="344">
        <v>3950</v>
      </c>
      <c r="J237" s="344">
        <f t="shared" si="223"/>
        <v>-885</v>
      </c>
      <c r="K237" s="344">
        <v>3950</v>
      </c>
      <c r="L237" s="345">
        <v>100</v>
      </c>
      <c r="M237" s="345">
        <f t="shared" si="224"/>
        <v>7227</v>
      </c>
      <c r="N237" s="344">
        <f t="shared" si="225"/>
        <v>100</v>
      </c>
      <c r="O237" s="344">
        <f t="shared" si="226"/>
        <v>0</v>
      </c>
      <c r="P237" s="344">
        <f t="shared" si="227"/>
        <v>-885</v>
      </c>
      <c r="Q237" s="344">
        <f t="shared" si="228"/>
        <v>0</v>
      </c>
      <c r="R237" s="345"/>
      <c r="S237" s="345"/>
      <c r="T237" s="344"/>
      <c r="U237" s="344"/>
      <c r="V237" s="344">
        <v>0</v>
      </c>
      <c r="W237" s="344"/>
      <c r="X237" s="344"/>
      <c r="Y237" s="344"/>
      <c r="Z237" s="344"/>
      <c r="AA237" s="342"/>
      <c r="AB237" s="342"/>
    </row>
    <row r="238" spans="2:28" x14ac:dyDescent="0.2">
      <c r="B238" s="341"/>
      <c r="C238" s="341"/>
      <c r="D238" s="341" t="s">
        <v>59</v>
      </c>
      <c r="E238" s="350" t="s">
        <v>60</v>
      </c>
      <c r="F238" s="344">
        <v>21634</v>
      </c>
      <c r="G238" s="344">
        <v>10370</v>
      </c>
      <c r="H238" s="344">
        <v>10370</v>
      </c>
      <c r="I238" s="344">
        <v>10370</v>
      </c>
      <c r="J238" s="344">
        <f t="shared" si="223"/>
        <v>0</v>
      </c>
      <c r="K238" s="344">
        <v>10370</v>
      </c>
      <c r="L238" s="345">
        <f t="shared" ref="L238:L241" si="230">(K238/H238)*100</f>
        <v>100</v>
      </c>
      <c r="M238" s="345">
        <f t="shared" si="224"/>
        <v>21634</v>
      </c>
      <c r="N238" s="344">
        <f t="shared" si="225"/>
        <v>100</v>
      </c>
      <c r="O238" s="344">
        <f t="shared" si="226"/>
        <v>0</v>
      </c>
      <c r="P238" s="344">
        <f t="shared" si="227"/>
        <v>0</v>
      </c>
      <c r="Q238" s="344">
        <f t="shared" si="228"/>
        <v>-175.583</v>
      </c>
      <c r="R238" s="345"/>
      <c r="S238" s="345">
        <v>-175.583</v>
      </c>
      <c r="T238" s="344"/>
      <c r="U238" s="344"/>
      <c r="V238" s="344">
        <f t="shared" si="229"/>
        <v>175.583</v>
      </c>
      <c r="W238" s="344"/>
      <c r="X238" s="344"/>
      <c r="Y238" s="344"/>
      <c r="Z238" s="344"/>
      <c r="AA238" s="342"/>
      <c r="AB238" s="342"/>
    </row>
    <row r="239" spans="2:28" ht="39" customHeight="1" x14ac:dyDescent="0.2">
      <c r="B239" s="341"/>
      <c r="C239" s="341"/>
      <c r="D239" s="341" t="s">
        <v>61</v>
      </c>
      <c r="E239" s="350" t="s">
        <v>102</v>
      </c>
      <c r="F239" s="344">
        <v>18438</v>
      </c>
      <c r="G239" s="344">
        <v>8610</v>
      </c>
      <c r="H239" s="344">
        <v>8610</v>
      </c>
      <c r="I239" s="344">
        <v>7080</v>
      </c>
      <c r="J239" s="344">
        <f t="shared" si="223"/>
        <v>-1530</v>
      </c>
      <c r="K239" s="344">
        <v>7080</v>
      </c>
      <c r="L239" s="345">
        <f t="shared" si="230"/>
        <v>82.229965156794421</v>
      </c>
      <c r="M239" s="345">
        <f t="shared" si="224"/>
        <v>18438</v>
      </c>
      <c r="N239" s="344">
        <f t="shared" si="225"/>
        <v>100</v>
      </c>
      <c r="O239" s="344">
        <f t="shared" si="226"/>
        <v>0</v>
      </c>
      <c r="P239" s="344">
        <f t="shared" si="227"/>
        <v>-1530</v>
      </c>
      <c r="Q239" s="344">
        <f t="shared" si="228"/>
        <v>-156.66399999999999</v>
      </c>
      <c r="R239" s="345"/>
      <c r="S239" s="345">
        <v>-156.66399999999999</v>
      </c>
      <c r="T239" s="344"/>
      <c r="U239" s="344"/>
      <c r="V239" s="344">
        <f t="shared" si="229"/>
        <v>-1373.336</v>
      </c>
      <c r="W239" s="344"/>
      <c r="X239" s="344"/>
      <c r="Y239" s="344"/>
      <c r="Z239" s="344"/>
      <c r="AA239" s="342"/>
      <c r="AB239" s="342"/>
    </row>
    <row r="240" spans="2:28" ht="25.5" x14ac:dyDescent="0.2">
      <c r="B240" s="341"/>
      <c r="C240" s="341"/>
      <c r="D240" s="353" t="s">
        <v>89</v>
      </c>
      <c r="E240" s="350" t="s">
        <v>110</v>
      </c>
      <c r="F240" s="344">
        <v>63</v>
      </c>
      <c r="G240" s="344">
        <v>37</v>
      </c>
      <c r="H240" s="344">
        <v>37</v>
      </c>
      <c r="I240" s="344">
        <v>36.844000000000001</v>
      </c>
      <c r="J240" s="344">
        <f t="shared" si="223"/>
        <v>-0.15599999999999881</v>
      </c>
      <c r="K240" s="344">
        <v>36.844000000000001</v>
      </c>
      <c r="L240" s="345">
        <v>100</v>
      </c>
      <c r="M240" s="345">
        <f t="shared" si="224"/>
        <v>63</v>
      </c>
      <c r="N240" s="344">
        <f t="shared" si="225"/>
        <v>100</v>
      </c>
      <c r="O240" s="344">
        <f t="shared" si="226"/>
        <v>0</v>
      </c>
      <c r="P240" s="344">
        <f t="shared" si="227"/>
        <v>-0.15599999999999881</v>
      </c>
      <c r="Q240" s="344">
        <f t="shared" si="228"/>
        <v>0</v>
      </c>
      <c r="R240" s="344"/>
      <c r="S240" s="345"/>
      <c r="T240" s="344"/>
      <c r="U240" s="344"/>
      <c r="V240" s="344">
        <f t="shared" si="229"/>
        <v>-0.15599999999999881</v>
      </c>
      <c r="W240" s="344"/>
      <c r="X240" s="344"/>
      <c r="Y240" s="344"/>
      <c r="Z240" s="344"/>
      <c r="AA240" s="342"/>
      <c r="AB240" s="342"/>
    </row>
    <row r="241" spans="2:28" ht="39" customHeight="1" x14ac:dyDescent="0.2">
      <c r="B241" s="341"/>
      <c r="C241" s="341"/>
      <c r="D241" s="341" t="s">
        <v>64</v>
      </c>
      <c r="E241" s="361" t="s">
        <v>65</v>
      </c>
      <c r="F241" s="344">
        <v>12292</v>
      </c>
      <c r="G241" s="344">
        <v>4860</v>
      </c>
      <c r="H241" s="344">
        <v>4860</v>
      </c>
      <c r="I241" s="344">
        <v>4010</v>
      </c>
      <c r="J241" s="344">
        <f t="shared" si="223"/>
        <v>-850</v>
      </c>
      <c r="K241" s="344">
        <v>4010</v>
      </c>
      <c r="L241" s="345">
        <f t="shared" si="230"/>
        <v>82.510288065843611</v>
      </c>
      <c r="M241" s="345">
        <f t="shared" si="224"/>
        <v>12292</v>
      </c>
      <c r="N241" s="344">
        <v>100</v>
      </c>
      <c r="O241" s="344">
        <v>0</v>
      </c>
      <c r="P241" s="344">
        <f t="shared" si="227"/>
        <v>-850</v>
      </c>
      <c r="Q241" s="344">
        <f t="shared" si="228"/>
        <v>-201.86199999999999</v>
      </c>
      <c r="R241" s="344"/>
      <c r="S241" s="344">
        <v>-201.86199999999999</v>
      </c>
      <c r="T241" s="344"/>
      <c r="U241" s="344"/>
      <c r="V241" s="344">
        <f t="shared" si="229"/>
        <v>-648.13800000000003</v>
      </c>
      <c r="W241" s="344"/>
      <c r="X241" s="344"/>
      <c r="Y241" s="344"/>
      <c r="Z241" s="344"/>
      <c r="AA241" s="342"/>
      <c r="AB241" s="342"/>
    </row>
    <row r="242" spans="2:28" ht="76.5" x14ac:dyDescent="0.2">
      <c r="B242" s="341"/>
      <c r="C242" s="341"/>
      <c r="D242" s="341" t="s">
        <v>91</v>
      </c>
      <c r="E242" s="350" t="s">
        <v>92</v>
      </c>
      <c r="F242" s="344">
        <v>199690</v>
      </c>
      <c r="G242" s="344">
        <v>199690</v>
      </c>
      <c r="H242" s="344">
        <v>61195</v>
      </c>
      <c r="I242" s="344">
        <v>139963.88740000001</v>
      </c>
      <c r="J242" s="344">
        <f t="shared" si="223"/>
        <v>-59726.112599999993</v>
      </c>
      <c r="K242" s="344">
        <v>61194.999779999998</v>
      </c>
      <c r="L242" s="345">
        <v>100</v>
      </c>
      <c r="M242" s="345">
        <f t="shared" si="224"/>
        <v>199690</v>
      </c>
      <c r="N242" s="344">
        <f t="shared" ref="N242:N250" si="231">M242/F242*100</f>
        <v>100</v>
      </c>
      <c r="O242" s="344">
        <f t="shared" ref="O242:O249" si="232">M242-F242</f>
        <v>0</v>
      </c>
      <c r="P242" s="344">
        <f t="shared" si="227"/>
        <v>-2.2000000171829015E-4</v>
      </c>
      <c r="Q242" s="344">
        <f t="shared" si="228"/>
        <v>0</v>
      </c>
      <c r="R242" s="345"/>
      <c r="S242" s="345"/>
      <c r="T242" s="344"/>
      <c r="U242" s="344"/>
      <c r="V242" s="344">
        <v>0</v>
      </c>
      <c r="W242" s="344"/>
      <c r="X242" s="344"/>
      <c r="Y242" s="344"/>
      <c r="Z242" s="344"/>
      <c r="AA242" s="342"/>
      <c r="AB242" s="342" t="s">
        <v>239</v>
      </c>
    </row>
    <row r="243" spans="2:28" ht="39" customHeight="1" x14ac:dyDescent="0.2">
      <c r="B243" s="341"/>
      <c r="C243" s="341"/>
      <c r="D243" s="341" t="s">
        <v>93</v>
      </c>
      <c r="E243" s="350" t="s">
        <v>94</v>
      </c>
      <c r="F243" s="344">
        <v>12600</v>
      </c>
      <c r="G243" s="344">
        <v>12600</v>
      </c>
      <c r="H243" s="344">
        <v>6420</v>
      </c>
      <c r="I243" s="344">
        <v>12505.41438</v>
      </c>
      <c r="J243" s="344">
        <f t="shared" si="223"/>
        <v>-94.585619999999835</v>
      </c>
      <c r="K243" s="344">
        <v>6419.7636000000002</v>
      </c>
      <c r="L243" s="345">
        <v>100</v>
      </c>
      <c r="M243" s="345">
        <f t="shared" si="224"/>
        <v>12600</v>
      </c>
      <c r="N243" s="344">
        <f t="shared" si="231"/>
        <v>100</v>
      </c>
      <c r="O243" s="344">
        <f t="shared" si="232"/>
        <v>0</v>
      </c>
      <c r="P243" s="344">
        <f t="shared" si="227"/>
        <v>-0.2363999999997759</v>
      </c>
      <c r="Q243" s="344">
        <f t="shared" si="228"/>
        <v>0</v>
      </c>
      <c r="R243" s="345"/>
      <c r="S243" s="345"/>
      <c r="T243" s="344"/>
      <c r="U243" s="344"/>
      <c r="V243" s="344">
        <v>0</v>
      </c>
      <c r="W243" s="344"/>
      <c r="X243" s="344"/>
      <c r="Y243" s="344"/>
      <c r="Z243" s="344"/>
      <c r="AA243" s="342"/>
      <c r="AB243" s="342" t="s">
        <v>219</v>
      </c>
    </row>
    <row r="244" spans="2:28" ht="63.75" x14ac:dyDescent="0.2">
      <c r="B244" s="341"/>
      <c r="C244" s="341"/>
      <c r="D244" s="341" t="s">
        <v>95</v>
      </c>
      <c r="E244" s="362" t="s">
        <v>96</v>
      </c>
      <c r="F244" s="344">
        <v>1029</v>
      </c>
      <c r="G244" s="344">
        <v>1029</v>
      </c>
      <c r="H244" s="344">
        <v>320</v>
      </c>
      <c r="I244" s="344">
        <v>319.52976999999998</v>
      </c>
      <c r="J244" s="344">
        <f t="shared" si="223"/>
        <v>-709.47023000000002</v>
      </c>
      <c r="K244" s="344">
        <v>319.52976999999998</v>
      </c>
      <c r="L244" s="345">
        <f>(K244/H244)*100</f>
        <v>99.853053124999988</v>
      </c>
      <c r="M244" s="345">
        <f t="shared" si="224"/>
        <v>1029</v>
      </c>
      <c r="N244" s="344">
        <f t="shared" si="231"/>
        <v>100</v>
      </c>
      <c r="O244" s="344">
        <f t="shared" si="232"/>
        <v>0</v>
      </c>
      <c r="P244" s="344">
        <f t="shared" si="227"/>
        <v>-0.47023000000001502</v>
      </c>
      <c r="Q244" s="344">
        <f t="shared" si="228"/>
        <v>-1029</v>
      </c>
      <c r="R244" s="345"/>
      <c r="S244" s="345"/>
      <c r="T244" s="344">
        <v>-1029</v>
      </c>
      <c r="U244" s="344"/>
      <c r="V244" s="344">
        <f t="shared" ref="V244:V247" si="233">P244-Q244-U244</f>
        <v>1028.5297700000001</v>
      </c>
      <c r="W244" s="344"/>
      <c r="X244" s="344"/>
      <c r="Y244" s="344"/>
      <c r="Z244" s="344"/>
      <c r="AA244" s="342"/>
      <c r="AB244" s="342" t="s">
        <v>66</v>
      </c>
    </row>
    <row r="245" spans="2:28" ht="76.5" x14ac:dyDescent="0.2">
      <c r="B245" s="341"/>
      <c r="C245" s="341"/>
      <c r="D245" s="341" t="s">
        <v>71</v>
      </c>
      <c r="E245" s="350" t="s">
        <v>104</v>
      </c>
      <c r="F245" s="344">
        <v>6199</v>
      </c>
      <c r="G245" s="344">
        <v>5614</v>
      </c>
      <c r="H245" s="344">
        <v>3182</v>
      </c>
      <c r="I245" s="344">
        <v>3181.0097000000001</v>
      </c>
      <c r="J245" s="344">
        <f t="shared" si="223"/>
        <v>-2432.9902999999999</v>
      </c>
      <c r="K245" s="344">
        <v>3181.0097000000001</v>
      </c>
      <c r="L245" s="345">
        <v>100</v>
      </c>
      <c r="M245" s="345">
        <f t="shared" si="224"/>
        <v>6199</v>
      </c>
      <c r="N245" s="344">
        <f t="shared" si="231"/>
        <v>100</v>
      </c>
      <c r="O245" s="344">
        <f t="shared" si="232"/>
        <v>0</v>
      </c>
      <c r="P245" s="344">
        <f t="shared" si="227"/>
        <v>-0.99029999999993379</v>
      </c>
      <c r="Q245" s="344">
        <f t="shared" si="228"/>
        <v>0</v>
      </c>
      <c r="R245" s="344"/>
      <c r="S245" s="345"/>
      <c r="T245" s="344"/>
      <c r="U245" s="344"/>
      <c r="V245" s="344">
        <f t="shared" si="233"/>
        <v>-0.99029999999993379</v>
      </c>
      <c r="W245" s="344"/>
      <c r="X245" s="344"/>
      <c r="Y245" s="344"/>
      <c r="Z245" s="344"/>
      <c r="AA245" s="342" t="s">
        <v>66</v>
      </c>
      <c r="AB245" s="342" t="s">
        <v>239</v>
      </c>
    </row>
    <row r="246" spans="2:28" ht="25.5" x14ac:dyDescent="0.2">
      <c r="B246" s="341"/>
      <c r="C246" s="341"/>
      <c r="D246" s="341" t="s">
        <v>97</v>
      </c>
      <c r="E246" s="350" t="s">
        <v>98</v>
      </c>
      <c r="F246" s="344">
        <v>57395</v>
      </c>
      <c r="G246" s="344">
        <v>27168</v>
      </c>
      <c r="H246" s="344">
        <v>27168</v>
      </c>
      <c r="I246" s="344">
        <v>27167.992340000001</v>
      </c>
      <c r="J246" s="344">
        <f t="shared" si="223"/>
        <v>-7.6599999993050005E-3</v>
      </c>
      <c r="K246" s="344">
        <v>27167.992340000001</v>
      </c>
      <c r="L246" s="345">
        <v>100</v>
      </c>
      <c r="M246" s="345">
        <f t="shared" si="224"/>
        <v>57395</v>
      </c>
      <c r="N246" s="344">
        <f t="shared" si="231"/>
        <v>100</v>
      </c>
      <c r="O246" s="344">
        <f t="shared" si="232"/>
        <v>0</v>
      </c>
      <c r="P246" s="344">
        <f t="shared" si="227"/>
        <v>-7.6599999993050005E-3</v>
      </c>
      <c r="Q246" s="344">
        <f t="shared" si="228"/>
        <v>0</v>
      </c>
      <c r="R246" s="345"/>
      <c r="S246" s="345"/>
      <c r="T246" s="344"/>
      <c r="U246" s="344"/>
      <c r="V246" s="344">
        <f t="shared" si="233"/>
        <v>-7.6599999993050005E-3</v>
      </c>
      <c r="W246" s="344"/>
      <c r="X246" s="344"/>
      <c r="Y246" s="344"/>
      <c r="Z246" s="344"/>
      <c r="AA246" s="342"/>
      <c r="AB246" s="342"/>
    </row>
    <row r="247" spans="2:28" ht="63.75" x14ac:dyDescent="0.2">
      <c r="B247" s="341"/>
      <c r="C247" s="341"/>
      <c r="D247" s="341" t="s">
        <v>73</v>
      </c>
      <c r="E247" s="350" t="s">
        <v>74</v>
      </c>
      <c r="F247" s="344">
        <v>403</v>
      </c>
      <c r="G247" s="344">
        <v>403</v>
      </c>
      <c r="H247" s="344">
        <v>153</v>
      </c>
      <c r="I247" s="344">
        <v>400.48273</v>
      </c>
      <c r="J247" s="344">
        <f t="shared" si="223"/>
        <v>-2.5172699999999963</v>
      </c>
      <c r="K247" s="344">
        <v>152.23247000000001</v>
      </c>
      <c r="L247" s="345">
        <v>100</v>
      </c>
      <c r="M247" s="345">
        <f t="shared" si="224"/>
        <v>403</v>
      </c>
      <c r="N247" s="344">
        <f t="shared" si="231"/>
        <v>100</v>
      </c>
      <c r="O247" s="344">
        <f t="shared" si="232"/>
        <v>0</v>
      </c>
      <c r="P247" s="344">
        <f t="shared" si="227"/>
        <v>-0.76752999999999361</v>
      </c>
      <c r="Q247" s="344">
        <f t="shared" si="228"/>
        <v>0</v>
      </c>
      <c r="R247" s="345"/>
      <c r="S247" s="345"/>
      <c r="T247" s="344"/>
      <c r="U247" s="344"/>
      <c r="V247" s="344">
        <f t="shared" si="233"/>
        <v>-0.76752999999999361</v>
      </c>
      <c r="W247" s="344"/>
      <c r="X247" s="344"/>
      <c r="Y247" s="344"/>
      <c r="Z247" s="344"/>
      <c r="AA247" s="342" t="s">
        <v>66</v>
      </c>
      <c r="AB247" s="342" t="s">
        <v>66</v>
      </c>
    </row>
    <row r="248" spans="2:28" ht="39" customHeight="1" x14ac:dyDescent="0.2">
      <c r="B248" s="348"/>
      <c r="C248" s="341"/>
      <c r="D248" s="353" t="s">
        <v>75</v>
      </c>
      <c r="E248" s="349" t="s">
        <v>76</v>
      </c>
      <c r="F248" s="344">
        <v>7081</v>
      </c>
      <c r="G248" s="344">
        <v>5081</v>
      </c>
      <c r="H248" s="344">
        <v>400</v>
      </c>
      <c r="I248" s="344">
        <v>800</v>
      </c>
      <c r="J248" s="344">
        <f t="shared" si="223"/>
        <v>-4281</v>
      </c>
      <c r="K248" s="344">
        <v>400</v>
      </c>
      <c r="L248" s="345">
        <v>100</v>
      </c>
      <c r="M248" s="345">
        <f t="shared" si="224"/>
        <v>7081</v>
      </c>
      <c r="N248" s="344">
        <f t="shared" si="231"/>
        <v>100</v>
      </c>
      <c r="O248" s="344">
        <f t="shared" si="232"/>
        <v>0</v>
      </c>
      <c r="P248" s="344">
        <f t="shared" si="227"/>
        <v>0</v>
      </c>
      <c r="Q248" s="344">
        <f t="shared" si="228"/>
        <v>0</v>
      </c>
      <c r="R248" s="345"/>
      <c r="S248" s="345"/>
      <c r="T248" s="345"/>
      <c r="U248" s="345"/>
      <c r="V248" s="344">
        <v>0</v>
      </c>
      <c r="W248" s="344"/>
      <c r="X248" s="344"/>
      <c r="Y248" s="344"/>
      <c r="Z248" s="344"/>
      <c r="AA248" s="342"/>
      <c r="AB248" s="342" t="s">
        <v>239</v>
      </c>
    </row>
    <row r="249" spans="2:28" ht="63.75" x14ac:dyDescent="0.2">
      <c r="B249" s="341"/>
      <c r="C249" s="341"/>
      <c r="D249" s="341" t="s">
        <v>77</v>
      </c>
      <c r="E249" s="350" t="s">
        <v>129</v>
      </c>
      <c r="F249" s="344">
        <v>72332</v>
      </c>
      <c r="G249" s="344">
        <v>1001</v>
      </c>
      <c r="H249" s="344">
        <v>635</v>
      </c>
      <c r="I249" s="344">
        <v>634.44399999999996</v>
      </c>
      <c r="J249" s="344">
        <f t="shared" si="223"/>
        <v>-366.55600000000004</v>
      </c>
      <c r="K249" s="344">
        <v>634.44399999999996</v>
      </c>
      <c r="L249" s="345">
        <f t="shared" ref="L249:L252" si="234">(K249/H249)*100</f>
        <v>99.91244094488188</v>
      </c>
      <c r="M249" s="345">
        <f t="shared" si="224"/>
        <v>72332</v>
      </c>
      <c r="N249" s="344">
        <f t="shared" si="231"/>
        <v>100</v>
      </c>
      <c r="O249" s="344">
        <f t="shared" si="232"/>
        <v>0</v>
      </c>
      <c r="P249" s="344">
        <f t="shared" si="227"/>
        <v>-0.55600000000004002</v>
      </c>
      <c r="Q249" s="344">
        <f t="shared" si="228"/>
        <v>-427</v>
      </c>
      <c r="R249" s="345"/>
      <c r="S249" s="345"/>
      <c r="T249" s="344">
        <v>-427</v>
      </c>
      <c r="U249" s="344"/>
      <c r="V249" s="344">
        <v>0</v>
      </c>
      <c r="W249" s="344"/>
      <c r="X249" s="344"/>
      <c r="Y249" s="344"/>
      <c r="Z249" s="344"/>
      <c r="AA249" s="342"/>
      <c r="AB249" s="342" t="s">
        <v>66</v>
      </c>
    </row>
    <row r="250" spans="2:28" ht="66" customHeight="1" x14ac:dyDescent="0.2">
      <c r="B250" s="341" t="s">
        <v>154</v>
      </c>
      <c r="C250" s="341"/>
      <c r="D250" s="341"/>
      <c r="E250" s="358" t="s">
        <v>156</v>
      </c>
      <c r="F250" s="344">
        <f t="shared" ref="F250:K250" si="235">F251</f>
        <v>893190</v>
      </c>
      <c r="G250" s="344">
        <f t="shared" si="235"/>
        <v>535705</v>
      </c>
      <c r="H250" s="344">
        <f t="shared" si="235"/>
        <v>409059</v>
      </c>
      <c r="I250" s="344">
        <f t="shared" si="235"/>
        <v>512290.46152999997</v>
      </c>
      <c r="J250" s="344">
        <f t="shared" si="235"/>
        <v>-23414.53847000001</v>
      </c>
      <c r="K250" s="344">
        <f t="shared" si="235"/>
        <v>405352.81096999999</v>
      </c>
      <c r="L250" s="345">
        <f t="shared" si="234"/>
        <v>99.093972011372443</v>
      </c>
      <c r="M250" s="344">
        <f t="shared" ref="M250:T250" si="236">M251</f>
        <v>893190</v>
      </c>
      <c r="N250" s="344">
        <f t="shared" si="231"/>
        <v>100</v>
      </c>
      <c r="O250" s="344">
        <f t="shared" si="236"/>
        <v>0</v>
      </c>
      <c r="P250" s="344">
        <f t="shared" si="236"/>
        <v>-3706.1890299999968</v>
      </c>
      <c r="Q250" s="344">
        <f t="shared" si="236"/>
        <v>-5005.3549999999996</v>
      </c>
      <c r="R250" s="344">
        <f t="shared" si="236"/>
        <v>0</v>
      </c>
      <c r="S250" s="344">
        <f t="shared" si="236"/>
        <v>-47.116</v>
      </c>
      <c r="T250" s="344">
        <f t="shared" si="236"/>
        <v>-4958.2389999999996</v>
      </c>
      <c r="U250" s="344">
        <v>0</v>
      </c>
      <c r="V250" s="344">
        <v>0</v>
      </c>
      <c r="W250" s="344">
        <v>0</v>
      </c>
      <c r="X250" s="344">
        <v>0</v>
      </c>
      <c r="Y250" s="344">
        <v>0</v>
      </c>
      <c r="Z250" s="344">
        <v>0</v>
      </c>
      <c r="AA250" s="385"/>
      <c r="AB250" s="342"/>
    </row>
    <row r="251" spans="2:28" ht="25.5" x14ac:dyDescent="0.2">
      <c r="B251" s="341"/>
      <c r="C251" s="341" t="s">
        <v>46</v>
      </c>
      <c r="D251" s="341"/>
      <c r="E251" s="377" t="s">
        <v>47</v>
      </c>
      <c r="F251" s="344">
        <f t="shared" ref="F251:R251" si="237">F252+F253+F254+F255+F256+F257+F258+F259+F260+F261+F262+F263+F264+F265+F266+F267+F268</f>
        <v>893190</v>
      </c>
      <c r="G251" s="344">
        <f t="shared" si="237"/>
        <v>535705</v>
      </c>
      <c r="H251" s="344">
        <f t="shared" si="237"/>
        <v>409059</v>
      </c>
      <c r="I251" s="344">
        <f t="shared" si="237"/>
        <v>512290.46152999997</v>
      </c>
      <c r="J251" s="344">
        <f t="shared" si="237"/>
        <v>-23414.53847000001</v>
      </c>
      <c r="K251" s="344">
        <f t="shared" si="237"/>
        <v>405352.81096999999</v>
      </c>
      <c r="L251" s="344">
        <f t="shared" si="237"/>
        <v>1600</v>
      </c>
      <c r="M251" s="344">
        <f t="shared" si="237"/>
        <v>893190</v>
      </c>
      <c r="N251" s="344">
        <f t="shared" si="237"/>
        <v>1700</v>
      </c>
      <c r="O251" s="344">
        <f t="shared" si="237"/>
        <v>0</v>
      </c>
      <c r="P251" s="344">
        <f t="shared" si="237"/>
        <v>-3706.1890299999968</v>
      </c>
      <c r="Q251" s="344">
        <f t="shared" si="237"/>
        <v>-5005.3549999999996</v>
      </c>
      <c r="R251" s="344">
        <f t="shared" si="237"/>
        <v>0</v>
      </c>
      <c r="S251" s="344">
        <f t="shared" ref="S251:U251" si="238">S252+S253+S254+S255+S256+S257+S258+S259+S260+S261+S262+S263+S264+S265+S266+S267</f>
        <v>-47.116</v>
      </c>
      <c r="T251" s="344">
        <f t="shared" si="238"/>
        <v>-4958.2389999999996</v>
      </c>
      <c r="U251" s="344">
        <f t="shared" si="238"/>
        <v>0</v>
      </c>
      <c r="V251" s="344">
        <f t="shared" ref="V251:Z251" si="239">+V257+V259+V260+V261+V262+V266</f>
        <v>1253.3427200000019</v>
      </c>
      <c r="W251" s="344">
        <f t="shared" si="239"/>
        <v>0</v>
      </c>
      <c r="X251" s="344">
        <f t="shared" si="239"/>
        <v>0</v>
      </c>
      <c r="Y251" s="344">
        <f t="shared" si="239"/>
        <v>0</v>
      </c>
      <c r="Z251" s="344">
        <f t="shared" si="239"/>
        <v>0</v>
      </c>
      <c r="AA251" s="342"/>
      <c r="AB251" s="342"/>
    </row>
    <row r="252" spans="2:28" x14ac:dyDescent="0.2">
      <c r="B252" s="341"/>
      <c r="C252" s="341"/>
      <c r="D252" s="341" t="s">
        <v>88</v>
      </c>
      <c r="E252" s="350" t="s">
        <v>49</v>
      </c>
      <c r="F252" s="344">
        <v>447429</v>
      </c>
      <c r="G252" s="344">
        <v>222831</v>
      </c>
      <c r="H252" s="344">
        <v>222831</v>
      </c>
      <c r="I252" s="344">
        <v>222831</v>
      </c>
      <c r="J252" s="344">
        <f t="shared" ref="J252:J268" si="240">I252-G252</f>
        <v>0</v>
      </c>
      <c r="K252" s="344">
        <v>222831</v>
      </c>
      <c r="L252" s="345">
        <f t="shared" si="234"/>
        <v>100</v>
      </c>
      <c r="M252" s="345">
        <f t="shared" ref="M252:M268" si="241">F252</f>
        <v>447429</v>
      </c>
      <c r="N252" s="344">
        <v>100</v>
      </c>
      <c r="O252" s="344">
        <f t="shared" ref="O252:O256" si="242">M252-F252</f>
        <v>0</v>
      </c>
      <c r="P252" s="344">
        <f t="shared" ref="P252:P268" si="243">K252-H252</f>
        <v>0</v>
      </c>
      <c r="Q252" s="344">
        <f t="shared" ref="Q252:Q266" si="244">R252+S252+T252</f>
        <v>-18.734000000000002</v>
      </c>
      <c r="R252" s="344"/>
      <c r="S252" s="345">
        <v>-18.734000000000002</v>
      </c>
      <c r="T252" s="345"/>
      <c r="U252" s="344"/>
      <c r="V252" s="344">
        <f t="shared" ref="V252:V256" si="245">P252-Q252-U252</f>
        <v>18.734000000000002</v>
      </c>
      <c r="W252" s="344"/>
      <c r="X252" s="344"/>
      <c r="Y252" s="344"/>
      <c r="Z252" s="344"/>
      <c r="AA252" s="342"/>
      <c r="AB252" s="342"/>
    </row>
    <row r="253" spans="2:28" ht="25.5" x14ac:dyDescent="0.2">
      <c r="B253" s="341"/>
      <c r="C253" s="341"/>
      <c r="D253" s="341" t="s">
        <v>101</v>
      </c>
      <c r="E253" s="350" t="s">
        <v>56</v>
      </c>
      <c r="F253" s="344">
        <v>14340</v>
      </c>
      <c r="G253" s="344">
        <v>6093</v>
      </c>
      <c r="H253" s="344">
        <v>6093</v>
      </c>
      <c r="I253" s="344">
        <v>6093</v>
      </c>
      <c r="J253" s="344">
        <f t="shared" si="240"/>
        <v>0</v>
      </c>
      <c r="K253" s="344">
        <v>6093</v>
      </c>
      <c r="L253" s="345">
        <v>100</v>
      </c>
      <c r="M253" s="345">
        <f t="shared" si="241"/>
        <v>14340</v>
      </c>
      <c r="N253" s="344">
        <f t="shared" ref="N253:N269" si="246">M253/F253*100</f>
        <v>100</v>
      </c>
      <c r="O253" s="344">
        <f t="shared" si="242"/>
        <v>0</v>
      </c>
      <c r="P253" s="344">
        <f t="shared" si="243"/>
        <v>0</v>
      </c>
      <c r="Q253" s="344">
        <f t="shared" si="244"/>
        <v>0</v>
      </c>
      <c r="R253" s="344"/>
      <c r="S253" s="345"/>
      <c r="T253" s="344"/>
      <c r="U253" s="344"/>
      <c r="V253" s="344">
        <f t="shared" si="245"/>
        <v>0</v>
      </c>
      <c r="W253" s="344"/>
      <c r="X253" s="344"/>
      <c r="Y253" s="344"/>
      <c r="Z253" s="344"/>
      <c r="AA253" s="342" t="s">
        <v>212</v>
      </c>
      <c r="AB253" s="342" t="s">
        <v>212</v>
      </c>
    </row>
    <row r="254" spans="2:28" ht="38.25" x14ac:dyDescent="0.2">
      <c r="B254" s="348"/>
      <c r="C254" s="341"/>
      <c r="D254" s="353" t="s">
        <v>57</v>
      </c>
      <c r="E254" s="354" t="s">
        <v>58</v>
      </c>
      <c r="F254" s="344">
        <v>8715</v>
      </c>
      <c r="G254" s="344">
        <v>4307</v>
      </c>
      <c r="H254" s="344">
        <v>4307</v>
      </c>
      <c r="I254" s="344">
        <v>4307</v>
      </c>
      <c r="J254" s="344">
        <f t="shared" si="240"/>
        <v>0</v>
      </c>
      <c r="K254" s="344">
        <v>4307</v>
      </c>
      <c r="L254" s="345">
        <v>100</v>
      </c>
      <c r="M254" s="345">
        <f t="shared" si="241"/>
        <v>8715</v>
      </c>
      <c r="N254" s="344">
        <f t="shared" si="246"/>
        <v>100</v>
      </c>
      <c r="O254" s="344">
        <f t="shared" si="242"/>
        <v>0</v>
      </c>
      <c r="P254" s="344">
        <f t="shared" si="243"/>
        <v>0</v>
      </c>
      <c r="Q254" s="344">
        <f t="shared" si="244"/>
        <v>0</v>
      </c>
      <c r="R254" s="345"/>
      <c r="S254" s="345"/>
      <c r="T254" s="344"/>
      <c r="U254" s="344"/>
      <c r="V254" s="344">
        <v>0</v>
      </c>
      <c r="W254" s="344"/>
      <c r="X254" s="344"/>
      <c r="Y254" s="344"/>
      <c r="Z254" s="344"/>
      <c r="AA254" s="342"/>
      <c r="AB254" s="342"/>
    </row>
    <row r="255" spans="2:28" x14ac:dyDescent="0.2">
      <c r="B255" s="341"/>
      <c r="C255" s="341"/>
      <c r="D255" s="341" t="s">
        <v>59</v>
      </c>
      <c r="E255" s="350" t="s">
        <v>60</v>
      </c>
      <c r="F255" s="344">
        <v>23625</v>
      </c>
      <c r="G255" s="344">
        <v>12047</v>
      </c>
      <c r="H255" s="344">
        <v>12047</v>
      </c>
      <c r="I255" s="344">
        <v>12047</v>
      </c>
      <c r="J255" s="344">
        <f t="shared" si="240"/>
        <v>0</v>
      </c>
      <c r="K255" s="344">
        <v>12047</v>
      </c>
      <c r="L255" s="345">
        <f t="shared" ref="L255:L258" si="247">(K255/H255)*100</f>
        <v>100</v>
      </c>
      <c r="M255" s="345">
        <f t="shared" si="241"/>
        <v>23625</v>
      </c>
      <c r="N255" s="344">
        <v>100</v>
      </c>
      <c r="O255" s="344">
        <f t="shared" si="242"/>
        <v>0</v>
      </c>
      <c r="P255" s="344">
        <f t="shared" si="243"/>
        <v>0</v>
      </c>
      <c r="Q255" s="344">
        <f t="shared" si="244"/>
        <v>0</v>
      </c>
      <c r="R255" s="344"/>
      <c r="S255" s="344"/>
      <c r="T255" s="344"/>
      <c r="U255" s="344"/>
      <c r="V255" s="344">
        <f t="shared" si="245"/>
        <v>0</v>
      </c>
      <c r="W255" s="344"/>
      <c r="X255" s="344"/>
      <c r="Y255" s="344"/>
      <c r="Z255" s="344"/>
      <c r="AA255" s="342"/>
      <c r="AB255" s="342"/>
    </row>
    <row r="256" spans="2:28" ht="38.25" x14ac:dyDescent="0.2">
      <c r="B256" s="341"/>
      <c r="C256" s="341"/>
      <c r="D256" s="341" t="s">
        <v>61</v>
      </c>
      <c r="E256" s="350" t="s">
        <v>102</v>
      </c>
      <c r="F256" s="344">
        <v>20134</v>
      </c>
      <c r="G256" s="344">
        <v>9991</v>
      </c>
      <c r="H256" s="344">
        <v>9991</v>
      </c>
      <c r="I256" s="344">
        <v>9991</v>
      </c>
      <c r="J256" s="344">
        <f t="shared" si="240"/>
        <v>0</v>
      </c>
      <c r="K256" s="344">
        <v>9991</v>
      </c>
      <c r="L256" s="345">
        <f t="shared" si="247"/>
        <v>100</v>
      </c>
      <c r="M256" s="345">
        <f t="shared" si="241"/>
        <v>20134</v>
      </c>
      <c r="N256" s="344">
        <f t="shared" si="246"/>
        <v>100</v>
      </c>
      <c r="O256" s="344">
        <f t="shared" si="242"/>
        <v>0</v>
      </c>
      <c r="P256" s="344">
        <f t="shared" si="243"/>
        <v>0</v>
      </c>
      <c r="Q256" s="344">
        <f t="shared" si="244"/>
        <v>-0.30199999999999999</v>
      </c>
      <c r="R256" s="345"/>
      <c r="S256" s="345">
        <v>-0.30199999999999999</v>
      </c>
      <c r="T256" s="344"/>
      <c r="U256" s="344"/>
      <c r="V256" s="344">
        <f t="shared" si="245"/>
        <v>0.30199999999999999</v>
      </c>
      <c r="W256" s="344"/>
      <c r="X256" s="344"/>
      <c r="Y256" s="344"/>
      <c r="Z256" s="344"/>
      <c r="AA256" s="342"/>
      <c r="AB256" s="342"/>
    </row>
    <row r="257" spans="2:28" ht="25.5" x14ac:dyDescent="0.2">
      <c r="B257" s="341"/>
      <c r="C257" s="341"/>
      <c r="D257" s="341" t="s">
        <v>89</v>
      </c>
      <c r="E257" s="350" t="s">
        <v>110</v>
      </c>
      <c r="F257" s="344">
        <v>113</v>
      </c>
      <c r="G257" s="344">
        <v>0</v>
      </c>
      <c r="H257" s="344">
        <v>0</v>
      </c>
      <c r="I257" s="344">
        <v>0</v>
      </c>
      <c r="J257" s="344">
        <f t="shared" si="240"/>
        <v>0</v>
      </c>
      <c r="K257" s="344">
        <v>0</v>
      </c>
      <c r="L257" s="345">
        <v>100</v>
      </c>
      <c r="M257" s="345">
        <f t="shared" si="241"/>
        <v>113</v>
      </c>
      <c r="N257" s="344">
        <f t="shared" si="246"/>
        <v>100</v>
      </c>
      <c r="O257" s="344">
        <v>0</v>
      </c>
      <c r="P257" s="344">
        <f t="shared" si="243"/>
        <v>0</v>
      </c>
      <c r="Q257" s="344">
        <f t="shared" si="244"/>
        <v>0</v>
      </c>
      <c r="R257" s="344"/>
      <c r="S257" s="344"/>
      <c r="T257" s="344"/>
      <c r="U257" s="344"/>
      <c r="V257" s="344">
        <v>0</v>
      </c>
      <c r="W257" s="344"/>
      <c r="X257" s="344"/>
      <c r="Y257" s="344"/>
      <c r="Z257" s="344"/>
      <c r="AA257" s="342"/>
      <c r="AB257" s="342"/>
    </row>
    <row r="258" spans="2:28" ht="51" x14ac:dyDescent="0.2">
      <c r="B258" s="341"/>
      <c r="C258" s="341"/>
      <c r="D258" s="341" t="s">
        <v>64</v>
      </c>
      <c r="E258" s="386" t="s">
        <v>65</v>
      </c>
      <c r="F258" s="344">
        <v>13422</v>
      </c>
      <c r="G258" s="344">
        <v>5657</v>
      </c>
      <c r="H258" s="344">
        <v>5657</v>
      </c>
      <c r="I258" s="344">
        <v>5657</v>
      </c>
      <c r="J258" s="344">
        <f t="shared" si="240"/>
        <v>0</v>
      </c>
      <c r="K258" s="344">
        <v>5657</v>
      </c>
      <c r="L258" s="345">
        <f t="shared" si="247"/>
        <v>100</v>
      </c>
      <c r="M258" s="345">
        <f t="shared" si="241"/>
        <v>13422</v>
      </c>
      <c r="N258" s="344">
        <f t="shared" si="246"/>
        <v>100</v>
      </c>
      <c r="O258" s="344">
        <f t="shared" ref="O258:O268" si="248">M258-F258</f>
        <v>0</v>
      </c>
      <c r="P258" s="344">
        <f t="shared" si="243"/>
        <v>0</v>
      </c>
      <c r="Q258" s="344">
        <f t="shared" si="244"/>
        <v>-28.08</v>
      </c>
      <c r="R258" s="345"/>
      <c r="S258" s="345">
        <v>-28.08</v>
      </c>
      <c r="T258" s="344"/>
      <c r="U258" s="344"/>
      <c r="V258" s="344">
        <f t="shared" ref="V258:V261" si="249">P258-Q258-U258</f>
        <v>28.08</v>
      </c>
      <c r="W258" s="344"/>
      <c r="X258" s="344"/>
      <c r="Y258" s="344"/>
      <c r="Z258" s="344"/>
      <c r="AA258" s="342"/>
      <c r="AB258" s="342"/>
    </row>
    <row r="259" spans="2:28" ht="76.5" x14ac:dyDescent="0.2">
      <c r="B259" s="341"/>
      <c r="C259" s="341"/>
      <c r="D259" s="341" t="s">
        <v>91</v>
      </c>
      <c r="E259" s="350" t="s">
        <v>92</v>
      </c>
      <c r="F259" s="344">
        <v>218631</v>
      </c>
      <c r="G259" s="344">
        <v>203272</v>
      </c>
      <c r="H259" s="344">
        <v>83093</v>
      </c>
      <c r="I259" s="344">
        <v>185391.31808999999</v>
      </c>
      <c r="J259" s="344">
        <f t="shared" si="240"/>
        <v>-17880.681910000014</v>
      </c>
      <c r="K259" s="344">
        <v>79389.082840000003</v>
      </c>
      <c r="L259" s="345">
        <v>0</v>
      </c>
      <c r="M259" s="345">
        <f t="shared" si="241"/>
        <v>218631</v>
      </c>
      <c r="N259" s="344">
        <f t="shared" si="246"/>
        <v>100</v>
      </c>
      <c r="O259" s="344">
        <f t="shared" si="248"/>
        <v>0</v>
      </c>
      <c r="P259" s="344">
        <f t="shared" si="243"/>
        <v>-3703.9171599999972</v>
      </c>
      <c r="Q259" s="344">
        <f t="shared" si="244"/>
        <v>-4958.2389999999996</v>
      </c>
      <c r="R259" s="345"/>
      <c r="S259" s="345"/>
      <c r="T259" s="344">
        <v>-4958.2389999999996</v>
      </c>
      <c r="U259" s="344"/>
      <c r="V259" s="344">
        <f t="shared" si="249"/>
        <v>1254.3218400000023</v>
      </c>
      <c r="W259" s="344"/>
      <c r="X259" s="344"/>
      <c r="Y259" s="344"/>
      <c r="Z259" s="344"/>
      <c r="AA259" s="342"/>
      <c r="AB259" s="342" t="s">
        <v>239</v>
      </c>
    </row>
    <row r="260" spans="2:28" ht="42" customHeight="1" x14ac:dyDescent="0.2">
      <c r="B260" s="341"/>
      <c r="C260" s="341"/>
      <c r="D260" s="341" t="s">
        <v>93</v>
      </c>
      <c r="E260" s="350" t="s">
        <v>94</v>
      </c>
      <c r="F260" s="344">
        <v>13235</v>
      </c>
      <c r="G260" s="344">
        <v>12749</v>
      </c>
      <c r="H260" s="344">
        <v>12126</v>
      </c>
      <c r="I260" s="344">
        <v>12234.993</v>
      </c>
      <c r="J260" s="344">
        <f t="shared" si="240"/>
        <v>-514.00699999999961</v>
      </c>
      <c r="K260" s="344">
        <v>12125.31338</v>
      </c>
      <c r="L260" s="345">
        <v>100</v>
      </c>
      <c r="M260" s="345">
        <f t="shared" si="241"/>
        <v>13235</v>
      </c>
      <c r="N260" s="344">
        <f t="shared" si="246"/>
        <v>100</v>
      </c>
      <c r="O260" s="344">
        <f t="shared" si="248"/>
        <v>0</v>
      </c>
      <c r="P260" s="344">
        <f t="shared" si="243"/>
        <v>-0.6866200000004028</v>
      </c>
      <c r="Q260" s="344">
        <f t="shared" si="244"/>
        <v>0</v>
      </c>
      <c r="R260" s="345"/>
      <c r="S260" s="345"/>
      <c r="T260" s="344"/>
      <c r="U260" s="344"/>
      <c r="V260" s="344">
        <f t="shared" si="249"/>
        <v>-0.6866200000004028</v>
      </c>
      <c r="W260" s="344"/>
      <c r="X260" s="344"/>
      <c r="Y260" s="344"/>
      <c r="Z260" s="344"/>
      <c r="AA260" s="342" t="s">
        <v>66</v>
      </c>
      <c r="AB260" s="342" t="s">
        <v>66</v>
      </c>
    </row>
    <row r="261" spans="2:28" ht="63.75" x14ac:dyDescent="0.2">
      <c r="B261" s="341"/>
      <c r="C261" s="341"/>
      <c r="D261" s="341" t="s">
        <v>95</v>
      </c>
      <c r="E261" s="387" t="s">
        <v>96</v>
      </c>
      <c r="F261" s="344">
        <v>1659</v>
      </c>
      <c r="G261" s="344">
        <v>1659</v>
      </c>
      <c r="H261" s="344">
        <v>1659</v>
      </c>
      <c r="I261" s="344">
        <v>1658.8</v>
      </c>
      <c r="J261" s="344">
        <f t="shared" si="240"/>
        <v>-0.20000000000004547</v>
      </c>
      <c r="K261" s="344">
        <v>1658.8</v>
      </c>
      <c r="L261" s="345">
        <v>100</v>
      </c>
      <c r="M261" s="345">
        <f t="shared" si="241"/>
        <v>1659</v>
      </c>
      <c r="N261" s="344">
        <f t="shared" si="246"/>
        <v>100</v>
      </c>
      <c r="O261" s="344">
        <f t="shared" si="248"/>
        <v>0</v>
      </c>
      <c r="P261" s="344">
        <f t="shared" si="243"/>
        <v>-0.20000000000004547</v>
      </c>
      <c r="Q261" s="344">
        <f t="shared" si="244"/>
        <v>0</v>
      </c>
      <c r="R261" s="345"/>
      <c r="S261" s="345"/>
      <c r="T261" s="344"/>
      <c r="U261" s="344"/>
      <c r="V261" s="344">
        <f t="shared" si="249"/>
        <v>-0.20000000000004547</v>
      </c>
      <c r="W261" s="344"/>
      <c r="X261" s="344"/>
      <c r="Y261" s="344"/>
      <c r="Z261" s="344"/>
      <c r="AA261" s="342" t="s">
        <v>66</v>
      </c>
      <c r="AB261" s="342" t="s">
        <v>66</v>
      </c>
    </row>
    <row r="262" spans="2:28" ht="25.5" x14ac:dyDescent="0.2">
      <c r="B262" s="341"/>
      <c r="C262" s="341"/>
      <c r="D262" s="341" t="s">
        <v>71</v>
      </c>
      <c r="E262" s="350" t="s">
        <v>104</v>
      </c>
      <c r="F262" s="344">
        <v>5508</v>
      </c>
      <c r="G262" s="344">
        <v>5508</v>
      </c>
      <c r="H262" s="344">
        <v>5508</v>
      </c>
      <c r="I262" s="344">
        <v>5507.9999500000004</v>
      </c>
      <c r="J262" s="344">
        <f t="shared" si="240"/>
        <v>-4.999999964638846E-5</v>
      </c>
      <c r="K262" s="344">
        <v>5507.9999500000004</v>
      </c>
      <c r="L262" s="345">
        <v>100</v>
      </c>
      <c r="M262" s="345">
        <f t="shared" si="241"/>
        <v>5508</v>
      </c>
      <c r="N262" s="344">
        <f t="shared" si="246"/>
        <v>100</v>
      </c>
      <c r="O262" s="344">
        <f t="shared" si="248"/>
        <v>0</v>
      </c>
      <c r="P262" s="344">
        <f t="shared" si="243"/>
        <v>-4.999999964638846E-5</v>
      </c>
      <c r="Q262" s="344">
        <f t="shared" si="244"/>
        <v>0</v>
      </c>
      <c r="R262" s="345"/>
      <c r="S262" s="345"/>
      <c r="T262" s="344"/>
      <c r="U262" s="344"/>
      <c r="V262" s="344">
        <v>0</v>
      </c>
      <c r="W262" s="344"/>
      <c r="X262" s="344"/>
      <c r="Y262" s="344"/>
      <c r="Z262" s="344"/>
      <c r="AA262" s="342"/>
      <c r="AB262" s="342"/>
    </row>
    <row r="263" spans="2:28" ht="25.5" x14ac:dyDescent="0.2">
      <c r="B263" s="341"/>
      <c r="C263" s="341"/>
      <c r="D263" s="341" t="s">
        <v>97</v>
      </c>
      <c r="E263" s="350" t="s">
        <v>98</v>
      </c>
      <c r="F263" s="344">
        <v>77151</v>
      </c>
      <c r="G263" s="344">
        <v>43939</v>
      </c>
      <c r="H263" s="344">
        <v>43939</v>
      </c>
      <c r="I263" s="344">
        <v>43939</v>
      </c>
      <c r="J263" s="344">
        <f t="shared" si="240"/>
        <v>0</v>
      </c>
      <c r="K263" s="344">
        <v>43939</v>
      </c>
      <c r="L263" s="345">
        <v>100</v>
      </c>
      <c r="M263" s="345">
        <f t="shared" si="241"/>
        <v>77151</v>
      </c>
      <c r="N263" s="344">
        <f t="shared" si="246"/>
        <v>100</v>
      </c>
      <c r="O263" s="344">
        <f t="shared" si="248"/>
        <v>0</v>
      </c>
      <c r="P263" s="344">
        <f t="shared" si="243"/>
        <v>0</v>
      </c>
      <c r="Q263" s="344">
        <f t="shared" si="244"/>
        <v>0</v>
      </c>
      <c r="R263" s="345"/>
      <c r="S263" s="345"/>
      <c r="T263" s="344"/>
      <c r="U263" s="344"/>
      <c r="V263" s="344">
        <v>0</v>
      </c>
      <c r="W263" s="344"/>
      <c r="X263" s="344"/>
      <c r="Y263" s="344"/>
      <c r="Z263" s="344"/>
      <c r="AA263" s="342"/>
      <c r="AB263" s="342"/>
    </row>
    <row r="264" spans="2:28" ht="25.5" x14ac:dyDescent="0.2">
      <c r="B264" s="348"/>
      <c r="C264" s="341"/>
      <c r="D264" s="341" t="s">
        <v>73</v>
      </c>
      <c r="E264" s="350" t="s">
        <v>74</v>
      </c>
      <c r="F264" s="344">
        <v>419</v>
      </c>
      <c r="G264" s="344">
        <v>419</v>
      </c>
      <c r="H264" s="344">
        <v>194</v>
      </c>
      <c r="I264" s="344">
        <v>418.99999000000003</v>
      </c>
      <c r="J264" s="344">
        <f t="shared" si="240"/>
        <v>-9.9999999747524271E-6</v>
      </c>
      <c r="K264" s="344">
        <v>193.26429999999999</v>
      </c>
      <c r="L264" s="344">
        <v>100</v>
      </c>
      <c r="M264" s="345">
        <f t="shared" si="241"/>
        <v>419</v>
      </c>
      <c r="N264" s="344">
        <f t="shared" si="246"/>
        <v>100</v>
      </c>
      <c r="O264" s="344">
        <f t="shared" si="248"/>
        <v>0</v>
      </c>
      <c r="P264" s="344">
        <f t="shared" si="243"/>
        <v>-0.73570000000000846</v>
      </c>
      <c r="Q264" s="344">
        <f t="shared" si="244"/>
        <v>0</v>
      </c>
      <c r="R264" s="345"/>
      <c r="S264" s="345"/>
      <c r="T264" s="344"/>
      <c r="U264" s="344"/>
      <c r="V264" s="344">
        <v>0</v>
      </c>
      <c r="W264" s="344"/>
      <c r="X264" s="344"/>
      <c r="Y264" s="344"/>
      <c r="Z264" s="344"/>
      <c r="AA264" s="342"/>
      <c r="AB264" s="342"/>
    </row>
    <row r="265" spans="2:28" ht="53.25" customHeight="1" x14ac:dyDescent="0.2">
      <c r="B265" s="348"/>
      <c r="C265" s="341"/>
      <c r="D265" s="353" t="s">
        <v>75</v>
      </c>
      <c r="E265" s="349" t="s">
        <v>76</v>
      </c>
      <c r="F265" s="344">
        <v>7393</v>
      </c>
      <c r="G265" s="344">
        <v>5393</v>
      </c>
      <c r="H265" s="344">
        <v>200</v>
      </c>
      <c r="I265" s="344">
        <v>800</v>
      </c>
      <c r="J265" s="344">
        <f t="shared" si="240"/>
        <v>-4593</v>
      </c>
      <c r="K265" s="344">
        <v>200</v>
      </c>
      <c r="L265" s="345">
        <v>100</v>
      </c>
      <c r="M265" s="345">
        <f t="shared" si="241"/>
        <v>7393</v>
      </c>
      <c r="N265" s="344">
        <f t="shared" si="246"/>
        <v>100</v>
      </c>
      <c r="O265" s="344">
        <f t="shared" si="248"/>
        <v>0</v>
      </c>
      <c r="P265" s="344">
        <f t="shared" si="243"/>
        <v>0</v>
      </c>
      <c r="Q265" s="344">
        <f t="shared" si="244"/>
        <v>0</v>
      </c>
      <c r="R265" s="345"/>
      <c r="S265" s="345"/>
      <c r="T265" s="345"/>
      <c r="U265" s="345"/>
      <c r="V265" s="344">
        <v>0</v>
      </c>
      <c r="W265" s="344"/>
      <c r="X265" s="344"/>
      <c r="Y265" s="344"/>
      <c r="Z265" s="344"/>
      <c r="AA265" s="342"/>
      <c r="AB265" s="342" t="s">
        <v>229</v>
      </c>
    </row>
    <row r="266" spans="2:28" ht="63.75" x14ac:dyDescent="0.2">
      <c r="B266" s="341"/>
      <c r="C266" s="341"/>
      <c r="D266" s="341" t="s">
        <v>77</v>
      </c>
      <c r="E266" s="350" t="s">
        <v>78</v>
      </c>
      <c r="F266" s="344">
        <v>40837</v>
      </c>
      <c r="G266" s="344">
        <v>1275</v>
      </c>
      <c r="H266" s="344">
        <v>849</v>
      </c>
      <c r="I266" s="344">
        <v>848.90750000000003</v>
      </c>
      <c r="J266" s="344">
        <f t="shared" si="240"/>
        <v>-426.09249999999997</v>
      </c>
      <c r="K266" s="344">
        <v>848.90750000000003</v>
      </c>
      <c r="L266" s="345">
        <v>100</v>
      </c>
      <c r="M266" s="345">
        <f t="shared" si="241"/>
        <v>40837</v>
      </c>
      <c r="N266" s="344">
        <f t="shared" si="246"/>
        <v>100</v>
      </c>
      <c r="O266" s="344">
        <f t="shared" si="248"/>
        <v>0</v>
      </c>
      <c r="P266" s="345">
        <f t="shared" si="243"/>
        <v>-9.2499999999972715E-2</v>
      </c>
      <c r="Q266" s="344">
        <f t="shared" si="244"/>
        <v>0</v>
      </c>
      <c r="R266" s="345"/>
      <c r="S266" s="345"/>
      <c r="T266" s="344"/>
      <c r="U266" s="344"/>
      <c r="V266" s="344">
        <f t="shared" ref="V266:V272" si="250">P266-Q266-U266</f>
        <v>-9.2499999999972715E-2</v>
      </c>
      <c r="W266" s="344"/>
      <c r="X266" s="344"/>
      <c r="Y266" s="344"/>
      <c r="Z266" s="344"/>
      <c r="AA266" s="342"/>
      <c r="AB266" s="342" t="s">
        <v>66</v>
      </c>
    </row>
    <row r="267" spans="2:28" ht="63.75" x14ac:dyDescent="0.2">
      <c r="B267" s="341"/>
      <c r="C267" s="341"/>
      <c r="D267" s="341" t="s">
        <v>79</v>
      </c>
      <c r="E267" s="350" t="s">
        <v>80</v>
      </c>
      <c r="F267" s="344">
        <v>565</v>
      </c>
      <c r="G267" s="344">
        <v>565</v>
      </c>
      <c r="H267" s="344">
        <v>565</v>
      </c>
      <c r="I267" s="344">
        <v>564.44299999999998</v>
      </c>
      <c r="J267" s="344">
        <f t="shared" si="240"/>
        <v>-0.55700000000001637</v>
      </c>
      <c r="K267" s="344">
        <v>564.44299999999998</v>
      </c>
      <c r="L267" s="345">
        <v>100</v>
      </c>
      <c r="M267" s="345">
        <f t="shared" si="241"/>
        <v>565</v>
      </c>
      <c r="N267" s="344">
        <f t="shared" si="246"/>
        <v>100</v>
      </c>
      <c r="O267" s="344">
        <f t="shared" si="248"/>
        <v>0</v>
      </c>
      <c r="P267" s="345">
        <f t="shared" si="243"/>
        <v>-0.55700000000001637</v>
      </c>
      <c r="Q267" s="344">
        <v>0</v>
      </c>
      <c r="R267" s="345"/>
      <c r="S267" s="345"/>
      <c r="T267" s="344"/>
      <c r="U267" s="344"/>
      <c r="V267" s="344">
        <v>0</v>
      </c>
      <c r="W267" s="344"/>
      <c r="X267" s="344"/>
      <c r="Y267" s="344"/>
      <c r="Z267" s="344"/>
      <c r="AA267" s="342" t="s">
        <v>66</v>
      </c>
      <c r="AB267" s="342" t="s">
        <v>66</v>
      </c>
    </row>
    <row r="268" spans="2:28" ht="25.5" x14ac:dyDescent="0.2">
      <c r="B268" s="341"/>
      <c r="C268" s="341"/>
      <c r="D268" s="341" t="s">
        <v>83</v>
      </c>
      <c r="E268" s="350" t="s">
        <v>153</v>
      </c>
      <c r="F268" s="344">
        <v>14</v>
      </c>
      <c r="G268" s="344">
        <v>0</v>
      </c>
      <c r="H268" s="344">
        <v>0</v>
      </c>
      <c r="I268" s="344">
        <v>0</v>
      </c>
      <c r="J268" s="344">
        <f t="shared" si="240"/>
        <v>0</v>
      </c>
      <c r="K268" s="344">
        <v>0</v>
      </c>
      <c r="L268" s="345">
        <v>100</v>
      </c>
      <c r="M268" s="345">
        <f t="shared" si="241"/>
        <v>14</v>
      </c>
      <c r="N268" s="344">
        <f t="shared" si="246"/>
        <v>100</v>
      </c>
      <c r="O268" s="344">
        <f t="shared" si="248"/>
        <v>0</v>
      </c>
      <c r="P268" s="344">
        <f t="shared" si="243"/>
        <v>0</v>
      </c>
      <c r="Q268" s="344">
        <f t="shared" ref="Q268:Q283" si="251">R268+S268+T268</f>
        <v>0</v>
      </c>
      <c r="R268" s="345"/>
      <c r="S268" s="345"/>
      <c r="T268" s="344"/>
      <c r="U268" s="344"/>
      <c r="V268" s="344">
        <f t="shared" si="250"/>
        <v>0</v>
      </c>
      <c r="W268" s="344"/>
      <c r="X268" s="344"/>
      <c r="Y268" s="344"/>
      <c r="Z268" s="344"/>
      <c r="AA268" s="342"/>
      <c r="AB268" s="342"/>
    </row>
    <row r="269" spans="2:28" ht="54.75" customHeight="1" x14ac:dyDescent="0.2">
      <c r="B269" s="341" t="s">
        <v>154</v>
      </c>
      <c r="C269" s="341"/>
      <c r="D269" s="341"/>
      <c r="E269" s="358" t="s">
        <v>157</v>
      </c>
      <c r="F269" s="344">
        <f t="shared" ref="F269:K269" si="252">F270</f>
        <v>485186</v>
      </c>
      <c r="G269" s="344">
        <f t="shared" si="252"/>
        <v>349504</v>
      </c>
      <c r="H269" s="344">
        <f t="shared" si="252"/>
        <v>222787</v>
      </c>
      <c r="I269" s="344">
        <f t="shared" si="252"/>
        <v>324181.25709000003</v>
      </c>
      <c r="J269" s="344">
        <f t="shared" si="252"/>
        <v>-25322.742910000001</v>
      </c>
      <c r="K269" s="344">
        <f t="shared" si="252"/>
        <v>222786.70115000001</v>
      </c>
      <c r="L269" s="345">
        <f>(K269/H269)*100</f>
        <v>99.999865858420819</v>
      </c>
      <c r="M269" s="344">
        <f t="shared" ref="M269:T269" si="253">M270</f>
        <v>485186</v>
      </c>
      <c r="N269" s="344">
        <f t="shared" si="246"/>
        <v>100</v>
      </c>
      <c r="O269" s="344">
        <f t="shared" si="253"/>
        <v>0</v>
      </c>
      <c r="P269" s="344">
        <f t="shared" si="253"/>
        <v>-0.29885000000001583</v>
      </c>
      <c r="Q269" s="344">
        <f t="shared" si="253"/>
        <v>0</v>
      </c>
      <c r="R269" s="344">
        <f t="shared" si="253"/>
        <v>0</v>
      </c>
      <c r="S269" s="344">
        <f t="shared" si="253"/>
        <v>0</v>
      </c>
      <c r="T269" s="344">
        <f t="shared" si="253"/>
        <v>0</v>
      </c>
      <c r="U269" s="344">
        <v>0</v>
      </c>
      <c r="V269" s="344">
        <v>0</v>
      </c>
      <c r="W269" s="344">
        <v>0</v>
      </c>
      <c r="X269" s="344">
        <v>0</v>
      </c>
      <c r="Y269" s="344">
        <v>0</v>
      </c>
      <c r="Z269" s="344">
        <v>0</v>
      </c>
      <c r="AA269" s="379"/>
      <c r="AB269" s="342"/>
    </row>
    <row r="270" spans="2:28" ht="25.5" x14ac:dyDescent="0.2">
      <c r="B270" s="341"/>
      <c r="C270" s="341" t="s">
        <v>46</v>
      </c>
      <c r="D270" s="341"/>
      <c r="E270" s="372" t="s">
        <v>47</v>
      </c>
      <c r="F270" s="344">
        <f t="shared" ref="F270:K270" si="254">F271+F272+F273+F274+F275+F277+F278+F279+F281+F282+F283+F276+F280</f>
        <v>485186</v>
      </c>
      <c r="G270" s="344">
        <f t="shared" si="254"/>
        <v>349504</v>
      </c>
      <c r="H270" s="344">
        <f t="shared" si="254"/>
        <v>222787</v>
      </c>
      <c r="I270" s="344">
        <f t="shared" si="254"/>
        <v>324181.25709000003</v>
      </c>
      <c r="J270" s="344">
        <f t="shared" si="254"/>
        <v>-25322.742910000001</v>
      </c>
      <c r="K270" s="344">
        <f t="shared" si="254"/>
        <v>222786.70115000001</v>
      </c>
      <c r="L270" s="344">
        <v>100</v>
      </c>
      <c r="M270" s="344">
        <f t="shared" ref="M270:R270" si="255">M271+M272+M273+M274+M275+M277+M278+M279+M281+M282+M283+M276+M280</f>
        <v>485186</v>
      </c>
      <c r="N270" s="344">
        <v>100</v>
      </c>
      <c r="O270" s="344">
        <f t="shared" si="255"/>
        <v>0</v>
      </c>
      <c r="P270" s="344">
        <f t="shared" si="255"/>
        <v>-0.29885000000001583</v>
      </c>
      <c r="Q270" s="344">
        <f t="shared" si="255"/>
        <v>0</v>
      </c>
      <c r="R270" s="344">
        <f t="shared" si="255"/>
        <v>0</v>
      </c>
      <c r="S270" s="344">
        <f t="shared" ref="S270:Z270" si="256">SUM(S271:S283)</f>
        <v>0</v>
      </c>
      <c r="T270" s="344">
        <f t="shared" si="256"/>
        <v>0</v>
      </c>
      <c r="U270" s="344">
        <f t="shared" si="256"/>
        <v>0</v>
      </c>
      <c r="V270" s="344">
        <f t="shared" si="256"/>
        <v>-0.29885000000001583</v>
      </c>
      <c r="W270" s="344">
        <f t="shared" si="256"/>
        <v>0</v>
      </c>
      <c r="X270" s="344">
        <f t="shared" si="256"/>
        <v>0</v>
      </c>
      <c r="Y270" s="344">
        <f t="shared" si="256"/>
        <v>0</v>
      </c>
      <c r="Z270" s="344">
        <f t="shared" si="256"/>
        <v>0</v>
      </c>
      <c r="AA270" s="342"/>
      <c r="AB270" s="342"/>
    </row>
    <row r="271" spans="2:28" x14ac:dyDescent="0.2">
      <c r="B271" s="341"/>
      <c r="C271" s="341"/>
      <c r="D271" s="341" t="s">
        <v>88</v>
      </c>
      <c r="E271" s="350" t="s">
        <v>49</v>
      </c>
      <c r="F271" s="344">
        <v>226830</v>
      </c>
      <c r="G271" s="344">
        <v>115957</v>
      </c>
      <c r="H271" s="344">
        <v>115957</v>
      </c>
      <c r="I271" s="388">
        <v>115957</v>
      </c>
      <c r="J271" s="344">
        <f t="shared" ref="J271:J283" si="257">I271-G271</f>
        <v>0</v>
      </c>
      <c r="K271" s="344">
        <v>115957</v>
      </c>
      <c r="L271" s="345">
        <f>(K271/H271)*100</f>
        <v>100</v>
      </c>
      <c r="M271" s="345">
        <f t="shared" ref="M271:M284" si="258">F271</f>
        <v>226830</v>
      </c>
      <c r="N271" s="344">
        <v>100</v>
      </c>
      <c r="O271" s="344">
        <f t="shared" ref="O271:O275" si="259">M271-F271</f>
        <v>0</v>
      </c>
      <c r="P271" s="344">
        <f t="shared" ref="P271:P283" si="260">K271-H271</f>
        <v>0</v>
      </c>
      <c r="Q271" s="344">
        <f t="shared" si="251"/>
        <v>0</v>
      </c>
      <c r="R271" s="344"/>
      <c r="S271" s="345"/>
      <c r="T271" s="345"/>
      <c r="U271" s="344"/>
      <c r="V271" s="344">
        <f t="shared" si="250"/>
        <v>0</v>
      </c>
      <c r="W271" s="344"/>
      <c r="X271" s="344"/>
      <c r="Y271" s="344"/>
      <c r="Z271" s="344"/>
      <c r="AA271" s="342"/>
      <c r="AB271" s="342"/>
    </row>
    <row r="272" spans="2:28" x14ac:dyDescent="0.2">
      <c r="B272" s="341"/>
      <c r="C272" s="341"/>
      <c r="D272" s="341" t="s">
        <v>101</v>
      </c>
      <c r="E272" s="350" t="s">
        <v>56</v>
      </c>
      <c r="F272" s="344">
        <v>8004</v>
      </c>
      <c r="G272" s="344">
        <v>4485</v>
      </c>
      <c r="H272" s="344">
        <v>4485</v>
      </c>
      <c r="I272" s="344">
        <v>4485</v>
      </c>
      <c r="J272" s="344">
        <f t="shared" si="257"/>
        <v>0</v>
      </c>
      <c r="K272" s="344">
        <v>4485</v>
      </c>
      <c r="L272" s="345">
        <v>100</v>
      </c>
      <c r="M272" s="345">
        <f t="shared" si="258"/>
        <v>8004</v>
      </c>
      <c r="N272" s="344">
        <f t="shared" ref="N272:N274" si="261">M272/F272*100</f>
        <v>100</v>
      </c>
      <c r="O272" s="344">
        <f t="shared" si="259"/>
        <v>0</v>
      </c>
      <c r="P272" s="344">
        <f t="shared" si="260"/>
        <v>0</v>
      </c>
      <c r="Q272" s="344">
        <f t="shared" si="251"/>
        <v>0</v>
      </c>
      <c r="R272" s="344"/>
      <c r="S272" s="345"/>
      <c r="T272" s="344"/>
      <c r="U272" s="344"/>
      <c r="V272" s="344">
        <f t="shared" si="250"/>
        <v>0</v>
      </c>
      <c r="W272" s="344"/>
      <c r="X272" s="344"/>
      <c r="Y272" s="344"/>
      <c r="Z272" s="344"/>
      <c r="AA272" s="342"/>
      <c r="AB272" s="342"/>
    </row>
    <row r="273" spans="2:28" ht="38.25" x14ac:dyDescent="0.2">
      <c r="B273" s="348"/>
      <c r="C273" s="341"/>
      <c r="D273" s="353" t="s">
        <v>57</v>
      </c>
      <c r="E273" s="354" t="s">
        <v>58</v>
      </c>
      <c r="F273" s="344">
        <v>5882</v>
      </c>
      <c r="G273" s="344">
        <v>2474</v>
      </c>
      <c r="H273" s="344">
        <v>2474</v>
      </c>
      <c r="I273" s="344">
        <v>2474</v>
      </c>
      <c r="J273" s="344">
        <f t="shared" si="257"/>
        <v>0</v>
      </c>
      <c r="K273" s="344">
        <v>2474</v>
      </c>
      <c r="L273" s="345">
        <v>100</v>
      </c>
      <c r="M273" s="345">
        <f t="shared" si="258"/>
        <v>5882</v>
      </c>
      <c r="N273" s="344">
        <f t="shared" si="261"/>
        <v>100</v>
      </c>
      <c r="O273" s="344">
        <f t="shared" si="259"/>
        <v>0</v>
      </c>
      <c r="P273" s="344">
        <f t="shared" si="260"/>
        <v>0</v>
      </c>
      <c r="Q273" s="344">
        <f t="shared" si="251"/>
        <v>0</v>
      </c>
      <c r="R273" s="345"/>
      <c r="S273" s="345"/>
      <c r="T273" s="344"/>
      <c r="U273" s="344"/>
      <c r="V273" s="344">
        <v>0</v>
      </c>
      <c r="W273" s="344"/>
      <c r="X273" s="344"/>
      <c r="Y273" s="344"/>
      <c r="Z273" s="344"/>
      <c r="AA273" s="342"/>
      <c r="AB273" s="342"/>
    </row>
    <row r="274" spans="2:28" x14ac:dyDescent="0.2">
      <c r="B274" s="341"/>
      <c r="C274" s="341"/>
      <c r="D274" s="341" t="s">
        <v>59</v>
      </c>
      <c r="E274" s="350" t="s">
        <v>60</v>
      </c>
      <c r="F274" s="344">
        <v>11927</v>
      </c>
      <c r="G274" s="344">
        <v>5944</v>
      </c>
      <c r="H274" s="344">
        <v>5944</v>
      </c>
      <c r="I274" s="344">
        <v>5944</v>
      </c>
      <c r="J274" s="344">
        <f t="shared" si="257"/>
        <v>0</v>
      </c>
      <c r="K274" s="344">
        <v>5944</v>
      </c>
      <c r="L274" s="345">
        <v>100</v>
      </c>
      <c r="M274" s="345">
        <f t="shared" si="258"/>
        <v>11927</v>
      </c>
      <c r="N274" s="344">
        <f t="shared" si="261"/>
        <v>100</v>
      </c>
      <c r="O274" s="344">
        <f t="shared" si="259"/>
        <v>0</v>
      </c>
      <c r="P274" s="344">
        <f t="shared" si="260"/>
        <v>0</v>
      </c>
      <c r="Q274" s="344">
        <f t="shared" si="251"/>
        <v>0</v>
      </c>
      <c r="R274" s="344"/>
      <c r="S274" s="345"/>
      <c r="T274" s="344"/>
      <c r="U274" s="344"/>
      <c r="V274" s="344">
        <f t="shared" ref="V274:V277" si="262">P274-Q274-U274</f>
        <v>0</v>
      </c>
      <c r="W274" s="344"/>
      <c r="X274" s="344"/>
      <c r="Y274" s="344"/>
      <c r="Z274" s="344"/>
      <c r="AA274" s="342"/>
      <c r="AB274" s="342"/>
    </row>
    <row r="275" spans="2:28" ht="38.25" x14ac:dyDescent="0.2">
      <c r="B275" s="341"/>
      <c r="C275" s="341"/>
      <c r="D275" s="341" t="s">
        <v>61</v>
      </c>
      <c r="E275" s="350" t="s">
        <v>102</v>
      </c>
      <c r="F275" s="344">
        <v>10165</v>
      </c>
      <c r="G275" s="344">
        <v>4364</v>
      </c>
      <c r="H275" s="344">
        <v>4364</v>
      </c>
      <c r="I275" s="344">
        <v>4364</v>
      </c>
      <c r="J275" s="344">
        <f t="shared" si="257"/>
        <v>0</v>
      </c>
      <c r="K275" s="344">
        <v>4364</v>
      </c>
      <c r="L275" s="345">
        <f>(K275/H275)*100</f>
        <v>100</v>
      </c>
      <c r="M275" s="345">
        <f t="shared" si="258"/>
        <v>10165</v>
      </c>
      <c r="N275" s="344">
        <v>100</v>
      </c>
      <c r="O275" s="344">
        <f t="shared" si="259"/>
        <v>0</v>
      </c>
      <c r="P275" s="344">
        <f t="shared" si="260"/>
        <v>0</v>
      </c>
      <c r="Q275" s="344">
        <f t="shared" si="251"/>
        <v>0</v>
      </c>
      <c r="R275" s="344"/>
      <c r="S275" s="344"/>
      <c r="T275" s="344"/>
      <c r="U275" s="344"/>
      <c r="V275" s="344">
        <f t="shared" si="262"/>
        <v>0</v>
      </c>
      <c r="W275" s="344"/>
      <c r="X275" s="344"/>
      <c r="Y275" s="344"/>
      <c r="Z275" s="344"/>
      <c r="AA275" s="342"/>
      <c r="AB275" s="342"/>
    </row>
    <row r="276" spans="2:28" ht="25.5" x14ac:dyDescent="0.2">
      <c r="B276" s="341"/>
      <c r="C276" s="341"/>
      <c r="D276" s="341" t="s">
        <v>89</v>
      </c>
      <c r="E276" s="350" t="s">
        <v>110</v>
      </c>
      <c r="F276" s="344">
        <v>28</v>
      </c>
      <c r="G276" s="344">
        <v>0</v>
      </c>
      <c r="H276" s="344">
        <v>0</v>
      </c>
      <c r="I276" s="344">
        <v>0</v>
      </c>
      <c r="J276" s="344">
        <f t="shared" si="257"/>
        <v>0</v>
      </c>
      <c r="K276" s="344">
        <v>0</v>
      </c>
      <c r="L276" s="345">
        <v>100</v>
      </c>
      <c r="M276" s="345">
        <f t="shared" si="258"/>
        <v>28</v>
      </c>
      <c r="N276" s="344">
        <f t="shared" ref="N276:N284" si="263">M276/F276*100</f>
        <v>100</v>
      </c>
      <c r="O276" s="344">
        <v>0</v>
      </c>
      <c r="P276" s="344">
        <f t="shared" si="260"/>
        <v>0</v>
      </c>
      <c r="Q276" s="344">
        <f t="shared" si="251"/>
        <v>0</v>
      </c>
      <c r="R276" s="344"/>
      <c r="S276" s="344"/>
      <c r="T276" s="344"/>
      <c r="U276" s="344"/>
      <c r="V276" s="344">
        <v>0</v>
      </c>
      <c r="W276" s="344"/>
      <c r="X276" s="344"/>
      <c r="Y276" s="344"/>
      <c r="Z276" s="344"/>
      <c r="AA276" s="342"/>
      <c r="AB276" s="342"/>
    </row>
    <row r="277" spans="2:28" ht="51" x14ac:dyDescent="0.2">
      <c r="B277" s="341"/>
      <c r="C277" s="341"/>
      <c r="D277" s="341" t="s">
        <v>64</v>
      </c>
      <c r="E277" s="386" t="s">
        <v>65</v>
      </c>
      <c r="F277" s="344">
        <v>6777</v>
      </c>
      <c r="G277" s="344">
        <v>2707</v>
      </c>
      <c r="H277" s="344">
        <v>2707</v>
      </c>
      <c r="I277" s="344">
        <v>2707</v>
      </c>
      <c r="J277" s="344">
        <f t="shared" si="257"/>
        <v>0</v>
      </c>
      <c r="K277" s="344">
        <v>2707</v>
      </c>
      <c r="L277" s="345">
        <f>(K277/H277)*100</f>
        <v>100</v>
      </c>
      <c r="M277" s="345">
        <f t="shared" si="258"/>
        <v>6777</v>
      </c>
      <c r="N277" s="344">
        <f t="shared" si="263"/>
        <v>100</v>
      </c>
      <c r="O277" s="344">
        <f t="shared" ref="O277:O283" si="264">M277-F277</f>
        <v>0</v>
      </c>
      <c r="P277" s="344">
        <f t="shared" si="260"/>
        <v>0</v>
      </c>
      <c r="Q277" s="344">
        <f t="shared" si="251"/>
        <v>0</v>
      </c>
      <c r="R277" s="345"/>
      <c r="S277" s="345"/>
      <c r="T277" s="344"/>
      <c r="U277" s="344"/>
      <c r="V277" s="344">
        <f t="shared" si="262"/>
        <v>0</v>
      </c>
      <c r="W277" s="344"/>
      <c r="X277" s="344"/>
      <c r="Y277" s="344"/>
      <c r="Z277" s="344"/>
      <c r="AA277" s="342"/>
      <c r="AB277" s="342"/>
    </row>
    <row r="278" spans="2:28" ht="76.5" x14ac:dyDescent="0.2">
      <c r="B278" s="341"/>
      <c r="C278" s="341"/>
      <c r="D278" s="341" t="s">
        <v>91</v>
      </c>
      <c r="E278" s="350" t="s">
        <v>92</v>
      </c>
      <c r="F278" s="344">
        <v>91770</v>
      </c>
      <c r="G278" s="344">
        <v>91770</v>
      </c>
      <c r="H278" s="344">
        <v>35782</v>
      </c>
      <c r="I278" s="344">
        <v>71190.763550000003</v>
      </c>
      <c r="J278" s="344">
        <f t="shared" si="257"/>
        <v>-20579.236449999997</v>
      </c>
      <c r="K278" s="344">
        <v>35782</v>
      </c>
      <c r="L278" s="345">
        <v>100</v>
      </c>
      <c r="M278" s="345">
        <f t="shared" si="258"/>
        <v>91770</v>
      </c>
      <c r="N278" s="344">
        <f t="shared" si="263"/>
        <v>100</v>
      </c>
      <c r="O278" s="344">
        <v>0</v>
      </c>
      <c r="P278" s="344">
        <f t="shared" si="260"/>
        <v>0</v>
      </c>
      <c r="Q278" s="344">
        <f t="shared" si="251"/>
        <v>0</v>
      </c>
      <c r="R278" s="344"/>
      <c r="S278" s="344"/>
      <c r="T278" s="344"/>
      <c r="U278" s="344"/>
      <c r="V278" s="344">
        <v>0</v>
      </c>
      <c r="W278" s="344"/>
      <c r="X278" s="344"/>
      <c r="Y278" s="344"/>
      <c r="Z278" s="344"/>
      <c r="AA278" s="342"/>
      <c r="AB278" s="342" t="s">
        <v>239</v>
      </c>
    </row>
    <row r="279" spans="2:28" ht="76.5" x14ac:dyDescent="0.2">
      <c r="B279" s="341"/>
      <c r="C279" s="341"/>
      <c r="D279" s="341" t="s">
        <v>93</v>
      </c>
      <c r="E279" s="350" t="s">
        <v>94</v>
      </c>
      <c r="F279" s="344">
        <v>5510</v>
      </c>
      <c r="G279" s="344">
        <v>5510</v>
      </c>
      <c r="H279" s="344">
        <v>2670</v>
      </c>
      <c r="I279" s="344">
        <v>3063.72255</v>
      </c>
      <c r="J279" s="344">
        <f t="shared" si="257"/>
        <v>-2446.27745</v>
      </c>
      <c r="K279" s="344">
        <v>2669.99415</v>
      </c>
      <c r="L279" s="345">
        <v>100</v>
      </c>
      <c r="M279" s="345">
        <f t="shared" si="258"/>
        <v>5510</v>
      </c>
      <c r="N279" s="344">
        <f t="shared" si="263"/>
        <v>100</v>
      </c>
      <c r="O279" s="344">
        <f t="shared" si="264"/>
        <v>0</v>
      </c>
      <c r="P279" s="344">
        <f t="shared" si="260"/>
        <v>-5.8500000000094587E-3</v>
      </c>
      <c r="Q279" s="344">
        <f t="shared" si="251"/>
        <v>0</v>
      </c>
      <c r="R279" s="345"/>
      <c r="S279" s="345"/>
      <c r="T279" s="344"/>
      <c r="U279" s="344"/>
      <c r="V279" s="344">
        <f t="shared" ref="V279:V281" si="265">P279-Q279-U279</f>
        <v>-5.8500000000094587E-3</v>
      </c>
      <c r="W279" s="344"/>
      <c r="X279" s="344"/>
      <c r="Y279" s="344"/>
      <c r="Z279" s="344"/>
      <c r="AA279" s="342"/>
      <c r="AB279" s="342" t="s">
        <v>239</v>
      </c>
    </row>
    <row r="280" spans="2:28" ht="63.75" x14ac:dyDescent="0.2">
      <c r="B280" s="341"/>
      <c r="C280" s="341"/>
      <c r="D280" s="341" t="s">
        <v>95</v>
      </c>
      <c r="E280" s="387" t="s">
        <v>96</v>
      </c>
      <c r="F280" s="344">
        <v>406</v>
      </c>
      <c r="G280" s="344">
        <v>406</v>
      </c>
      <c r="H280" s="344">
        <v>353</v>
      </c>
      <c r="I280" s="344">
        <v>353</v>
      </c>
      <c r="J280" s="344">
        <f t="shared" si="257"/>
        <v>-53</v>
      </c>
      <c r="K280" s="344">
        <v>353</v>
      </c>
      <c r="L280" s="345">
        <v>100</v>
      </c>
      <c r="M280" s="345">
        <f t="shared" si="258"/>
        <v>406</v>
      </c>
      <c r="N280" s="344">
        <f t="shared" si="263"/>
        <v>100</v>
      </c>
      <c r="O280" s="344">
        <f t="shared" si="264"/>
        <v>0</v>
      </c>
      <c r="P280" s="344">
        <f t="shared" si="260"/>
        <v>0</v>
      </c>
      <c r="Q280" s="344">
        <f t="shared" si="251"/>
        <v>0</v>
      </c>
      <c r="R280" s="345"/>
      <c r="S280" s="345"/>
      <c r="T280" s="344"/>
      <c r="U280" s="344"/>
      <c r="V280" s="344">
        <f t="shared" si="265"/>
        <v>0</v>
      </c>
      <c r="W280" s="344"/>
      <c r="X280" s="344"/>
      <c r="Y280" s="344"/>
      <c r="Z280" s="344"/>
      <c r="AA280" s="342"/>
      <c r="AB280" s="342" t="s">
        <v>66</v>
      </c>
    </row>
    <row r="281" spans="2:28" ht="76.5" x14ac:dyDescent="0.2">
      <c r="B281" s="341"/>
      <c r="C281" s="341"/>
      <c r="D281" s="341" t="s">
        <v>71</v>
      </c>
      <c r="E281" s="350" t="s">
        <v>104</v>
      </c>
      <c r="F281" s="344">
        <v>2719</v>
      </c>
      <c r="G281" s="344">
        <v>2719</v>
      </c>
      <c r="H281" s="344">
        <v>630</v>
      </c>
      <c r="I281" s="344">
        <v>922.77099999999996</v>
      </c>
      <c r="J281" s="344">
        <f t="shared" si="257"/>
        <v>-1796.229</v>
      </c>
      <c r="K281" s="344">
        <v>629.70699999999999</v>
      </c>
      <c r="L281" s="345">
        <v>100</v>
      </c>
      <c r="M281" s="345">
        <f t="shared" si="258"/>
        <v>2719</v>
      </c>
      <c r="N281" s="344">
        <f t="shared" si="263"/>
        <v>100</v>
      </c>
      <c r="O281" s="344">
        <f t="shared" si="264"/>
        <v>0</v>
      </c>
      <c r="P281" s="344">
        <f t="shared" si="260"/>
        <v>-0.29300000000000637</v>
      </c>
      <c r="Q281" s="344">
        <f t="shared" si="251"/>
        <v>0</v>
      </c>
      <c r="R281" s="345"/>
      <c r="S281" s="345"/>
      <c r="T281" s="344"/>
      <c r="U281" s="344"/>
      <c r="V281" s="344">
        <f t="shared" si="265"/>
        <v>-0.29300000000000637</v>
      </c>
      <c r="W281" s="344"/>
      <c r="X281" s="344"/>
      <c r="Y281" s="344"/>
      <c r="Z281" s="344"/>
      <c r="AA281" s="342" t="s">
        <v>66</v>
      </c>
      <c r="AB281" s="342" t="s">
        <v>239</v>
      </c>
    </row>
    <row r="282" spans="2:28" ht="52.5" customHeight="1" x14ac:dyDescent="0.2">
      <c r="B282" s="348"/>
      <c r="C282" s="341"/>
      <c r="D282" s="353" t="s">
        <v>75</v>
      </c>
      <c r="E282" s="349" t="s">
        <v>76</v>
      </c>
      <c r="F282" s="344">
        <v>2800</v>
      </c>
      <c r="G282" s="344">
        <v>800</v>
      </c>
      <c r="H282" s="344">
        <v>800</v>
      </c>
      <c r="I282" s="344">
        <v>800</v>
      </c>
      <c r="J282" s="344">
        <f t="shared" si="257"/>
        <v>0</v>
      </c>
      <c r="K282" s="344">
        <v>800</v>
      </c>
      <c r="L282" s="345">
        <v>100</v>
      </c>
      <c r="M282" s="345">
        <f t="shared" si="258"/>
        <v>2800</v>
      </c>
      <c r="N282" s="344">
        <f t="shared" si="263"/>
        <v>100</v>
      </c>
      <c r="O282" s="344">
        <f t="shared" si="264"/>
        <v>0</v>
      </c>
      <c r="P282" s="344">
        <f t="shared" si="260"/>
        <v>0</v>
      </c>
      <c r="Q282" s="344">
        <f t="shared" si="251"/>
        <v>0</v>
      </c>
      <c r="R282" s="345"/>
      <c r="S282" s="345"/>
      <c r="T282" s="345"/>
      <c r="U282" s="345"/>
      <c r="V282" s="344">
        <v>0</v>
      </c>
      <c r="W282" s="344"/>
      <c r="X282" s="344"/>
      <c r="Y282" s="344"/>
      <c r="Z282" s="344"/>
      <c r="AA282" s="342"/>
      <c r="AB282" s="342"/>
    </row>
    <row r="283" spans="2:28" ht="63.75" x14ac:dyDescent="0.2">
      <c r="B283" s="341"/>
      <c r="C283" s="341"/>
      <c r="D283" s="341" t="s">
        <v>77</v>
      </c>
      <c r="E283" s="350" t="s">
        <v>78</v>
      </c>
      <c r="F283" s="344">
        <v>112368</v>
      </c>
      <c r="G283" s="344">
        <v>112368</v>
      </c>
      <c r="H283" s="344">
        <v>46621</v>
      </c>
      <c r="I283" s="344">
        <v>111919.99999</v>
      </c>
      <c r="J283" s="344">
        <f t="shared" si="257"/>
        <v>-448.00001000000339</v>
      </c>
      <c r="K283" s="344">
        <v>46621</v>
      </c>
      <c r="L283" s="345">
        <v>100</v>
      </c>
      <c r="M283" s="345">
        <f t="shared" si="258"/>
        <v>112368</v>
      </c>
      <c r="N283" s="344">
        <f t="shared" si="263"/>
        <v>100</v>
      </c>
      <c r="O283" s="344">
        <f t="shared" si="264"/>
        <v>0</v>
      </c>
      <c r="P283" s="344">
        <f t="shared" si="260"/>
        <v>0</v>
      </c>
      <c r="Q283" s="344">
        <f t="shared" si="251"/>
        <v>0</v>
      </c>
      <c r="R283" s="344"/>
      <c r="S283" s="345"/>
      <c r="T283" s="344"/>
      <c r="U283" s="344"/>
      <c r="V283" s="344">
        <f t="shared" ref="V283:V287" si="266">P283-Q283-U283</f>
        <v>0</v>
      </c>
      <c r="W283" s="344"/>
      <c r="X283" s="344"/>
      <c r="Y283" s="344"/>
      <c r="Z283" s="344"/>
      <c r="AA283" s="342"/>
      <c r="AB283" s="342" t="s">
        <v>66</v>
      </c>
    </row>
    <row r="284" spans="2:28" ht="63.75" customHeight="1" x14ac:dyDescent="0.2">
      <c r="B284" s="341" t="s">
        <v>154</v>
      </c>
      <c r="C284" s="341"/>
      <c r="D284" s="341"/>
      <c r="E284" s="358" t="s">
        <v>181</v>
      </c>
      <c r="F284" s="344">
        <f t="shared" ref="F284:K284" si="267">F285</f>
        <v>228430</v>
      </c>
      <c r="G284" s="344">
        <f t="shared" si="267"/>
        <v>140234</v>
      </c>
      <c r="H284" s="344">
        <f t="shared" si="267"/>
        <v>70596</v>
      </c>
      <c r="I284" s="344">
        <f t="shared" si="267"/>
        <v>127955.25667999999</v>
      </c>
      <c r="J284" s="344">
        <f t="shared" si="267"/>
        <v>-12278.743320000009</v>
      </c>
      <c r="K284" s="344">
        <f t="shared" si="267"/>
        <v>70593.172999999995</v>
      </c>
      <c r="L284" s="345">
        <f>(K284/H284)*100</f>
        <v>99.995995523825712</v>
      </c>
      <c r="M284" s="345">
        <f t="shared" si="258"/>
        <v>228430</v>
      </c>
      <c r="N284" s="344">
        <f t="shared" si="263"/>
        <v>100</v>
      </c>
      <c r="O284" s="344">
        <v>0</v>
      </c>
      <c r="P284" s="344">
        <f t="shared" ref="P284:T284" si="268">P285</f>
        <v>-2.8269999999999413</v>
      </c>
      <c r="Q284" s="344">
        <f t="shared" si="268"/>
        <v>-5149.28</v>
      </c>
      <c r="R284" s="344">
        <f t="shared" si="268"/>
        <v>0</v>
      </c>
      <c r="S284" s="344">
        <f t="shared" si="268"/>
        <v>-5149.28</v>
      </c>
      <c r="T284" s="344">
        <f t="shared" si="268"/>
        <v>0</v>
      </c>
      <c r="U284" s="344">
        <v>0</v>
      </c>
      <c r="V284" s="344">
        <v>0</v>
      </c>
      <c r="W284" s="344">
        <v>0</v>
      </c>
      <c r="X284" s="344">
        <v>0</v>
      </c>
      <c r="Y284" s="344">
        <v>0</v>
      </c>
      <c r="Z284" s="344">
        <v>0</v>
      </c>
      <c r="AA284" s="379"/>
      <c r="AB284" s="342"/>
    </row>
    <row r="285" spans="2:28" ht="25.5" x14ac:dyDescent="0.2">
      <c r="B285" s="341"/>
      <c r="C285" s="341" t="s">
        <v>46</v>
      </c>
      <c r="D285" s="341"/>
      <c r="E285" s="372" t="s">
        <v>47</v>
      </c>
      <c r="F285" s="344">
        <f t="shared" ref="F285:I285" si="269">F286+F288+F289+F290+F291+F292+F293+F294+F295+F2837+F287+F296</f>
        <v>228430</v>
      </c>
      <c r="G285" s="344">
        <f t="shared" si="269"/>
        <v>140234</v>
      </c>
      <c r="H285" s="344">
        <f t="shared" si="269"/>
        <v>70596</v>
      </c>
      <c r="I285" s="344">
        <f t="shared" si="269"/>
        <v>127955.25667999999</v>
      </c>
      <c r="J285" s="344">
        <f t="shared" ref="J285:J296" si="270">I285-G285</f>
        <v>-12278.743320000009</v>
      </c>
      <c r="K285" s="344">
        <f t="shared" ref="K285:T285" si="271">K286+K288+K289+K290+K291+K292+K293+K294+K295+K2837+K287+K296</f>
        <v>70593.172999999995</v>
      </c>
      <c r="L285" s="344">
        <v>100</v>
      </c>
      <c r="M285" s="344">
        <f t="shared" si="271"/>
        <v>228430</v>
      </c>
      <c r="N285" s="344">
        <v>100</v>
      </c>
      <c r="O285" s="344">
        <f t="shared" si="271"/>
        <v>0</v>
      </c>
      <c r="P285" s="344">
        <f t="shared" si="271"/>
        <v>-2.8269999999999413</v>
      </c>
      <c r="Q285" s="344">
        <f t="shared" si="271"/>
        <v>-5149.28</v>
      </c>
      <c r="R285" s="344">
        <f t="shared" si="271"/>
        <v>0</v>
      </c>
      <c r="S285" s="344">
        <f t="shared" si="271"/>
        <v>-5149.28</v>
      </c>
      <c r="T285" s="344">
        <f t="shared" si="271"/>
        <v>0</v>
      </c>
      <c r="U285" s="344">
        <f t="shared" ref="U285:Z285" si="272">SUM(U286:U296)</f>
        <v>0</v>
      </c>
      <c r="V285" s="344">
        <f t="shared" si="272"/>
        <v>4786.4759999999997</v>
      </c>
      <c r="W285" s="344">
        <f t="shared" si="272"/>
        <v>0</v>
      </c>
      <c r="X285" s="344">
        <f t="shared" si="272"/>
        <v>0</v>
      </c>
      <c r="Y285" s="344">
        <f t="shared" si="272"/>
        <v>0</v>
      </c>
      <c r="Z285" s="344">
        <f t="shared" si="272"/>
        <v>0</v>
      </c>
      <c r="AA285" s="342"/>
      <c r="AB285" s="342"/>
    </row>
    <row r="286" spans="2:28" x14ac:dyDescent="0.2">
      <c r="B286" s="341"/>
      <c r="C286" s="341"/>
      <c r="D286" s="341" t="s">
        <v>88</v>
      </c>
      <c r="E286" s="350" t="s">
        <v>49</v>
      </c>
      <c r="F286" s="344">
        <v>102117</v>
      </c>
      <c r="G286" s="344">
        <v>31920</v>
      </c>
      <c r="H286" s="344">
        <v>31920</v>
      </c>
      <c r="I286" s="388">
        <v>31920</v>
      </c>
      <c r="J286" s="344">
        <f t="shared" si="270"/>
        <v>0</v>
      </c>
      <c r="K286" s="344">
        <v>31920</v>
      </c>
      <c r="L286" s="345">
        <f t="shared" ref="L286:L291" si="273">(K286/H286)*100</f>
        <v>100</v>
      </c>
      <c r="M286" s="345">
        <f t="shared" ref="M286:M296" si="274">F286</f>
        <v>102117</v>
      </c>
      <c r="N286" s="344">
        <v>100</v>
      </c>
      <c r="O286" s="344">
        <f t="shared" ref="O286:O291" si="275">M286-F286</f>
        <v>0</v>
      </c>
      <c r="P286" s="344">
        <f t="shared" ref="P286:P296" si="276">K286-H286</f>
        <v>0</v>
      </c>
      <c r="Q286" s="344">
        <f t="shared" ref="Q286:Q294" si="277">R286+S286+T286</f>
        <v>-4458.268</v>
      </c>
      <c r="R286" s="344"/>
      <c r="S286" s="345">
        <v>-4458.268</v>
      </c>
      <c r="T286" s="345"/>
      <c r="U286" s="344"/>
      <c r="V286" s="344">
        <f t="shared" si="266"/>
        <v>4458.268</v>
      </c>
      <c r="W286" s="344"/>
      <c r="X286" s="344"/>
      <c r="Y286" s="344"/>
      <c r="Z286" s="344"/>
      <c r="AA286" s="342"/>
      <c r="AB286" s="342"/>
    </row>
    <row r="287" spans="2:28" x14ac:dyDescent="0.2">
      <c r="B287" s="341"/>
      <c r="C287" s="341"/>
      <c r="D287" s="341" t="s">
        <v>101</v>
      </c>
      <c r="E287" s="350" t="s">
        <v>56</v>
      </c>
      <c r="F287" s="344">
        <v>4489</v>
      </c>
      <c r="G287" s="344">
        <v>697</v>
      </c>
      <c r="H287" s="344">
        <v>697</v>
      </c>
      <c r="I287" s="344">
        <v>695.13800000000003</v>
      </c>
      <c r="J287" s="344">
        <f t="shared" si="270"/>
        <v>-1.8619999999999663</v>
      </c>
      <c r="K287" s="344">
        <v>695.13800000000003</v>
      </c>
      <c r="L287" s="345">
        <v>100</v>
      </c>
      <c r="M287" s="345">
        <f t="shared" si="274"/>
        <v>4489</v>
      </c>
      <c r="N287" s="344">
        <f t="shared" ref="N287:N289" si="278">M287/F287*100</f>
        <v>100</v>
      </c>
      <c r="O287" s="344">
        <f t="shared" si="275"/>
        <v>0</v>
      </c>
      <c r="P287" s="344">
        <f t="shared" si="276"/>
        <v>-1.8619999999999663</v>
      </c>
      <c r="Q287" s="344">
        <f t="shared" si="277"/>
        <v>0</v>
      </c>
      <c r="R287" s="344"/>
      <c r="S287" s="345"/>
      <c r="T287" s="344"/>
      <c r="U287" s="344"/>
      <c r="V287" s="344">
        <f t="shared" si="266"/>
        <v>-1.8619999999999663</v>
      </c>
      <c r="W287" s="344"/>
      <c r="X287" s="344"/>
      <c r="Y287" s="344"/>
      <c r="Z287" s="344"/>
      <c r="AA287" s="342"/>
      <c r="AB287" s="342"/>
    </row>
    <row r="288" spans="2:28" ht="38.25" x14ac:dyDescent="0.2">
      <c r="B288" s="348"/>
      <c r="C288" s="341"/>
      <c r="D288" s="353" t="s">
        <v>57</v>
      </c>
      <c r="E288" s="354" t="s">
        <v>58</v>
      </c>
      <c r="F288" s="344">
        <v>3682</v>
      </c>
      <c r="G288" s="344">
        <v>721</v>
      </c>
      <c r="H288" s="344">
        <v>721</v>
      </c>
      <c r="I288" s="344">
        <v>721</v>
      </c>
      <c r="J288" s="344">
        <f t="shared" si="270"/>
        <v>0</v>
      </c>
      <c r="K288" s="344">
        <v>721</v>
      </c>
      <c r="L288" s="345">
        <v>100</v>
      </c>
      <c r="M288" s="345">
        <f t="shared" si="274"/>
        <v>3682</v>
      </c>
      <c r="N288" s="344">
        <f t="shared" si="278"/>
        <v>100</v>
      </c>
      <c r="O288" s="344">
        <f t="shared" si="275"/>
        <v>0</v>
      </c>
      <c r="P288" s="344">
        <f t="shared" si="276"/>
        <v>0</v>
      </c>
      <c r="Q288" s="344">
        <f t="shared" si="277"/>
        <v>-183.059</v>
      </c>
      <c r="R288" s="345"/>
      <c r="S288" s="345">
        <v>-183.059</v>
      </c>
      <c r="T288" s="344"/>
      <c r="U288" s="344"/>
      <c r="V288" s="344">
        <v>0</v>
      </c>
      <c r="W288" s="344"/>
      <c r="X288" s="344"/>
      <c r="Y288" s="344"/>
      <c r="Z288" s="344"/>
      <c r="AA288" s="342"/>
      <c r="AB288" s="342"/>
    </row>
    <row r="289" spans="2:28" x14ac:dyDescent="0.2">
      <c r="B289" s="341"/>
      <c r="C289" s="341"/>
      <c r="D289" s="341" t="s">
        <v>59</v>
      </c>
      <c r="E289" s="350" t="s">
        <v>60</v>
      </c>
      <c r="F289" s="344">
        <v>5312</v>
      </c>
      <c r="G289" s="344">
        <v>1687</v>
      </c>
      <c r="H289" s="344">
        <v>1687</v>
      </c>
      <c r="I289" s="344">
        <v>1687</v>
      </c>
      <c r="J289" s="344">
        <f t="shared" si="270"/>
        <v>0</v>
      </c>
      <c r="K289" s="344">
        <v>1687</v>
      </c>
      <c r="L289" s="345">
        <v>100</v>
      </c>
      <c r="M289" s="345">
        <f t="shared" si="274"/>
        <v>5312</v>
      </c>
      <c r="N289" s="344">
        <f t="shared" si="278"/>
        <v>100</v>
      </c>
      <c r="O289" s="344">
        <f t="shared" si="275"/>
        <v>0</v>
      </c>
      <c r="P289" s="344">
        <f t="shared" si="276"/>
        <v>0</v>
      </c>
      <c r="Q289" s="344">
        <f t="shared" si="277"/>
        <v>-176.91800000000001</v>
      </c>
      <c r="R289" s="344"/>
      <c r="S289" s="345">
        <v>-176.91800000000001</v>
      </c>
      <c r="T289" s="344"/>
      <c r="U289" s="344"/>
      <c r="V289" s="344">
        <v>0</v>
      </c>
      <c r="W289" s="344"/>
      <c r="X289" s="344"/>
      <c r="Y289" s="344"/>
      <c r="Z289" s="344"/>
      <c r="AA289" s="342"/>
      <c r="AB289" s="342"/>
    </row>
    <row r="290" spans="2:28" ht="38.25" x14ac:dyDescent="0.2">
      <c r="B290" s="341"/>
      <c r="C290" s="341"/>
      <c r="D290" s="341" t="s">
        <v>61</v>
      </c>
      <c r="E290" s="350" t="s">
        <v>102</v>
      </c>
      <c r="F290" s="344">
        <v>4527</v>
      </c>
      <c r="G290" s="344">
        <v>1256</v>
      </c>
      <c r="H290" s="344">
        <v>1256</v>
      </c>
      <c r="I290" s="344">
        <v>1256</v>
      </c>
      <c r="J290" s="344">
        <f t="shared" si="270"/>
        <v>0</v>
      </c>
      <c r="K290" s="344">
        <v>1256</v>
      </c>
      <c r="L290" s="345">
        <f t="shared" si="273"/>
        <v>100</v>
      </c>
      <c r="M290" s="345">
        <f t="shared" si="274"/>
        <v>4527</v>
      </c>
      <c r="N290" s="344">
        <v>100</v>
      </c>
      <c r="O290" s="344">
        <f t="shared" si="275"/>
        <v>0</v>
      </c>
      <c r="P290" s="344">
        <f t="shared" si="276"/>
        <v>0</v>
      </c>
      <c r="Q290" s="344">
        <f t="shared" si="277"/>
        <v>-228.137</v>
      </c>
      <c r="R290" s="344"/>
      <c r="S290" s="344">
        <v>-228.137</v>
      </c>
      <c r="T290" s="344"/>
      <c r="U290" s="344"/>
      <c r="V290" s="344">
        <f t="shared" ref="V290:V294" si="279">P290-Q290-U290</f>
        <v>228.137</v>
      </c>
      <c r="W290" s="344"/>
      <c r="X290" s="344"/>
      <c r="Y290" s="344"/>
      <c r="Z290" s="344"/>
      <c r="AA290" s="342"/>
      <c r="AB290" s="342"/>
    </row>
    <row r="291" spans="2:28" ht="51" x14ac:dyDescent="0.2">
      <c r="B291" s="341"/>
      <c r="C291" s="341"/>
      <c r="D291" s="341" t="s">
        <v>64</v>
      </c>
      <c r="E291" s="386" t="s">
        <v>65</v>
      </c>
      <c r="F291" s="344">
        <v>3018</v>
      </c>
      <c r="G291" s="344">
        <v>770</v>
      </c>
      <c r="H291" s="344">
        <v>770</v>
      </c>
      <c r="I291" s="344">
        <v>770</v>
      </c>
      <c r="J291" s="344">
        <f t="shared" si="270"/>
        <v>0</v>
      </c>
      <c r="K291" s="344">
        <v>770</v>
      </c>
      <c r="L291" s="345">
        <f t="shared" si="273"/>
        <v>100</v>
      </c>
      <c r="M291" s="345">
        <f t="shared" si="274"/>
        <v>3018</v>
      </c>
      <c r="N291" s="344">
        <f t="shared" ref="N291:N297" si="280">M291/F291*100</f>
        <v>100</v>
      </c>
      <c r="O291" s="344">
        <f t="shared" si="275"/>
        <v>0</v>
      </c>
      <c r="P291" s="344">
        <f t="shared" si="276"/>
        <v>0</v>
      </c>
      <c r="Q291" s="344">
        <f t="shared" si="277"/>
        <v>-102.898</v>
      </c>
      <c r="R291" s="345"/>
      <c r="S291" s="345">
        <v>-102.898</v>
      </c>
      <c r="T291" s="344"/>
      <c r="U291" s="344"/>
      <c r="V291" s="344">
        <f t="shared" si="279"/>
        <v>102.898</v>
      </c>
      <c r="W291" s="344"/>
      <c r="X291" s="344"/>
      <c r="Y291" s="344"/>
      <c r="Z291" s="344"/>
      <c r="AA291" s="342"/>
      <c r="AB291" s="342"/>
    </row>
    <row r="292" spans="2:28" ht="76.5" x14ac:dyDescent="0.2">
      <c r="B292" s="341"/>
      <c r="C292" s="341"/>
      <c r="D292" s="341" t="s">
        <v>91</v>
      </c>
      <c r="E292" s="350" t="s">
        <v>92</v>
      </c>
      <c r="F292" s="344">
        <v>28375</v>
      </c>
      <c r="G292" s="344">
        <v>28375</v>
      </c>
      <c r="H292" s="344">
        <v>2570</v>
      </c>
      <c r="I292" s="344">
        <v>18177.683679999998</v>
      </c>
      <c r="J292" s="344">
        <f t="shared" si="270"/>
        <v>-10197.316320000002</v>
      </c>
      <c r="K292" s="344">
        <v>2570</v>
      </c>
      <c r="L292" s="345">
        <v>100</v>
      </c>
      <c r="M292" s="345">
        <f t="shared" si="274"/>
        <v>28375</v>
      </c>
      <c r="N292" s="344">
        <f t="shared" si="280"/>
        <v>100</v>
      </c>
      <c r="O292" s="344">
        <v>0</v>
      </c>
      <c r="P292" s="344">
        <f t="shared" si="276"/>
        <v>0</v>
      </c>
      <c r="Q292" s="344">
        <f t="shared" si="277"/>
        <v>0</v>
      </c>
      <c r="R292" s="344"/>
      <c r="S292" s="344"/>
      <c r="T292" s="344"/>
      <c r="U292" s="344"/>
      <c r="V292" s="344">
        <v>0</v>
      </c>
      <c r="W292" s="344"/>
      <c r="X292" s="344"/>
      <c r="Y292" s="344"/>
      <c r="Z292" s="344"/>
      <c r="AA292" s="342"/>
      <c r="AB292" s="342" t="s">
        <v>239</v>
      </c>
    </row>
    <row r="293" spans="2:28" ht="63.75" x14ac:dyDescent="0.2">
      <c r="B293" s="341"/>
      <c r="C293" s="341"/>
      <c r="D293" s="341" t="s">
        <v>93</v>
      </c>
      <c r="E293" s="350" t="s">
        <v>94</v>
      </c>
      <c r="F293" s="344">
        <v>189</v>
      </c>
      <c r="G293" s="344">
        <v>189</v>
      </c>
      <c r="H293" s="344">
        <v>153</v>
      </c>
      <c r="I293" s="344">
        <v>152.19999999999999</v>
      </c>
      <c r="J293" s="344">
        <f t="shared" si="270"/>
        <v>-36.800000000000011</v>
      </c>
      <c r="K293" s="344">
        <v>152.19999999999999</v>
      </c>
      <c r="L293" s="345">
        <v>100</v>
      </c>
      <c r="M293" s="345">
        <f t="shared" si="274"/>
        <v>189</v>
      </c>
      <c r="N293" s="344">
        <f t="shared" si="280"/>
        <v>100</v>
      </c>
      <c r="O293" s="344">
        <f t="shared" ref="O293:O296" si="281">M293-F293</f>
        <v>0</v>
      </c>
      <c r="P293" s="344">
        <f t="shared" si="276"/>
        <v>-0.80000000000001137</v>
      </c>
      <c r="Q293" s="344">
        <f t="shared" si="277"/>
        <v>0</v>
      </c>
      <c r="R293" s="345"/>
      <c r="S293" s="345"/>
      <c r="T293" s="344"/>
      <c r="U293" s="344"/>
      <c r="V293" s="344">
        <f t="shared" si="279"/>
        <v>-0.80000000000001137</v>
      </c>
      <c r="W293" s="344"/>
      <c r="X293" s="344"/>
      <c r="Y293" s="344"/>
      <c r="Z293" s="344"/>
      <c r="AA293" s="342" t="s">
        <v>66</v>
      </c>
      <c r="AB293" s="342" t="s">
        <v>66</v>
      </c>
    </row>
    <row r="294" spans="2:28" ht="76.5" x14ac:dyDescent="0.2">
      <c r="B294" s="341"/>
      <c r="C294" s="341"/>
      <c r="D294" s="341" t="s">
        <v>71</v>
      </c>
      <c r="E294" s="350" t="s">
        <v>104</v>
      </c>
      <c r="F294" s="344">
        <v>2976</v>
      </c>
      <c r="G294" s="344">
        <v>2976</v>
      </c>
      <c r="H294" s="344">
        <v>1089</v>
      </c>
      <c r="I294" s="344">
        <v>1576.2349999999999</v>
      </c>
      <c r="J294" s="344">
        <f t="shared" si="270"/>
        <v>-1399.7650000000001</v>
      </c>
      <c r="K294" s="344">
        <v>1088.835</v>
      </c>
      <c r="L294" s="345">
        <v>100</v>
      </c>
      <c r="M294" s="345">
        <f t="shared" si="274"/>
        <v>2976</v>
      </c>
      <c r="N294" s="344">
        <f t="shared" si="280"/>
        <v>100</v>
      </c>
      <c r="O294" s="344">
        <f t="shared" si="281"/>
        <v>0</v>
      </c>
      <c r="P294" s="344">
        <f t="shared" si="276"/>
        <v>-0.16499999999996362</v>
      </c>
      <c r="Q294" s="344">
        <f t="shared" si="277"/>
        <v>0</v>
      </c>
      <c r="R294" s="345"/>
      <c r="S294" s="345"/>
      <c r="T294" s="344"/>
      <c r="U294" s="344"/>
      <c r="V294" s="344">
        <f t="shared" si="279"/>
        <v>-0.16499999999996362</v>
      </c>
      <c r="W294" s="344"/>
      <c r="X294" s="344"/>
      <c r="Y294" s="344"/>
      <c r="Z294" s="344"/>
      <c r="AA294" s="342" t="s">
        <v>66</v>
      </c>
      <c r="AB294" s="342" t="s">
        <v>239</v>
      </c>
    </row>
    <row r="295" spans="2:28" ht="63.75" x14ac:dyDescent="0.2">
      <c r="B295" s="348"/>
      <c r="C295" s="341"/>
      <c r="D295" s="353" t="s">
        <v>75</v>
      </c>
      <c r="E295" s="349" t="s">
        <v>76</v>
      </c>
      <c r="F295" s="344">
        <v>3443</v>
      </c>
      <c r="G295" s="344">
        <v>1443</v>
      </c>
      <c r="H295" s="344">
        <v>483</v>
      </c>
      <c r="I295" s="344">
        <v>800</v>
      </c>
      <c r="J295" s="344">
        <f t="shared" si="270"/>
        <v>-643</v>
      </c>
      <c r="K295" s="344">
        <v>483</v>
      </c>
      <c r="L295" s="345">
        <f t="shared" ref="L295:L297" si="282">(K295/H295)*100</f>
        <v>100</v>
      </c>
      <c r="M295" s="345">
        <f t="shared" si="274"/>
        <v>3443</v>
      </c>
      <c r="N295" s="344">
        <f t="shared" si="280"/>
        <v>100</v>
      </c>
      <c r="O295" s="344">
        <f t="shared" si="281"/>
        <v>0</v>
      </c>
      <c r="P295" s="344">
        <f t="shared" si="276"/>
        <v>0</v>
      </c>
      <c r="Q295" s="344">
        <v>0</v>
      </c>
      <c r="R295" s="345"/>
      <c r="S295" s="345"/>
      <c r="T295" s="345"/>
      <c r="U295" s="345"/>
      <c r="V295" s="344">
        <v>0</v>
      </c>
      <c r="W295" s="344"/>
      <c r="X295" s="344"/>
      <c r="Y295" s="344"/>
      <c r="Z295" s="344"/>
      <c r="AA295" s="342"/>
      <c r="AB295" s="342" t="s">
        <v>66</v>
      </c>
    </row>
    <row r="296" spans="2:28" ht="25.5" x14ac:dyDescent="0.2">
      <c r="B296" s="341"/>
      <c r="C296" s="341"/>
      <c r="D296" s="341" t="s">
        <v>77</v>
      </c>
      <c r="E296" s="350" t="s">
        <v>78</v>
      </c>
      <c r="F296" s="344">
        <v>70302</v>
      </c>
      <c r="G296" s="344">
        <v>70200</v>
      </c>
      <c r="H296" s="344">
        <v>29250</v>
      </c>
      <c r="I296" s="344">
        <v>70200</v>
      </c>
      <c r="J296" s="344">
        <f t="shared" si="270"/>
        <v>0</v>
      </c>
      <c r="K296" s="344">
        <v>29250</v>
      </c>
      <c r="L296" s="345">
        <f t="shared" si="282"/>
        <v>100</v>
      </c>
      <c r="M296" s="345">
        <f t="shared" si="274"/>
        <v>70302</v>
      </c>
      <c r="N296" s="344">
        <f t="shared" si="280"/>
        <v>100</v>
      </c>
      <c r="O296" s="344">
        <f t="shared" si="281"/>
        <v>0</v>
      </c>
      <c r="P296" s="344">
        <f t="shared" si="276"/>
        <v>0</v>
      </c>
      <c r="Q296" s="344">
        <f t="shared" ref="Q296:Q314" si="283">R296+S296+T296</f>
        <v>0</v>
      </c>
      <c r="R296" s="344"/>
      <c r="S296" s="345"/>
      <c r="T296" s="344"/>
      <c r="U296" s="344"/>
      <c r="V296" s="344">
        <f t="shared" ref="V296:V300" si="284">P296-Q296-U296</f>
        <v>0</v>
      </c>
      <c r="W296" s="344"/>
      <c r="X296" s="344"/>
      <c r="Y296" s="344"/>
      <c r="Z296" s="344"/>
      <c r="AA296" s="342"/>
      <c r="AB296" s="342"/>
    </row>
    <row r="297" spans="2:28" ht="63.75" x14ac:dyDescent="0.2">
      <c r="B297" s="341" t="s">
        <v>158</v>
      </c>
      <c r="C297" s="341"/>
      <c r="D297" s="341"/>
      <c r="E297" s="389" t="s">
        <v>159</v>
      </c>
      <c r="F297" s="344">
        <f t="shared" ref="F297:K297" si="285">F298</f>
        <v>1199482</v>
      </c>
      <c r="G297" s="344">
        <f t="shared" si="285"/>
        <v>700538</v>
      </c>
      <c r="H297" s="344">
        <f t="shared" si="285"/>
        <v>569954</v>
      </c>
      <c r="I297" s="344">
        <f t="shared" si="285"/>
        <v>642872.30522999994</v>
      </c>
      <c r="J297" s="344">
        <f t="shared" si="285"/>
        <v>-57665.694770000002</v>
      </c>
      <c r="K297" s="344">
        <f t="shared" si="285"/>
        <v>569944.07566999993</v>
      </c>
      <c r="L297" s="345">
        <f t="shared" si="282"/>
        <v>99.998258748951656</v>
      </c>
      <c r="M297" s="344">
        <f t="shared" ref="M297:T297" si="286">M298</f>
        <v>1199482</v>
      </c>
      <c r="N297" s="344">
        <f t="shared" si="280"/>
        <v>100</v>
      </c>
      <c r="O297" s="344">
        <f t="shared" si="286"/>
        <v>0</v>
      </c>
      <c r="P297" s="344">
        <f t="shared" si="286"/>
        <v>-9.9243300000139243</v>
      </c>
      <c r="Q297" s="344">
        <f t="shared" si="286"/>
        <v>-10060</v>
      </c>
      <c r="R297" s="344">
        <f t="shared" si="286"/>
        <v>0</v>
      </c>
      <c r="S297" s="344">
        <f t="shared" si="286"/>
        <v>0</v>
      </c>
      <c r="T297" s="344">
        <f t="shared" si="286"/>
        <v>-10060</v>
      </c>
      <c r="U297" s="344">
        <v>0</v>
      </c>
      <c r="V297" s="344">
        <v>0</v>
      </c>
      <c r="W297" s="344"/>
      <c r="X297" s="344"/>
      <c r="Y297" s="344"/>
      <c r="Z297" s="344"/>
      <c r="AA297" s="360"/>
      <c r="AB297" s="342"/>
    </row>
    <row r="298" spans="2:28" ht="27" customHeight="1" x14ac:dyDescent="0.2">
      <c r="B298" s="341"/>
      <c r="C298" s="341" t="s">
        <v>46</v>
      </c>
      <c r="D298" s="341"/>
      <c r="E298" s="372" t="s">
        <v>47</v>
      </c>
      <c r="F298" s="344">
        <f t="shared" ref="F298:T298" si="287">SUM(F299:F314)</f>
        <v>1199482</v>
      </c>
      <c r="G298" s="344">
        <f t="shared" si="287"/>
        <v>700538</v>
      </c>
      <c r="H298" s="344">
        <f t="shared" si="287"/>
        <v>569954</v>
      </c>
      <c r="I298" s="344">
        <f t="shared" si="287"/>
        <v>642872.30522999994</v>
      </c>
      <c r="J298" s="344">
        <f t="shared" si="287"/>
        <v>-57665.694770000002</v>
      </c>
      <c r="K298" s="344">
        <f t="shared" si="287"/>
        <v>569944.07566999993</v>
      </c>
      <c r="L298" s="344">
        <f t="shared" si="287"/>
        <v>1599.9748895850817</v>
      </c>
      <c r="M298" s="344">
        <f t="shared" si="287"/>
        <v>1199482</v>
      </c>
      <c r="N298" s="344">
        <f t="shared" si="287"/>
        <v>1600</v>
      </c>
      <c r="O298" s="344">
        <f t="shared" si="287"/>
        <v>0</v>
      </c>
      <c r="P298" s="344">
        <f t="shared" si="287"/>
        <v>-9.9243300000139243</v>
      </c>
      <c r="Q298" s="344">
        <f t="shared" si="287"/>
        <v>-10060</v>
      </c>
      <c r="R298" s="344">
        <f t="shared" si="287"/>
        <v>0</v>
      </c>
      <c r="S298" s="344">
        <f t="shared" si="287"/>
        <v>0</v>
      </c>
      <c r="T298" s="344">
        <f t="shared" si="287"/>
        <v>-10060</v>
      </c>
      <c r="U298" s="344">
        <f>SUM(U304:U314)</f>
        <v>0</v>
      </c>
      <c r="V298" s="344">
        <v>0</v>
      </c>
      <c r="W298" s="344"/>
      <c r="X298" s="344"/>
      <c r="Y298" s="344"/>
      <c r="Z298" s="344"/>
      <c r="AA298" s="342"/>
      <c r="AB298" s="377"/>
    </row>
    <row r="299" spans="2:28" x14ac:dyDescent="0.2">
      <c r="B299" s="341"/>
      <c r="C299" s="341"/>
      <c r="D299" s="341" t="s">
        <v>48</v>
      </c>
      <c r="E299" s="350" t="s">
        <v>49</v>
      </c>
      <c r="F299" s="344">
        <v>798062</v>
      </c>
      <c r="G299" s="344">
        <v>412500</v>
      </c>
      <c r="H299" s="344">
        <v>412500</v>
      </c>
      <c r="I299" s="344">
        <v>412498.58299999998</v>
      </c>
      <c r="J299" s="344">
        <f t="shared" ref="J299:J314" si="288">I299-G299</f>
        <v>-1.4170000000158325</v>
      </c>
      <c r="K299" s="344">
        <v>412498.58299999998</v>
      </c>
      <c r="L299" s="345">
        <f t="shared" ref="L299:L303" si="289">(K299/H299)*100</f>
        <v>99.999656484848472</v>
      </c>
      <c r="M299" s="345">
        <f t="shared" ref="M299:M314" si="290">F299</f>
        <v>798062</v>
      </c>
      <c r="N299" s="344">
        <f t="shared" ref="N299:N314" si="291">M299/F299*100</f>
        <v>100</v>
      </c>
      <c r="O299" s="344">
        <f t="shared" ref="O299:O314" si="292">M299-F299</f>
        <v>0</v>
      </c>
      <c r="P299" s="344">
        <f t="shared" ref="P299:P314" si="293">K299-H299</f>
        <v>-1.4170000000158325</v>
      </c>
      <c r="Q299" s="344">
        <f t="shared" si="283"/>
        <v>0</v>
      </c>
      <c r="R299" s="345"/>
      <c r="S299" s="345"/>
      <c r="T299" s="344"/>
      <c r="U299" s="344"/>
      <c r="V299" s="344">
        <f t="shared" si="284"/>
        <v>-1.4170000000158325</v>
      </c>
      <c r="W299" s="344"/>
      <c r="X299" s="344"/>
      <c r="Y299" s="344"/>
      <c r="Z299" s="344"/>
      <c r="AA299" s="342"/>
      <c r="AB299" s="342"/>
    </row>
    <row r="300" spans="2:28" x14ac:dyDescent="0.2">
      <c r="B300" s="341"/>
      <c r="C300" s="341"/>
      <c r="D300" s="341" t="s">
        <v>101</v>
      </c>
      <c r="E300" s="350" t="s">
        <v>56</v>
      </c>
      <c r="F300" s="344">
        <v>26349</v>
      </c>
      <c r="G300" s="344">
        <v>12586</v>
      </c>
      <c r="H300" s="344">
        <v>12586</v>
      </c>
      <c r="I300" s="344">
        <v>12586</v>
      </c>
      <c r="J300" s="344">
        <f t="shared" si="288"/>
        <v>0</v>
      </c>
      <c r="K300" s="344">
        <v>12586</v>
      </c>
      <c r="L300" s="345">
        <v>100</v>
      </c>
      <c r="M300" s="345">
        <f t="shared" si="290"/>
        <v>26349</v>
      </c>
      <c r="N300" s="344">
        <f t="shared" si="291"/>
        <v>100</v>
      </c>
      <c r="O300" s="344">
        <f t="shared" si="292"/>
        <v>0</v>
      </c>
      <c r="P300" s="344">
        <f t="shared" si="293"/>
        <v>0</v>
      </c>
      <c r="Q300" s="344">
        <f t="shared" si="283"/>
        <v>0</v>
      </c>
      <c r="R300" s="344"/>
      <c r="S300" s="345"/>
      <c r="T300" s="344"/>
      <c r="U300" s="344"/>
      <c r="V300" s="344">
        <f t="shared" si="284"/>
        <v>0</v>
      </c>
      <c r="W300" s="344"/>
      <c r="X300" s="344"/>
      <c r="Y300" s="344"/>
      <c r="Z300" s="344"/>
      <c r="AA300" s="342"/>
      <c r="AB300" s="342"/>
    </row>
    <row r="301" spans="2:28" ht="39" customHeight="1" x14ac:dyDescent="0.2">
      <c r="B301" s="348"/>
      <c r="C301" s="341"/>
      <c r="D301" s="353" t="s">
        <v>57</v>
      </c>
      <c r="E301" s="354" t="s">
        <v>58</v>
      </c>
      <c r="F301" s="344">
        <v>18351</v>
      </c>
      <c r="G301" s="344">
        <v>7690</v>
      </c>
      <c r="H301" s="344">
        <v>7690</v>
      </c>
      <c r="I301" s="344">
        <v>7690</v>
      </c>
      <c r="J301" s="344">
        <f t="shared" si="288"/>
        <v>0</v>
      </c>
      <c r="K301" s="344">
        <v>7690</v>
      </c>
      <c r="L301" s="345">
        <v>100</v>
      </c>
      <c r="M301" s="345">
        <f t="shared" si="290"/>
        <v>18351</v>
      </c>
      <c r="N301" s="344">
        <f t="shared" si="291"/>
        <v>100</v>
      </c>
      <c r="O301" s="344">
        <f t="shared" si="292"/>
        <v>0</v>
      </c>
      <c r="P301" s="344">
        <f t="shared" si="293"/>
        <v>0</v>
      </c>
      <c r="Q301" s="344">
        <f t="shared" si="283"/>
        <v>0</v>
      </c>
      <c r="R301" s="345"/>
      <c r="S301" s="345"/>
      <c r="T301" s="344"/>
      <c r="U301" s="344"/>
      <c r="V301" s="344">
        <v>0</v>
      </c>
      <c r="W301" s="344"/>
      <c r="X301" s="344"/>
      <c r="Y301" s="344"/>
      <c r="Z301" s="344"/>
      <c r="AA301" s="342"/>
      <c r="AB301" s="342"/>
    </row>
    <row r="302" spans="2:28" x14ac:dyDescent="0.2">
      <c r="B302" s="341"/>
      <c r="C302" s="341"/>
      <c r="D302" s="341" t="s">
        <v>59</v>
      </c>
      <c r="E302" s="350" t="s">
        <v>60</v>
      </c>
      <c r="F302" s="344">
        <v>42138</v>
      </c>
      <c r="G302" s="344">
        <v>22780</v>
      </c>
      <c r="H302" s="344">
        <v>22780</v>
      </c>
      <c r="I302" s="344">
        <v>22780</v>
      </c>
      <c r="J302" s="344">
        <f t="shared" si="288"/>
        <v>0</v>
      </c>
      <c r="K302" s="344">
        <v>22780</v>
      </c>
      <c r="L302" s="345">
        <f t="shared" si="289"/>
        <v>100</v>
      </c>
      <c r="M302" s="345">
        <f t="shared" si="290"/>
        <v>42138</v>
      </c>
      <c r="N302" s="344">
        <f t="shared" si="291"/>
        <v>100</v>
      </c>
      <c r="O302" s="344">
        <f t="shared" si="292"/>
        <v>0</v>
      </c>
      <c r="P302" s="344">
        <f t="shared" si="293"/>
        <v>0</v>
      </c>
      <c r="Q302" s="344">
        <f t="shared" si="283"/>
        <v>0</v>
      </c>
      <c r="R302" s="345"/>
      <c r="S302" s="345"/>
      <c r="T302" s="344"/>
      <c r="U302" s="344"/>
      <c r="V302" s="344">
        <f t="shared" ref="V302:V306" si="294">P302-Q302-U302</f>
        <v>0</v>
      </c>
      <c r="W302" s="344"/>
      <c r="X302" s="344"/>
      <c r="Y302" s="344"/>
      <c r="Z302" s="344"/>
      <c r="AA302" s="342"/>
      <c r="AB302" s="342"/>
    </row>
    <row r="303" spans="2:28" ht="38.25" x14ac:dyDescent="0.2">
      <c r="B303" s="341"/>
      <c r="C303" s="341"/>
      <c r="D303" s="341" t="s">
        <v>61</v>
      </c>
      <c r="E303" s="350" t="s">
        <v>102</v>
      </c>
      <c r="F303" s="344">
        <v>35912</v>
      </c>
      <c r="G303" s="344">
        <v>17160</v>
      </c>
      <c r="H303" s="344">
        <v>17160</v>
      </c>
      <c r="I303" s="344">
        <v>17155.75</v>
      </c>
      <c r="J303" s="344">
        <f t="shared" si="288"/>
        <v>-4.25</v>
      </c>
      <c r="K303" s="344">
        <v>17155.75</v>
      </c>
      <c r="L303" s="345">
        <f t="shared" si="289"/>
        <v>99.975233100233098</v>
      </c>
      <c r="M303" s="345">
        <f t="shared" si="290"/>
        <v>35912</v>
      </c>
      <c r="N303" s="344">
        <f t="shared" si="291"/>
        <v>100</v>
      </c>
      <c r="O303" s="344">
        <f t="shared" si="292"/>
        <v>0</v>
      </c>
      <c r="P303" s="344">
        <f t="shared" si="293"/>
        <v>-4.25</v>
      </c>
      <c r="Q303" s="344">
        <f t="shared" si="283"/>
        <v>0</v>
      </c>
      <c r="R303" s="345"/>
      <c r="S303" s="345"/>
      <c r="T303" s="344"/>
      <c r="U303" s="344"/>
      <c r="V303" s="344">
        <f t="shared" si="294"/>
        <v>-4.25</v>
      </c>
      <c r="W303" s="344"/>
      <c r="X303" s="344"/>
      <c r="Y303" s="344"/>
      <c r="Z303" s="344"/>
      <c r="AA303" s="342"/>
      <c r="AB303" s="342"/>
    </row>
    <row r="304" spans="2:28" ht="25.5" x14ac:dyDescent="0.2">
      <c r="B304" s="341"/>
      <c r="C304" s="341"/>
      <c r="D304" s="341" t="s">
        <v>89</v>
      </c>
      <c r="E304" s="350" t="s">
        <v>110</v>
      </c>
      <c r="F304" s="344">
        <v>50</v>
      </c>
      <c r="G304" s="344">
        <v>0</v>
      </c>
      <c r="H304" s="344">
        <v>0</v>
      </c>
      <c r="I304" s="344">
        <v>0</v>
      </c>
      <c r="J304" s="344">
        <f t="shared" si="288"/>
        <v>0</v>
      </c>
      <c r="K304" s="344">
        <v>0</v>
      </c>
      <c r="L304" s="345">
        <v>100</v>
      </c>
      <c r="M304" s="345">
        <f t="shared" si="290"/>
        <v>50</v>
      </c>
      <c r="N304" s="344">
        <f t="shared" si="291"/>
        <v>100</v>
      </c>
      <c r="O304" s="344">
        <f t="shared" si="292"/>
        <v>0</v>
      </c>
      <c r="P304" s="344">
        <f t="shared" si="293"/>
        <v>0</v>
      </c>
      <c r="Q304" s="344">
        <f t="shared" si="283"/>
        <v>0</v>
      </c>
      <c r="R304" s="345"/>
      <c r="S304" s="345"/>
      <c r="T304" s="344"/>
      <c r="U304" s="344"/>
      <c r="V304" s="344">
        <f t="shared" si="294"/>
        <v>0</v>
      </c>
      <c r="W304" s="344"/>
      <c r="X304" s="344"/>
      <c r="Y304" s="344"/>
      <c r="Z304" s="344"/>
      <c r="AA304" s="342"/>
      <c r="AB304" s="342"/>
    </row>
    <row r="305" spans="2:28" ht="51" x14ac:dyDescent="0.2">
      <c r="B305" s="341"/>
      <c r="C305" s="341"/>
      <c r="D305" s="341" t="s">
        <v>64</v>
      </c>
      <c r="E305" s="386" t="s">
        <v>65</v>
      </c>
      <c r="F305" s="344">
        <v>23943</v>
      </c>
      <c r="G305" s="344">
        <v>10685</v>
      </c>
      <c r="H305" s="344">
        <v>10685</v>
      </c>
      <c r="I305" s="344">
        <v>10685</v>
      </c>
      <c r="J305" s="344">
        <f t="shared" si="288"/>
        <v>0</v>
      </c>
      <c r="K305" s="344">
        <v>10685</v>
      </c>
      <c r="L305" s="345">
        <f>(K305/H305)*100</f>
        <v>100</v>
      </c>
      <c r="M305" s="345">
        <f t="shared" si="290"/>
        <v>23943</v>
      </c>
      <c r="N305" s="344">
        <f t="shared" si="291"/>
        <v>100</v>
      </c>
      <c r="O305" s="344">
        <f t="shared" si="292"/>
        <v>0</v>
      </c>
      <c r="P305" s="344">
        <f t="shared" si="293"/>
        <v>0</v>
      </c>
      <c r="Q305" s="344">
        <f t="shared" si="283"/>
        <v>0</v>
      </c>
      <c r="R305" s="345"/>
      <c r="S305" s="345"/>
      <c r="T305" s="344"/>
      <c r="U305" s="344"/>
      <c r="V305" s="344">
        <f t="shared" si="294"/>
        <v>0</v>
      </c>
      <c r="W305" s="344"/>
      <c r="X305" s="344"/>
      <c r="Y305" s="344"/>
      <c r="Z305" s="344"/>
      <c r="AA305" s="342"/>
      <c r="AB305" s="342"/>
    </row>
    <row r="306" spans="2:28" ht="242.25" x14ac:dyDescent="0.2">
      <c r="B306" s="341"/>
      <c r="C306" s="341"/>
      <c r="D306" s="353" t="s">
        <v>91</v>
      </c>
      <c r="E306" s="349" t="s">
        <v>92</v>
      </c>
      <c r="F306" s="344">
        <v>133399</v>
      </c>
      <c r="G306" s="344">
        <v>133399</v>
      </c>
      <c r="H306" s="344">
        <v>33588</v>
      </c>
      <c r="I306" s="344">
        <v>105469.72788000001</v>
      </c>
      <c r="J306" s="344">
        <f t="shared" si="288"/>
        <v>-27929.272119999994</v>
      </c>
      <c r="K306" s="344">
        <v>33587.974009999998</v>
      </c>
      <c r="L306" s="345">
        <v>100</v>
      </c>
      <c r="M306" s="345">
        <f t="shared" si="290"/>
        <v>133399</v>
      </c>
      <c r="N306" s="344">
        <f t="shared" si="291"/>
        <v>100</v>
      </c>
      <c r="O306" s="344">
        <f t="shared" si="292"/>
        <v>0</v>
      </c>
      <c r="P306" s="344">
        <f t="shared" si="293"/>
        <v>-2.599000000191154E-2</v>
      </c>
      <c r="Q306" s="344">
        <f t="shared" si="283"/>
        <v>0</v>
      </c>
      <c r="R306" s="345"/>
      <c r="S306" s="345"/>
      <c r="T306" s="344"/>
      <c r="U306" s="344"/>
      <c r="V306" s="344">
        <f t="shared" si="294"/>
        <v>-2.599000000191154E-2</v>
      </c>
      <c r="W306" s="344"/>
      <c r="X306" s="344"/>
      <c r="Y306" s="344"/>
      <c r="Z306" s="344"/>
      <c r="AA306" s="342"/>
      <c r="AB306" s="342" t="s">
        <v>231</v>
      </c>
    </row>
    <row r="307" spans="2:28" ht="178.5" x14ac:dyDescent="0.2">
      <c r="B307" s="341"/>
      <c r="C307" s="341"/>
      <c r="D307" s="341" t="s">
        <v>93</v>
      </c>
      <c r="E307" s="350" t="s">
        <v>94</v>
      </c>
      <c r="F307" s="344">
        <v>18146</v>
      </c>
      <c r="G307" s="344">
        <v>18146</v>
      </c>
      <c r="H307" s="344">
        <v>11011</v>
      </c>
      <c r="I307" s="344">
        <v>11010.182150000001</v>
      </c>
      <c r="J307" s="344">
        <f t="shared" si="288"/>
        <v>-7135.8178499999995</v>
      </c>
      <c r="K307" s="344">
        <v>11010.182150000001</v>
      </c>
      <c r="L307" s="345">
        <v>100</v>
      </c>
      <c r="M307" s="345">
        <f t="shared" si="290"/>
        <v>18146</v>
      </c>
      <c r="N307" s="344">
        <f t="shared" si="291"/>
        <v>100</v>
      </c>
      <c r="O307" s="344">
        <f t="shared" si="292"/>
        <v>0</v>
      </c>
      <c r="P307" s="344">
        <f t="shared" si="293"/>
        <v>-0.81784999999945285</v>
      </c>
      <c r="Q307" s="344">
        <f t="shared" si="283"/>
        <v>0</v>
      </c>
      <c r="R307" s="345"/>
      <c r="S307" s="345"/>
      <c r="T307" s="344"/>
      <c r="U307" s="344"/>
      <c r="V307" s="344">
        <v>0</v>
      </c>
      <c r="W307" s="344"/>
      <c r="X307" s="344"/>
      <c r="Y307" s="344"/>
      <c r="Z307" s="344"/>
      <c r="AA307" s="342"/>
      <c r="AB307" s="342" t="s">
        <v>232</v>
      </c>
    </row>
    <row r="308" spans="2:28" ht="27.75" customHeight="1" x14ac:dyDescent="0.2">
      <c r="B308" s="341"/>
      <c r="C308" s="341"/>
      <c r="D308" s="341" t="s">
        <v>95</v>
      </c>
      <c r="E308" s="390" t="s">
        <v>96</v>
      </c>
      <c r="F308" s="344">
        <v>624</v>
      </c>
      <c r="G308" s="344">
        <v>624</v>
      </c>
      <c r="H308" s="344">
        <v>617</v>
      </c>
      <c r="I308" s="344">
        <v>616.39544999999998</v>
      </c>
      <c r="J308" s="344">
        <f t="shared" si="288"/>
        <v>-7.6045500000000175</v>
      </c>
      <c r="K308" s="344">
        <v>616.39544999999998</v>
      </c>
      <c r="L308" s="345">
        <v>100</v>
      </c>
      <c r="M308" s="345">
        <f t="shared" si="290"/>
        <v>624</v>
      </c>
      <c r="N308" s="344">
        <f t="shared" si="291"/>
        <v>100</v>
      </c>
      <c r="O308" s="344">
        <f t="shared" si="292"/>
        <v>0</v>
      </c>
      <c r="P308" s="344">
        <f t="shared" si="293"/>
        <v>-0.60455000000001746</v>
      </c>
      <c r="Q308" s="344">
        <f t="shared" si="283"/>
        <v>0</v>
      </c>
      <c r="R308" s="345"/>
      <c r="S308" s="345"/>
      <c r="T308" s="344"/>
      <c r="U308" s="344"/>
      <c r="V308" s="344">
        <f t="shared" ref="V308:V314" si="295">P308-Q308-U308</f>
        <v>-0.60455000000001746</v>
      </c>
      <c r="W308" s="344"/>
      <c r="X308" s="344"/>
      <c r="Y308" s="344"/>
      <c r="Z308" s="344"/>
      <c r="AA308" s="342" t="s">
        <v>66</v>
      </c>
      <c r="AB308" s="342" t="s">
        <v>66</v>
      </c>
    </row>
    <row r="309" spans="2:28" ht="76.5" x14ac:dyDescent="0.2">
      <c r="B309" s="341"/>
      <c r="C309" s="341"/>
      <c r="D309" s="341" t="s">
        <v>71</v>
      </c>
      <c r="E309" s="350" t="s">
        <v>104</v>
      </c>
      <c r="F309" s="344">
        <v>9791</v>
      </c>
      <c r="G309" s="344">
        <v>9101</v>
      </c>
      <c r="H309" s="344">
        <v>6029</v>
      </c>
      <c r="I309" s="344">
        <v>6288.3606</v>
      </c>
      <c r="J309" s="344">
        <f t="shared" si="288"/>
        <v>-2812.6394</v>
      </c>
      <c r="K309" s="344">
        <v>6028.4916000000003</v>
      </c>
      <c r="L309" s="345">
        <v>100</v>
      </c>
      <c r="M309" s="345">
        <f t="shared" si="290"/>
        <v>9791</v>
      </c>
      <c r="N309" s="344">
        <f t="shared" si="291"/>
        <v>100</v>
      </c>
      <c r="O309" s="344">
        <f t="shared" si="292"/>
        <v>0</v>
      </c>
      <c r="P309" s="344">
        <f t="shared" si="293"/>
        <v>-0.50839999999971042</v>
      </c>
      <c r="Q309" s="344">
        <f t="shared" si="283"/>
        <v>0</v>
      </c>
      <c r="R309" s="345"/>
      <c r="S309" s="344"/>
      <c r="T309" s="344"/>
      <c r="U309" s="344"/>
      <c r="V309" s="344">
        <f t="shared" si="295"/>
        <v>-0.50839999999971042</v>
      </c>
      <c r="W309" s="344"/>
      <c r="X309" s="344"/>
      <c r="Y309" s="344"/>
      <c r="Z309" s="344"/>
      <c r="AA309" s="342" t="s">
        <v>66</v>
      </c>
      <c r="AB309" s="342" t="s">
        <v>239</v>
      </c>
    </row>
    <row r="310" spans="2:28" ht="34.5" customHeight="1" x14ac:dyDescent="0.2">
      <c r="B310" s="341"/>
      <c r="C310" s="341"/>
      <c r="D310" s="341" t="s">
        <v>97</v>
      </c>
      <c r="E310" s="350" t="s">
        <v>98</v>
      </c>
      <c r="F310" s="344">
        <v>60313</v>
      </c>
      <c r="G310" s="344">
        <v>33508</v>
      </c>
      <c r="H310" s="344">
        <v>33508</v>
      </c>
      <c r="I310" s="344">
        <v>33507.170100000003</v>
      </c>
      <c r="J310" s="344">
        <f t="shared" si="288"/>
        <v>-0.82989999999699648</v>
      </c>
      <c r="K310" s="344">
        <v>33507.170100000003</v>
      </c>
      <c r="L310" s="345">
        <v>100</v>
      </c>
      <c r="M310" s="345">
        <f t="shared" si="290"/>
        <v>60313</v>
      </c>
      <c r="N310" s="344">
        <f t="shared" si="291"/>
        <v>100</v>
      </c>
      <c r="O310" s="344">
        <f t="shared" si="292"/>
        <v>0</v>
      </c>
      <c r="P310" s="344">
        <f t="shared" si="293"/>
        <v>-0.82989999999699648</v>
      </c>
      <c r="Q310" s="344">
        <f t="shared" si="283"/>
        <v>-10000</v>
      </c>
      <c r="R310" s="345"/>
      <c r="S310" s="345"/>
      <c r="T310" s="344">
        <v>-10000</v>
      </c>
      <c r="U310" s="344"/>
      <c r="V310" s="344">
        <v>0</v>
      </c>
      <c r="W310" s="344"/>
      <c r="X310" s="344"/>
      <c r="Y310" s="344"/>
      <c r="Z310" s="344"/>
      <c r="AA310" s="342" t="s">
        <v>66</v>
      </c>
      <c r="AB310" s="342" t="s">
        <v>66</v>
      </c>
    </row>
    <row r="311" spans="2:28" ht="63.75" x14ac:dyDescent="0.2">
      <c r="B311" s="348"/>
      <c r="C311" s="341"/>
      <c r="D311" s="341" t="s">
        <v>73</v>
      </c>
      <c r="E311" s="350" t="s">
        <v>74</v>
      </c>
      <c r="F311" s="344">
        <v>1171</v>
      </c>
      <c r="G311" s="344">
        <v>1171</v>
      </c>
      <c r="H311" s="344">
        <v>328</v>
      </c>
      <c r="I311" s="344">
        <v>713.14604999999995</v>
      </c>
      <c r="J311" s="344">
        <f t="shared" si="288"/>
        <v>-457.85395000000005</v>
      </c>
      <c r="K311" s="344">
        <v>326.53935999999999</v>
      </c>
      <c r="L311" s="344">
        <v>100</v>
      </c>
      <c r="M311" s="345">
        <f t="shared" si="290"/>
        <v>1171</v>
      </c>
      <c r="N311" s="344">
        <f t="shared" si="291"/>
        <v>100</v>
      </c>
      <c r="O311" s="344">
        <f t="shared" si="292"/>
        <v>0</v>
      </c>
      <c r="P311" s="344">
        <f t="shared" si="293"/>
        <v>-1.4606400000000122</v>
      </c>
      <c r="Q311" s="344">
        <f t="shared" si="283"/>
        <v>-60</v>
      </c>
      <c r="R311" s="345"/>
      <c r="S311" s="345"/>
      <c r="T311" s="344">
        <v>-60</v>
      </c>
      <c r="U311" s="344"/>
      <c r="V311" s="344">
        <v>0</v>
      </c>
      <c r="W311" s="344"/>
      <c r="X311" s="344"/>
      <c r="Y311" s="344"/>
      <c r="Z311" s="344"/>
      <c r="AA311" s="342" t="s">
        <v>66</v>
      </c>
      <c r="AB311" s="342" t="s">
        <v>66</v>
      </c>
    </row>
    <row r="312" spans="2:28" ht="63.75" x14ac:dyDescent="0.2">
      <c r="B312" s="348"/>
      <c r="C312" s="341"/>
      <c r="D312" s="353" t="s">
        <v>75</v>
      </c>
      <c r="E312" s="349" t="s">
        <v>76</v>
      </c>
      <c r="F312" s="344">
        <v>27592</v>
      </c>
      <c r="G312" s="344">
        <v>19052</v>
      </c>
      <c r="H312" s="344">
        <v>400</v>
      </c>
      <c r="I312" s="344">
        <v>800</v>
      </c>
      <c r="J312" s="344">
        <f t="shared" si="288"/>
        <v>-18252</v>
      </c>
      <c r="K312" s="344">
        <v>400</v>
      </c>
      <c r="L312" s="344">
        <v>100</v>
      </c>
      <c r="M312" s="345">
        <f t="shared" si="290"/>
        <v>27592</v>
      </c>
      <c r="N312" s="344">
        <f t="shared" si="291"/>
        <v>100</v>
      </c>
      <c r="O312" s="344">
        <f t="shared" si="292"/>
        <v>0</v>
      </c>
      <c r="P312" s="344">
        <f t="shared" si="293"/>
        <v>0</v>
      </c>
      <c r="Q312" s="344">
        <f t="shared" si="283"/>
        <v>0</v>
      </c>
      <c r="R312" s="345"/>
      <c r="S312" s="345"/>
      <c r="T312" s="345"/>
      <c r="U312" s="345"/>
      <c r="V312" s="344">
        <v>0</v>
      </c>
      <c r="W312" s="344"/>
      <c r="X312" s="344"/>
      <c r="Y312" s="344"/>
      <c r="Z312" s="344"/>
      <c r="AA312" s="342"/>
      <c r="AB312" s="342" t="s">
        <v>233</v>
      </c>
    </row>
    <row r="313" spans="2:28" ht="76.5" x14ac:dyDescent="0.2">
      <c r="B313" s="341"/>
      <c r="C313" s="341"/>
      <c r="D313" s="341" t="s">
        <v>77</v>
      </c>
      <c r="E313" s="350" t="s">
        <v>78</v>
      </c>
      <c r="F313" s="344">
        <v>3630</v>
      </c>
      <c r="G313" s="344">
        <v>2136</v>
      </c>
      <c r="H313" s="344">
        <v>1072</v>
      </c>
      <c r="I313" s="344">
        <v>1071.99</v>
      </c>
      <c r="J313" s="344">
        <f t="shared" si="288"/>
        <v>-1064.01</v>
      </c>
      <c r="K313" s="344">
        <v>1071.99</v>
      </c>
      <c r="L313" s="345">
        <v>100</v>
      </c>
      <c r="M313" s="345">
        <f t="shared" si="290"/>
        <v>3630</v>
      </c>
      <c r="N313" s="344">
        <f t="shared" si="291"/>
        <v>100</v>
      </c>
      <c r="O313" s="344">
        <f t="shared" si="292"/>
        <v>0</v>
      </c>
      <c r="P313" s="344">
        <f t="shared" si="293"/>
        <v>-9.9999999999909051E-3</v>
      </c>
      <c r="Q313" s="344">
        <f t="shared" si="283"/>
        <v>0</v>
      </c>
      <c r="R313" s="345"/>
      <c r="S313" s="345"/>
      <c r="T313" s="344"/>
      <c r="U313" s="344"/>
      <c r="V313" s="344">
        <f t="shared" si="295"/>
        <v>-9.9999999999909051E-3</v>
      </c>
      <c r="W313" s="344"/>
      <c r="X313" s="344"/>
      <c r="Y313" s="344"/>
      <c r="Z313" s="344"/>
      <c r="AA313" s="342"/>
      <c r="AB313" s="342" t="s">
        <v>239</v>
      </c>
    </row>
    <row r="314" spans="2:28" ht="15.75" customHeight="1" x14ac:dyDescent="0.2">
      <c r="B314" s="341"/>
      <c r="C314" s="341"/>
      <c r="D314" s="341" t="s">
        <v>83</v>
      </c>
      <c r="E314" s="350" t="s">
        <v>153</v>
      </c>
      <c r="F314" s="344">
        <v>11</v>
      </c>
      <c r="G314" s="344">
        <v>0</v>
      </c>
      <c r="H314" s="344">
        <v>0</v>
      </c>
      <c r="I314" s="344">
        <v>0</v>
      </c>
      <c r="J314" s="344">
        <f t="shared" si="288"/>
        <v>0</v>
      </c>
      <c r="K314" s="344">
        <v>0</v>
      </c>
      <c r="L314" s="345">
        <v>100</v>
      </c>
      <c r="M314" s="345">
        <f t="shared" si="290"/>
        <v>11</v>
      </c>
      <c r="N314" s="344">
        <f t="shared" si="291"/>
        <v>100</v>
      </c>
      <c r="O314" s="344">
        <f t="shared" si="292"/>
        <v>0</v>
      </c>
      <c r="P314" s="344">
        <f t="shared" si="293"/>
        <v>0</v>
      </c>
      <c r="Q314" s="344">
        <f t="shared" si="283"/>
        <v>0</v>
      </c>
      <c r="R314" s="345"/>
      <c r="S314" s="345"/>
      <c r="T314" s="344"/>
      <c r="U314" s="344"/>
      <c r="V314" s="344">
        <f t="shared" si="295"/>
        <v>0</v>
      </c>
      <c r="W314" s="344"/>
      <c r="X314" s="344"/>
      <c r="Y314" s="344"/>
      <c r="Z314" s="344"/>
      <c r="AA314" s="342"/>
      <c r="AB314" s="342"/>
    </row>
    <row r="315" spans="2:28" ht="38.25" x14ac:dyDescent="0.2">
      <c r="B315" s="341" t="s">
        <v>160</v>
      </c>
      <c r="C315" s="341"/>
      <c r="D315" s="341"/>
      <c r="E315" s="389" t="s">
        <v>161</v>
      </c>
      <c r="F315" s="344">
        <f t="shared" ref="F315:J315" si="296">F316</f>
        <v>1298</v>
      </c>
      <c r="G315" s="344">
        <f t="shared" si="296"/>
        <v>1298</v>
      </c>
      <c r="H315" s="344">
        <f t="shared" ref="H315:K315" si="297">+H316</f>
        <v>1298</v>
      </c>
      <c r="I315" s="344">
        <f t="shared" si="297"/>
        <v>1297.5</v>
      </c>
      <c r="J315" s="344">
        <f t="shared" si="296"/>
        <v>-0.5</v>
      </c>
      <c r="K315" s="344">
        <f t="shared" si="297"/>
        <v>1297.5</v>
      </c>
      <c r="L315" s="344">
        <v>100</v>
      </c>
      <c r="M315" s="344">
        <f t="shared" ref="M315:P315" si="298">M316</f>
        <v>1298</v>
      </c>
      <c r="N315" s="344">
        <v>100</v>
      </c>
      <c r="O315" s="344">
        <f t="shared" si="298"/>
        <v>0</v>
      </c>
      <c r="P315" s="344">
        <f t="shared" si="298"/>
        <v>-0.5</v>
      </c>
      <c r="Q315" s="344">
        <f t="shared" ref="Q315:Q318" si="299">+R315+S315+T315</f>
        <v>0</v>
      </c>
      <c r="R315" s="344">
        <f>R316</f>
        <v>0</v>
      </c>
      <c r="S315" s="344">
        <v>0</v>
      </c>
      <c r="T315" s="344">
        <v>0</v>
      </c>
      <c r="U315" s="344">
        <v>0</v>
      </c>
      <c r="V315" s="344">
        <v>0</v>
      </c>
      <c r="W315" s="344"/>
      <c r="X315" s="344"/>
      <c r="Y315" s="344"/>
      <c r="Z315" s="344"/>
      <c r="AA315" s="342"/>
      <c r="AB315" s="342"/>
    </row>
    <row r="316" spans="2:28" ht="25.5" x14ac:dyDescent="0.2">
      <c r="B316" s="348"/>
      <c r="C316" s="341" t="s">
        <v>46</v>
      </c>
      <c r="D316" s="341" t="s">
        <v>238</v>
      </c>
      <c r="E316" s="350" t="s">
        <v>47</v>
      </c>
      <c r="F316" s="344">
        <v>1298</v>
      </c>
      <c r="G316" s="344">
        <v>1298</v>
      </c>
      <c r="H316" s="344">
        <v>1298</v>
      </c>
      <c r="I316" s="344">
        <v>1297.5</v>
      </c>
      <c r="J316" s="344">
        <f t="shared" ref="J316:J331" si="300">I316-G316</f>
        <v>-0.5</v>
      </c>
      <c r="K316" s="344">
        <v>1297.5</v>
      </c>
      <c r="L316" s="345">
        <v>100</v>
      </c>
      <c r="M316" s="344">
        <f t="shared" ref="M316:M331" si="301">F316</f>
        <v>1298</v>
      </c>
      <c r="N316" s="344">
        <v>100</v>
      </c>
      <c r="O316" s="344">
        <f>SUM(O320:O327)</f>
        <v>0</v>
      </c>
      <c r="P316" s="344">
        <f t="shared" ref="P316:P331" si="302">K316-H316</f>
        <v>-0.5</v>
      </c>
      <c r="Q316" s="344">
        <f t="shared" si="299"/>
        <v>0</v>
      </c>
      <c r="R316" s="344"/>
      <c r="S316" s="344"/>
      <c r="T316" s="344"/>
      <c r="U316" s="344"/>
      <c r="V316" s="344">
        <v>0</v>
      </c>
      <c r="W316" s="344"/>
      <c r="X316" s="344"/>
      <c r="Y316" s="344"/>
      <c r="Z316" s="344"/>
      <c r="AA316" s="342"/>
      <c r="AB316" s="342"/>
    </row>
    <row r="317" spans="2:28" ht="30.75" customHeight="1" x14ac:dyDescent="0.2">
      <c r="B317" s="341" t="s">
        <v>195</v>
      </c>
      <c r="C317" s="341"/>
      <c r="D317" s="341"/>
      <c r="E317" s="391" t="s">
        <v>196</v>
      </c>
      <c r="F317" s="344">
        <f t="shared" ref="F317:J317" si="303">F318</f>
        <v>30385</v>
      </c>
      <c r="G317" s="344">
        <f t="shared" si="303"/>
        <v>30385</v>
      </c>
      <c r="H317" s="344">
        <f t="shared" ref="H317:K317" si="304">+H318</f>
        <v>0</v>
      </c>
      <c r="I317" s="344">
        <f t="shared" si="304"/>
        <v>6885.5979600000001</v>
      </c>
      <c r="J317" s="344">
        <f t="shared" si="303"/>
        <v>-23499.402040000001</v>
      </c>
      <c r="K317" s="344">
        <f t="shared" si="304"/>
        <v>0</v>
      </c>
      <c r="L317" s="344">
        <v>100</v>
      </c>
      <c r="M317" s="344">
        <f t="shared" ref="M317:P317" si="305">M318</f>
        <v>30385</v>
      </c>
      <c r="N317" s="344">
        <v>100</v>
      </c>
      <c r="O317" s="344">
        <f t="shared" si="305"/>
        <v>0</v>
      </c>
      <c r="P317" s="344">
        <f t="shared" si="305"/>
        <v>0</v>
      </c>
      <c r="Q317" s="344">
        <f t="shared" si="299"/>
        <v>0</v>
      </c>
      <c r="R317" s="344">
        <f>R318</f>
        <v>0</v>
      </c>
      <c r="S317" s="344">
        <v>0</v>
      </c>
      <c r="T317" s="344">
        <v>0</v>
      </c>
      <c r="U317" s="344">
        <v>0</v>
      </c>
      <c r="V317" s="344">
        <v>0</v>
      </c>
      <c r="W317" s="344"/>
      <c r="X317" s="344"/>
      <c r="Y317" s="344"/>
      <c r="Z317" s="344"/>
      <c r="AA317" s="342"/>
      <c r="AB317" s="342"/>
    </row>
    <row r="318" spans="2:28" ht="51" x14ac:dyDescent="0.2">
      <c r="B318" s="348"/>
      <c r="C318" s="341" t="s">
        <v>46</v>
      </c>
      <c r="D318" s="341" t="s">
        <v>85</v>
      </c>
      <c r="E318" s="349" t="s">
        <v>86</v>
      </c>
      <c r="F318" s="344">
        <v>30385</v>
      </c>
      <c r="G318" s="344">
        <v>30385</v>
      </c>
      <c r="H318" s="344">
        <v>0</v>
      </c>
      <c r="I318" s="344">
        <v>6885.5979600000001</v>
      </c>
      <c r="J318" s="344">
        <f t="shared" si="300"/>
        <v>-23499.402040000001</v>
      </c>
      <c r="K318" s="344">
        <v>0</v>
      </c>
      <c r="L318" s="345">
        <v>100</v>
      </c>
      <c r="M318" s="344">
        <f t="shared" si="301"/>
        <v>30385</v>
      </c>
      <c r="N318" s="344">
        <v>100</v>
      </c>
      <c r="O318" s="344">
        <f>SUM(O322:O329)</f>
        <v>0</v>
      </c>
      <c r="P318" s="344">
        <f t="shared" si="302"/>
        <v>0</v>
      </c>
      <c r="Q318" s="344">
        <f t="shared" si="299"/>
        <v>0</v>
      </c>
      <c r="R318" s="344"/>
      <c r="S318" s="344"/>
      <c r="T318" s="344"/>
      <c r="U318" s="344"/>
      <c r="V318" s="344">
        <v>0</v>
      </c>
      <c r="W318" s="344"/>
      <c r="X318" s="344"/>
      <c r="Y318" s="344"/>
      <c r="Z318" s="344"/>
      <c r="AA318" s="342"/>
      <c r="AB318" s="342"/>
    </row>
    <row r="319" spans="2:28" ht="63.75" x14ac:dyDescent="0.2">
      <c r="B319" s="348" t="s">
        <v>162</v>
      </c>
      <c r="C319" s="341"/>
      <c r="D319" s="341"/>
      <c r="E319" s="355" t="s">
        <v>184</v>
      </c>
      <c r="F319" s="344">
        <f t="shared" ref="F319:K319" si="306">F320</f>
        <v>171034</v>
      </c>
      <c r="G319" s="344">
        <f t="shared" si="306"/>
        <v>120436</v>
      </c>
      <c r="H319" s="344">
        <f t="shared" si="306"/>
        <v>76659</v>
      </c>
      <c r="I319" s="344">
        <f t="shared" si="306"/>
        <v>111700.33791999999</v>
      </c>
      <c r="J319" s="344">
        <f t="shared" si="306"/>
        <v>-8735.6620800000019</v>
      </c>
      <c r="K319" s="344">
        <f t="shared" si="306"/>
        <v>76657.487120000005</v>
      </c>
      <c r="L319" s="345">
        <f t="shared" ref="L319:L324" si="307">(K319/H319)*100</f>
        <v>99.998026480908962</v>
      </c>
      <c r="M319" s="344">
        <f t="shared" ref="M319:V319" si="308">M320</f>
        <v>171034</v>
      </c>
      <c r="N319" s="344">
        <f t="shared" ref="N319:N323" si="309">M319/F319*100</f>
        <v>100</v>
      </c>
      <c r="O319" s="344">
        <f t="shared" si="308"/>
        <v>0</v>
      </c>
      <c r="P319" s="344">
        <f t="shared" si="308"/>
        <v>-1.5128800000009051</v>
      </c>
      <c r="Q319" s="344">
        <f t="shared" si="308"/>
        <v>0</v>
      </c>
      <c r="R319" s="344">
        <f t="shared" si="308"/>
        <v>0</v>
      </c>
      <c r="S319" s="344">
        <f t="shared" si="308"/>
        <v>0</v>
      </c>
      <c r="T319" s="344">
        <f t="shared" si="308"/>
        <v>0</v>
      </c>
      <c r="U319" s="344">
        <f t="shared" si="308"/>
        <v>0</v>
      </c>
      <c r="V319" s="344">
        <f t="shared" si="308"/>
        <v>-1.0723999999984244</v>
      </c>
      <c r="W319" s="344"/>
      <c r="X319" s="344"/>
      <c r="Y319" s="344"/>
      <c r="Z319" s="344"/>
      <c r="AA319" s="360"/>
      <c r="AB319" s="342"/>
    </row>
    <row r="320" spans="2:28" ht="29.25" customHeight="1" x14ac:dyDescent="0.2">
      <c r="B320" s="348"/>
      <c r="C320" s="341" t="s">
        <v>46</v>
      </c>
      <c r="D320" s="341"/>
      <c r="E320" s="350" t="s">
        <v>47</v>
      </c>
      <c r="F320" s="344">
        <f t="shared" ref="F320:K320" si="310">SUM(F321:F331)</f>
        <v>171034</v>
      </c>
      <c r="G320" s="344">
        <f t="shared" si="310"/>
        <v>120436</v>
      </c>
      <c r="H320" s="344">
        <f t="shared" si="310"/>
        <v>76659</v>
      </c>
      <c r="I320" s="344">
        <f t="shared" si="310"/>
        <v>111700.33791999999</v>
      </c>
      <c r="J320" s="344">
        <f t="shared" si="310"/>
        <v>-8735.6620800000019</v>
      </c>
      <c r="K320" s="344">
        <f t="shared" si="310"/>
        <v>76657.487120000005</v>
      </c>
      <c r="L320" s="344">
        <v>100</v>
      </c>
      <c r="M320" s="344">
        <f t="shared" ref="M320:U320" si="311">SUM(M321:M331)</f>
        <v>171034</v>
      </c>
      <c r="N320" s="344">
        <f t="shared" si="311"/>
        <v>1100</v>
      </c>
      <c r="O320" s="344">
        <f t="shared" si="311"/>
        <v>0</v>
      </c>
      <c r="P320" s="344">
        <f t="shared" si="311"/>
        <v>-1.5128800000009051</v>
      </c>
      <c r="Q320" s="344">
        <f t="shared" si="311"/>
        <v>0</v>
      </c>
      <c r="R320" s="344">
        <f t="shared" si="311"/>
        <v>0</v>
      </c>
      <c r="S320" s="345">
        <f t="shared" si="311"/>
        <v>0</v>
      </c>
      <c r="T320" s="345">
        <f t="shared" si="311"/>
        <v>0</v>
      </c>
      <c r="U320" s="345">
        <f t="shared" si="311"/>
        <v>0</v>
      </c>
      <c r="V320" s="344">
        <f>V329+V331</f>
        <v>-1.0723999999984244</v>
      </c>
      <c r="W320" s="344"/>
      <c r="X320" s="344"/>
      <c r="Y320" s="344"/>
      <c r="Z320" s="344"/>
      <c r="AA320" s="342"/>
      <c r="AB320" s="342"/>
    </row>
    <row r="321" spans="2:28" x14ac:dyDescent="0.2">
      <c r="B321" s="348"/>
      <c r="C321" s="341"/>
      <c r="D321" s="341" t="s">
        <v>88</v>
      </c>
      <c r="E321" s="350" t="s">
        <v>49</v>
      </c>
      <c r="F321" s="344">
        <v>83190</v>
      </c>
      <c r="G321" s="344">
        <v>41386</v>
      </c>
      <c r="H321" s="344">
        <v>40000</v>
      </c>
      <c r="I321" s="344">
        <v>39999.999519999998</v>
      </c>
      <c r="J321" s="344">
        <f t="shared" si="300"/>
        <v>-1386.0004800000024</v>
      </c>
      <c r="K321" s="344">
        <v>39999.999519999998</v>
      </c>
      <c r="L321" s="345">
        <f t="shared" si="307"/>
        <v>99.999998799999986</v>
      </c>
      <c r="M321" s="345">
        <f t="shared" si="301"/>
        <v>83190</v>
      </c>
      <c r="N321" s="344">
        <f t="shared" si="309"/>
        <v>100</v>
      </c>
      <c r="O321" s="344">
        <f t="shared" ref="O321:O331" si="312">M321-F321</f>
        <v>0</v>
      </c>
      <c r="P321" s="344">
        <f t="shared" si="302"/>
        <v>-4.8000000242609531E-4</v>
      </c>
      <c r="Q321" s="344">
        <f t="shared" ref="Q321:Q331" si="313">R321+S321+T321</f>
        <v>0</v>
      </c>
      <c r="R321" s="345"/>
      <c r="S321" s="345"/>
      <c r="T321" s="344"/>
      <c r="U321" s="344"/>
      <c r="V321" s="344">
        <f t="shared" ref="V321:V326" si="314">P321-Q321-U321</f>
        <v>-4.8000000242609531E-4</v>
      </c>
      <c r="W321" s="344"/>
      <c r="X321" s="344"/>
      <c r="Y321" s="344"/>
      <c r="Z321" s="344"/>
      <c r="AA321" s="342"/>
      <c r="AB321" s="342"/>
    </row>
    <row r="322" spans="2:28" ht="25.5" x14ac:dyDescent="0.2">
      <c r="B322" s="341"/>
      <c r="C322" s="341"/>
      <c r="D322" s="341" t="s">
        <v>101</v>
      </c>
      <c r="E322" s="350" t="s">
        <v>56</v>
      </c>
      <c r="F322" s="344">
        <v>3972</v>
      </c>
      <c r="G322" s="344">
        <v>2008</v>
      </c>
      <c r="H322" s="344">
        <v>1905</v>
      </c>
      <c r="I322" s="344">
        <v>1904.56</v>
      </c>
      <c r="J322" s="344">
        <f t="shared" si="300"/>
        <v>-103.44000000000005</v>
      </c>
      <c r="K322" s="344">
        <v>1904.56</v>
      </c>
      <c r="L322" s="344">
        <v>100</v>
      </c>
      <c r="M322" s="345">
        <f t="shared" si="301"/>
        <v>3972</v>
      </c>
      <c r="N322" s="344">
        <f t="shared" si="309"/>
        <v>100</v>
      </c>
      <c r="O322" s="344">
        <f t="shared" si="312"/>
        <v>0</v>
      </c>
      <c r="P322" s="344">
        <f t="shared" si="302"/>
        <v>-0.44000000000005457</v>
      </c>
      <c r="Q322" s="344">
        <f t="shared" si="313"/>
        <v>0</v>
      </c>
      <c r="R322" s="344"/>
      <c r="S322" s="345"/>
      <c r="T322" s="344"/>
      <c r="U322" s="344"/>
      <c r="V322" s="344">
        <f t="shared" si="314"/>
        <v>-0.44000000000005457</v>
      </c>
      <c r="W322" s="344"/>
      <c r="X322" s="344"/>
      <c r="Y322" s="344"/>
      <c r="Z322" s="344"/>
      <c r="AA322" s="342" t="s">
        <v>212</v>
      </c>
      <c r="AB322" s="342" t="s">
        <v>212</v>
      </c>
    </row>
    <row r="323" spans="2:28" ht="38.25" x14ac:dyDescent="0.2">
      <c r="B323" s="348"/>
      <c r="C323" s="341"/>
      <c r="D323" s="353" t="s">
        <v>57</v>
      </c>
      <c r="E323" s="354" t="s">
        <v>58</v>
      </c>
      <c r="F323" s="344">
        <v>2351</v>
      </c>
      <c r="G323" s="344">
        <v>1268</v>
      </c>
      <c r="H323" s="344">
        <v>1220</v>
      </c>
      <c r="I323" s="344">
        <v>1220</v>
      </c>
      <c r="J323" s="344">
        <f t="shared" si="300"/>
        <v>-48</v>
      </c>
      <c r="K323" s="344">
        <v>1220</v>
      </c>
      <c r="L323" s="345">
        <v>100</v>
      </c>
      <c r="M323" s="345">
        <f t="shared" si="301"/>
        <v>2351</v>
      </c>
      <c r="N323" s="344">
        <f t="shared" si="309"/>
        <v>100</v>
      </c>
      <c r="O323" s="344">
        <f t="shared" si="312"/>
        <v>0</v>
      </c>
      <c r="P323" s="344">
        <f t="shared" si="302"/>
        <v>0</v>
      </c>
      <c r="Q323" s="344">
        <f t="shared" si="313"/>
        <v>0</v>
      </c>
      <c r="R323" s="345"/>
      <c r="S323" s="345"/>
      <c r="T323" s="344"/>
      <c r="U323" s="344"/>
      <c r="V323" s="344">
        <v>0</v>
      </c>
      <c r="W323" s="344"/>
      <c r="X323" s="344"/>
      <c r="Y323" s="344"/>
      <c r="Z323" s="344"/>
      <c r="AA323" s="342"/>
      <c r="AB323" s="342"/>
    </row>
    <row r="324" spans="2:28" x14ac:dyDescent="0.2">
      <c r="B324" s="341"/>
      <c r="C324" s="341"/>
      <c r="D324" s="341" t="s">
        <v>59</v>
      </c>
      <c r="E324" s="350" t="s">
        <v>60</v>
      </c>
      <c r="F324" s="344">
        <v>4392</v>
      </c>
      <c r="G324" s="344">
        <v>2002</v>
      </c>
      <c r="H324" s="344">
        <v>1929</v>
      </c>
      <c r="I324" s="344">
        <v>1929</v>
      </c>
      <c r="J324" s="344">
        <f t="shared" si="300"/>
        <v>-73</v>
      </c>
      <c r="K324" s="344">
        <v>1929</v>
      </c>
      <c r="L324" s="345">
        <f t="shared" si="307"/>
        <v>100</v>
      </c>
      <c r="M324" s="345">
        <f t="shared" si="301"/>
        <v>4392</v>
      </c>
      <c r="N324" s="344">
        <v>100</v>
      </c>
      <c r="O324" s="344">
        <f t="shared" si="312"/>
        <v>0</v>
      </c>
      <c r="P324" s="344">
        <f t="shared" si="302"/>
        <v>0</v>
      </c>
      <c r="Q324" s="344">
        <f t="shared" si="313"/>
        <v>0</v>
      </c>
      <c r="R324" s="344"/>
      <c r="S324" s="344"/>
      <c r="T324" s="344"/>
      <c r="U324" s="344"/>
      <c r="V324" s="344">
        <v>0</v>
      </c>
      <c r="W324" s="344"/>
      <c r="X324" s="344"/>
      <c r="Y324" s="344"/>
      <c r="Z324" s="344"/>
      <c r="AA324" s="342"/>
      <c r="AB324" s="342"/>
    </row>
    <row r="325" spans="2:28" ht="42" customHeight="1" x14ac:dyDescent="0.2">
      <c r="B325" s="348"/>
      <c r="C325" s="341"/>
      <c r="D325" s="341" t="s">
        <v>61</v>
      </c>
      <c r="E325" s="350" t="s">
        <v>102</v>
      </c>
      <c r="F325" s="344">
        <v>3743</v>
      </c>
      <c r="G325" s="344">
        <v>1910</v>
      </c>
      <c r="H325" s="344">
        <v>1848</v>
      </c>
      <c r="I325" s="344">
        <v>1848</v>
      </c>
      <c r="J325" s="344">
        <f t="shared" si="300"/>
        <v>-62</v>
      </c>
      <c r="K325" s="344">
        <v>1848</v>
      </c>
      <c r="L325" s="345">
        <v>100</v>
      </c>
      <c r="M325" s="345">
        <f t="shared" si="301"/>
        <v>3743</v>
      </c>
      <c r="N325" s="344">
        <f t="shared" ref="N325:N331" si="315">M325/F325*100</f>
        <v>100</v>
      </c>
      <c r="O325" s="344">
        <f t="shared" si="312"/>
        <v>0</v>
      </c>
      <c r="P325" s="344">
        <f t="shared" si="302"/>
        <v>0</v>
      </c>
      <c r="Q325" s="344">
        <f t="shared" si="313"/>
        <v>0</v>
      </c>
      <c r="R325" s="345"/>
      <c r="S325" s="345"/>
      <c r="T325" s="344"/>
      <c r="U325" s="344"/>
      <c r="V325" s="344">
        <f t="shared" si="314"/>
        <v>0</v>
      </c>
      <c r="W325" s="344"/>
      <c r="X325" s="344"/>
      <c r="Y325" s="344"/>
      <c r="Z325" s="344"/>
      <c r="AA325" s="342"/>
      <c r="AB325" s="342"/>
    </row>
    <row r="326" spans="2:28" ht="25.5" x14ac:dyDescent="0.2">
      <c r="B326" s="341"/>
      <c r="C326" s="341"/>
      <c r="D326" s="341" t="s">
        <v>89</v>
      </c>
      <c r="E326" s="350" t="s">
        <v>110</v>
      </c>
      <c r="F326" s="344">
        <v>50</v>
      </c>
      <c r="G326" s="344">
        <v>0</v>
      </c>
      <c r="H326" s="344">
        <v>0</v>
      </c>
      <c r="I326" s="344">
        <v>0</v>
      </c>
      <c r="J326" s="344">
        <f t="shared" si="300"/>
        <v>0</v>
      </c>
      <c r="K326" s="344">
        <v>0</v>
      </c>
      <c r="L326" s="345">
        <v>100</v>
      </c>
      <c r="M326" s="345">
        <f t="shared" si="301"/>
        <v>50</v>
      </c>
      <c r="N326" s="344">
        <f t="shared" si="315"/>
        <v>100</v>
      </c>
      <c r="O326" s="344">
        <f t="shared" si="312"/>
        <v>0</v>
      </c>
      <c r="P326" s="344">
        <f t="shared" si="302"/>
        <v>0</v>
      </c>
      <c r="Q326" s="344">
        <f t="shared" si="313"/>
        <v>0</v>
      </c>
      <c r="R326" s="345"/>
      <c r="S326" s="345"/>
      <c r="T326" s="344"/>
      <c r="U326" s="344"/>
      <c r="V326" s="344">
        <f t="shared" si="314"/>
        <v>0</v>
      </c>
      <c r="W326" s="344"/>
      <c r="X326" s="344"/>
      <c r="Y326" s="344"/>
      <c r="Z326" s="344"/>
      <c r="AA326" s="342"/>
      <c r="AB326" s="342"/>
    </row>
    <row r="327" spans="2:28" ht="51" x14ac:dyDescent="0.2">
      <c r="B327" s="348"/>
      <c r="C327" s="341"/>
      <c r="D327" s="341" t="s">
        <v>64</v>
      </c>
      <c r="E327" s="386" t="s">
        <v>65</v>
      </c>
      <c r="F327" s="344">
        <v>2496</v>
      </c>
      <c r="G327" s="344">
        <v>1022</v>
      </c>
      <c r="H327" s="344">
        <v>980</v>
      </c>
      <c r="I327" s="344">
        <v>980</v>
      </c>
      <c r="J327" s="344">
        <f t="shared" si="300"/>
        <v>-42</v>
      </c>
      <c r="K327" s="344">
        <v>980</v>
      </c>
      <c r="L327" s="345">
        <f>(K327/H327)*100</f>
        <v>100</v>
      </c>
      <c r="M327" s="345">
        <f t="shared" si="301"/>
        <v>2496</v>
      </c>
      <c r="N327" s="344">
        <f t="shared" si="315"/>
        <v>100</v>
      </c>
      <c r="O327" s="344">
        <f t="shared" si="312"/>
        <v>0</v>
      </c>
      <c r="P327" s="344">
        <f t="shared" si="302"/>
        <v>0</v>
      </c>
      <c r="Q327" s="344">
        <f t="shared" si="313"/>
        <v>0</v>
      </c>
      <c r="R327" s="345"/>
      <c r="S327" s="345"/>
      <c r="T327" s="344"/>
      <c r="U327" s="344"/>
      <c r="V327" s="344">
        <v>0</v>
      </c>
      <c r="W327" s="344"/>
      <c r="X327" s="344"/>
      <c r="Y327" s="344"/>
      <c r="Z327" s="344"/>
      <c r="AA327" s="342"/>
      <c r="AB327" s="342"/>
    </row>
    <row r="328" spans="2:28" ht="27.75" customHeight="1" x14ac:dyDescent="0.2">
      <c r="B328" s="341"/>
      <c r="C328" s="341"/>
      <c r="D328" s="341" t="s">
        <v>95</v>
      </c>
      <c r="E328" s="390" t="s">
        <v>96</v>
      </c>
      <c r="F328" s="344">
        <v>504</v>
      </c>
      <c r="G328" s="344">
        <v>504</v>
      </c>
      <c r="H328" s="344">
        <v>0</v>
      </c>
      <c r="I328" s="344">
        <v>0</v>
      </c>
      <c r="J328" s="344">
        <f t="shared" si="300"/>
        <v>-504</v>
      </c>
      <c r="K328" s="344">
        <v>0</v>
      </c>
      <c r="L328" s="345">
        <v>100</v>
      </c>
      <c r="M328" s="345">
        <f t="shared" si="301"/>
        <v>504</v>
      </c>
      <c r="N328" s="344">
        <f t="shared" si="315"/>
        <v>100</v>
      </c>
      <c r="O328" s="344">
        <f t="shared" si="312"/>
        <v>0</v>
      </c>
      <c r="P328" s="344">
        <f t="shared" si="302"/>
        <v>0</v>
      </c>
      <c r="Q328" s="344">
        <f t="shared" si="313"/>
        <v>0</v>
      </c>
      <c r="R328" s="345"/>
      <c r="S328" s="345"/>
      <c r="T328" s="344"/>
      <c r="U328" s="344"/>
      <c r="V328" s="344">
        <f t="shared" ref="V328:V333" si="316">P328-Q328-U328</f>
        <v>0</v>
      </c>
      <c r="W328" s="344"/>
      <c r="X328" s="344"/>
      <c r="Y328" s="344"/>
      <c r="Z328" s="344"/>
      <c r="AA328" s="342"/>
      <c r="AB328" s="342" t="s">
        <v>66</v>
      </c>
    </row>
    <row r="329" spans="2:28" ht="76.5" x14ac:dyDescent="0.2">
      <c r="B329" s="348"/>
      <c r="C329" s="341"/>
      <c r="D329" s="341" t="s">
        <v>71</v>
      </c>
      <c r="E329" s="350" t="s">
        <v>104</v>
      </c>
      <c r="F329" s="344">
        <v>2923</v>
      </c>
      <c r="G329" s="344">
        <v>2923</v>
      </c>
      <c r="H329" s="344">
        <v>1395</v>
      </c>
      <c r="I329" s="344">
        <v>1394.7416000000001</v>
      </c>
      <c r="J329" s="344">
        <f t="shared" si="300"/>
        <v>-1528.2583999999999</v>
      </c>
      <c r="K329" s="344">
        <v>1394.7416000000001</v>
      </c>
      <c r="L329" s="345">
        <v>100</v>
      </c>
      <c r="M329" s="345">
        <f t="shared" si="301"/>
        <v>2923</v>
      </c>
      <c r="N329" s="344">
        <f t="shared" si="315"/>
        <v>100</v>
      </c>
      <c r="O329" s="344">
        <f t="shared" si="312"/>
        <v>0</v>
      </c>
      <c r="P329" s="344">
        <f t="shared" si="302"/>
        <v>-0.25839999999993779</v>
      </c>
      <c r="Q329" s="344">
        <f t="shared" si="313"/>
        <v>0</v>
      </c>
      <c r="R329" s="345"/>
      <c r="S329" s="345"/>
      <c r="T329" s="344"/>
      <c r="U329" s="344"/>
      <c r="V329" s="344">
        <f>P329-Q329</f>
        <v>-0.25839999999993779</v>
      </c>
      <c r="W329" s="344"/>
      <c r="X329" s="344"/>
      <c r="Y329" s="344"/>
      <c r="Z329" s="344"/>
      <c r="AA329" s="342" t="s">
        <v>66</v>
      </c>
      <c r="AB329" s="342" t="s">
        <v>239</v>
      </c>
    </row>
    <row r="330" spans="2:28" ht="76.5" x14ac:dyDescent="0.2">
      <c r="B330" s="348"/>
      <c r="C330" s="341"/>
      <c r="D330" s="353" t="s">
        <v>75</v>
      </c>
      <c r="E330" s="349" t="s">
        <v>76</v>
      </c>
      <c r="F330" s="344">
        <v>3357</v>
      </c>
      <c r="G330" s="344">
        <v>3357</v>
      </c>
      <c r="H330" s="344">
        <v>468</v>
      </c>
      <c r="I330" s="344">
        <v>800</v>
      </c>
      <c r="J330" s="344">
        <f t="shared" si="300"/>
        <v>-2557</v>
      </c>
      <c r="K330" s="344">
        <v>468</v>
      </c>
      <c r="L330" s="345">
        <v>100</v>
      </c>
      <c r="M330" s="345">
        <f t="shared" si="301"/>
        <v>3357</v>
      </c>
      <c r="N330" s="344">
        <f t="shared" si="315"/>
        <v>100</v>
      </c>
      <c r="O330" s="344">
        <f t="shared" si="312"/>
        <v>0</v>
      </c>
      <c r="P330" s="344">
        <f t="shared" si="302"/>
        <v>0</v>
      </c>
      <c r="Q330" s="344">
        <f t="shared" si="313"/>
        <v>0</v>
      </c>
      <c r="R330" s="345"/>
      <c r="S330" s="345"/>
      <c r="T330" s="345"/>
      <c r="U330" s="345"/>
      <c r="V330" s="344">
        <v>0</v>
      </c>
      <c r="W330" s="344"/>
      <c r="X330" s="344"/>
      <c r="Y330" s="344"/>
      <c r="Z330" s="344"/>
      <c r="AA330" s="342"/>
      <c r="AB330" s="342" t="s">
        <v>239</v>
      </c>
    </row>
    <row r="331" spans="2:28" ht="76.5" x14ac:dyDescent="0.2">
      <c r="B331" s="348"/>
      <c r="C331" s="341"/>
      <c r="D331" s="341" t="s">
        <v>77</v>
      </c>
      <c r="E331" s="350" t="s">
        <v>129</v>
      </c>
      <c r="F331" s="344">
        <v>64056</v>
      </c>
      <c r="G331" s="344">
        <v>64056</v>
      </c>
      <c r="H331" s="344">
        <v>26914</v>
      </c>
      <c r="I331" s="344">
        <v>61624.036800000002</v>
      </c>
      <c r="J331" s="344">
        <f t="shared" si="300"/>
        <v>-2431.9631999999983</v>
      </c>
      <c r="K331" s="344">
        <v>26913.186000000002</v>
      </c>
      <c r="L331" s="345">
        <f>(K331/H331)*100</f>
        <v>99.996975551757444</v>
      </c>
      <c r="M331" s="345">
        <f t="shared" si="301"/>
        <v>64056</v>
      </c>
      <c r="N331" s="344">
        <f t="shared" si="315"/>
        <v>100</v>
      </c>
      <c r="O331" s="344">
        <f t="shared" si="312"/>
        <v>0</v>
      </c>
      <c r="P331" s="344">
        <f t="shared" si="302"/>
        <v>-0.8139999999984866</v>
      </c>
      <c r="Q331" s="344">
        <f t="shared" si="313"/>
        <v>0</v>
      </c>
      <c r="R331" s="345"/>
      <c r="S331" s="345"/>
      <c r="T331" s="344"/>
      <c r="U331" s="344"/>
      <c r="V331" s="344">
        <f t="shared" si="316"/>
        <v>-0.8139999999984866</v>
      </c>
      <c r="W331" s="344"/>
      <c r="X331" s="344"/>
      <c r="Y331" s="344"/>
      <c r="Z331" s="344"/>
      <c r="AA331" s="342"/>
      <c r="AB331" s="342" t="s">
        <v>239</v>
      </c>
    </row>
    <row r="332" spans="2:28" ht="76.5" x14ac:dyDescent="0.2">
      <c r="B332" s="348" t="s">
        <v>163</v>
      </c>
      <c r="C332" s="341" t="s">
        <v>46</v>
      </c>
      <c r="D332" s="341"/>
      <c r="E332" s="350" t="s">
        <v>164</v>
      </c>
      <c r="F332" s="344">
        <f t="shared" ref="F332:V332" si="317">F333</f>
        <v>74817</v>
      </c>
      <c r="G332" s="344">
        <f t="shared" si="317"/>
        <v>71267</v>
      </c>
      <c r="H332" s="344">
        <f t="shared" si="317"/>
        <v>4202</v>
      </c>
      <c r="I332" s="344">
        <f t="shared" si="317"/>
        <v>16541.164769999999</v>
      </c>
      <c r="J332" s="344">
        <f t="shared" si="317"/>
        <v>-54725.835229999997</v>
      </c>
      <c r="K332" s="344">
        <f t="shared" si="317"/>
        <v>4201.5045300000002</v>
      </c>
      <c r="L332" s="344">
        <f t="shared" si="317"/>
        <v>100</v>
      </c>
      <c r="M332" s="344">
        <f t="shared" si="317"/>
        <v>74817</v>
      </c>
      <c r="N332" s="344">
        <f t="shared" si="317"/>
        <v>100</v>
      </c>
      <c r="O332" s="344">
        <f t="shared" si="317"/>
        <v>0</v>
      </c>
      <c r="P332" s="344">
        <f t="shared" si="317"/>
        <v>-0.49546999999984109</v>
      </c>
      <c r="Q332" s="344">
        <f t="shared" si="317"/>
        <v>0</v>
      </c>
      <c r="R332" s="344">
        <f t="shared" si="317"/>
        <v>0</v>
      </c>
      <c r="S332" s="344">
        <f t="shared" si="317"/>
        <v>0</v>
      </c>
      <c r="T332" s="344">
        <f t="shared" si="317"/>
        <v>0</v>
      </c>
      <c r="U332" s="344">
        <f t="shared" si="317"/>
        <v>0</v>
      </c>
      <c r="V332" s="344">
        <f t="shared" si="317"/>
        <v>-0.49546999999984109</v>
      </c>
      <c r="W332" s="344"/>
      <c r="X332" s="344"/>
      <c r="Y332" s="344"/>
      <c r="Z332" s="344"/>
      <c r="AA332" s="342"/>
      <c r="AB332" s="369"/>
    </row>
    <row r="333" spans="2:28" ht="51" x14ac:dyDescent="0.2">
      <c r="B333" s="341"/>
      <c r="C333" s="341"/>
      <c r="D333" s="353" t="s">
        <v>85</v>
      </c>
      <c r="E333" s="349" t="s">
        <v>86</v>
      </c>
      <c r="F333" s="344">
        <v>74817</v>
      </c>
      <c r="G333" s="344">
        <v>71267</v>
      </c>
      <c r="H333" s="344">
        <v>4202</v>
      </c>
      <c r="I333" s="344">
        <v>16541.164769999999</v>
      </c>
      <c r="J333" s="344">
        <f t="shared" ref="J333:J339" si="318">I333-G333</f>
        <v>-54725.835229999997</v>
      </c>
      <c r="K333" s="344">
        <v>4201.5045300000002</v>
      </c>
      <c r="L333" s="345">
        <v>100</v>
      </c>
      <c r="M333" s="345">
        <f t="shared" ref="M333:M336" si="319">F333</f>
        <v>74817</v>
      </c>
      <c r="N333" s="344">
        <f>M333/F333*100</f>
        <v>100</v>
      </c>
      <c r="O333" s="344">
        <v>0</v>
      </c>
      <c r="P333" s="344">
        <f t="shared" ref="P333:P339" si="320">K333-H333</f>
        <v>-0.49546999999984109</v>
      </c>
      <c r="Q333" s="344">
        <f>R333+S333+T333</f>
        <v>0</v>
      </c>
      <c r="R333" s="345"/>
      <c r="S333" s="345"/>
      <c r="T333" s="344"/>
      <c r="U333" s="344"/>
      <c r="V333" s="344">
        <f t="shared" si="316"/>
        <v>-0.49546999999984109</v>
      </c>
      <c r="W333" s="363"/>
      <c r="X333" s="363"/>
      <c r="Y333" s="363"/>
      <c r="Z333" s="344"/>
      <c r="AA333" s="342"/>
      <c r="AB333" s="342"/>
    </row>
    <row r="334" spans="2:28" ht="76.5" x14ac:dyDescent="0.2">
      <c r="B334" s="348" t="s">
        <v>198</v>
      </c>
      <c r="C334" s="341" t="s">
        <v>171</v>
      </c>
      <c r="D334" s="341"/>
      <c r="E334" s="350" t="s">
        <v>164</v>
      </c>
      <c r="F334" s="344">
        <f t="shared" ref="F334:V334" si="321">F335</f>
        <v>1329330</v>
      </c>
      <c r="G334" s="344">
        <f t="shared" si="321"/>
        <v>305954</v>
      </c>
      <c r="H334" s="344">
        <f t="shared" si="321"/>
        <v>305954</v>
      </c>
      <c r="I334" s="344">
        <f t="shared" si="321"/>
        <v>304166.28591999999</v>
      </c>
      <c r="J334" s="344">
        <f t="shared" si="321"/>
        <v>-1787.7140800000052</v>
      </c>
      <c r="K334" s="344">
        <f t="shared" si="321"/>
        <v>304166.28591999999</v>
      </c>
      <c r="L334" s="344">
        <f t="shared" si="321"/>
        <v>100</v>
      </c>
      <c r="M334" s="344">
        <f t="shared" si="321"/>
        <v>1329330</v>
      </c>
      <c r="N334" s="344">
        <f t="shared" si="321"/>
        <v>100</v>
      </c>
      <c r="O334" s="344">
        <f t="shared" si="321"/>
        <v>0</v>
      </c>
      <c r="P334" s="344">
        <f t="shared" si="321"/>
        <v>-1787.7140800000052</v>
      </c>
      <c r="Q334" s="344">
        <f t="shared" si="321"/>
        <v>0</v>
      </c>
      <c r="R334" s="344">
        <f t="shared" si="321"/>
        <v>0</v>
      </c>
      <c r="S334" s="344">
        <f t="shared" si="321"/>
        <v>0</v>
      </c>
      <c r="T334" s="344">
        <f t="shared" si="321"/>
        <v>0</v>
      </c>
      <c r="U334" s="344">
        <f t="shared" si="321"/>
        <v>0</v>
      </c>
      <c r="V334" s="344">
        <f t="shared" si="321"/>
        <v>-1787.7140800000052</v>
      </c>
      <c r="W334" s="344"/>
      <c r="X334" s="344"/>
      <c r="Y334" s="344"/>
      <c r="Z334" s="344"/>
      <c r="AA334" s="342"/>
      <c r="AB334" s="369"/>
    </row>
    <row r="335" spans="2:28" ht="51" x14ac:dyDescent="0.2">
      <c r="B335" s="341"/>
      <c r="C335" s="341"/>
      <c r="D335" s="353" t="s">
        <v>197</v>
      </c>
      <c r="E335" s="349" t="s">
        <v>86</v>
      </c>
      <c r="F335" s="344">
        <v>1329330</v>
      </c>
      <c r="G335" s="344">
        <v>305954</v>
      </c>
      <c r="H335" s="344">
        <v>305954</v>
      </c>
      <c r="I335" s="344">
        <v>304166.28591999999</v>
      </c>
      <c r="J335" s="344">
        <f t="shared" si="318"/>
        <v>-1787.7140800000052</v>
      </c>
      <c r="K335" s="344">
        <v>304166.28591999999</v>
      </c>
      <c r="L335" s="345">
        <v>100</v>
      </c>
      <c r="M335" s="345">
        <f t="shared" si="319"/>
        <v>1329330</v>
      </c>
      <c r="N335" s="344">
        <f>M335/F335*100</f>
        <v>100</v>
      </c>
      <c r="O335" s="344">
        <v>0</v>
      </c>
      <c r="P335" s="344">
        <f t="shared" si="320"/>
        <v>-1787.7140800000052</v>
      </c>
      <c r="Q335" s="344">
        <f>R335+S335+T335</f>
        <v>0</v>
      </c>
      <c r="R335" s="345"/>
      <c r="S335" s="345"/>
      <c r="T335" s="344"/>
      <c r="U335" s="344"/>
      <c r="V335" s="344">
        <f>P335-Q335-U335</f>
        <v>-1787.7140800000052</v>
      </c>
      <c r="W335" s="363"/>
      <c r="X335" s="363"/>
      <c r="Y335" s="363"/>
      <c r="Z335" s="344"/>
      <c r="AA335" s="342"/>
      <c r="AB335" s="342"/>
    </row>
    <row r="336" spans="2:28" ht="43.5" customHeight="1" x14ac:dyDescent="0.2">
      <c r="B336" s="392" t="s">
        <v>165</v>
      </c>
      <c r="C336" s="392"/>
      <c r="D336" s="392"/>
      <c r="E336" s="380" t="s">
        <v>166</v>
      </c>
      <c r="F336" s="393">
        <f t="shared" ref="F336:K336" si="322">F337</f>
        <v>294840</v>
      </c>
      <c r="G336" s="393">
        <f t="shared" si="322"/>
        <v>0</v>
      </c>
      <c r="H336" s="393">
        <f>+H337</f>
        <v>0</v>
      </c>
      <c r="I336" s="393">
        <f t="shared" si="322"/>
        <v>0</v>
      </c>
      <c r="J336" s="393">
        <f t="shared" si="322"/>
        <v>0</v>
      </c>
      <c r="K336" s="393">
        <f t="shared" si="322"/>
        <v>0</v>
      </c>
      <c r="L336" s="345">
        <v>100</v>
      </c>
      <c r="M336" s="393">
        <f t="shared" si="319"/>
        <v>294840</v>
      </c>
      <c r="N336" s="393">
        <f t="shared" ref="N336:P336" si="323">N337</f>
        <v>0</v>
      </c>
      <c r="O336" s="393">
        <f t="shared" si="323"/>
        <v>0</v>
      </c>
      <c r="P336" s="393">
        <f t="shared" si="323"/>
        <v>0</v>
      </c>
      <c r="Q336" s="393">
        <f>+R336+S336+T336</f>
        <v>0</v>
      </c>
      <c r="R336" s="393">
        <f>R337+R338</f>
        <v>0</v>
      </c>
      <c r="S336" s="393">
        <f t="shared" ref="S336:V336" si="324">S337</f>
        <v>0</v>
      </c>
      <c r="T336" s="393">
        <f t="shared" si="324"/>
        <v>0</v>
      </c>
      <c r="U336" s="393">
        <f t="shared" si="324"/>
        <v>0</v>
      </c>
      <c r="V336" s="393">
        <f t="shared" si="324"/>
        <v>0</v>
      </c>
      <c r="W336" s="394"/>
      <c r="X336" s="394"/>
      <c r="Y336" s="394"/>
      <c r="Z336" s="394"/>
      <c r="AA336" s="357"/>
      <c r="AB336" s="342"/>
    </row>
    <row r="337" spans="2:29" ht="25.5" x14ac:dyDescent="0.2">
      <c r="B337" s="392"/>
      <c r="C337" s="392" t="s">
        <v>46</v>
      </c>
      <c r="D337" s="392"/>
      <c r="E337" s="355" t="s">
        <v>167</v>
      </c>
      <c r="F337" s="393">
        <f t="shared" ref="F337:K337" si="325">F338+F339</f>
        <v>294840</v>
      </c>
      <c r="G337" s="344">
        <f t="shared" si="325"/>
        <v>0</v>
      </c>
      <c r="H337" s="344">
        <f t="shared" si="325"/>
        <v>0</v>
      </c>
      <c r="I337" s="344">
        <f t="shared" si="325"/>
        <v>0</v>
      </c>
      <c r="J337" s="394">
        <f t="shared" si="325"/>
        <v>0</v>
      </c>
      <c r="K337" s="393">
        <f t="shared" si="325"/>
        <v>0</v>
      </c>
      <c r="L337" s="345">
        <v>100</v>
      </c>
      <c r="M337" s="393">
        <f>M338</f>
        <v>294840</v>
      </c>
      <c r="N337" s="394">
        <v>0</v>
      </c>
      <c r="O337" s="394">
        <v>0</v>
      </c>
      <c r="P337" s="394">
        <f>P338+P339</f>
        <v>0</v>
      </c>
      <c r="Q337" s="394">
        <f>Q338</f>
        <v>0</v>
      </c>
      <c r="R337" s="393">
        <v>0</v>
      </c>
      <c r="S337" s="393">
        <v>0</v>
      </c>
      <c r="T337" s="393">
        <f>T338</f>
        <v>0</v>
      </c>
      <c r="U337" s="393">
        <v>0</v>
      </c>
      <c r="V337" s="394">
        <v>0</v>
      </c>
      <c r="W337" s="394"/>
      <c r="X337" s="394"/>
      <c r="Y337" s="394"/>
      <c r="Z337" s="394"/>
      <c r="AA337" s="357"/>
      <c r="AB337" s="342"/>
    </row>
    <row r="338" spans="2:29" ht="25.5" x14ac:dyDescent="0.2">
      <c r="B338" s="392"/>
      <c r="C338" s="392"/>
      <c r="D338" s="395" t="s">
        <v>77</v>
      </c>
      <c r="E338" s="396" t="s">
        <v>129</v>
      </c>
      <c r="F338" s="393">
        <v>294840</v>
      </c>
      <c r="G338" s="394">
        <v>0</v>
      </c>
      <c r="H338" s="393">
        <v>0</v>
      </c>
      <c r="I338" s="393">
        <v>0</v>
      </c>
      <c r="J338" s="394">
        <f t="shared" si="318"/>
        <v>0</v>
      </c>
      <c r="K338" s="393">
        <v>0</v>
      </c>
      <c r="L338" s="345">
        <v>100</v>
      </c>
      <c r="M338" s="393">
        <f t="shared" ref="M338:M357" si="326">F338</f>
        <v>294840</v>
      </c>
      <c r="N338" s="394">
        <v>0</v>
      </c>
      <c r="O338" s="394">
        <v>0</v>
      </c>
      <c r="P338" s="394">
        <f t="shared" si="320"/>
        <v>0</v>
      </c>
      <c r="Q338" s="394">
        <f>T338+R338+S338</f>
        <v>0</v>
      </c>
      <c r="R338" s="393"/>
      <c r="S338" s="393"/>
      <c r="T338" s="393"/>
      <c r="U338" s="393"/>
      <c r="V338" s="394">
        <v>0</v>
      </c>
      <c r="W338" s="394"/>
      <c r="X338" s="394"/>
      <c r="Y338" s="394"/>
      <c r="Z338" s="394"/>
      <c r="AA338" s="342"/>
      <c r="AB338" s="342"/>
      <c r="AC338" s="365"/>
    </row>
    <row r="339" spans="2:29" ht="25.5" x14ac:dyDescent="0.2">
      <c r="B339" s="392"/>
      <c r="C339" s="392"/>
      <c r="D339" s="392" t="s">
        <v>125</v>
      </c>
      <c r="E339" s="350" t="s">
        <v>126</v>
      </c>
      <c r="F339" s="394">
        <v>0</v>
      </c>
      <c r="G339" s="394">
        <v>0</v>
      </c>
      <c r="H339" s="394">
        <v>0</v>
      </c>
      <c r="I339" s="394">
        <v>0</v>
      </c>
      <c r="J339" s="344">
        <f t="shared" si="318"/>
        <v>0</v>
      </c>
      <c r="K339" s="394">
        <v>0</v>
      </c>
      <c r="L339" s="345">
        <v>100</v>
      </c>
      <c r="M339" s="393">
        <f>+F339</f>
        <v>0</v>
      </c>
      <c r="N339" s="394">
        <v>0</v>
      </c>
      <c r="O339" s="394">
        <v>0</v>
      </c>
      <c r="P339" s="394">
        <f t="shared" si="320"/>
        <v>0</v>
      </c>
      <c r="Q339" s="394">
        <f>+R339+S339+T339</f>
        <v>0</v>
      </c>
      <c r="R339" s="393"/>
      <c r="S339" s="393"/>
      <c r="T339" s="394"/>
      <c r="U339" s="394"/>
      <c r="V339" s="394">
        <v>0</v>
      </c>
      <c r="W339" s="397"/>
      <c r="X339" s="397"/>
      <c r="Y339" s="397"/>
      <c r="Z339" s="394"/>
      <c r="AA339" s="342"/>
      <c r="AB339" s="342"/>
    </row>
    <row r="340" spans="2:29" ht="38.25" x14ac:dyDescent="0.2">
      <c r="B340" s="348" t="s">
        <v>168</v>
      </c>
      <c r="C340" s="341"/>
      <c r="D340" s="341"/>
      <c r="E340" s="355" t="s">
        <v>169</v>
      </c>
      <c r="F340" s="344">
        <f t="shared" ref="F340:K340" si="327">F341</f>
        <v>788250</v>
      </c>
      <c r="G340" s="344">
        <f t="shared" si="327"/>
        <v>464087</v>
      </c>
      <c r="H340" s="344">
        <f t="shared" si="327"/>
        <v>354857</v>
      </c>
      <c r="I340" s="344">
        <f t="shared" si="327"/>
        <v>429801.32093000005</v>
      </c>
      <c r="J340" s="344">
        <f t="shared" si="327"/>
        <v>-34285.679069999984</v>
      </c>
      <c r="K340" s="344">
        <f t="shared" si="327"/>
        <v>344753.22532999999</v>
      </c>
      <c r="L340" s="345">
        <f>(K340/H340)*100</f>
        <v>97.152719357374934</v>
      </c>
      <c r="M340" s="344">
        <f t="shared" ref="M340:V340" si="328">M341</f>
        <v>788250</v>
      </c>
      <c r="N340" s="344">
        <f>M340/F340*100</f>
        <v>100</v>
      </c>
      <c r="O340" s="344">
        <f t="shared" si="328"/>
        <v>0</v>
      </c>
      <c r="P340" s="344">
        <f t="shared" si="328"/>
        <v>-10103.77466999999</v>
      </c>
      <c r="Q340" s="344">
        <f t="shared" si="328"/>
        <v>-300</v>
      </c>
      <c r="R340" s="344">
        <f t="shared" si="328"/>
        <v>0</v>
      </c>
      <c r="S340" s="344">
        <f t="shared" si="328"/>
        <v>0</v>
      </c>
      <c r="T340" s="344">
        <f t="shared" si="328"/>
        <v>-300</v>
      </c>
      <c r="U340" s="344">
        <f t="shared" si="328"/>
        <v>0</v>
      </c>
      <c r="V340" s="344">
        <f t="shared" si="328"/>
        <v>-8568.2959999999894</v>
      </c>
      <c r="W340" s="344"/>
      <c r="X340" s="344"/>
      <c r="Y340" s="344"/>
      <c r="Z340" s="344"/>
      <c r="AA340" s="360"/>
      <c r="AB340" s="347"/>
    </row>
    <row r="341" spans="2:29" ht="25.5" x14ac:dyDescent="0.2">
      <c r="B341" s="348"/>
      <c r="C341" s="341" t="s">
        <v>46</v>
      </c>
      <c r="D341" s="341"/>
      <c r="E341" s="372" t="s">
        <v>47</v>
      </c>
      <c r="F341" s="344">
        <f t="shared" ref="F341:V341" si="329">SUM(F342:F356)</f>
        <v>788250</v>
      </c>
      <c r="G341" s="344">
        <f t="shared" si="329"/>
        <v>464087</v>
      </c>
      <c r="H341" s="344">
        <f t="shared" si="329"/>
        <v>354857</v>
      </c>
      <c r="I341" s="344">
        <f t="shared" si="329"/>
        <v>429801.32093000005</v>
      </c>
      <c r="J341" s="344">
        <f t="shared" si="329"/>
        <v>-34285.679069999984</v>
      </c>
      <c r="K341" s="344">
        <f t="shared" si="329"/>
        <v>344753.22532999999</v>
      </c>
      <c r="L341" s="344">
        <f t="shared" si="329"/>
        <v>1400</v>
      </c>
      <c r="M341" s="344">
        <f t="shared" si="329"/>
        <v>788250</v>
      </c>
      <c r="N341" s="344" t="e">
        <f t="shared" si="329"/>
        <v>#DIV/0!</v>
      </c>
      <c r="O341" s="344">
        <f t="shared" si="329"/>
        <v>0</v>
      </c>
      <c r="P341" s="344">
        <f t="shared" si="329"/>
        <v>-10103.77466999999</v>
      </c>
      <c r="Q341" s="344">
        <f t="shared" si="329"/>
        <v>-300</v>
      </c>
      <c r="R341" s="344">
        <f t="shared" si="329"/>
        <v>0</v>
      </c>
      <c r="S341" s="344">
        <f t="shared" si="329"/>
        <v>0</v>
      </c>
      <c r="T341" s="344">
        <f t="shared" si="329"/>
        <v>-300</v>
      </c>
      <c r="U341" s="344">
        <f t="shared" si="329"/>
        <v>0</v>
      </c>
      <c r="V341" s="344">
        <f t="shared" si="329"/>
        <v>-8568.2959999999894</v>
      </c>
      <c r="W341" s="344"/>
      <c r="X341" s="344"/>
      <c r="Y341" s="344"/>
      <c r="Z341" s="344"/>
      <c r="AA341" s="347"/>
      <c r="AB341" s="347"/>
    </row>
    <row r="342" spans="2:29" x14ac:dyDescent="0.2">
      <c r="B342" s="341"/>
      <c r="C342" s="341"/>
      <c r="D342" s="341" t="s">
        <v>88</v>
      </c>
      <c r="E342" s="350" t="s">
        <v>49</v>
      </c>
      <c r="F342" s="344">
        <v>506957</v>
      </c>
      <c r="G342" s="344">
        <v>251850</v>
      </c>
      <c r="H342" s="344">
        <v>246239</v>
      </c>
      <c r="I342" s="344">
        <v>240110.42300000001</v>
      </c>
      <c r="J342" s="344">
        <f t="shared" ref="J342:J357" si="330">I342-G342</f>
        <v>-11739.57699999999</v>
      </c>
      <c r="K342" s="344">
        <v>240110.42300000001</v>
      </c>
      <c r="L342" s="344">
        <v>100</v>
      </c>
      <c r="M342" s="345">
        <f t="shared" si="326"/>
        <v>506957</v>
      </c>
      <c r="N342" s="344">
        <v>100</v>
      </c>
      <c r="O342" s="344">
        <f t="shared" ref="O342:O346" si="331">M342-F342</f>
        <v>0</v>
      </c>
      <c r="P342" s="344">
        <f t="shared" ref="P342:P357" si="332">K342-H342</f>
        <v>-6128.5769999999902</v>
      </c>
      <c r="Q342" s="344">
        <f>+R342+S342+T342</f>
        <v>0</v>
      </c>
      <c r="R342" s="344"/>
      <c r="S342" s="345"/>
      <c r="T342" s="345"/>
      <c r="U342" s="344"/>
      <c r="V342" s="344">
        <f t="shared" ref="V342:V348" si="333">P342-Q342-U342</f>
        <v>-6128.5769999999902</v>
      </c>
      <c r="W342" s="344"/>
      <c r="X342" s="344"/>
      <c r="Y342" s="344"/>
      <c r="Z342" s="344"/>
      <c r="AA342" s="342"/>
      <c r="AB342" s="342"/>
    </row>
    <row r="343" spans="2:29" x14ac:dyDescent="0.2">
      <c r="B343" s="341"/>
      <c r="C343" s="341"/>
      <c r="D343" s="341" t="s">
        <v>101</v>
      </c>
      <c r="E343" s="350" t="s">
        <v>56</v>
      </c>
      <c r="F343" s="344">
        <v>27646</v>
      </c>
      <c r="G343" s="344">
        <v>10822</v>
      </c>
      <c r="H343" s="344">
        <v>10822</v>
      </c>
      <c r="I343" s="344">
        <v>10692.98</v>
      </c>
      <c r="J343" s="344">
        <f t="shared" si="330"/>
        <v>-129.02000000000044</v>
      </c>
      <c r="K343" s="344">
        <v>10692.98</v>
      </c>
      <c r="L343" s="344">
        <v>100</v>
      </c>
      <c r="M343" s="345">
        <f t="shared" si="326"/>
        <v>27646</v>
      </c>
      <c r="N343" s="344">
        <v>100</v>
      </c>
      <c r="O343" s="344">
        <f t="shared" si="331"/>
        <v>0</v>
      </c>
      <c r="P343" s="344">
        <f t="shared" si="332"/>
        <v>-129.02000000000044</v>
      </c>
      <c r="Q343" s="344">
        <f t="shared" ref="Q343:Q357" si="334">R343+S343+T343</f>
        <v>0</v>
      </c>
      <c r="R343" s="344"/>
      <c r="S343" s="344"/>
      <c r="T343" s="344"/>
      <c r="U343" s="344"/>
      <c r="V343" s="344">
        <f t="shared" si="333"/>
        <v>-129.02000000000044</v>
      </c>
      <c r="W343" s="344"/>
      <c r="X343" s="344"/>
      <c r="Y343" s="344"/>
      <c r="Z343" s="344"/>
      <c r="AA343" s="342"/>
      <c r="AB343" s="342"/>
    </row>
    <row r="344" spans="2:29" ht="38.25" x14ac:dyDescent="0.2">
      <c r="B344" s="348"/>
      <c r="C344" s="341"/>
      <c r="D344" s="353" t="s">
        <v>57</v>
      </c>
      <c r="E344" s="354" t="s">
        <v>58</v>
      </c>
      <c r="F344" s="344">
        <v>18896</v>
      </c>
      <c r="G344" s="344">
        <v>8800</v>
      </c>
      <c r="H344" s="344">
        <v>8800</v>
      </c>
      <c r="I344" s="344">
        <v>7414.2910000000002</v>
      </c>
      <c r="J344" s="344">
        <f t="shared" si="330"/>
        <v>-1385.7089999999998</v>
      </c>
      <c r="K344" s="344">
        <v>7414.2910000000002</v>
      </c>
      <c r="L344" s="345">
        <v>100</v>
      </c>
      <c r="M344" s="345">
        <f t="shared" si="326"/>
        <v>18896</v>
      </c>
      <c r="N344" s="344">
        <f t="shared" ref="N344:N357" si="335">M344/F344*100</f>
        <v>100</v>
      </c>
      <c r="O344" s="344">
        <f t="shared" si="331"/>
        <v>0</v>
      </c>
      <c r="P344" s="344">
        <f t="shared" si="332"/>
        <v>-1385.7089999999998</v>
      </c>
      <c r="Q344" s="344">
        <f t="shared" si="334"/>
        <v>0</v>
      </c>
      <c r="R344" s="345"/>
      <c r="S344" s="345"/>
      <c r="T344" s="344"/>
      <c r="U344" s="344"/>
      <c r="V344" s="344">
        <v>0</v>
      </c>
      <c r="W344" s="344"/>
      <c r="X344" s="344"/>
      <c r="Y344" s="344"/>
      <c r="Z344" s="344"/>
      <c r="AA344" s="342"/>
      <c r="AB344" s="342"/>
    </row>
    <row r="345" spans="2:29" x14ac:dyDescent="0.2">
      <c r="B345" s="341"/>
      <c r="C345" s="341"/>
      <c r="D345" s="341" t="s">
        <v>59</v>
      </c>
      <c r="E345" s="350" t="s">
        <v>60</v>
      </c>
      <c r="F345" s="344">
        <v>28405</v>
      </c>
      <c r="G345" s="344">
        <v>13500</v>
      </c>
      <c r="H345" s="344">
        <v>13500</v>
      </c>
      <c r="I345" s="344">
        <v>13353.968999999999</v>
      </c>
      <c r="J345" s="344">
        <f t="shared" si="330"/>
        <v>-146.03100000000086</v>
      </c>
      <c r="K345" s="344">
        <v>13353.968999999999</v>
      </c>
      <c r="L345" s="344">
        <v>100</v>
      </c>
      <c r="M345" s="345">
        <f t="shared" si="326"/>
        <v>28405</v>
      </c>
      <c r="N345" s="344">
        <v>100</v>
      </c>
      <c r="O345" s="344">
        <f t="shared" si="331"/>
        <v>0</v>
      </c>
      <c r="P345" s="344">
        <f t="shared" si="332"/>
        <v>-146.03100000000086</v>
      </c>
      <c r="Q345" s="344">
        <f t="shared" si="334"/>
        <v>0</v>
      </c>
      <c r="R345" s="344"/>
      <c r="S345" s="344"/>
      <c r="T345" s="344"/>
      <c r="U345" s="344"/>
      <c r="V345" s="344">
        <v>0</v>
      </c>
      <c r="W345" s="344"/>
      <c r="X345" s="344"/>
      <c r="Y345" s="344"/>
      <c r="Z345" s="344"/>
      <c r="AA345" s="342"/>
      <c r="AB345" s="342"/>
    </row>
    <row r="346" spans="2:29" ht="42" customHeight="1" x14ac:dyDescent="0.2">
      <c r="B346" s="341"/>
      <c r="C346" s="341"/>
      <c r="D346" s="341" t="s">
        <v>61</v>
      </c>
      <c r="E346" s="350" t="s">
        <v>102</v>
      </c>
      <c r="F346" s="344">
        <v>24078</v>
      </c>
      <c r="G346" s="344">
        <v>11184</v>
      </c>
      <c r="H346" s="344">
        <v>11184</v>
      </c>
      <c r="I346" s="344">
        <v>9869.0020000000004</v>
      </c>
      <c r="J346" s="344">
        <f t="shared" si="330"/>
        <v>-1314.9979999999996</v>
      </c>
      <c r="K346" s="344">
        <v>9869.0020000000004</v>
      </c>
      <c r="L346" s="344">
        <v>100</v>
      </c>
      <c r="M346" s="345">
        <f t="shared" si="326"/>
        <v>24078</v>
      </c>
      <c r="N346" s="344">
        <f t="shared" si="335"/>
        <v>100</v>
      </c>
      <c r="O346" s="344">
        <f t="shared" si="331"/>
        <v>0</v>
      </c>
      <c r="P346" s="344">
        <f t="shared" si="332"/>
        <v>-1314.9979999999996</v>
      </c>
      <c r="Q346" s="344">
        <f t="shared" si="334"/>
        <v>0</v>
      </c>
      <c r="R346" s="344"/>
      <c r="S346" s="344"/>
      <c r="T346" s="344"/>
      <c r="U346" s="344"/>
      <c r="V346" s="344">
        <f t="shared" si="333"/>
        <v>-1314.9979999999996</v>
      </c>
      <c r="W346" s="344"/>
      <c r="X346" s="344"/>
      <c r="Y346" s="344"/>
      <c r="Z346" s="344"/>
      <c r="AA346" s="342"/>
      <c r="AB346" s="342"/>
    </row>
    <row r="347" spans="2:29" ht="51" x14ac:dyDescent="0.2">
      <c r="B347" s="341"/>
      <c r="C347" s="341"/>
      <c r="D347" s="341" t="s">
        <v>64</v>
      </c>
      <c r="E347" s="398" t="s">
        <v>65</v>
      </c>
      <c r="F347" s="344">
        <v>16195</v>
      </c>
      <c r="G347" s="344">
        <v>7180</v>
      </c>
      <c r="H347" s="344">
        <v>7180</v>
      </c>
      <c r="I347" s="344">
        <v>6185.9179999999997</v>
      </c>
      <c r="J347" s="344">
        <f t="shared" si="330"/>
        <v>-994.08200000000033</v>
      </c>
      <c r="K347" s="344">
        <v>6185.9179999999997</v>
      </c>
      <c r="L347" s="344">
        <v>100</v>
      </c>
      <c r="M347" s="345">
        <f t="shared" si="326"/>
        <v>16195</v>
      </c>
      <c r="N347" s="344">
        <v>100</v>
      </c>
      <c r="O347" s="344">
        <v>0</v>
      </c>
      <c r="P347" s="344">
        <f t="shared" si="332"/>
        <v>-994.08200000000033</v>
      </c>
      <c r="Q347" s="344">
        <f t="shared" si="334"/>
        <v>0</v>
      </c>
      <c r="R347" s="344"/>
      <c r="S347" s="344"/>
      <c r="T347" s="344"/>
      <c r="U347" s="344"/>
      <c r="V347" s="344">
        <f t="shared" si="333"/>
        <v>-994.08200000000033</v>
      </c>
      <c r="W347" s="344"/>
      <c r="X347" s="344"/>
      <c r="Y347" s="344"/>
      <c r="Z347" s="344"/>
      <c r="AA347" s="342"/>
      <c r="AB347" s="342"/>
    </row>
    <row r="348" spans="2:29" ht="76.5" x14ac:dyDescent="0.2">
      <c r="B348" s="348"/>
      <c r="C348" s="341"/>
      <c r="D348" s="353" t="s">
        <v>71</v>
      </c>
      <c r="E348" s="349" t="s">
        <v>104</v>
      </c>
      <c r="F348" s="344">
        <v>8750</v>
      </c>
      <c r="G348" s="344">
        <v>8750</v>
      </c>
      <c r="H348" s="344">
        <v>1774</v>
      </c>
      <c r="I348" s="344">
        <v>1831.2909999999999</v>
      </c>
      <c r="J348" s="344">
        <f t="shared" si="330"/>
        <v>-6918.7089999999998</v>
      </c>
      <c r="K348" s="344">
        <v>1773.2909999999999</v>
      </c>
      <c r="L348" s="345">
        <v>100</v>
      </c>
      <c r="M348" s="345">
        <f t="shared" si="326"/>
        <v>8750</v>
      </c>
      <c r="N348" s="344">
        <f t="shared" si="335"/>
        <v>100</v>
      </c>
      <c r="O348" s="344">
        <f t="shared" ref="O348:O354" si="336">M348-F348</f>
        <v>0</v>
      </c>
      <c r="P348" s="344">
        <f t="shared" si="332"/>
        <v>-0.70900000000006003</v>
      </c>
      <c r="Q348" s="344">
        <f t="shared" si="334"/>
        <v>0</v>
      </c>
      <c r="R348" s="344"/>
      <c r="S348" s="345"/>
      <c r="T348" s="344"/>
      <c r="U348" s="363"/>
      <c r="V348" s="344">
        <f t="shared" si="333"/>
        <v>-0.70900000000006003</v>
      </c>
      <c r="W348" s="363"/>
      <c r="X348" s="363"/>
      <c r="Y348" s="363"/>
      <c r="Z348" s="363"/>
      <c r="AA348" s="342" t="s">
        <v>66</v>
      </c>
      <c r="AB348" s="342" t="s">
        <v>239</v>
      </c>
    </row>
    <row r="349" spans="2:29" s="403" customFormat="1" ht="63.75" x14ac:dyDescent="0.2">
      <c r="B349" s="399"/>
      <c r="C349" s="399"/>
      <c r="D349" s="399" t="s">
        <v>97</v>
      </c>
      <c r="E349" s="400" t="s">
        <v>98</v>
      </c>
      <c r="F349" s="401">
        <v>5608</v>
      </c>
      <c r="G349" s="401">
        <v>3286</v>
      </c>
      <c r="H349" s="401">
        <v>3286</v>
      </c>
      <c r="I349" s="401">
        <v>3283.1353300000001</v>
      </c>
      <c r="J349" s="401">
        <f t="shared" si="330"/>
        <v>-2.8646699999999328</v>
      </c>
      <c r="K349" s="401">
        <v>3283.1353300000001</v>
      </c>
      <c r="L349" s="402">
        <v>100</v>
      </c>
      <c r="M349" s="402">
        <f t="shared" si="326"/>
        <v>5608</v>
      </c>
      <c r="N349" s="401">
        <f t="shared" si="335"/>
        <v>100</v>
      </c>
      <c r="O349" s="401">
        <f t="shared" si="336"/>
        <v>0</v>
      </c>
      <c r="P349" s="401">
        <f t="shared" si="332"/>
        <v>-2.8646699999999328</v>
      </c>
      <c r="Q349" s="401">
        <f t="shared" si="334"/>
        <v>0</v>
      </c>
      <c r="R349" s="402"/>
      <c r="S349" s="402"/>
      <c r="T349" s="401"/>
      <c r="U349" s="401"/>
      <c r="V349" s="401">
        <v>0</v>
      </c>
      <c r="W349" s="401"/>
      <c r="X349" s="401"/>
      <c r="Y349" s="401"/>
      <c r="Z349" s="401"/>
      <c r="AA349" s="342" t="s">
        <v>66</v>
      </c>
      <c r="AB349" s="342" t="s">
        <v>66</v>
      </c>
    </row>
    <row r="350" spans="2:29" s="403" customFormat="1" ht="63.75" x14ac:dyDescent="0.2">
      <c r="B350" s="399"/>
      <c r="C350" s="399"/>
      <c r="D350" s="399" t="s">
        <v>73</v>
      </c>
      <c r="E350" s="400" t="s">
        <v>74</v>
      </c>
      <c r="F350" s="401">
        <v>17715</v>
      </c>
      <c r="G350" s="401">
        <v>17715</v>
      </c>
      <c r="H350" s="401">
        <v>7445</v>
      </c>
      <c r="I350" s="401">
        <v>17641.349600000001</v>
      </c>
      <c r="J350" s="401">
        <f t="shared" si="330"/>
        <v>-73.650399999998626</v>
      </c>
      <c r="K350" s="401">
        <v>7445</v>
      </c>
      <c r="L350" s="402">
        <v>100</v>
      </c>
      <c r="M350" s="402">
        <f t="shared" si="326"/>
        <v>17715</v>
      </c>
      <c r="N350" s="401">
        <f t="shared" si="335"/>
        <v>100</v>
      </c>
      <c r="O350" s="401">
        <f t="shared" si="336"/>
        <v>0</v>
      </c>
      <c r="P350" s="401">
        <f t="shared" si="332"/>
        <v>0</v>
      </c>
      <c r="Q350" s="401">
        <f t="shared" si="334"/>
        <v>0</v>
      </c>
      <c r="R350" s="402"/>
      <c r="S350" s="402"/>
      <c r="T350" s="402"/>
      <c r="U350" s="401"/>
      <c r="V350" s="401">
        <f t="shared" ref="V350:V356" si="337">P350-Q350-U350</f>
        <v>0</v>
      </c>
      <c r="W350" s="401"/>
      <c r="X350" s="401"/>
      <c r="Y350" s="401"/>
      <c r="Z350" s="401"/>
      <c r="AA350" s="342"/>
      <c r="AB350" s="342" t="s">
        <v>66</v>
      </c>
    </row>
    <row r="351" spans="2:29" s="403" customFormat="1" ht="56.25" customHeight="1" x14ac:dyDescent="0.2">
      <c r="B351" s="399"/>
      <c r="C351" s="399"/>
      <c r="D351" s="404" t="s">
        <v>75</v>
      </c>
      <c r="E351" s="405" t="s">
        <v>76</v>
      </c>
      <c r="F351" s="401">
        <v>3962</v>
      </c>
      <c r="G351" s="401">
        <v>962</v>
      </c>
      <c r="H351" s="401">
        <v>330</v>
      </c>
      <c r="I351" s="401">
        <v>939.65499999999997</v>
      </c>
      <c r="J351" s="401">
        <f t="shared" si="330"/>
        <v>-22.345000000000027</v>
      </c>
      <c r="K351" s="401">
        <v>330</v>
      </c>
      <c r="L351" s="402">
        <v>100</v>
      </c>
      <c r="M351" s="402">
        <f t="shared" si="326"/>
        <v>3962</v>
      </c>
      <c r="N351" s="401">
        <f t="shared" si="335"/>
        <v>100</v>
      </c>
      <c r="O351" s="401">
        <f t="shared" si="336"/>
        <v>0</v>
      </c>
      <c r="P351" s="401">
        <f t="shared" si="332"/>
        <v>0</v>
      </c>
      <c r="Q351" s="401">
        <f t="shared" si="334"/>
        <v>0</v>
      </c>
      <c r="R351" s="402"/>
      <c r="S351" s="402"/>
      <c r="T351" s="402"/>
      <c r="U351" s="401"/>
      <c r="V351" s="401">
        <v>0</v>
      </c>
      <c r="W351" s="401"/>
      <c r="X351" s="401"/>
      <c r="Y351" s="401"/>
      <c r="Z351" s="401"/>
      <c r="AA351" s="406"/>
      <c r="AB351" s="342" t="s">
        <v>66</v>
      </c>
    </row>
    <row r="352" spans="2:29" s="403" customFormat="1" ht="76.5" x14ac:dyDescent="0.2">
      <c r="B352" s="407"/>
      <c r="C352" s="399"/>
      <c r="D352" s="399" t="s">
        <v>77</v>
      </c>
      <c r="E352" s="400" t="s">
        <v>78</v>
      </c>
      <c r="F352" s="401">
        <v>116972</v>
      </c>
      <c r="G352" s="401">
        <v>116972</v>
      </c>
      <c r="H352" s="401">
        <v>42990</v>
      </c>
      <c r="I352" s="401">
        <v>113958.213</v>
      </c>
      <c r="J352" s="401">
        <f t="shared" si="330"/>
        <v>-3013.7869999999966</v>
      </c>
      <c r="K352" s="401">
        <v>42989.62</v>
      </c>
      <c r="L352" s="402">
        <v>100</v>
      </c>
      <c r="M352" s="402">
        <f t="shared" si="326"/>
        <v>116972</v>
      </c>
      <c r="N352" s="401">
        <f t="shared" si="335"/>
        <v>100</v>
      </c>
      <c r="O352" s="401">
        <f t="shared" si="336"/>
        <v>0</v>
      </c>
      <c r="P352" s="401">
        <f t="shared" si="332"/>
        <v>-0.37999999999738066</v>
      </c>
      <c r="Q352" s="401">
        <f t="shared" si="334"/>
        <v>0</v>
      </c>
      <c r="R352" s="401"/>
      <c r="S352" s="402"/>
      <c r="T352" s="401"/>
      <c r="U352" s="408"/>
      <c r="V352" s="401">
        <f t="shared" si="337"/>
        <v>-0.37999999999738066</v>
      </c>
      <c r="W352" s="408"/>
      <c r="X352" s="408"/>
      <c r="Y352" s="408"/>
      <c r="Z352" s="408"/>
      <c r="AA352" s="342" t="s">
        <v>66</v>
      </c>
      <c r="AB352" s="342" t="s">
        <v>239</v>
      </c>
    </row>
    <row r="353" spans="1:672" ht="63.75" x14ac:dyDescent="0.2">
      <c r="B353" s="348"/>
      <c r="C353" s="341"/>
      <c r="D353" s="353" t="s">
        <v>79</v>
      </c>
      <c r="E353" s="349" t="s">
        <v>80</v>
      </c>
      <c r="F353" s="345">
        <v>321</v>
      </c>
      <c r="G353" s="345">
        <v>321</v>
      </c>
      <c r="H353" s="345">
        <v>321</v>
      </c>
      <c r="I353" s="345">
        <v>320.12599999999998</v>
      </c>
      <c r="J353" s="344">
        <f t="shared" si="330"/>
        <v>-0.87400000000002365</v>
      </c>
      <c r="K353" s="345">
        <v>320.12599999999998</v>
      </c>
      <c r="L353" s="345">
        <v>0</v>
      </c>
      <c r="M353" s="345">
        <f t="shared" si="326"/>
        <v>321</v>
      </c>
      <c r="N353" s="344">
        <f t="shared" si="335"/>
        <v>100</v>
      </c>
      <c r="O353" s="344">
        <f t="shared" si="336"/>
        <v>0</v>
      </c>
      <c r="P353" s="344">
        <f t="shared" si="332"/>
        <v>-0.87400000000002365</v>
      </c>
      <c r="Q353" s="344">
        <f t="shared" si="334"/>
        <v>-300</v>
      </c>
      <c r="R353" s="345"/>
      <c r="S353" s="356"/>
      <c r="T353" s="356">
        <v>-300</v>
      </c>
      <c r="U353" s="345"/>
      <c r="V353" s="344">
        <v>0</v>
      </c>
      <c r="W353" s="344"/>
      <c r="X353" s="344"/>
      <c r="Y353" s="344"/>
      <c r="Z353" s="344"/>
      <c r="AA353" s="342" t="s">
        <v>66</v>
      </c>
      <c r="AB353" s="342" t="s">
        <v>66</v>
      </c>
    </row>
    <row r="354" spans="1:672" ht="38.25" x14ac:dyDescent="0.2">
      <c r="B354" s="348"/>
      <c r="C354" s="341"/>
      <c r="D354" s="353" t="s">
        <v>206</v>
      </c>
      <c r="E354" s="350" t="s">
        <v>207</v>
      </c>
      <c r="F354" s="344">
        <v>45</v>
      </c>
      <c r="G354" s="344">
        <v>45</v>
      </c>
      <c r="H354" s="344">
        <v>45</v>
      </c>
      <c r="I354" s="344">
        <v>45</v>
      </c>
      <c r="J354" s="344">
        <f t="shared" si="330"/>
        <v>0</v>
      </c>
      <c r="K354" s="344">
        <v>45</v>
      </c>
      <c r="L354" s="345">
        <v>100</v>
      </c>
      <c r="M354" s="345">
        <f t="shared" si="326"/>
        <v>45</v>
      </c>
      <c r="N354" s="344">
        <f t="shared" si="335"/>
        <v>100</v>
      </c>
      <c r="O354" s="344">
        <f t="shared" si="336"/>
        <v>0</v>
      </c>
      <c r="P354" s="344">
        <f t="shared" si="332"/>
        <v>0</v>
      </c>
      <c r="Q354" s="344">
        <f t="shared" si="334"/>
        <v>0</v>
      </c>
      <c r="R354" s="345"/>
      <c r="S354" s="345"/>
      <c r="T354" s="344"/>
      <c r="U354" s="344"/>
      <c r="V354" s="344">
        <f t="shared" si="337"/>
        <v>0</v>
      </c>
      <c r="W354" s="344"/>
      <c r="X354" s="344"/>
      <c r="Y354" s="344"/>
      <c r="Z354" s="344"/>
      <c r="AA354" s="342"/>
      <c r="AB354" s="342"/>
    </row>
    <row r="355" spans="1:672" ht="76.5" x14ac:dyDescent="0.2">
      <c r="B355" s="341"/>
      <c r="C355" s="341"/>
      <c r="D355" s="353" t="s">
        <v>85</v>
      </c>
      <c r="E355" s="349" t="s">
        <v>86</v>
      </c>
      <c r="F355" s="344">
        <v>12700</v>
      </c>
      <c r="G355" s="344">
        <v>12700</v>
      </c>
      <c r="H355" s="344">
        <v>941</v>
      </c>
      <c r="I355" s="344">
        <v>4155.9679999999998</v>
      </c>
      <c r="J355" s="344">
        <f t="shared" si="330"/>
        <v>-8544.0319999999992</v>
      </c>
      <c r="K355" s="344">
        <v>940.47</v>
      </c>
      <c r="L355" s="345">
        <v>100</v>
      </c>
      <c r="M355" s="345">
        <f t="shared" si="326"/>
        <v>12700</v>
      </c>
      <c r="N355" s="344">
        <f t="shared" si="335"/>
        <v>100</v>
      </c>
      <c r="O355" s="344">
        <v>0</v>
      </c>
      <c r="P355" s="344">
        <f t="shared" si="332"/>
        <v>-0.52999999999997272</v>
      </c>
      <c r="Q355" s="344">
        <f t="shared" si="334"/>
        <v>0</v>
      </c>
      <c r="R355" s="345"/>
      <c r="S355" s="345"/>
      <c r="T355" s="344"/>
      <c r="U355" s="344"/>
      <c r="V355" s="344">
        <f t="shared" si="337"/>
        <v>-0.52999999999997272</v>
      </c>
      <c r="W355" s="363"/>
      <c r="X355" s="363"/>
      <c r="Y355" s="363"/>
      <c r="Z355" s="344"/>
      <c r="AA355" s="342"/>
      <c r="AB355" s="342" t="s">
        <v>239</v>
      </c>
    </row>
    <row r="356" spans="1:672" ht="15.75" customHeight="1" x14ac:dyDescent="0.2">
      <c r="B356" s="341"/>
      <c r="C356" s="341"/>
      <c r="D356" s="341" t="s">
        <v>83</v>
      </c>
      <c r="E356" s="350" t="s">
        <v>153</v>
      </c>
      <c r="F356" s="344">
        <v>0</v>
      </c>
      <c r="G356" s="344">
        <v>0</v>
      </c>
      <c r="H356" s="344">
        <v>0</v>
      </c>
      <c r="I356" s="344">
        <v>0</v>
      </c>
      <c r="J356" s="344">
        <f t="shared" si="330"/>
        <v>0</v>
      </c>
      <c r="K356" s="344">
        <v>0</v>
      </c>
      <c r="L356" s="345">
        <v>100</v>
      </c>
      <c r="M356" s="345">
        <f t="shared" si="326"/>
        <v>0</v>
      </c>
      <c r="N356" s="344" t="e">
        <f t="shared" si="335"/>
        <v>#DIV/0!</v>
      </c>
      <c r="O356" s="344">
        <f>M356-F356</f>
        <v>0</v>
      </c>
      <c r="P356" s="344">
        <f t="shared" si="332"/>
        <v>0</v>
      </c>
      <c r="Q356" s="344">
        <f t="shared" si="334"/>
        <v>0</v>
      </c>
      <c r="R356" s="345"/>
      <c r="S356" s="345"/>
      <c r="T356" s="344"/>
      <c r="U356" s="344"/>
      <c r="V356" s="344">
        <f t="shared" si="337"/>
        <v>0</v>
      </c>
      <c r="W356" s="344"/>
      <c r="X356" s="344"/>
      <c r="Y356" s="344"/>
      <c r="Z356" s="344"/>
      <c r="AA356" s="342"/>
      <c r="AB356" s="342"/>
    </row>
    <row r="357" spans="1:672" s="409" customFormat="1" ht="40.5" customHeight="1" x14ac:dyDescent="0.2">
      <c r="B357" s="348" t="s">
        <v>170</v>
      </c>
      <c r="C357" s="341" t="s">
        <v>171</v>
      </c>
      <c r="D357" s="341" t="s">
        <v>77</v>
      </c>
      <c r="E357" s="350" t="s">
        <v>172</v>
      </c>
      <c r="F357" s="344">
        <v>17845</v>
      </c>
      <c r="G357" s="344">
        <v>17845</v>
      </c>
      <c r="H357" s="344">
        <v>6935</v>
      </c>
      <c r="I357" s="344">
        <v>17845</v>
      </c>
      <c r="J357" s="344">
        <f t="shared" si="330"/>
        <v>0</v>
      </c>
      <c r="K357" s="344">
        <v>5607.4348900000005</v>
      </c>
      <c r="L357" s="345">
        <v>100</v>
      </c>
      <c r="M357" s="345">
        <f t="shared" si="326"/>
        <v>17845</v>
      </c>
      <c r="N357" s="344">
        <f t="shared" si="335"/>
        <v>100</v>
      </c>
      <c r="O357" s="344">
        <v>0</v>
      </c>
      <c r="P357" s="344">
        <f t="shared" si="332"/>
        <v>-1327.5651099999995</v>
      </c>
      <c r="Q357" s="344">
        <f t="shared" si="334"/>
        <v>0</v>
      </c>
      <c r="R357" s="344"/>
      <c r="S357" s="345"/>
      <c r="T357" s="344"/>
      <c r="U357" s="344"/>
      <c r="V357" s="344">
        <v>0</v>
      </c>
      <c r="W357" s="344"/>
      <c r="X357" s="344"/>
      <c r="Y357" s="344"/>
      <c r="Z357" s="344"/>
      <c r="AA357" s="342"/>
      <c r="AB357" s="350"/>
    </row>
    <row r="358" spans="1:672" ht="25.5" x14ac:dyDescent="0.2">
      <c r="B358" s="392" t="s">
        <v>187</v>
      </c>
      <c r="C358" s="392"/>
      <c r="D358" s="392"/>
      <c r="E358" s="380" t="s">
        <v>188</v>
      </c>
      <c r="F358" s="393">
        <f t="shared" ref="F358:K358" si="338">F359+F361</f>
        <v>416747</v>
      </c>
      <c r="G358" s="393">
        <f t="shared" si="338"/>
        <v>416747</v>
      </c>
      <c r="H358" s="393">
        <f t="shared" si="338"/>
        <v>113861</v>
      </c>
      <c r="I358" s="393">
        <f t="shared" si="338"/>
        <v>386545.80310000002</v>
      </c>
      <c r="J358" s="393">
        <f t="shared" si="338"/>
        <v>-30201.196899999995</v>
      </c>
      <c r="K358" s="393">
        <f t="shared" si="338"/>
        <v>76951.715989999997</v>
      </c>
      <c r="L358" s="345">
        <f t="shared" ref="L358:L365" si="339">(K358/H358)*100</f>
        <v>67.583910197521533</v>
      </c>
      <c r="M358" s="393">
        <f t="shared" ref="M358:Q358" si="340">M359+M361</f>
        <v>416747</v>
      </c>
      <c r="N358" s="393">
        <f t="shared" si="340"/>
        <v>0</v>
      </c>
      <c r="O358" s="393">
        <f t="shared" si="340"/>
        <v>0</v>
      </c>
      <c r="P358" s="393">
        <f t="shared" si="340"/>
        <v>-36909.284010000003</v>
      </c>
      <c r="Q358" s="393">
        <f t="shared" si="340"/>
        <v>-2837.6959999999999</v>
      </c>
      <c r="R358" s="393">
        <f>R359+R360</f>
        <v>0</v>
      </c>
      <c r="S358" s="393">
        <f t="shared" ref="S358:V364" si="341">S359</f>
        <v>0</v>
      </c>
      <c r="T358" s="393">
        <f t="shared" si="341"/>
        <v>-2837.6959999999999</v>
      </c>
      <c r="U358" s="393">
        <f t="shared" si="341"/>
        <v>0</v>
      </c>
      <c r="V358" s="393">
        <f t="shared" si="341"/>
        <v>0</v>
      </c>
      <c r="W358" s="394"/>
      <c r="X358" s="394"/>
      <c r="Y358" s="394"/>
      <c r="Z358" s="394"/>
      <c r="AA358" s="357"/>
      <c r="AB358" s="342"/>
    </row>
    <row r="359" spans="1:672" ht="42.75" customHeight="1" x14ac:dyDescent="0.2">
      <c r="B359" s="392"/>
      <c r="C359" s="392" t="s">
        <v>88</v>
      </c>
      <c r="D359" s="392"/>
      <c r="E359" s="355" t="s">
        <v>189</v>
      </c>
      <c r="F359" s="393">
        <f t="shared" ref="F359:K359" si="342">F360</f>
        <v>287514</v>
      </c>
      <c r="G359" s="393">
        <f t="shared" si="342"/>
        <v>287514</v>
      </c>
      <c r="H359" s="393">
        <f t="shared" si="342"/>
        <v>68690</v>
      </c>
      <c r="I359" s="393">
        <f t="shared" si="342"/>
        <v>259332.86480000001</v>
      </c>
      <c r="J359" s="393">
        <f t="shared" si="342"/>
        <v>-28181.13519999999</v>
      </c>
      <c r="K359" s="393">
        <f t="shared" si="342"/>
        <v>41861.690009999998</v>
      </c>
      <c r="L359" s="345">
        <f t="shared" si="339"/>
        <v>60.942917469791816</v>
      </c>
      <c r="M359" s="393">
        <f t="shared" ref="M359:Q359" si="343">M360</f>
        <v>287514</v>
      </c>
      <c r="N359" s="393">
        <f t="shared" si="343"/>
        <v>0</v>
      </c>
      <c r="O359" s="393">
        <f t="shared" si="343"/>
        <v>0</v>
      </c>
      <c r="P359" s="393">
        <f t="shared" si="343"/>
        <v>-26828.309990000002</v>
      </c>
      <c r="Q359" s="393">
        <f t="shared" si="343"/>
        <v>-2837.6959999999999</v>
      </c>
      <c r="R359" s="393">
        <v>0</v>
      </c>
      <c r="S359" s="393">
        <v>0</v>
      </c>
      <c r="T359" s="393">
        <f t="shared" si="341"/>
        <v>-2837.6959999999999</v>
      </c>
      <c r="U359" s="393">
        <v>0</v>
      </c>
      <c r="V359" s="394">
        <v>0</v>
      </c>
      <c r="W359" s="394"/>
      <c r="X359" s="394"/>
      <c r="Y359" s="394"/>
      <c r="Z359" s="394"/>
      <c r="AA359" s="357"/>
      <c r="AB359" s="342"/>
    </row>
    <row r="360" spans="1:672" ht="76.5" x14ac:dyDescent="0.2">
      <c r="B360" s="392"/>
      <c r="C360" s="392"/>
      <c r="D360" s="395" t="s">
        <v>77</v>
      </c>
      <c r="E360" s="396" t="s">
        <v>129</v>
      </c>
      <c r="F360" s="393">
        <v>287514</v>
      </c>
      <c r="G360" s="394">
        <v>287514</v>
      </c>
      <c r="H360" s="393">
        <v>68690</v>
      </c>
      <c r="I360" s="393">
        <v>259332.86480000001</v>
      </c>
      <c r="J360" s="394">
        <f t="shared" ref="J360:J365" si="344">I360-G360</f>
        <v>-28181.13519999999</v>
      </c>
      <c r="K360" s="393">
        <v>41861.690009999998</v>
      </c>
      <c r="L360" s="345">
        <f t="shared" si="339"/>
        <v>60.942917469791816</v>
      </c>
      <c r="M360" s="393">
        <f t="shared" ref="M360:M363" si="345">F360</f>
        <v>287514</v>
      </c>
      <c r="N360" s="394">
        <v>0</v>
      </c>
      <c r="O360" s="394">
        <v>0</v>
      </c>
      <c r="P360" s="394">
        <f t="shared" ref="P360:P365" si="346">K360-H360</f>
        <v>-26828.309990000002</v>
      </c>
      <c r="Q360" s="394">
        <f t="shared" ref="Q360:Q365" si="347">T360+R360+S360</f>
        <v>-2837.6959999999999</v>
      </c>
      <c r="R360" s="393"/>
      <c r="S360" s="393"/>
      <c r="T360" s="393">
        <v>-2837.6959999999999</v>
      </c>
      <c r="U360" s="393"/>
      <c r="V360" s="394">
        <v>0</v>
      </c>
      <c r="W360" s="394"/>
      <c r="X360" s="394"/>
      <c r="Y360" s="394"/>
      <c r="Z360" s="394"/>
      <c r="AA360" s="342" t="s">
        <v>239</v>
      </c>
      <c r="AB360" s="342" t="s">
        <v>239</v>
      </c>
      <c r="AC360" s="365"/>
    </row>
    <row r="361" spans="1:672" ht="39.75" customHeight="1" x14ac:dyDescent="0.2">
      <c r="B361" s="392"/>
      <c r="C361" s="392" t="s">
        <v>51</v>
      </c>
      <c r="D361" s="392"/>
      <c r="E361" s="355" t="s">
        <v>189</v>
      </c>
      <c r="F361" s="393">
        <f t="shared" ref="F361:K361" si="348">F362</f>
        <v>129233</v>
      </c>
      <c r="G361" s="393">
        <f t="shared" si="348"/>
        <v>129233</v>
      </c>
      <c r="H361" s="393">
        <f t="shared" si="348"/>
        <v>45171</v>
      </c>
      <c r="I361" s="393">
        <f t="shared" si="348"/>
        <v>127212.93829999999</v>
      </c>
      <c r="J361" s="393">
        <f t="shared" si="348"/>
        <v>-2020.0617000000057</v>
      </c>
      <c r="K361" s="393">
        <f t="shared" si="348"/>
        <v>35090.025979999999</v>
      </c>
      <c r="L361" s="345">
        <f t="shared" si="339"/>
        <v>77.682641473511765</v>
      </c>
      <c r="M361" s="393">
        <f t="shared" ref="M361:Q361" si="349">M362</f>
        <v>129233</v>
      </c>
      <c r="N361" s="393">
        <f t="shared" si="349"/>
        <v>0</v>
      </c>
      <c r="O361" s="393">
        <f t="shared" si="349"/>
        <v>0</v>
      </c>
      <c r="P361" s="393">
        <f t="shared" si="349"/>
        <v>-10080.974020000001</v>
      </c>
      <c r="Q361" s="393">
        <f t="shared" si="349"/>
        <v>0</v>
      </c>
      <c r="R361" s="393">
        <v>0</v>
      </c>
      <c r="S361" s="393">
        <v>0</v>
      </c>
      <c r="T361" s="393">
        <f t="shared" si="341"/>
        <v>0</v>
      </c>
      <c r="U361" s="393">
        <v>0</v>
      </c>
      <c r="V361" s="394">
        <v>0</v>
      </c>
      <c r="W361" s="394"/>
      <c r="X361" s="394"/>
      <c r="Y361" s="394"/>
      <c r="Z361" s="394"/>
      <c r="AA361" s="357"/>
      <c r="AB361" s="342"/>
    </row>
    <row r="362" spans="1:672" ht="76.5" x14ac:dyDescent="0.2">
      <c r="B362" s="392"/>
      <c r="C362" s="392"/>
      <c r="D362" s="395" t="s">
        <v>77</v>
      </c>
      <c r="E362" s="396" t="s">
        <v>129</v>
      </c>
      <c r="F362" s="393">
        <v>129233</v>
      </c>
      <c r="G362" s="394">
        <v>129233</v>
      </c>
      <c r="H362" s="393">
        <v>45171</v>
      </c>
      <c r="I362" s="393">
        <v>127212.93829999999</v>
      </c>
      <c r="J362" s="394">
        <f t="shared" si="344"/>
        <v>-2020.0617000000057</v>
      </c>
      <c r="K362" s="393">
        <v>35090.025979999999</v>
      </c>
      <c r="L362" s="345">
        <f t="shared" si="339"/>
        <v>77.682641473511765</v>
      </c>
      <c r="M362" s="393">
        <f t="shared" si="345"/>
        <v>129233</v>
      </c>
      <c r="N362" s="394">
        <v>0</v>
      </c>
      <c r="O362" s="394">
        <v>0</v>
      </c>
      <c r="P362" s="394">
        <f t="shared" si="346"/>
        <v>-10080.974020000001</v>
      </c>
      <c r="Q362" s="394">
        <f t="shared" si="347"/>
        <v>0</v>
      </c>
      <c r="R362" s="393"/>
      <c r="S362" s="393"/>
      <c r="T362" s="393"/>
      <c r="U362" s="393"/>
      <c r="V362" s="394">
        <v>0</v>
      </c>
      <c r="W362" s="394"/>
      <c r="X362" s="394"/>
      <c r="Y362" s="394"/>
      <c r="Z362" s="394"/>
      <c r="AA362" s="342" t="s">
        <v>239</v>
      </c>
      <c r="AB362" s="342" t="s">
        <v>239</v>
      </c>
      <c r="AC362" s="365"/>
    </row>
    <row r="363" spans="1:672" ht="25.5" x14ac:dyDescent="0.2">
      <c r="B363" s="392" t="s">
        <v>190</v>
      </c>
      <c r="C363" s="392"/>
      <c r="D363" s="392"/>
      <c r="E363" s="380" t="s">
        <v>188</v>
      </c>
      <c r="F363" s="393">
        <f t="shared" ref="F363:K363" si="350">F364</f>
        <v>135500</v>
      </c>
      <c r="G363" s="393">
        <f t="shared" si="350"/>
        <v>118111</v>
      </c>
      <c r="H363" s="393">
        <f>+H364</f>
        <v>50766</v>
      </c>
      <c r="I363" s="393">
        <f t="shared" si="350"/>
        <v>106354.764</v>
      </c>
      <c r="J363" s="393">
        <f t="shared" si="350"/>
        <v>-11756.236000000004</v>
      </c>
      <c r="K363" s="393">
        <f t="shared" si="350"/>
        <v>46608.799299999999</v>
      </c>
      <c r="L363" s="345">
        <f t="shared" si="339"/>
        <v>91.811053263995589</v>
      </c>
      <c r="M363" s="393">
        <f t="shared" si="345"/>
        <v>135500</v>
      </c>
      <c r="N363" s="393">
        <f t="shared" ref="N363:P363" si="351">N364</f>
        <v>0</v>
      </c>
      <c r="O363" s="393">
        <f t="shared" si="351"/>
        <v>0</v>
      </c>
      <c r="P363" s="393">
        <f t="shared" si="351"/>
        <v>-4157.2007000000012</v>
      </c>
      <c r="Q363" s="393">
        <f>+R363+S363+T363</f>
        <v>-255.708</v>
      </c>
      <c r="R363" s="393">
        <f>R364+R365</f>
        <v>0</v>
      </c>
      <c r="S363" s="393">
        <f t="shared" ref="S363:V363" si="352">S364</f>
        <v>0</v>
      </c>
      <c r="T363" s="393">
        <f t="shared" si="341"/>
        <v>-255.708</v>
      </c>
      <c r="U363" s="393">
        <f t="shared" si="352"/>
        <v>0</v>
      </c>
      <c r="V363" s="393">
        <f t="shared" si="352"/>
        <v>0</v>
      </c>
      <c r="W363" s="394"/>
      <c r="X363" s="394"/>
      <c r="Y363" s="394"/>
      <c r="Z363" s="394"/>
      <c r="AA363" s="357"/>
      <c r="AB363" s="342"/>
    </row>
    <row r="364" spans="1:672" ht="39.75" customHeight="1" x14ac:dyDescent="0.2">
      <c r="B364" s="392"/>
      <c r="C364" s="392" t="s">
        <v>171</v>
      </c>
      <c r="D364" s="392"/>
      <c r="E364" s="355" t="s">
        <v>189</v>
      </c>
      <c r="F364" s="393">
        <f t="shared" ref="F364:K364" si="353">F365+F366</f>
        <v>135500</v>
      </c>
      <c r="G364" s="344">
        <f t="shared" si="353"/>
        <v>118111</v>
      </c>
      <c r="H364" s="344">
        <f t="shared" si="353"/>
        <v>50766</v>
      </c>
      <c r="I364" s="344">
        <f t="shared" si="353"/>
        <v>106354.764</v>
      </c>
      <c r="J364" s="394">
        <f t="shared" si="353"/>
        <v>-11756.236000000004</v>
      </c>
      <c r="K364" s="393">
        <f t="shared" si="353"/>
        <v>46608.799299999999</v>
      </c>
      <c r="L364" s="345">
        <f t="shared" si="339"/>
        <v>91.811053263995589</v>
      </c>
      <c r="M364" s="393">
        <f>M365</f>
        <v>135500</v>
      </c>
      <c r="N364" s="394">
        <v>0</v>
      </c>
      <c r="O364" s="394">
        <v>0</v>
      </c>
      <c r="P364" s="394">
        <f>P365+P366</f>
        <v>-4157.2007000000012</v>
      </c>
      <c r="Q364" s="394">
        <f>Q365</f>
        <v>-255.708</v>
      </c>
      <c r="R364" s="393">
        <v>0</v>
      </c>
      <c r="S364" s="393">
        <v>0</v>
      </c>
      <c r="T364" s="393">
        <f t="shared" si="341"/>
        <v>-255.708</v>
      </c>
      <c r="U364" s="393">
        <v>0</v>
      </c>
      <c r="V364" s="394">
        <v>0</v>
      </c>
      <c r="W364" s="394"/>
      <c r="X364" s="394"/>
      <c r="Y364" s="394"/>
      <c r="Z364" s="394"/>
      <c r="AA364" s="357"/>
      <c r="AB364" s="342"/>
    </row>
    <row r="365" spans="1:672" s="409" customFormat="1" ht="76.5" x14ac:dyDescent="0.2">
      <c r="B365" s="341"/>
      <c r="C365" s="341"/>
      <c r="D365" s="353" t="s">
        <v>77</v>
      </c>
      <c r="E365" s="349" t="s">
        <v>129</v>
      </c>
      <c r="F365" s="345">
        <v>135500</v>
      </c>
      <c r="G365" s="344">
        <v>118111</v>
      </c>
      <c r="H365" s="345">
        <v>50766</v>
      </c>
      <c r="I365" s="345">
        <v>106354.764</v>
      </c>
      <c r="J365" s="344">
        <f t="shared" si="344"/>
        <v>-11756.236000000004</v>
      </c>
      <c r="K365" s="345">
        <v>46608.799299999999</v>
      </c>
      <c r="L365" s="345">
        <f t="shared" si="339"/>
        <v>91.811053263995589</v>
      </c>
      <c r="M365" s="345">
        <f>F365</f>
        <v>135500</v>
      </c>
      <c r="N365" s="344">
        <v>0</v>
      </c>
      <c r="O365" s="344">
        <v>0</v>
      </c>
      <c r="P365" s="344">
        <f t="shared" si="346"/>
        <v>-4157.2007000000012</v>
      </c>
      <c r="Q365" s="344">
        <f t="shared" si="347"/>
        <v>-255.708</v>
      </c>
      <c r="R365" s="345"/>
      <c r="S365" s="345"/>
      <c r="T365" s="345">
        <v>-255.708</v>
      </c>
      <c r="U365" s="345"/>
      <c r="V365" s="344">
        <v>0</v>
      </c>
      <c r="W365" s="344"/>
      <c r="X365" s="344"/>
      <c r="Y365" s="344"/>
      <c r="Z365" s="344"/>
      <c r="AA365" s="342" t="s">
        <v>239</v>
      </c>
      <c r="AB365" s="342" t="s">
        <v>239</v>
      </c>
    </row>
    <row r="366" spans="1:672" s="365" customFormat="1" ht="32.25" customHeight="1" x14ac:dyDescent="0.2">
      <c r="B366" s="410"/>
      <c r="C366" s="410"/>
      <c r="D366" s="410"/>
      <c r="E366" s="411"/>
      <c r="F366" s="412"/>
      <c r="G366" s="413"/>
      <c r="H366" s="412"/>
      <c r="I366" s="412"/>
      <c r="J366" s="413"/>
      <c r="K366" s="412"/>
      <c r="L366" s="412"/>
      <c r="M366" s="412"/>
      <c r="N366" s="413"/>
      <c r="O366" s="413"/>
      <c r="P366" s="413"/>
      <c r="Q366" s="413"/>
      <c r="R366" s="412"/>
      <c r="S366" s="412"/>
      <c r="T366" s="412"/>
      <c r="U366" s="412"/>
      <c r="V366" s="413"/>
      <c r="W366" s="413"/>
      <c r="X366" s="413"/>
      <c r="Y366" s="413"/>
      <c r="Z366" s="413"/>
      <c r="AB366" s="414"/>
      <c r="AC366" s="339"/>
      <c r="AD366" s="339"/>
      <c r="AE366" s="339"/>
      <c r="AF366" s="339"/>
      <c r="AG366" s="339"/>
      <c r="AH366" s="339"/>
      <c r="AI366" s="339"/>
      <c r="AJ366" s="339"/>
      <c r="AK366" s="339"/>
      <c r="AL366" s="339"/>
      <c r="AM366" s="339"/>
      <c r="AN366" s="339"/>
      <c r="AO366" s="339"/>
      <c r="AP366" s="339"/>
      <c r="AQ366" s="339"/>
      <c r="AR366" s="339"/>
      <c r="AS366" s="339"/>
      <c r="AT366" s="339"/>
      <c r="AU366" s="339"/>
      <c r="AV366" s="339"/>
      <c r="AW366" s="339"/>
      <c r="AX366" s="339"/>
      <c r="AY366" s="339"/>
      <c r="AZ366" s="339"/>
      <c r="BA366" s="339"/>
      <c r="BB366" s="339"/>
      <c r="BC366" s="339"/>
      <c r="BD366" s="339"/>
      <c r="BE366" s="339"/>
      <c r="BF366" s="339"/>
      <c r="BG366" s="339"/>
      <c r="BH366" s="339"/>
      <c r="BI366" s="339"/>
      <c r="BJ366" s="339"/>
      <c r="BK366" s="339"/>
      <c r="BL366" s="339"/>
      <c r="BM366" s="339"/>
      <c r="BN366" s="339"/>
      <c r="BO366" s="339"/>
      <c r="BP366" s="339"/>
      <c r="BQ366" s="339"/>
      <c r="BR366" s="339"/>
      <c r="BS366" s="339"/>
      <c r="BT366" s="339"/>
      <c r="BU366" s="339"/>
      <c r="BV366" s="339"/>
      <c r="BW366" s="339"/>
      <c r="BX366" s="339"/>
      <c r="BY366" s="339"/>
      <c r="BZ366" s="339"/>
      <c r="CA366" s="339"/>
      <c r="CB366" s="339"/>
      <c r="CC366" s="339"/>
      <c r="CD366" s="339"/>
      <c r="CE366" s="339"/>
      <c r="CF366" s="339"/>
      <c r="CG366" s="339"/>
      <c r="CH366" s="339"/>
      <c r="CI366" s="339"/>
      <c r="CJ366" s="339"/>
      <c r="CK366" s="339"/>
      <c r="CL366" s="339"/>
      <c r="CM366" s="339"/>
      <c r="CN366" s="339"/>
      <c r="CO366" s="339"/>
      <c r="CP366" s="339"/>
      <c r="CQ366" s="339"/>
      <c r="CR366" s="339"/>
      <c r="CS366" s="339"/>
      <c r="CT366" s="339"/>
      <c r="CU366" s="339"/>
      <c r="CV366" s="339"/>
      <c r="CW366" s="339"/>
      <c r="CX366" s="339"/>
      <c r="CY366" s="339"/>
      <c r="CZ366" s="339"/>
      <c r="DA366" s="339"/>
      <c r="DB366" s="339"/>
      <c r="DC366" s="339"/>
      <c r="DD366" s="339"/>
      <c r="DE366" s="339"/>
      <c r="DF366" s="339"/>
      <c r="DG366" s="339"/>
      <c r="DH366" s="339"/>
      <c r="DI366" s="339"/>
      <c r="DJ366" s="339"/>
      <c r="DK366" s="339"/>
      <c r="DL366" s="339"/>
      <c r="DM366" s="339"/>
      <c r="DN366" s="339"/>
      <c r="DO366" s="339"/>
      <c r="DP366" s="339"/>
      <c r="DQ366" s="339"/>
      <c r="DR366" s="339"/>
      <c r="DS366" s="339"/>
      <c r="DT366" s="339"/>
      <c r="DU366" s="339"/>
      <c r="DV366" s="339"/>
      <c r="DW366" s="339"/>
      <c r="DX366" s="339"/>
      <c r="DY366" s="339"/>
      <c r="DZ366" s="339"/>
      <c r="EA366" s="339"/>
      <c r="EB366" s="339"/>
      <c r="EC366" s="339"/>
      <c r="ED366" s="339"/>
      <c r="EE366" s="339"/>
      <c r="EF366" s="339"/>
      <c r="EG366" s="339"/>
      <c r="EH366" s="339"/>
      <c r="EI366" s="339"/>
      <c r="EJ366" s="339"/>
      <c r="EK366" s="339"/>
      <c r="EL366" s="339"/>
      <c r="EM366" s="339"/>
      <c r="EN366" s="339"/>
      <c r="EO366" s="339"/>
      <c r="EP366" s="339"/>
      <c r="EQ366" s="339"/>
      <c r="ER366" s="339"/>
      <c r="ES366" s="339"/>
      <c r="ET366" s="339"/>
      <c r="EU366" s="339"/>
      <c r="EV366" s="339"/>
      <c r="EW366" s="339"/>
      <c r="EX366" s="339"/>
      <c r="EY366" s="339"/>
      <c r="EZ366" s="339"/>
      <c r="FA366" s="339"/>
      <c r="FB366" s="339"/>
      <c r="FC366" s="339"/>
      <c r="FD366" s="339"/>
      <c r="FE366" s="339"/>
      <c r="FF366" s="339"/>
      <c r="FG366" s="339"/>
      <c r="FH366" s="339"/>
      <c r="FI366" s="339"/>
      <c r="FJ366" s="339"/>
      <c r="FK366" s="339"/>
      <c r="FL366" s="339"/>
      <c r="FM366" s="339"/>
      <c r="FN366" s="339"/>
      <c r="FO366" s="339"/>
      <c r="FP366" s="339"/>
      <c r="FQ366" s="339"/>
      <c r="FR366" s="339"/>
      <c r="FS366" s="339"/>
      <c r="FT366" s="339"/>
      <c r="FU366" s="339"/>
      <c r="FV366" s="339"/>
      <c r="FW366" s="339"/>
      <c r="FX366" s="339"/>
      <c r="FY366" s="339"/>
      <c r="FZ366" s="339"/>
      <c r="GA366" s="339"/>
      <c r="GB366" s="339"/>
      <c r="GC366" s="339"/>
      <c r="GD366" s="339"/>
      <c r="GE366" s="339"/>
      <c r="GF366" s="339"/>
      <c r="GG366" s="339"/>
      <c r="GH366" s="339"/>
      <c r="GI366" s="339"/>
      <c r="GJ366" s="339"/>
      <c r="GK366" s="339"/>
      <c r="GL366" s="339"/>
      <c r="GM366" s="339"/>
      <c r="GN366" s="339"/>
      <c r="GO366" s="339"/>
      <c r="GP366" s="339"/>
      <c r="GQ366" s="339"/>
      <c r="GR366" s="339"/>
      <c r="GS366" s="339"/>
      <c r="GT366" s="339"/>
      <c r="GU366" s="339"/>
      <c r="GV366" s="339"/>
      <c r="GW366" s="339"/>
      <c r="GX366" s="339"/>
      <c r="GY366" s="339"/>
      <c r="GZ366" s="339"/>
      <c r="HA366" s="339"/>
      <c r="HB366" s="339"/>
      <c r="HC366" s="339"/>
      <c r="HD366" s="339"/>
      <c r="HE366" s="339"/>
      <c r="HF366" s="339"/>
      <c r="HG366" s="339"/>
      <c r="HH366" s="339"/>
      <c r="HI366" s="339"/>
      <c r="HJ366" s="339"/>
      <c r="HK366" s="339"/>
      <c r="HL366" s="339"/>
      <c r="HM366" s="339"/>
      <c r="HN366" s="339"/>
      <c r="HO366" s="339"/>
      <c r="HP366" s="339"/>
      <c r="HQ366" s="339"/>
      <c r="HR366" s="339"/>
      <c r="HS366" s="339"/>
      <c r="HT366" s="339"/>
      <c r="HU366" s="339"/>
      <c r="HV366" s="339"/>
      <c r="HW366" s="339"/>
      <c r="HX366" s="339"/>
      <c r="HY366" s="339"/>
      <c r="HZ366" s="339"/>
      <c r="IA366" s="339"/>
      <c r="IB366" s="339"/>
      <c r="IC366" s="339"/>
      <c r="ID366" s="339"/>
      <c r="IE366" s="339"/>
      <c r="IF366" s="339"/>
      <c r="IG366" s="339"/>
      <c r="IH366" s="339"/>
      <c r="II366" s="339"/>
      <c r="IJ366" s="339"/>
      <c r="IK366" s="339"/>
      <c r="IL366" s="339"/>
      <c r="IM366" s="339"/>
      <c r="IN366" s="339"/>
      <c r="IO366" s="339"/>
      <c r="IP366" s="339"/>
      <c r="IQ366" s="339"/>
      <c r="IR366" s="339"/>
      <c r="IS366" s="339"/>
      <c r="IT366" s="339"/>
      <c r="IU366" s="339"/>
      <c r="IV366" s="339"/>
      <c r="IW366" s="339"/>
      <c r="IX366" s="339"/>
      <c r="IY366" s="339"/>
      <c r="IZ366" s="339"/>
      <c r="JA366" s="339"/>
      <c r="JB366" s="339"/>
      <c r="JC366" s="339"/>
      <c r="JD366" s="339"/>
      <c r="JE366" s="339"/>
      <c r="JF366" s="339"/>
      <c r="JG366" s="339"/>
      <c r="JH366" s="339"/>
      <c r="JI366" s="339"/>
      <c r="JJ366" s="339"/>
      <c r="JK366" s="339"/>
      <c r="JL366" s="339"/>
      <c r="JM366" s="339"/>
      <c r="JN366" s="339"/>
      <c r="JO366" s="339"/>
      <c r="JP366" s="339"/>
      <c r="JQ366" s="339"/>
      <c r="JR366" s="339"/>
      <c r="JS366" s="339"/>
      <c r="JT366" s="339"/>
      <c r="JU366" s="339"/>
      <c r="JV366" s="339"/>
      <c r="JW366" s="339"/>
      <c r="JX366" s="339"/>
      <c r="JY366" s="339"/>
      <c r="JZ366" s="339"/>
      <c r="KA366" s="339"/>
      <c r="KB366" s="339"/>
      <c r="KC366" s="339"/>
      <c r="KD366" s="339"/>
      <c r="KE366" s="339"/>
      <c r="KF366" s="339"/>
      <c r="KG366" s="339"/>
      <c r="KH366" s="339"/>
      <c r="KI366" s="339"/>
      <c r="KJ366" s="339"/>
      <c r="KK366" s="339"/>
      <c r="KL366" s="339"/>
      <c r="KM366" s="339"/>
      <c r="KN366" s="339"/>
      <c r="KO366" s="339"/>
      <c r="KP366" s="339"/>
      <c r="KQ366" s="339"/>
      <c r="KR366" s="339"/>
      <c r="KS366" s="339"/>
      <c r="KT366" s="339"/>
      <c r="KU366" s="339"/>
      <c r="KV366" s="339"/>
      <c r="KW366" s="339"/>
      <c r="KX366" s="339"/>
      <c r="KY366" s="339"/>
      <c r="KZ366" s="339"/>
      <c r="LA366" s="339"/>
      <c r="LB366" s="339"/>
      <c r="LC366" s="339"/>
      <c r="LD366" s="339"/>
      <c r="LE366" s="339"/>
      <c r="LF366" s="339"/>
      <c r="LG366" s="339"/>
      <c r="LH366" s="339"/>
      <c r="LI366" s="339"/>
      <c r="LJ366" s="339"/>
      <c r="LK366" s="339"/>
      <c r="LL366" s="339"/>
      <c r="LM366" s="339"/>
      <c r="LN366" s="339"/>
      <c r="LO366" s="339"/>
      <c r="LP366" s="339"/>
      <c r="LQ366" s="339"/>
      <c r="LR366" s="339"/>
      <c r="LS366" s="339"/>
      <c r="LT366" s="339"/>
      <c r="LU366" s="339"/>
      <c r="LV366" s="339"/>
      <c r="LW366" s="339"/>
      <c r="LX366" s="339"/>
      <c r="LY366" s="339"/>
      <c r="LZ366" s="339"/>
      <c r="MA366" s="339"/>
      <c r="MB366" s="339"/>
      <c r="MC366" s="339"/>
      <c r="MD366" s="339"/>
      <c r="ME366" s="339"/>
      <c r="MF366" s="339"/>
      <c r="MG366" s="339"/>
      <c r="MH366" s="339"/>
      <c r="MI366" s="339"/>
      <c r="MJ366" s="339"/>
      <c r="MK366" s="339"/>
      <c r="ML366" s="339"/>
      <c r="MM366" s="339"/>
      <c r="MN366" s="339"/>
      <c r="MO366" s="339"/>
      <c r="MP366" s="339"/>
      <c r="MQ366" s="339"/>
      <c r="MR366" s="339"/>
      <c r="MS366" s="339"/>
      <c r="MT366" s="339"/>
      <c r="MU366" s="339"/>
      <c r="MV366" s="339"/>
      <c r="MW366" s="339"/>
      <c r="MX366" s="339"/>
      <c r="MY366" s="339"/>
      <c r="MZ366" s="339"/>
      <c r="NA366" s="339"/>
      <c r="NB366" s="339"/>
      <c r="NC366" s="339"/>
      <c r="ND366" s="339"/>
      <c r="NE366" s="339"/>
      <c r="NF366" s="339"/>
      <c r="NG366" s="339"/>
      <c r="NH366" s="339"/>
      <c r="NI366" s="339"/>
      <c r="NJ366" s="339"/>
      <c r="NK366" s="339"/>
      <c r="NL366" s="339"/>
      <c r="NM366" s="339"/>
      <c r="NN366" s="339"/>
      <c r="NO366" s="339"/>
      <c r="NP366" s="339"/>
      <c r="NQ366" s="339"/>
      <c r="NR366" s="339"/>
      <c r="NS366" s="339"/>
      <c r="NT366" s="339"/>
      <c r="NU366" s="339"/>
      <c r="NV366" s="339"/>
      <c r="NW366" s="339"/>
      <c r="NX366" s="339"/>
      <c r="NY366" s="339"/>
      <c r="NZ366" s="339"/>
      <c r="OA366" s="339"/>
      <c r="OB366" s="339"/>
      <c r="OC366" s="339"/>
      <c r="OD366" s="339"/>
      <c r="OE366" s="339"/>
      <c r="OF366" s="339"/>
      <c r="OG366" s="339"/>
      <c r="OH366" s="339"/>
      <c r="OI366" s="339"/>
      <c r="OJ366" s="339"/>
      <c r="OK366" s="339"/>
      <c r="OL366" s="339"/>
      <c r="OM366" s="339"/>
      <c r="ON366" s="339"/>
      <c r="OO366" s="339"/>
      <c r="OP366" s="339"/>
      <c r="OQ366" s="339"/>
      <c r="OR366" s="339"/>
      <c r="OS366" s="339"/>
      <c r="OT366" s="339"/>
      <c r="OU366" s="339"/>
      <c r="OV366" s="339"/>
      <c r="OW366" s="339"/>
      <c r="OX366" s="339"/>
      <c r="OY366" s="339"/>
      <c r="OZ366" s="339"/>
      <c r="PA366" s="339"/>
      <c r="PB366" s="339"/>
      <c r="PC366" s="339"/>
      <c r="PD366" s="339"/>
      <c r="PE366" s="339"/>
      <c r="PF366" s="339"/>
      <c r="PG366" s="339"/>
      <c r="PH366" s="339"/>
      <c r="PI366" s="339"/>
      <c r="PJ366" s="339"/>
      <c r="PK366" s="339"/>
      <c r="PL366" s="339"/>
      <c r="PM366" s="339"/>
      <c r="PN366" s="339"/>
      <c r="PO366" s="339"/>
      <c r="PP366" s="339"/>
      <c r="PQ366" s="339"/>
      <c r="PR366" s="339"/>
      <c r="PS366" s="339"/>
      <c r="PT366" s="339"/>
      <c r="PU366" s="339"/>
      <c r="PV366" s="339"/>
      <c r="PW366" s="339"/>
      <c r="PX366" s="339"/>
      <c r="PY366" s="339"/>
      <c r="PZ366" s="339"/>
      <c r="QA366" s="339"/>
      <c r="QB366" s="339"/>
      <c r="QC366" s="339"/>
      <c r="QD366" s="339"/>
      <c r="QE366" s="339"/>
      <c r="QF366" s="339"/>
      <c r="QG366" s="339"/>
      <c r="QH366" s="339"/>
      <c r="QI366" s="339"/>
      <c r="QJ366" s="339"/>
      <c r="QK366" s="339"/>
      <c r="QL366" s="339"/>
      <c r="QM366" s="339"/>
      <c r="QN366" s="339"/>
      <c r="QO366" s="339"/>
      <c r="QP366" s="339"/>
      <c r="QQ366" s="339"/>
      <c r="QR366" s="339"/>
      <c r="QS366" s="339"/>
      <c r="QT366" s="339"/>
      <c r="QU366" s="339"/>
      <c r="QV366" s="339"/>
      <c r="QW366" s="339"/>
      <c r="QX366" s="339"/>
      <c r="QY366" s="339"/>
      <c r="QZ366" s="339"/>
      <c r="RA366" s="339"/>
      <c r="RB366" s="339"/>
      <c r="RC366" s="339"/>
      <c r="RD366" s="339"/>
      <c r="RE366" s="339"/>
      <c r="RF366" s="339"/>
      <c r="RG366" s="339"/>
      <c r="RH366" s="339"/>
      <c r="RI366" s="339"/>
      <c r="RJ366" s="339"/>
      <c r="RK366" s="339"/>
      <c r="RL366" s="339"/>
      <c r="RM366" s="339"/>
      <c r="RN366" s="339"/>
      <c r="RO366" s="339"/>
      <c r="RP366" s="339"/>
      <c r="RQ366" s="339"/>
      <c r="RR366" s="339"/>
      <c r="RS366" s="339"/>
      <c r="RT366" s="339"/>
      <c r="RU366" s="339"/>
      <c r="RV366" s="339"/>
      <c r="RW366" s="339"/>
      <c r="RX366" s="339"/>
      <c r="RY366" s="339"/>
      <c r="RZ366" s="339"/>
      <c r="SA366" s="339"/>
      <c r="SB366" s="339"/>
      <c r="SC366" s="339"/>
      <c r="SD366" s="339"/>
      <c r="SE366" s="339"/>
      <c r="SF366" s="339"/>
      <c r="SG366" s="339"/>
      <c r="SH366" s="339"/>
      <c r="SI366" s="339"/>
      <c r="SJ366" s="339"/>
      <c r="SK366" s="339"/>
      <c r="SL366" s="339"/>
      <c r="SM366" s="339"/>
      <c r="SN366" s="339"/>
      <c r="SO366" s="339"/>
      <c r="SP366" s="339"/>
      <c r="SQ366" s="339"/>
      <c r="SR366" s="339"/>
      <c r="SS366" s="339"/>
      <c r="ST366" s="339"/>
      <c r="SU366" s="339"/>
      <c r="SV366" s="339"/>
      <c r="SW366" s="339"/>
      <c r="SX366" s="339"/>
      <c r="SY366" s="339"/>
      <c r="SZ366" s="339"/>
      <c r="TA366" s="339"/>
      <c r="TB366" s="339"/>
      <c r="TC366" s="339"/>
      <c r="TD366" s="339"/>
      <c r="TE366" s="339"/>
      <c r="TF366" s="339"/>
      <c r="TG366" s="339"/>
      <c r="TH366" s="339"/>
      <c r="TI366" s="339"/>
      <c r="TJ366" s="339"/>
      <c r="TK366" s="339"/>
      <c r="TL366" s="339"/>
      <c r="TM366" s="339"/>
      <c r="TN366" s="339"/>
      <c r="TO366" s="339"/>
      <c r="TP366" s="339"/>
      <c r="TQ366" s="339"/>
      <c r="TR366" s="339"/>
      <c r="TS366" s="339"/>
      <c r="TT366" s="339"/>
      <c r="TU366" s="339"/>
      <c r="TV366" s="339"/>
      <c r="TW366" s="339"/>
      <c r="TX366" s="339"/>
      <c r="TY366" s="339"/>
      <c r="TZ366" s="339"/>
      <c r="UA366" s="339"/>
      <c r="UB366" s="339"/>
      <c r="UC366" s="339"/>
      <c r="UD366" s="339"/>
      <c r="UE366" s="339"/>
      <c r="UF366" s="339"/>
      <c r="UG366" s="339"/>
      <c r="UH366" s="339"/>
      <c r="UI366" s="339"/>
      <c r="UJ366" s="339"/>
      <c r="UK366" s="339"/>
      <c r="UL366" s="339"/>
      <c r="UM366" s="339"/>
      <c r="UN366" s="339"/>
      <c r="UO366" s="339"/>
      <c r="UP366" s="339"/>
      <c r="UQ366" s="339"/>
      <c r="UR366" s="339"/>
      <c r="US366" s="339"/>
      <c r="UT366" s="339"/>
      <c r="UU366" s="339"/>
      <c r="UV366" s="339"/>
      <c r="UW366" s="339"/>
      <c r="UX366" s="339"/>
      <c r="UY366" s="339"/>
      <c r="UZ366" s="339"/>
      <c r="VA366" s="339"/>
      <c r="VB366" s="339"/>
      <c r="VC366" s="339"/>
      <c r="VD366" s="339"/>
      <c r="VE366" s="339"/>
      <c r="VF366" s="339"/>
      <c r="VG366" s="339"/>
      <c r="VH366" s="339"/>
      <c r="VI366" s="339"/>
      <c r="VJ366" s="339"/>
      <c r="VK366" s="339"/>
      <c r="VL366" s="339"/>
      <c r="VM366" s="339"/>
      <c r="VN366" s="339"/>
      <c r="VO366" s="339"/>
      <c r="VP366" s="339"/>
      <c r="VQ366" s="339"/>
      <c r="VR366" s="339"/>
      <c r="VS366" s="339"/>
      <c r="VT366" s="339"/>
      <c r="VU366" s="339"/>
      <c r="VV366" s="339"/>
      <c r="VW366" s="339"/>
      <c r="VX366" s="339"/>
      <c r="VY366" s="339"/>
      <c r="VZ366" s="339"/>
      <c r="WA366" s="339"/>
      <c r="WB366" s="339"/>
      <c r="WC366" s="339"/>
      <c r="WD366" s="339"/>
      <c r="WE366" s="339"/>
      <c r="WF366" s="339"/>
      <c r="WG366" s="339"/>
      <c r="WH366" s="339"/>
      <c r="WI366" s="339"/>
      <c r="WJ366" s="339"/>
      <c r="WK366" s="339"/>
      <c r="WL366" s="339"/>
      <c r="WM366" s="339"/>
      <c r="WN366" s="339"/>
      <c r="WO366" s="339"/>
      <c r="WP366" s="339"/>
      <c r="WQ366" s="339"/>
      <c r="WR366" s="339"/>
      <c r="WS366" s="339"/>
      <c r="WT366" s="339"/>
      <c r="WU366" s="339"/>
      <c r="WV366" s="339"/>
      <c r="WW366" s="339"/>
      <c r="WX366" s="339"/>
      <c r="WY366" s="339"/>
      <c r="WZ366" s="339"/>
      <c r="XA366" s="339"/>
      <c r="XB366" s="339"/>
      <c r="XC366" s="339"/>
      <c r="XD366" s="339"/>
      <c r="XE366" s="339"/>
      <c r="XF366" s="339"/>
      <c r="XG366" s="339"/>
      <c r="XH366" s="339"/>
      <c r="XI366" s="339"/>
      <c r="XJ366" s="339"/>
      <c r="XK366" s="339"/>
      <c r="XL366" s="339"/>
      <c r="XM366" s="339"/>
      <c r="XN366" s="339"/>
      <c r="XO366" s="339"/>
      <c r="XP366" s="339"/>
      <c r="XQ366" s="339"/>
      <c r="XR366" s="339"/>
      <c r="XS366" s="339"/>
      <c r="XT366" s="339"/>
      <c r="XU366" s="339"/>
      <c r="XV366" s="339"/>
      <c r="XW366" s="339"/>
      <c r="XX366" s="339"/>
      <c r="XY366" s="339"/>
      <c r="XZ366" s="339"/>
      <c r="YA366" s="339"/>
      <c r="YB366" s="339"/>
      <c r="YC366" s="339"/>
      <c r="YD366" s="339"/>
      <c r="YE366" s="339"/>
      <c r="YF366" s="339"/>
      <c r="YG366" s="339"/>
      <c r="YH366" s="339"/>
      <c r="YI366" s="339"/>
      <c r="YJ366" s="339"/>
      <c r="YK366" s="339"/>
      <c r="YL366" s="339"/>
      <c r="YM366" s="339"/>
      <c r="YN366" s="339"/>
      <c r="YO366" s="339"/>
      <c r="YP366" s="339"/>
      <c r="YQ366" s="339"/>
      <c r="YR366" s="339"/>
      <c r="YS366" s="339"/>
      <c r="YT366" s="339"/>
      <c r="YU366" s="339"/>
      <c r="YV366" s="339"/>
    </row>
    <row r="367" spans="1:672" s="365" customFormat="1" ht="5.25" customHeight="1" x14ac:dyDescent="0.2">
      <c r="A367" s="339"/>
      <c r="B367" s="410"/>
      <c r="C367" s="410"/>
      <c r="D367" s="410"/>
      <c r="E367" s="411"/>
      <c r="F367" s="412"/>
      <c r="G367" s="413"/>
      <c r="H367" s="413"/>
      <c r="I367" s="413"/>
      <c r="J367" s="413"/>
      <c r="K367" s="413"/>
      <c r="L367" s="412"/>
      <c r="M367" s="412"/>
      <c r="N367" s="413"/>
      <c r="O367" s="413"/>
      <c r="P367" s="413"/>
      <c r="Q367" s="413"/>
      <c r="R367" s="412"/>
      <c r="S367" s="412"/>
      <c r="T367" s="413"/>
      <c r="U367" s="415"/>
      <c r="V367" s="413"/>
      <c r="W367" s="415"/>
      <c r="X367" s="415"/>
      <c r="Y367" s="415"/>
      <c r="Z367" s="413"/>
      <c r="AA367" s="414"/>
      <c r="AB367" s="414"/>
      <c r="AC367" s="339"/>
      <c r="AD367" s="339"/>
      <c r="AE367" s="339"/>
      <c r="AF367" s="339"/>
      <c r="AG367" s="339"/>
      <c r="AH367" s="339"/>
      <c r="AI367" s="339"/>
      <c r="AJ367" s="339"/>
      <c r="AK367" s="339"/>
      <c r="AL367" s="339"/>
      <c r="AM367" s="339"/>
      <c r="AN367" s="339"/>
      <c r="AO367" s="339"/>
      <c r="AP367" s="339"/>
      <c r="AQ367" s="339"/>
      <c r="AR367" s="339"/>
      <c r="AS367" s="339"/>
      <c r="AT367" s="339"/>
      <c r="AU367" s="339"/>
      <c r="AV367" s="339"/>
      <c r="AW367" s="339"/>
      <c r="AX367" s="339"/>
      <c r="AY367" s="339"/>
      <c r="AZ367" s="339"/>
      <c r="BA367" s="339"/>
      <c r="BB367" s="339"/>
      <c r="BC367" s="339"/>
      <c r="BD367" s="339"/>
      <c r="BE367" s="339"/>
      <c r="BF367" s="339"/>
      <c r="BG367" s="339"/>
      <c r="BH367" s="339"/>
      <c r="BI367" s="339"/>
      <c r="BJ367" s="339"/>
      <c r="BK367" s="339"/>
      <c r="BL367" s="339"/>
      <c r="BM367" s="339"/>
      <c r="BN367" s="339"/>
      <c r="BO367" s="339"/>
      <c r="BP367" s="339"/>
      <c r="BQ367" s="339"/>
      <c r="BR367" s="339"/>
      <c r="BS367" s="339"/>
      <c r="BT367" s="339"/>
      <c r="BU367" s="339"/>
      <c r="BV367" s="339"/>
      <c r="BW367" s="339"/>
      <c r="BX367" s="339"/>
      <c r="BY367" s="339"/>
      <c r="BZ367" s="339"/>
      <c r="CA367" s="339"/>
      <c r="CB367" s="339"/>
      <c r="CC367" s="339"/>
      <c r="CD367" s="339"/>
      <c r="CE367" s="339"/>
      <c r="CF367" s="339"/>
      <c r="CG367" s="339"/>
      <c r="CH367" s="339"/>
      <c r="CI367" s="339"/>
      <c r="CJ367" s="339"/>
      <c r="CK367" s="339"/>
      <c r="CL367" s="339"/>
      <c r="CM367" s="339"/>
      <c r="CN367" s="339"/>
      <c r="CO367" s="339"/>
      <c r="CP367" s="339"/>
      <c r="CQ367" s="339"/>
      <c r="CR367" s="339"/>
      <c r="CS367" s="339"/>
      <c r="CT367" s="339"/>
      <c r="CU367" s="339"/>
      <c r="CV367" s="339"/>
      <c r="CW367" s="339"/>
      <c r="CX367" s="339"/>
      <c r="CY367" s="339"/>
      <c r="CZ367" s="339"/>
      <c r="DA367" s="339"/>
      <c r="DB367" s="339"/>
      <c r="DC367" s="339"/>
      <c r="DD367" s="339"/>
      <c r="DE367" s="339"/>
      <c r="DF367" s="339"/>
      <c r="DG367" s="339"/>
      <c r="DH367" s="339"/>
      <c r="DI367" s="339"/>
      <c r="DJ367" s="339"/>
      <c r="DK367" s="339"/>
      <c r="DL367" s="339"/>
      <c r="DM367" s="339"/>
      <c r="DN367" s="339"/>
      <c r="DO367" s="339"/>
      <c r="DP367" s="339"/>
      <c r="DQ367" s="339"/>
      <c r="DR367" s="339"/>
      <c r="DS367" s="339"/>
      <c r="DT367" s="339"/>
      <c r="DU367" s="339"/>
      <c r="DV367" s="339"/>
      <c r="DW367" s="339"/>
      <c r="DX367" s="339"/>
      <c r="DY367" s="339"/>
      <c r="DZ367" s="339"/>
      <c r="EA367" s="339"/>
      <c r="EB367" s="339"/>
      <c r="EC367" s="339"/>
      <c r="ED367" s="339"/>
      <c r="EE367" s="339"/>
      <c r="EF367" s="339"/>
      <c r="EG367" s="339"/>
      <c r="EH367" s="339"/>
      <c r="EI367" s="339"/>
      <c r="EJ367" s="339"/>
      <c r="EK367" s="339"/>
      <c r="EL367" s="339"/>
      <c r="EM367" s="339"/>
      <c r="EN367" s="339"/>
      <c r="EO367" s="339"/>
      <c r="EP367" s="339"/>
      <c r="EQ367" s="339"/>
      <c r="ER367" s="339"/>
      <c r="ES367" s="339"/>
      <c r="ET367" s="339"/>
      <c r="EU367" s="339"/>
      <c r="EV367" s="339"/>
      <c r="EW367" s="339"/>
      <c r="EX367" s="339"/>
      <c r="EY367" s="339"/>
      <c r="EZ367" s="339"/>
      <c r="FA367" s="339"/>
      <c r="FB367" s="339"/>
      <c r="FC367" s="339"/>
      <c r="FD367" s="339"/>
      <c r="FE367" s="339"/>
      <c r="FF367" s="339"/>
      <c r="FG367" s="339"/>
      <c r="FH367" s="339"/>
      <c r="FI367" s="339"/>
      <c r="FJ367" s="339"/>
      <c r="FK367" s="339"/>
      <c r="FL367" s="339"/>
      <c r="FM367" s="339"/>
      <c r="FN367" s="339"/>
      <c r="FO367" s="339"/>
      <c r="FP367" s="339"/>
      <c r="FQ367" s="339"/>
      <c r="FR367" s="339"/>
      <c r="FS367" s="339"/>
      <c r="FT367" s="339"/>
      <c r="FU367" s="339"/>
      <c r="FV367" s="339"/>
      <c r="FW367" s="339"/>
      <c r="FX367" s="339"/>
      <c r="FY367" s="339"/>
      <c r="FZ367" s="339"/>
      <c r="GA367" s="339"/>
      <c r="GB367" s="339"/>
      <c r="GC367" s="339"/>
      <c r="GD367" s="339"/>
      <c r="GE367" s="339"/>
      <c r="GF367" s="339"/>
      <c r="GG367" s="339"/>
      <c r="GH367" s="339"/>
      <c r="GI367" s="339"/>
      <c r="GJ367" s="339"/>
      <c r="GK367" s="339"/>
      <c r="GL367" s="339"/>
      <c r="GM367" s="339"/>
      <c r="GN367" s="339"/>
      <c r="GO367" s="339"/>
      <c r="GP367" s="339"/>
      <c r="GQ367" s="339"/>
      <c r="GR367" s="339"/>
      <c r="GS367" s="339"/>
      <c r="GT367" s="339"/>
      <c r="GU367" s="339"/>
      <c r="GV367" s="339"/>
      <c r="GW367" s="339"/>
      <c r="GX367" s="339"/>
      <c r="GY367" s="339"/>
      <c r="GZ367" s="339"/>
      <c r="HA367" s="339"/>
      <c r="HB367" s="339"/>
      <c r="HC367" s="339"/>
      <c r="HD367" s="339"/>
      <c r="HE367" s="339"/>
      <c r="HF367" s="339"/>
      <c r="HG367" s="339"/>
      <c r="HH367" s="339"/>
      <c r="HI367" s="339"/>
      <c r="HJ367" s="339"/>
      <c r="HK367" s="339"/>
      <c r="HL367" s="339"/>
      <c r="HM367" s="339"/>
      <c r="HN367" s="339"/>
      <c r="HO367" s="339"/>
      <c r="HP367" s="339"/>
      <c r="HQ367" s="339"/>
      <c r="HR367" s="339"/>
      <c r="HS367" s="339"/>
      <c r="HT367" s="339"/>
      <c r="HU367" s="339"/>
      <c r="HV367" s="339"/>
      <c r="HW367" s="339"/>
      <c r="HX367" s="339"/>
      <c r="HY367" s="339"/>
      <c r="HZ367" s="339"/>
      <c r="IA367" s="339"/>
      <c r="IB367" s="339"/>
      <c r="IC367" s="339"/>
      <c r="ID367" s="339"/>
      <c r="IE367" s="339"/>
      <c r="IF367" s="339"/>
      <c r="IG367" s="339"/>
      <c r="IH367" s="339"/>
      <c r="II367" s="339"/>
      <c r="IJ367" s="339"/>
      <c r="IK367" s="339"/>
      <c r="IL367" s="339"/>
      <c r="IM367" s="339"/>
      <c r="IN367" s="339"/>
      <c r="IO367" s="339"/>
      <c r="IP367" s="339"/>
      <c r="IQ367" s="339"/>
      <c r="IR367" s="339"/>
      <c r="IS367" s="339"/>
      <c r="IT367" s="339"/>
      <c r="IU367" s="339"/>
      <c r="IV367" s="339"/>
      <c r="IW367" s="339"/>
      <c r="IX367" s="339"/>
      <c r="IY367" s="339"/>
      <c r="IZ367" s="339"/>
      <c r="JA367" s="339"/>
      <c r="JB367" s="339"/>
      <c r="JC367" s="339"/>
      <c r="JD367" s="339"/>
      <c r="JE367" s="339"/>
      <c r="JF367" s="339"/>
      <c r="JG367" s="339"/>
      <c r="JH367" s="339"/>
      <c r="JI367" s="339"/>
      <c r="JJ367" s="339"/>
      <c r="JK367" s="339"/>
      <c r="JL367" s="339"/>
      <c r="JM367" s="339"/>
      <c r="JN367" s="339"/>
      <c r="JO367" s="339"/>
      <c r="JP367" s="339"/>
      <c r="JQ367" s="339"/>
      <c r="JR367" s="339"/>
      <c r="JS367" s="339"/>
      <c r="JT367" s="339"/>
      <c r="JU367" s="339"/>
      <c r="JV367" s="339"/>
      <c r="JW367" s="339"/>
      <c r="JX367" s="339"/>
      <c r="JY367" s="339"/>
      <c r="JZ367" s="339"/>
      <c r="KA367" s="339"/>
      <c r="KB367" s="339"/>
      <c r="KC367" s="339"/>
      <c r="KD367" s="339"/>
      <c r="KE367" s="339"/>
      <c r="KF367" s="339"/>
      <c r="KG367" s="339"/>
      <c r="KH367" s="339"/>
      <c r="KI367" s="339"/>
      <c r="KJ367" s="339"/>
      <c r="KK367" s="339"/>
      <c r="KL367" s="339"/>
      <c r="KM367" s="339"/>
      <c r="KN367" s="339"/>
      <c r="KO367" s="339"/>
      <c r="KP367" s="339"/>
      <c r="KQ367" s="339"/>
      <c r="KR367" s="339"/>
      <c r="KS367" s="339"/>
      <c r="KT367" s="339"/>
      <c r="KU367" s="339"/>
      <c r="KV367" s="339"/>
      <c r="KW367" s="339"/>
      <c r="KX367" s="339"/>
      <c r="KY367" s="339"/>
      <c r="KZ367" s="339"/>
      <c r="LA367" s="339"/>
      <c r="LB367" s="339"/>
      <c r="LC367" s="339"/>
      <c r="LD367" s="339"/>
      <c r="LE367" s="339"/>
      <c r="LF367" s="339"/>
      <c r="LG367" s="339"/>
      <c r="LH367" s="339"/>
      <c r="LI367" s="339"/>
      <c r="LJ367" s="339"/>
      <c r="LK367" s="339"/>
      <c r="LL367" s="339"/>
      <c r="LM367" s="339"/>
      <c r="LN367" s="339"/>
      <c r="LO367" s="339"/>
      <c r="LP367" s="339"/>
      <c r="LQ367" s="339"/>
      <c r="LR367" s="339"/>
      <c r="LS367" s="339"/>
      <c r="LT367" s="339"/>
      <c r="LU367" s="339"/>
      <c r="LV367" s="339"/>
      <c r="LW367" s="339"/>
      <c r="LX367" s="339"/>
      <c r="LY367" s="339"/>
      <c r="LZ367" s="339"/>
      <c r="MA367" s="339"/>
      <c r="MB367" s="339"/>
      <c r="MC367" s="339"/>
      <c r="MD367" s="339"/>
      <c r="ME367" s="339"/>
      <c r="MF367" s="339"/>
      <c r="MG367" s="339"/>
      <c r="MH367" s="339"/>
      <c r="MI367" s="339"/>
      <c r="MJ367" s="339"/>
      <c r="MK367" s="339"/>
      <c r="ML367" s="339"/>
      <c r="MM367" s="339"/>
      <c r="MN367" s="339"/>
      <c r="MO367" s="339"/>
      <c r="MP367" s="339"/>
      <c r="MQ367" s="339"/>
      <c r="MR367" s="339"/>
      <c r="MS367" s="339"/>
      <c r="MT367" s="339"/>
      <c r="MU367" s="339"/>
      <c r="MV367" s="339"/>
      <c r="MW367" s="339"/>
      <c r="MX367" s="339"/>
      <c r="MY367" s="339"/>
      <c r="MZ367" s="339"/>
      <c r="NA367" s="339"/>
      <c r="NB367" s="339"/>
      <c r="NC367" s="339"/>
      <c r="ND367" s="339"/>
      <c r="NE367" s="339"/>
      <c r="NF367" s="339"/>
      <c r="NG367" s="339"/>
      <c r="NH367" s="339"/>
      <c r="NI367" s="339"/>
      <c r="NJ367" s="339"/>
      <c r="NK367" s="339"/>
      <c r="NL367" s="339"/>
      <c r="NM367" s="339"/>
      <c r="NN367" s="339"/>
      <c r="NO367" s="339"/>
      <c r="NP367" s="339"/>
      <c r="NQ367" s="339"/>
      <c r="NR367" s="339"/>
      <c r="NS367" s="339"/>
      <c r="NT367" s="339"/>
      <c r="NU367" s="339"/>
      <c r="NV367" s="339"/>
      <c r="NW367" s="339"/>
      <c r="NX367" s="339"/>
      <c r="NY367" s="339"/>
      <c r="NZ367" s="339"/>
      <c r="OA367" s="339"/>
      <c r="OB367" s="339"/>
      <c r="OC367" s="339"/>
      <c r="OD367" s="339"/>
      <c r="OE367" s="339"/>
      <c r="OF367" s="339"/>
      <c r="OG367" s="339"/>
      <c r="OH367" s="339"/>
      <c r="OI367" s="339"/>
      <c r="OJ367" s="339"/>
      <c r="OK367" s="339"/>
      <c r="OL367" s="339"/>
      <c r="OM367" s="339"/>
      <c r="ON367" s="339"/>
      <c r="OO367" s="339"/>
      <c r="OP367" s="339"/>
      <c r="OQ367" s="339"/>
      <c r="OR367" s="339"/>
      <c r="OS367" s="339"/>
      <c r="OT367" s="339"/>
      <c r="OU367" s="339"/>
      <c r="OV367" s="339"/>
      <c r="OW367" s="339"/>
      <c r="OX367" s="339"/>
      <c r="OY367" s="339"/>
      <c r="OZ367" s="339"/>
      <c r="PA367" s="339"/>
      <c r="PB367" s="339"/>
      <c r="PC367" s="339"/>
      <c r="PD367" s="339"/>
      <c r="PE367" s="339"/>
      <c r="PF367" s="339"/>
      <c r="PG367" s="339"/>
      <c r="PH367" s="339"/>
      <c r="PI367" s="339"/>
      <c r="PJ367" s="339"/>
      <c r="PK367" s="339"/>
      <c r="PL367" s="339"/>
      <c r="PM367" s="339"/>
      <c r="PN367" s="339"/>
      <c r="PO367" s="339"/>
      <c r="PP367" s="339"/>
      <c r="PQ367" s="339"/>
      <c r="PR367" s="339"/>
      <c r="PS367" s="339"/>
      <c r="PT367" s="339"/>
      <c r="PU367" s="339"/>
      <c r="PV367" s="339"/>
      <c r="PW367" s="339"/>
      <c r="PX367" s="339"/>
      <c r="PY367" s="339"/>
      <c r="PZ367" s="339"/>
      <c r="QA367" s="339"/>
      <c r="QB367" s="339"/>
      <c r="QC367" s="339"/>
      <c r="QD367" s="339"/>
      <c r="QE367" s="339"/>
      <c r="QF367" s="339"/>
      <c r="QG367" s="339"/>
      <c r="QH367" s="339"/>
      <c r="QI367" s="339"/>
      <c r="QJ367" s="339"/>
      <c r="QK367" s="339"/>
      <c r="QL367" s="339"/>
      <c r="QM367" s="339"/>
      <c r="QN367" s="339"/>
      <c r="QO367" s="339"/>
      <c r="QP367" s="339"/>
      <c r="QQ367" s="339"/>
      <c r="QR367" s="339"/>
      <c r="QS367" s="339"/>
      <c r="QT367" s="339"/>
      <c r="QU367" s="339"/>
      <c r="QV367" s="339"/>
      <c r="QW367" s="339"/>
      <c r="QX367" s="339"/>
      <c r="QY367" s="339"/>
      <c r="QZ367" s="339"/>
      <c r="RA367" s="339"/>
      <c r="RB367" s="339"/>
      <c r="RC367" s="339"/>
      <c r="RD367" s="339"/>
      <c r="RE367" s="339"/>
      <c r="RF367" s="339"/>
      <c r="RG367" s="339"/>
      <c r="RH367" s="339"/>
      <c r="RI367" s="339"/>
      <c r="RJ367" s="339"/>
      <c r="RK367" s="339"/>
      <c r="RL367" s="339"/>
      <c r="RM367" s="339"/>
      <c r="RN367" s="339"/>
      <c r="RO367" s="339"/>
      <c r="RP367" s="339"/>
      <c r="RQ367" s="339"/>
      <c r="RR367" s="339"/>
      <c r="RS367" s="339"/>
      <c r="RT367" s="339"/>
      <c r="RU367" s="339"/>
      <c r="RV367" s="339"/>
      <c r="RW367" s="339"/>
      <c r="RX367" s="339"/>
      <c r="RY367" s="339"/>
      <c r="RZ367" s="339"/>
      <c r="SA367" s="339"/>
      <c r="SB367" s="339"/>
      <c r="SC367" s="339"/>
      <c r="SD367" s="339"/>
      <c r="SE367" s="339"/>
      <c r="SF367" s="339"/>
      <c r="SG367" s="339"/>
      <c r="SH367" s="339"/>
      <c r="SI367" s="339"/>
      <c r="SJ367" s="339"/>
      <c r="SK367" s="339"/>
      <c r="SL367" s="339"/>
      <c r="SM367" s="339"/>
      <c r="SN367" s="339"/>
      <c r="SO367" s="339"/>
      <c r="SP367" s="339"/>
      <c r="SQ367" s="339"/>
      <c r="SR367" s="339"/>
      <c r="SS367" s="339"/>
      <c r="ST367" s="339"/>
      <c r="SU367" s="339"/>
      <c r="SV367" s="339"/>
      <c r="SW367" s="339"/>
      <c r="SX367" s="339"/>
      <c r="SY367" s="339"/>
      <c r="SZ367" s="339"/>
      <c r="TA367" s="339"/>
      <c r="TB367" s="339"/>
      <c r="TC367" s="339"/>
      <c r="TD367" s="339"/>
      <c r="TE367" s="339"/>
      <c r="TF367" s="339"/>
      <c r="TG367" s="339"/>
      <c r="TH367" s="339"/>
      <c r="TI367" s="339"/>
      <c r="TJ367" s="339"/>
      <c r="TK367" s="339"/>
      <c r="TL367" s="339"/>
      <c r="TM367" s="339"/>
      <c r="TN367" s="339"/>
      <c r="TO367" s="339"/>
      <c r="TP367" s="339"/>
      <c r="TQ367" s="339"/>
      <c r="TR367" s="339"/>
      <c r="TS367" s="339"/>
      <c r="TT367" s="339"/>
      <c r="TU367" s="339"/>
      <c r="TV367" s="339"/>
      <c r="TW367" s="339"/>
      <c r="TX367" s="339"/>
      <c r="TY367" s="339"/>
      <c r="TZ367" s="339"/>
      <c r="UA367" s="339"/>
      <c r="UB367" s="339"/>
      <c r="UC367" s="339"/>
      <c r="UD367" s="339"/>
      <c r="UE367" s="339"/>
      <c r="UF367" s="339"/>
      <c r="UG367" s="339"/>
      <c r="UH367" s="339"/>
      <c r="UI367" s="339"/>
      <c r="UJ367" s="339"/>
      <c r="UK367" s="339"/>
      <c r="UL367" s="339"/>
      <c r="UM367" s="339"/>
      <c r="UN367" s="339"/>
      <c r="UO367" s="339"/>
      <c r="UP367" s="339"/>
      <c r="UQ367" s="339"/>
      <c r="UR367" s="339"/>
      <c r="US367" s="339"/>
      <c r="UT367" s="339"/>
      <c r="UU367" s="339"/>
      <c r="UV367" s="339"/>
      <c r="UW367" s="339"/>
      <c r="UX367" s="339"/>
      <c r="UY367" s="339"/>
      <c r="UZ367" s="339"/>
      <c r="VA367" s="339"/>
      <c r="VB367" s="339"/>
      <c r="VC367" s="339"/>
      <c r="VD367" s="339"/>
      <c r="VE367" s="339"/>
      <c r="VF367" s="339"/>
      <c r="VG367" s="339"/>
      <c r="VH367" s="339"/>
      <c r="VI367" s="339"/>
      <c r="VJ367" s="339"/>
      <c r="VK367" s="339"/>
      <c r="VL367" s="339"/>
      <c r="VM367" s="339"/>
      <c r="VN367" s="339"/>
      <c r="VO367" s="339"/>
      <c r="VP367" s="339"/>
      <c r="VQ367" s="339"/>
      <c r="VR367" s="339"/>
      <c r="VS367" s="339"/>
      <c r="VT367" s="339"/>
      <c r="VU367" s="339"/>
      <c r="VV367" s="339"/>
      <c r="VW367" s="339"/>
      <c r="VX367" s="339"/>
      <c r="VY367" s="339"/>
      <c r="VZ367" s="339"/>
      <c r="WA367" s="339"/>
      <c r="WB367" s="339"/>
      <c r="WC367" s="339"/>
      <c r="WD367" s="339"/>
      <c r="WE367" s="339"/>
      <c r="WF367" s="339"/>
      <c r="WG367" s="339"/>
      <c r="WH367" s="339"/>
      <c r="WI367" s="339"/>
      <c r="WJ367" s="339"/>
      <c r="WK367" s="339"/>
      <c r="WL367" s="339"/>
      <c r="WM367" s="339"/>
      <c r="WN367" s="339"/>
      <c r="WO367" s="339"/>
      <c r="WP367" s="339"/>
      <c r="WQ367" s="339"/>
      <c r="WR367" s="339"/>
      <c r="WS367" s="339"/>
      <c r="WT367" s="339"/>
      <c r="WU367" s="339"/>
      <c r="WV367" s="339"/>
      <c r="WW367" s="339"/>
      <c r="WX367" s="339"/>
      <c r="WY367" s="339"/>
      <c r="WZ367" s="339"/>
      <c r="XA367" s="339"/>
      <c r="XB367" s="339"/>
      <c r="XC367" s="339"/>
      <c r="XD367" s="339"/>
      <c r="XE367" s="339"/>
      <c r="XF367" s="339"/>
      <c r="XG367" s="339"/>
      <c r="XH367" s="339"/>
      <c r="XI367" s="339"/>
      <c r="XJ367" s="339"/>
      <c r="XK367" s="339"/>
      <c r="XL367" s="339"/>
      <c r="XM367" s="339"/>
      <c r="XN367" s="339"/>
      <c r="XO367" s="339"/>
      <c r="XP367" s="339"/>
      <c r="XQ367" s="339"/>
      <c r="XR367" s="339"/>
      <c r="XS367" s="339"/>
      <c r="XT367" s="339"/>
      <c r="XU367" s="339"/>
      <c r="XV367" s="339"/>
      <c r="XW367" s="339"/>
      <c r="XX367" s="339"/>
      <c r="XY367" s="339"/>
      <c r="XZ367" s="339"/>
      <c r="YA367" s="339"/>
      <c r="YB367" s="339"/>
      <c r="YC367" s="339"/>
      <c r="YD367" s="339"/>
      <c r="YE367" s="339"/>
      <c r="YF367" s="339"/>
      <c r="YG367" s="339"/>
      <c r="YH367" s="339"/>
      <c r="YI367" s="339"/>
      <c r="YJ367" s="339"/>
      <c r="YK367" s="339"/>
      <c r="YL367" s="339"/>
      <c r="YM367" s="339"/>
      <c r="YN367" s="339"/>
      <c r="YO367" s="339"/>
      <c r="YP367" s="339"/>
      <c r="YQ367" s="339"/>
      <c r="YR367" s="339"/>
      <c r="YS367" s="339"/>
      <c r="YT367" s="339"/>
      <c r="YU367" s="339"/>
      <c r="YV367" s="339"/>
    </row>
    <row r="368" spans="1:672" s="365" customFormat="1" x14ac:dyDescent="0.2">
      <c r="A368" s="339"/>
      <c r="B368" s="339"/>
      <c r="C368" s="339"/>
      <c r="D368" s="339"/>
      <c r="E368" s="339" t="s">
        <v>173</v>
      </c>
      <c r="F368" s="416"/>
      <c r="G368" s="416"/>
      <c r="H368" s="417"/>
      <c r="I368" s="417"/>
      <c r="J368" s="417"/>
      <c r="K368" s="416"/>
      <c r="L368" s="416"/>
      <c r="M368" s="416"/>
      <c r="N368" s="416"/>
      <c r="O368" s="416" t="s">
        <v>174</v>
      </c>
      <c r="P368" s="416"/>
      <c r="Q368" s="416"/>
      <c r="R368" s="416"/>
      <c r="S368" s="416"/>
      <c r="T368" s="416"/>
      <c r="U368" s="416"/>
      <c r="V368" s="416"/>
      <c r="W368" s="416"/>
      <c r="X368" s="416"/>
      <c r="Y368" s="416"/>
      <c r="Z368" s="416"/>
      <c r="AA368" s="339"/>
      <c r="AB368" s="339"/>
      <c r="AC368" s="339"/>
      <c r="AD368" s="339"/>
      <c r="AE368" s="339"/>
      <c r="AF368" s="339"/>
      <c r="AG368" s="339"/>
      <c r="AH368" s="339"/>
      <c r="AI368" s="339"/>
      <c r="AJ368" s="339"/>
      <c r="AK368" s="339"/>
      <c r="AL368" s="339"/>
      <c r="AM368" s="339"/>
      <c r="AN368" s="339"/>
      <c r="AO368" s="339"/>
      <c r="AP368" s="339"/>
      <c r="AQ368" s="339"/>
      <c r="AR368" s="339"/>
      <c r="AS368" s="339"/>
      <c r="AT368" s="339"/>
      <c r="AU368" s="339"/>
      <c r="AV368" s="339"/>
      <c r="AW368" s="339"/>
      <c r="AX368" s="339"/>
      <c r="AY368" s="339"/>
      <c r="AZ368" s="339"/>
      <c r="BA368" s="339"/>
      <c r="BB368" s="339"/>
      <c r="BC368" s="339"/>
      <c r="BD368" s="339"/>
      <c r="BE368" s="339"/>
      <c r="BF368" s="339"/>
      <c r="BG368" s="339"/>
      <c r="BH368" s="339"/>
      <c r="BI368" s="339"/>
      <c r="BJ368" s="339"/>
      <c r="BK368" s="339"/>
      <c r="BL368" s="339"/>
      <c r="BM368" s="339"/>
      <c r="BN368" s="339"/>
      <c r="BO368" s="339"/>
      <c r="BP368" s="339"/>
      <c r="BQ368" s="339"/>
      <c r="BR368" s="339"/>
      <c r="BS368" s="339"/>
      <c r="BT368" s="339"/>
      <c r="BU368" s="339"/>
      <c r="BV368" s="339"/>
      <c r="BW368" s="339"/>
      <c r="BX368" s="339"/>
      <c r="BY368" s="339"/>
      <c r="BZ368" s="339"/>
      <c r="CA368" s="339"/>
      <c r="CB368" s="339"/>
      <c r="CC368" s="339"/>
      <c r="CD368" s="339"/>
      <c r="CE368" s="339"/>
      <c r="CF368" s="339"/>
      <c r="CG368" s="339"/>
      <c r="CH368" s="339"/>
      <c r="CI368" s="339"/>
      <c r="CJ368" s="339"/>
      <c r="CK368" s="339"/>
      <c r="CL368" s="339"/>
      <c r="CM368" s="339"/>
      <c r="CN368" s="339"/>
      <c r="CO368" s="339"/>
      <c r="CP368" s="339"/>
      <c r="CQ368" s="339"/>
      <c r="CR368" s="339"/>
      <c r="CS368" s="339"/>
      <c r="CT368" s="339"/>
      <c r="CU368" s="339"/>
      <c r="CV368" s="339"/>
      <c r="CW368" s="339"/>
      <c r="CX368" s="339"/>
      <c r="CY368" s="339"/>
      <c r="CZ368" s="339"/>
      <c r="DA368" s="339"/>
      <c r="DB368" s="339"/>
      <c r="DC368" s="339"/>
      <c r="DD368" s="339"/>
      <c r="DE368" s="339"/>
      <c r="DF368" s="339"/>
      <c r="DG368" s="339"/>
      <c r="DH368" s="339"/>
      <c r="DI368" s="339"/>
      <c r="DJ368" s="339"/>
      <c r="DK368" s="339"/>
      <c r="DL368" s="339"/>
      <c r="DM368" s="339"/>
      <c r="DN368" s="339"/>
      <c r="DO368" s="339"/>
      <c r="DP368" s="339"/>
      <c r="DQ368" s="339"/>
      <c r="DR368" s="339"/>
      <c r="DS368" s="339"/>
      <c r="DT368" s="339"/>
      <c r="DU368" s="339"/>
      <c r="DV368" s="339"/>
      <c r="DW368" s="339"/>
      <c r="DX368" s="339"/>
      <c r="DY368" s="339"/>
      <c r="DZ368" s="339"/>
      <c r="EA368" s="339"/>
      <c r="EB368" s="339"/>
      <c r="EC368" s="339"/>
      <c r="ED368" s="339"/>
      <c r="EE368" s="339"/>
      <c r="EF368" s="339"/>
      <c r="EG368" s="339"/>
      <c r="EH368" s="339"/>
      <c r="EI368" s="339"/>
      <c r="EJ368" s="339"/>
      <c r="EK368" s="339"/>
      <c r="EL368" s="339"/>
      <c r="EM368" s="339"/>
      <c r="EN368" s="339"/>
      <c r="EO368" s="339"/>
      <c r="EP368" s="339"/>
      <c r="EQ368" s="339"/>
      <c r="ER368" s="339"/>
      <c r="ES368" s="339"/>
      <c r="ET368" s="339"/>
      <c r="EU368" s="339"/>
      <c r="EV368" s="339"/>
      <c r="EW368" s="339"/>
      <c r="EX368" s="339"/>
      <c r="EY368" s="339"/>
      <c r="EZ368" s="339"/>
      <c r="FA368" s="339"/>
      <c r="FB368" s="339"/>
      <c r="FC368" s="339"/>
      <c r="FD368" s="339"/>
      <c r="FE368" s="339"/>
      <c r="FF368" s="339"/>
      <c r="FG368" s="339"/>
      <c r="FH368" s="339"/>
      <c r="FI368" s="339"/>
      <c r="FJ368" s="339"/>
      <c r="FK368" s="339"/>
      <c r="FL368" s="339"/>
      <c r="FM368" s="339"/>
      <c r="FN368" s="339"/>
      <c r="FO368" s="339"/>
      <c r="FP368" s="339"/>
      <c r="FQ368" s="339"/>
      <c r="FR368" s="339"/>
      <c r="FS368" s="339"/>
      <c r="FT368" s="339"/>
      <c r="FU368" s="339"/>
      <c r="FV368" s="339"/>
      <c r="FW368" s="339"/>
      <c r="FX368" s="339"/>
      <c r="FY368" s="339"/>
      <c r="FZ368" s="339"/>
      <c r="GA368" s="339"/>
      <c r="GB368" s="339"/>
      <c r="GC368" s="339"/>
      <c r="GD368" s="339"/>
      <c r="GE368" s="339"/>
      <c r="GF368" s="339"/>
      <c r="GG368" s="339"/>
      <c r="GH368" s="339"/>
      <c r="GI368" s="339"/>
      <c r="GJ368" s="339"/>
      <c r="GK368" s="339"/>
      <c r="GL368" s="339"/>
      <c r="GM368" s="339"/>
      <c r="GN368" s="339"/>
      <c r="GO368" s="339"/>
      <c r="GP368" s="339"/>
      <c r="GQ368" s="339"/>
      <c r="GR368" s="339"/>
      <c r="GS368" s="339"/>
      <c r="GT368" s="339"/>
      <c r="GU368" s="339"/>
      <c r="GV368" s="339"/>
      <c r="GW368" s="339"/>
      <c r="GX368" s="339"/>
      <c r="GY368" s="339"/>
      <c r="GZ368" s="339"/>
      <c r="HA368" s="339"/>
      <c r="HB368" s="339"/>
      <c r="HC368" s="339"/>
      <c r="HD368" s="339"/>
      <c r="HE368" s="339"/>
      <c r="HF368" s="339"/>
      <c r="HG368" s="339"/>
      <c r="HH368" s="339"/>
      <c r="HI368" s="339"/>
      <c r="HJ368" s="339"/>
      <c r="HK368" s="339"/>
      <c r="HL368" s="339"/>
      <c r="HM368" s="339"/>
      <c r="HN368" s="339"/>
      <c r="HO368" s="339"/>
      <c r="HP368" s="339"/>
      <c r="HQ368" s="339"/>
      <c r="HR368" s="339"/>
      <c r="HS368" s="339"/>
      <c r="HT368" s="339"/>
      <c r="HU368" s="339"/>
      <c r="HV368" s="339"/>
      <c r="HW368" s="339"/>
      <c r="HX368" s="339"/>
      <c r="HY368" s="339"/>
      <c r="HZ368" s="339"/>
      <c r="IA368" s="339"/>
      <c r="IB368" s="339"/>
      <c r="IC368" s="339"/>
      <c r="ID368" s="339"/>
      <c r="IE368" s="339"/>
      <c r="IF368" s="339"/>
      <c r="IG368" s="339"/>
      <c r="IH368" s="339"/>
      <c r="II368" s="339"/>
      <c r="IJ368" s="339"/>
      <c r="IK368" s="339"/>
      <c r="IL368" s="339"/>
      <c r="IM368" s="339"/>
      <c r="IN368" s="339"/>
      <c r="IO368" s="339"/>
      <c r="IP368" s="339"/>
      <c r="IQ368" s="339"/>
      <c r="IR368" s="339"/>
      <c r="IS368" s="339"/>
      <c r="IT368" s="339"/>
      <c r="IU368" s="339"/>
      <c r="IV368" s="339"/>
      <c r="IW368" s="339"/>
      <c r="IX368" s="339"/>
      <c r="IY368" s="339"/>
      <c r="IZ368" s="339"/>
      <c r="JA368" s="339"/>
      <c r="JB368" s="339"/>
      <c r="JC368" s="339"/>
      <c r="JD368" s="339"/>
      <c r="JE368" s="339"/>
      <c r="JF368" s="339"/>
      <c r="JG368" s="339"/>
      <c r="JH368" s="339"/>
      <c r="JI368" s="339"/>
      <c r="JJ368" s="339"/>
      <c r="JK368" s="339"/>
      <c r="JL368" s="339"/>
      <c r="JM368" s="339"/>
      <c r="JN368" s="339"/>
      <c r="JO368" s="339"/>
      <c r="JP368" s="339"/>
      <c r="JQ368" s="339"/>
      <c r="JR368" s="339"/>
      <c r="JS368" s="339"/>
      <c r="JT368" s="339"/>
      <c r="JU368" s="339"/>
      <c r="JV368" s="339"/>
      <c r="JW368" s="339"/>
      <c r="JX368" s="339"/>
      <c r="JY368" s="339"/>
      <c r="JZ368" s="339"/>
      <c r="KA368" s="339"/>
      <c r="KB368" s="339"/>
      <c r="KC368" s="339"/>
      <c r="KD368" s="339"/>
      <c r="KE368" s="339"/>
      <c r="KF368" s="339"/>
      <c r="KG368" s="339"/>
      <c r="KH368" s="339"/>
      <c r="KI368" s="339"/>
      <c r="KJ368" s="339"/>
      <c r="KK368" s="339"/>
      <c r="KL368" s="339"/>
      <c r="KM368" s="339"/>
      <c r="KN368" s="339"/>
      <c r="KO368" s="339"/>
      <c r="KP368" s="339"/>
      <c r="KQ368" s="339"/>
      <c r="KR368" s="339"/>
      <c r="KS368" s="339"/>
      <c r="KT368" s="339"/>
      <c r="KU368" s="339"/>
      <c r="KV368" s="339"/>
      <c r="KW368" s="339"/>
      <c r="KX368" s="339"/>
      <c r="KY368" s="339"/>
      <c r="KZ368" s="339"/>
      <c r="LA368" s="339"/>
      <c r="LB368" s="339"/>
      <c r="LC368" s="339"/>
      <c r="LD368" s="339"/>
      <c r="LE368" s="339"/>
      <c r="LF368" s="339"/>
      <c r="LG368" s="339"/>
      <c r="LH368" s="339"/>
      <c r="LI368" s="339"/>
      <c r="LJ368" s="339"/>
      <c r="LK368" s="339"/>
      <c r="LL368" s="339"/>
      <c r="LM368" s="339"/>
      <c r="LN368" s="339"/>
      <c r="LO368" s="339"/>
      <c r="LP368" s="339"/>
      <c r="LQ368" s="339"/>
      <c r="LR368" s="339"/>
      <c r="LS368" s="339"/>
      <c r="LT368" s="339"/>
      <c r="LU368" s="339"/>
      <c r="LV368" s="339"/>
      <c r="LW368" s="339"/>
      <c r="LX368" s="339"/>
      <c r="LY368" s="339"/>
      <c r="LZ368" s="339"/>
      <c r="MA368" s="339"/>
      <c r="MB368" s="339"/>
      <c r="MC368" s="339"/>
      <c r="MD368" s="339"/>
      <c r="ME368" s="339"/>
      <c r="MF368" s="339"/>
      <c r="MG368" s="339"/>
      <c r="MH368" s="339"/>
      <c r="MI368" s="339"/>
      <c r="MJ368" s="339"/>
      <c r="MK368" s="339"/>
      <c r="ML368" s="339"/>
      <c r="MM368" s="339"/>
      <c r="MN368" s="339"/>
      <c r="MO368" s="339"/>
      <c r="MP368" s="339"/>
      <c r="MQ368" s="339"/>
      <c r="MR368" s="339"/>
      <c r="MS368" s="339"/>
      <c r="MT368" s="339"/>
      <c r="MU368" s="339"/>
      <c r="MV368" s="339"/>
      <c r="MW368" s="339"/>
      <c r="MX368" s="339"/>
      <c r="MY368" s="339"/>
      <c r="MZ368" s="339"/>
      <c r="NA368" s="339"/>
      <c r="NB368" s="339"/>
      <c r="NC368" s="339"/>
      <c r="ND368" s="339"/>
      <c r="NE368" s="339"/>
      <c r="NF368" s="339"/>
      <c r="NG368" s="339"/>
      <c r="NH368" s="339"/>
      <c r="NI368" s="339"/>
      <c r="NJ368" s="339"/>
      <c r="NK368" s="339"/>
      <c r="NL368" s="339"/>
      <c r="NM368" s="339"/>
      <c r="NN368" s="339"/>
      <c r="NO368" s="339"/>
      <c r="NP368" s="339"/>
      <c r="NQ368" s="339"/>
      <c r="NR368" s="339"/>
      <c r="NS368" s="339"/>
      <c r="NT368" s="339"/>
      <c r="NU368" s="339"/>
      <c r="NV368" s="339"/>
      <c r="NW368" s="339"/>
      <c r="NX368" s="339"/>
      <c r="NY368" s="339"/>
      <c r="NZ368" s="339"/>
      <c r="OA368" s="339"/>
      <c r="OB368" s="339"/>
      <c r="OC368" s="339"/>
      <c r="OD368" s="339"/>
      <c r="OE368" s="339"/>
      <c r="OF368" s="339"/>
      <c r="OG368" s="339"/>
      <c r="OH368" s="339"/>
      <c r="OI368" s="339"/>
      <c r="OJ368" s="339"/>
      <c r="OK368" s="339"/>
      <c r="OL368" s="339"/>
      <c r="OM368" s="339"/>
      <c r="ON368" s="339"/>
      <c r="OO368" s="339"/>
      <c r="OP368" s="339"/>
      <c r="OQ368" s="339"/>
      <c r="OR368" s="339"/>
      <c r="OS368" s="339"/>
      <c r="OT368" s="339"/>
      <c r="OU368" s="339"/>
      <c r="OV368" s="339"/>
      <c r="OW368" s="339"/>
      <c r="OX368" s="339"/>
      <c r="OY368" s="339"/>
      <c r="OZ368" s="339"/>
      <c r="PA368" s="339"/>
      <c r="PB368" s="339"/>
      <c r="PC368" s="339"/>
      <c r="PD368" s="339"/>
      <c r="PE368" s="339"/>
      <c r="PF368" s="339"/>
      <c r="PG368" s="339"/>
      <c r="PH368" s="339"/>
      <c r="PI368" s="339"/>
      <c r="PJ368" s="339"/>
      <c r="PK368" s="339"/>
      <c r="PL368" s="339"/>
      <c r="PM368" s="339"/>
      <c r="PN368" s="339"/>
      <c r="PO368" s="339"/>
      <c r="PP368" s="339"/>
      <c r="PQ368" s="339"/>
      <c r="PR368" s="339"/>
      <c r="PS368" s="339"/>
      <c r="PT368" s="339"/>
      <c r="PU368" s="339"/>
      <c r="PV368" s="339"/>
      <c r="PW368" s="339"/>
      <c r="PX368" s="339"/>
      <c r="PY368" s="339"/>
      <c r="PZ368" s="339"/>
      <c r="QA368" s="339"/>
      <c r="QB368" s="339"/>
      <c r="QC368" s="339"/>
      <c r="QD368" s="339"/>
      <c r="QE368" s="339"/>
      <c r="QF368" s="339"/>
      <c r="QG368" s="339"/>
      <c r="QH368" s="339"/>
      <c r="QI368" s="339"/>
      <c r="QJ368" s="339"/>
      <c r="QK368" s="339"/>
      <c r="QL368" s="339"/>
      <c r="QM368" s="339"/>
      <c r="QN368" s="339"/>
      <c r="QO368" s="339"/>
      <c r="QP368" s="339"/>
      <c r="QQ368" s="339"/>
      <c r="QR368" s="339"/>
      <c r="QS368" s="339"/>
      <c r="QT368" s="339"/>
      <c r="QU368" s="339"/>
      <c r="QV368" s="339"/>
      <c r="QW368" s="339"/>
      <c r="QX368" s="339"/>
      <c r="QY368" s="339"/>
      <c r="QZ368" s="339"/>
      <c r="RA368" s="339"/>
      <c r="RB368" s="339"/>
      <c r="RC368" s="339"/>
      <c r="RD368" s="339"/>
      <c r="RE368" s="339"/>
      <c r="RF368" s="339"/>
      <c r="RG368" s="339"/>
      <c r="RH368" s="339"/>
      <c r="RI368" s="339"/>
      <c r="RJ368" s="339"/>
      <c r="RK368" s="339"/>
      <c r="RL368" s="339"/>
      <c r="RM368" s="339"/>
      <c r="RN368" s="339"/>
      <c r="RO368" s="339"/>
      <c r="RP368" s="339"/>
      <c r="RQ368" s="339"/>
      <c r="RR368" s="339"/>
      <c r="RS368" s="339"/>
      <c r="RT368" s="339"/>
      <c r="RU368" s="339"/>
      <c r="RV368" s="339"/>
      <c r="RW368" s="339"/>
      <c r="RX368" s="339"/>
      <c r="RY368" s="339"/>
      <c r="RZ368" s="339"/>
      <c r="SA368" s="339"/>
      <c r="SB368" s="339"/>
      <c r="SC368" s="339"/>
      <c r="SD368" s="339"/>
      <c r="SE368" s="339"/>
      <c r="SF368" s="339"/>
      <c r="SG368" s="339"/>
      <c r="SH368" s="339"/>
      <c r="SI368" s="339"/>
      <c r="SJ368" s="339"/>
      <c r="SK368" s="339"/>
      <c r="SL368" s="339"/>
      <c r="SM368" s="339"/>
      <c r="SN368" s="339"/>
      <c r="SO368" s="339"/>
      <c r="SP368" s="339"/>
      <c r="SQ368" s="339"/>
      <c r="SR368" s="339"/>
      <c r="SS368" s="339"/>
      <c r="ST368" s="339"/>
      <c r="SU368" s="339"/>
      <c r="SV368" s="339"/>
      <c r="SW368" s="339"/>
      <c r="SX368" s="339"/>
      <c r="SY368" s="339"/>
      <c r="SZ368" s="339"/>
      <c r="TA368" s="339"/>
      <c r="TB368" s="339"/>
      <c r="TC368" s="339"/>
      <c r="TD368" s="339"/>
      <c r="TE368" s="339"/>
      <c r="TF368" s="339"/>
      <c r="TG368" s="339"/>
      <c r="TH368" s="339"/>
      <c r="TI368" s="339"/>
      <c r="TJ368" s="339"/>
      <c r="TK368" s="339"/>
      <c r="TL368" s="339"/>
      <c r="TM368" s="339"/>
      <c r="TN368" s="339"/>
      <c r="TO368" s="339"/>
      <c r="TP368" s="339"/>
      <c r="TQ368" s="339"/>
      <c r="TR368" s="339"/>
      <c r="TS368" s="339"/>
      <c r="TT368" s="339"/>
      <c r="TU368" s="339"/>
      <c r="TV368" s="339"/>
      <c r="TW368" s="339"/>
      <c r="TX368" s="339"/>
      <c r="TY368" s="339"/>
      <c r="TZ368" s="339"/>
      <c r="UA368" s="339"/>
      <c r="UB368" s="339"/>
      <c r="UC368" s="339"/>
      <c r="UD368" s="339"/>
      <c r="UE368" s="339"/>
      <c r="UF368" s="339"/>
      <c r="UG368" s="339"/>
      <c r="UH368" s="339"/>
      <c r="UI368" s="339"/>
      <c r="UJ368" s="339"/>
      <c r="UK368" s="339"/>
      <c r="UL368" s="339"/>
      <c r="UM368" s="339"/>
      <c r="UN368" s="339"/>
      <c r="UO368" s="339"/>
      <c r="UP368" s="339"/>
      <c r="UQ368" s="339"/>
      <c r="UR368" s="339"/>
      <c r="US368" s="339"/>
      <c r="UT368" s="339"/>
      <c r="UU368" s="339"/>
      <c r="UV368" s="339"/>
      <c r="UW368" s="339"/>
      <c r="UX368" s="339"/>
      <c r="UY368" s="339"/>
      <c r="UZ368" s="339"/>
      <c r="VA368" s="339"/>
      <c r="VB368" s="339"/>
      <c r="VC368" s="339"/>
      <c r="VD368" s="339"/>
      <c r="VE368" s="339"/>
      <c r="VF368" s="339"/>
      <c r="VG368" s="339"/>
      <c r="VH368" s="339"/>
      <c r="VI368" s="339"/>
      <c r="VJ368" s="339"/>
      <c r="VK368" s="339"/>
      <c r="VL368" s="339"/>
      <c r="VM368" s="339"/>
      <c r="VN368" s="339"/>
      <c r="VO368" s="339"/>
      <c r="VP368" s="339"/>
      <c r="VQ368" s="339"/>
      <c r="VR368" s="339"/>
      <c r="VS368" s="339"/>
      <c r="VT368" s="339"/>
      <c r="VU368" s="339"/>
      <c r="VV368" s="339"/>
      <c r="VW368" s="339"/>
      <c r="VX368" s="339"/>
      <c r="VY368" s="339"/>
      <c r="VZ368" s="339"/>
      <c r="WA368" s="339"/>
      <c r="WB368" s="339"/>
      <c r="WC368" s="339"/>
      <c r="WD368" s="339"/>
      <c r="WE368" s="339"/>
      <c r="WF368" s="339"/>
      <c r="WG368" s="339"/>
      <c r="WH368" s="339"/>
      <c r="WI368" s="339"/>
      <c r="WJ368" s="339"/>
      <c r="WK368" s="339"/>
      <c r="WL368" s="339"/>
      <c r="WM368" s="339"/>
      <c r="WN368" s="339"/>
      <c r="WO368" s="339"/>
      <c r="WP368" s="339"/>
      <c r="WQ368" s="339"/>
      <c r="WR368" s="339"/>
      <c r="WS368" s="339"/>
      <c r="WT368" s="339"/>
      <c r="WU368" s="339"/>
      <c r="WV368" s="339"/>
      <c r="WW368" s="339"/>
      <c r="WX368" s="339"/>
      <c r="WY368" s="339"/>
      <c r="WZ368" s="339"/>
      <c r="XA368" s="339"/>
      <c r="XB368" s="339"/>
      <c r="XC368" s="339"/>
      <c r="XD368" s="339"/>
      <c r="XE368" s="339"/>
      <c r="XF368" s="339"/>
      <c r="XG368" s="339"/>
      <c r="XH368" s="339"/>
      <c r="XI368" s="339"/>
      <c r="XJ368" s="339"/>
      <c r="XK368" s="339"/>
      <c r="XL368" s="339"/>
      <c r="XM368" s="339"/>
      <c r="XN368" s="339"/>
      <c r="XO368" s="339"/>
      <c r="XP368" s="339"/>
      <c r="XQ368" s="339"/>
      <c r="XR368" s="339"/>
      <c r="XS368" s="339"/>
      <c r="XT368" s="339"/>
      <c r="XU368" s="339"/>
      <c r="XV368" s="339"/>
      <c r="XW368" s="339"/>
      <c r="XX368" s="339"/>
      <c r="XY368" s="339"/>
      <c r="XZ368" s="339"/>
      <c r="YA368" s="339"/>
      <c r="YB368" s="339"/>
      <c r="YC368" s="339"/>
      <c r="YD368" s="339"/>
      <c r="YE368" s="339"/>
      <c r="YF368" s="339"/>
      <c r="YG368" s="339"/>
      <c r="YH368" s="339"/>
      <c r="YI368" s="339"/>
      <c r="YJ368" s="339"/>
      <c r="YK368" s="339"/>
      <c r="YL368" s="339"/>
      <c r="YM368" s="339"/>
      <c r="YN368" s="339"/>
      <c r="YO368" s="339"/>
      <c r="YP368" s="339"/>
      <c r="YQ368" s="339"/>
      <c r="YR368" s="339"/>
      <c r="YS368" s="339"/>
      <c r="YT368" s="339"/>
      <c r="YU368" s="339"/>
      <c r="YV368" s="339"/>
    </row>
    <row r="369" spans="1:672" s="365" customFormat="1" x14ac:dyDescent="0.2">
      <c r="A369" s="339"/>
      <c r="B369" s="339"/>
      <c r="C369" s="339"/>
      <c r="D369" s="339"/>
      <c r="E369" s="339"/>
      <c r="F369" s="416"/>
      <c r="G369" s="416"/>
      <c r="H369" s="418"/>
      <c r="I369" s="418"/>
      <c r="J369" s="418"/>
      <c r="K369" s="416"/>
      <c r="L369" s="416"/>
      <c r="M369" s="416"/>
      <c r="N369" s="416"/>
      <c r="O369" s="416"/>
      <c r="P369" s="416"/>
      <c r="Q369" s="416"/>
      <c r="R369" s="416"/>
      <c r="S369" s="416"/>
      <c r="T369" s="416"/>
      <c r="U369" s="416"/>
      <c r="V369" s="416"/>
      <c r="W369" s="416"/>
      <c r="X369" s="416"/>
      <c r="Y369" s="416"/>
      <c r="Z369" s="416"/>
      <c r="AA369" s="339"/>
      <c r="AB369" s="339"/>
      <c r="AC369" s="339"/>
      <c r="AD369" s="339"/>
      <c r="AE369" s="339"/>
      <c r="AF369" s="339"/>
      <c r="AG369" s="339"/>
      <c r="AH369" s="339"/>
      <c r="AI369" s="339"/>
      <c r="AJ369" s="339"/>
      <c r="AK369" s="339"/>
      <c r="AL369" s="339"/>
      <c r="AM369" s="339"/>
      <c r="AN369" s="339"/>
      <c r="AO369" s="339"/>
      <c r="AP369" s="339"/>
      <c r="AQ369" s="339"/>
      <c r="AR369" s="339"/>
      <c r="AS369" s="339"/>
      <c r="AT369" s="339"/>
      <c r="AU369" s="339"/>
      <c r="AV369" s="339"/>
      <c r="AW369" s="339"/>
      <c r="AX369" s="339"/>
      <c r="AY369" s="339"/>
      <c r="AZ369" s="339"/>
      <c r="BA369" s="339"/>
      <c r="BB369" s="339"/>
      <c r="BC369" s="339"/>
      <c r="BD369" s="339"/>
      <c r="BE369" s="339"/>
      <c r="BF369" s="339"/>
      <c r="BG369" s="339"/>
      <c r="BH369" s="339"/>
      <c r="BI369" s="339"/>
      <c r="BJ369" s="339"/>
      <c r="BK369" s="339"/>
      <c r="BL369" s="339"/>
      <c r="BM369" s="339"/>
      <c r="BN369" s="339"/>
      <c r="BO369" s="339"/>
      <c r="BP369" s="339"/>
      <c r="BQ369" s="339"/>
      <c r="BR369" s="339"/>
      <c r="BS369" s="339"/>
      <c r="BT369" s="339"/>
      <c r="BU369" s="339"/>
      <c r="BV369" s="339"/>
      <c r="BW369" s="339"/>
      <c r="BX369" s="339"/>
      <c r="BY369" s="339"/>
      <c r="BZ369" s="339"/>
      <c r="CA369" s="339"/>
      <c r="CB369" s="339"/>
      <c r="CC369" s="339"/>
      <c r="CD369" s="339"/>
      <c r="CE369" s="339"/>
      <c r="CF369" s="339"/>
      <c r="CG369" s="339"/>
      <c r="CH369" s="339"/>
      <c r="CI369" s="339"/>
      <c r="CJ369" s="339"/>
      <c r="CK369" s="339"/>
      <c r="CL369" s="339"/>
      <c r="CM369" s="339"/>
      <c r="CN369" s="339"/>
      <c r="CO369" s="339"/>
      <c r="CP369" s="339"/>
      <c r="CQ369" s="339"/>
      <c r="CR369" s="339"/>
      <c r="CS369" s="339"/>
      <c r="CT369" s="339"/>
      <c r="CU369" s="339"/>
      <c r="CV369" s="339"/>
      <c r="CW369" s="339"/>
      <c r="CX369" s="339"/>
      <c r="CY369" s="339"/>
      <c r="CZ369" s="339"/>
      <c r="DA369" s="339"/>
      <c r="DB369" s="339"/>
      <c r="DC369" s="339"/>
      <c r="DD369" s="339"/>
      <c r="DE369" s="339"/>
      <c r="DF369" s="339"/>
      <c r="DG369" s="339"/>
      <c r="DH369" s="339"/>
      <c r="DI369" s="339"/>
      <c r="DJ369" s="339"/>
      <c r="DK369" s="339"/>
      <c r="DL369" s="339"/>
      <c r="DM369" s="339"/>
      <c r="DN369" s="339"/>
      <c r="DO369" s="339"/>
      <c r="DP369" s="339"/>
      <c r="DQ369" s="339"/>
      <c r="DR369" s="339"/>
      <c r="DS369" s="339"/>
      <c r="DT369" s="339"/>
      <c r="DU369" s="339"/>
      <c r="DV369" s="339"/>
      <c r="DW369" s="339"/>
      <c r="DX369" s="339"/>
      <c r="DY369" s="339"/>
      <c r="DZ369" s="339"/>
      <c r="EA369" s="339"/>
      <c r="EB369" s="339"/>
      <c r="EC369" s="339"/>
      <c r="ED369" s="339"/>
      <c r="EE369" s="339"/>
      <c r="EF369" s="339"/>
      <c r="EG369" s="339"/>
      <c r="EH369" s="339"/>
      <c r="EI369" s="339"/>
      <c r="EJ369" s="339"/>
      <c r="EK369" s="339"/>
      <c r="EL369" s="339"/>
      <c r="EM369" s="339"/>
      <c r="EN369" s="339"/>
      <c r="EO369" s="339"/>
      <c r="EP369" s="339"/>
      <c r="EQ369" s="339"/>
      <c r="ER369" s="339"/>
      <c r="ES369" s="339"/>
      <c r="ET369" s="339"/>
      <c r="EU369" s="339"/>
      <c r="EV369" s="339"/>
      <c r="EW369" s="339"/>
      <c r="EX369" s="339"/>
      <c r="EY369" s="339"/>
      <c r="EZ369" s="339"/>
      <c r="FA369" s="339"/>
      <c r="FB369" s="339"/>
      <c r="FC369" s="339"/>
      <c r="FD369" s="339"/>
      <c r="FE369" s="339"/>
      <c r="FF369" s="339"/>
      <c r="FG369" s="339"/>
      <c r="FH369" s="339"/>
      <c r="FI369" s="339"/>
      <c r="FJ369" s="339"/>
      <c r="FK369" s="339"/>
      <c r="FL369" s="339"/>
      <c r="FM369" s="339"/>
      <c r="FN369" s="339"/>
      <c r="FO369" s="339"/>
      <c r="FP369" s="339"/>
      <c r="FQ369" s="339"/>
      <c r="FR369" s="339"/>
      <c r="FS369" s="339"/>
      <c r="FT369" s="339"/>
      <c r="FU369" s="339"/>
      <c r="FV369" s="339"/>
      <c r="FW369" s="339"/>
      <c r="FX369" s="339"/>
      <c r="FY369" s="339"/>
      <c r="FZ369" s="339"/>
      <c r="GA369" s="339"/>
      <c r="GB369" s="339"/>
      <c r="GC369" s="339"/>
      <c r="GD369" s="339"/>
      <c r="GE369" s="339"/>
      <c r="GF369" s="339"/>
      <c r="GG369" s="339"/>
      <c r="GH369" s="339"/>
      <c r="GI369" s="339"/>
      <c r="GJ369" s="339"/>
      <c r="GK369" s="339"/>
      <c r="GL369" s="339"/>
      <c r="GM369" s="339"/>
      <c r="GN369" s="339"/>
      <c r="GO369" s="339"/>
      <c r="GP369" s="339"/>
      <c r="GQ369" s="339"/>
      <c r="GR369" s="339"/>
      <c r="GS369" s="339"/>
      <c r="GT369" s="339"/>
      <c r="GU369" s="339"/>
      <c r="GV369" s="339"/>
      <c r="GW369" s="339"/>
      <c r="GX369" s="339"/>
      <c r="GY369" s="339"/>
      <c r="GZ369" s="339"/>
      <c r="HA369" s="339"/>
      <c r="HB369" s="339"/>
      <c r="HC369" s="339"/>
      <c r="HD369" s="339"/>
      <c r="HE369" s="339"/>
      <c r="HF369" s="339"/>
      <c r="HG369" s="339"/>
      <c r="HH369" s="339"/>
      <c r="HI369" s="339"/>
      <c r="HJ369" s="339"/>
      <c r="HK369" s="339"/>
      <c r="HL369" s="339"/>
      <c r="HM369" s="339"/>
      <c r="HN369" s="339"/>
      <c r="HO369" s="339"/>
      <c r="HP369" s="339"/>
      <c r="HQ369" s="339"/>
      <c r="HR369" s="339"/>
      <c r="HS369" s="339"/>
      <c r="HT369" s="339"/>
      <c r="HU369" s="339"/>
      <c r="HV369" s="339"/>
      <c r="HW369" s="339"/>
      <c r="HX369" s="339"/>
      <c r="HY369" s="339"/>
      <c r="HZ369" s="339"/>
      <c r="IA369" s="339"/>
      <c r="IB369" s="339"/>
      <c r="IC369" s="339"/>
      <c r="ID369" s="339"/>
      <c r="IE369" s="339"/>
      <c r="IF369" s="339"/>
      <c r="IG369" s="339"/>
      <c r="IH369" s="339"/>
      <c r="II369" s="339"/>
      <c r="IJ369" s="339"/>
      <c r="IK369" s="339"/>
      <c r="IL369" s="339"/>
      <c r="IM369" s="339"/>
      <c r="IN369" s="339"/>
      <c r="IO369" s="339"/>
      <c r="IP369" s="339"/>
      <c r="IQ369" s="339"/>
      <c r="IR369" s="339"/>
      <c r="IS369" s="339"/>
      <c r="IT369" s="339"/>
      <c r="IU369" s="339"/>
      <c r="IV369" s="339"/>
      <c r="IW369" s="339"/>
      <c r="IX369" s="339"/>
      <c r="IY369" s="339"/>
      <c r="IZ369" s="339"/>
      <c r="JA369" s="339"/>
      <c r="JB369" s="339"/>
      <c r="JC369" s="339"/>
      <c r="JD369" s="339"/>
      <c r="JE369" s="339"/>
      <c r="JF369" s="339"/>
      <c r="JG369" s="339"/>
      <c r="JH369" s="339"/>
      <c r="JI369" s="339"/>
      <c r="JJ369" s="339"/>
      <c r="JK369" s="339"/>
      <c r="JL369" s="339"/>
      <c r="JM369" s="339"/>
      <c r="JN369" s="339"/>
      <c r="JO369" s="339"/>
      <c r="JP369" s="339"/>
      <c r="JQ369" s="339"/>
      <c r="JR369" s="339"/>
      <c r="JS369" s="339"/>
      <c r="JT369" s="339"/>
      <c r="JU369" s="339"/>
      <c r="JV369" s="339"/>
      <c r="JW369" s="339"/>
      <c r="JX369" s="339"/>
      <c r="JY369" s="339"/>
      <c r="JZ369" s="339"/>
      <c r="KA369" s="339"/>
      <c r="KB369" s="339"/>
      <c r="KC369" s="339"/>
      <c r="KD369" s="339"/>
      <c r="KE369" s="339"/>
      <c r="KF369" s="339"/>
      <c r="KG369" s="339"/>
      <c r="KH369" s="339"/>
      <c r="KI369" s="339"/>
      <c r="KJ369" s="339"/>
      <c r="KK369" s="339"/>
      <c r="KL369" s="339"/>
      <c r="KM369" s="339"/>
      <c r="KN369" s="339"/>
      <c r="KO369" s="339"/>
      <c r="KP369" s="339"/>
      <c r="KQ369" s="339"/>
      <c r="KR369" s="339"/>
      <c r="KS369" s="339"/>
      <c r="KT369" s="339"/>
      <c r="KU369" s="339"/>
      <c r="KV369" s="339"/>
      <c r="KW369" s="339"/>
      <c r="KX369" s="339"/>
      <c r="KY369" s="339"/>
      <c r="KZ369" s="339"/>
      <c r="LA369" s="339"/>
      <c r="LB369" s="339"/>
      <c r="LC369" s="339"/>
      <c r="LD369" s="339"/>
      <c r="LE369" s="339"/>
      <c r="LF369" s="339"/>
      <c r="LG369" s="339"/>
      <c r="LH369" s="339"/>
      <c r="LI369" s="339"/>
      <c r="LJ369" s="339"/>
      <c r="LK369" s="339"/>
      <c r="LL369" s="339"/>
      <c r="LM369" s="339"/>
      <c r="LN369" s="339"/>
      <c r="LO369" s="339"/>
      <c r="LP369" s="339"/>
      <c r="LQ369" s="339"/>
      <c r="LR369" s="339"/>
      <c r="LS369" s="339"/>
      <c r="LT369" s="339"/>
      <c r="LU369" s="339"/>
      <c r="LV369" s="339"/>
      <c r="LW369" s="339"/>
      <c r="LX369" s="339"/>
      <c r="LY369" s="339"/>
      <c r="LZ369" s="339"/>
      <c r="MA369" s="339"/>
      <c r="MB369" s="339"/>
      <c r="MC369" s="339"/>
      <c r="MD369" s="339"/>
      <c r="ME369" s="339"/>
      <c r="MF369" s="339"/>
      <c r="MG369" s="339"/>
      <c r="MH369" s="339"/>
      <c r="MI369" s="339"/>
      <c r="MJ369" s="339"/>
      <c r="MK369" s="339"/>
      <c r="ML369" s="339"/>
      <c r="MM369" s="339"/>
      <c r="MN369" s="339"/>
      <c r="MO369" s="339"/>
      <c r="MP369" s="339"/>
      <c r="MQ369" s="339"/>
      <c r="MR369" s="339"/>
      <c r="MS369" s="339"/>
      <c r="MT369" s="339"/>
      <c r="MU369" s="339"/>
      <c r="MV369" s="339"/>
      <c r="MW369" s="339"/>
      <c r="MX369" s="339"/>
      <c r="MY369" s="339"/>
      <c r="MZ369" s="339"/>
      <c r="NA369" s="339"/>
      <c r="NB369" s="339"/>
      <c r="NC369" s="339"/>
      <c r="ND369" s="339"/>
      <c r="NE369" s="339"/>
      <c r="NF369" s="339"/>
      <c r="NG369" s="339"/>
      <c r="NH369" s="339"/>
      <c r="NI369" s="339"/>
      <c r="NJ369" s="339"/>
      <c r="NK369" s="339"/>
      <c r="NL369" s="339"/>
      <c r="NM369" s="339"/>
      <c r="NN369" s="339"/>
      <c r="NO369" s="339"/>
      <c r="NP369" s="339"/>
      <c r="NQ369" s="339"/>
      <c r="NR369" s="339"/>
      <c r="NS369" s="339"/>
      <c r="NT369" s="339"/>
      <c r="NU369" s="339"/>
      <c r="NV369" s="339"/>
      <c r="NW369" s="339"/>
      <c r="NX369" s="339"/>
      <c r="NY369" s="339"/>
      <c r="NZ369" s="339"/>
      <c r="OA369" s="339"/>
      <c r="OB369" s="339"/>
      <c r="OC369" s="339"/>
      <c r="OD369" s="339"/>
      <c r="OE369" s="339"/>
      <c r="OF369" s="339"/>
      <c r="OG369" s="339"/>
      <c r="OH369" s="339"/>
      <c r="OI369" s="339"/>
      <c r="OJ369" s="339"/>
      <c r="OK369" s="339"/>
      <c r="OL369" s="339"/>
      <c r="OM369" s="339"/>
      <c r="ON369" s="339"/>
      <c r="OO369" s="339"/>
      <c r="OP369" s="339"/>
      <c r="OQ369" s="339"/>
      <c r="OR369" s="339"/>
      <c r="OS369" s="339"/>
      <c r="OT369" s="339"/>
      <c r="OU369" s="339"/>
      <c r="OV369" s="339"/>
      <c r="OW369" s="339"/>
      <c r="OX369" s="339"/>
      <c r="OY369" s="339"/>
      <c r="OZ369" s="339"/>
      <c r="PA369" s="339"/>
      <c r="PB369" s="339"/>
      <c r="PC369" s="339"/>
      <c r="PD369" s="339"/>
      <c r="PE369" s="339"/>
      <c r="PF369" s="339"/>
      <c r="PG369" s="339"/>
      <c r="PH369" s="339"/>
      <c r="PI369" s="339"/>
      <c r="PJ369" s="339"/>
      <c r="PK369" s="339"/>
      <c r="PL369" s="339"/>
      <c r="PM369" s="339"/>
      <c r="PN369" s="339"/>
      <c r="PO369" s="339"/>
      <c r="PP369" s="339"/>
      <c r="PQ369" s="339"/>
      <c r="PR369" s="339"/>
      <c r="PS369" s="339"/>
      <c r="PT369" s="339"/>
      <c r="PU369" s="339"/>
      <c r="PV369" s="339"/>
      <c r="PW369" s="339"/>
      <c r="PX369" s="339"/>
      <c r="PY369" s="339"/>
      <c r="PZ369" s="339"/>
      <c r="QA369" s="339"/>
      <c r="QB369" s="339"/>
      <c r="QC369" s="339"/>
      <c r="QD369" s="339"/>
      <c r="QE369" s="339"/>
      <c r="QF369" s="339"/>
      <c r="QG369" s="339"/>
      <c r="QH369" s="339"/>
      <c r="QI369" s="339"/>
      <c r="QJ369" s="339"/>
      <c r="QK369" s="339"/>
      <c r="QL369" s="339"/>
      <c r="QM369" s="339"/>
      <c r="QN369" s="339"/>
      <c r="QO369" s="339"/>
      <c r="QP369" s="339"/>
      <c r="QQ369" s="339"/>
      <c r="QR369" s="339"/>
      <c r="QS369" s="339"/>
      <c r="QT369" s="339"/>
      <c r="QU369" s="339"/>
      <c r="QV369" s="339"/>
      <c r="QW369" s="339"/>
      <c r="QX369" s="339"/>
      <c r="QY369" s="339"/>
      <c r="QZ369" s="339"/>
      <c r="RA369" s="339"/>
      <c r="RB369" s="339"/>
      <c r="RC369" s="339"/>
      <c r="RD369" s="339"/>
      <c r="RE369" s="339"/>
      <c r="RF369" s="339"/>
      <c r="RG369" s="339"/>
      <c r="RH369" s="339"/>
      <c r="RI369" s="339"/>
      <c r="RJ369" s="339"/>
      <c r="RK369" s="339"/>
      <c r="RL369" s="339"/>
      <c r="RM369" s="339"/>
      <c r="RN369" s="339"/>
      <c r="RO369" s="339"/>
      <c r="RP369" s="339"/>
      <c r="RQ369" s="339"/>
      <c r="RR369" s="339"/>
      <c r="RS369" s="339"/>
      <c r="RT369" s="339"/>
      <c r="RU369" s="339"/>
      <c r="RV369" s="339"/>
      <c r="RW369" s="339"/>
      <c r="RX369" s="339"/>
      <c r="RY369" s="339"/>
      <c r="RZ369" s="339"/>
      <c r="SA369" s="339"/>
      <c r="SB369" s="339"/>
      <c r="SC369" s="339"/>
      <c r="SD369" s="339"/>
      <c r="SE369" s="339"/>
      <c r="SF369" s="339"/>
      <c r="SG369" s="339"/>
      <c r="SH369" s="339"/>
      <c r="SI369" s="339"/>
      <c r="SJ369" s="339"/>
      <c r="SK369" s="339"/>
      <c r="SL369" s="339"/>
      <c r="SM369" s="339"/>
      <c r="SN369" s="339"/>
      <c r="SO369" s="339"/>
      <c r="SP369" s="339"/>
      <c r="SQ369" s="339"/>
      <c r="SR369" s="339"/>
      <c r="SS369" s="339"/>
      <c r="ST369" s="339"/>
      <c r="SU369" s="339"/>
      <c r="SV369" s="339"/>
      <c r="SW369" s="339"/>
      <c r="SX369" s="339"/>
      <c r="SY369" s="339"/>
      <c r="SZ369" s="339"/>
      <c r="TA369" s="339"/>
      <c r="TB369" s="339"/>
      <c r="TC369" s="339"/>
      <c r="TD369" s="339"/>
      <c r="TE369" s="339"/>
      <c r="TF369" s="339"/>
      <c r="TG369" s="339"/>
      <c r="TH369" s="339"/>
      <c r="TI369" s="339"/>
      <c r="TJ369" s="339"/>
      <c r="TK369" s="339"/>
      <c r="TL369" s="339"/>
      <c r="TM369" s="339"/>
      <c r="TN369" s="339"/>
      <c r="TO369" s="339"/>
      <c r="TP369" s="339"/>
      <c r="TQ369" s="339"/>
      <c r="TR369" s="339"/>
      <c r="TS369" s="339"/>
      <c r="TT369" s="339"/>
      <c r="TU369" s="339"/>
      <c r="TV369" s="339"/>
      <c r="TW369" s="339"/>
      <c r="TX369" s="339"/>
      <c r="TY369" s="339"/>
      <c r="TZ369" s="339"/>
      <c r="UA369" s="339"/>
      <c r="UB369" s="339"/>
      <c r="UC369" s="339"/>
      <c r="UD369" s="339"/>
      <c r="UE369" s="339"/>
      <c r="UF369" s="339"/>
      <c r="UG369" s="339"/>
      <c r="UH369" s="339"/>
      <c r="UI369" s="339"/>
      <c r="UJ369" s="339"/>
      <c r="UK369" s="339"/>
      <c r="UL369" s="339"/>
      <c r="UM369" s="339"/>
      <c r="UN369" s="339"/>
      <c r="UO369" s="339"/>
      <c r="UP369" s="339"/>
      <c r="UQ369" s="339"/>
      <c r="UR369" s="339"/>
      <c r="US369" s="339"/>
      <c r="UT369" s="339"/>
      <c r="UU369" s="339"/>
      <c r="UV369" s="339"/>
      <c r="UW369" s="339"/>
      <c r="UX369" s="339"/>
      <c r="UY369" s="339"/>
      <c r="UZ369" s="339"/>
      <c r="VA369" s="339"/>
      <c r="VB369" s="339"/>
      <c r="VC369" s="339"/>
      <c r="VD369" s="339"/>
      <c r="VE369" s="339"/>
      <c r="VF369" s="339"/>
      <c r="VG369" s="339"/>
      <c r="VH369" s="339"/>
      <c r="VI369" s="339"/>
      <c r="VJ369" s="339"/>
      <c r="VK369" s="339"/>
      <c r="VL369" s="339"/>
      <c r="VM369" s="339"/>
      <c r="VN369" s="339"/>
      <c r="VO369" s="339"/>
      <c r="VP369" s="339"/>
      <c r="VQ369" s="339"/>
      <c r="VR369" s="339"/>
      <c r="VS369" s="339"/>
      <c r="VT369" s="339"/>
      <c r="VU369" s="339"/>
      <c r="VV369" s="339"/>
      <c r="VW369" s="339"/>
      <c r="VX369" s="339"/>
      <c r="VY369" s="339"/>
      <c r="VZ369" s="339"/>
      <c r="WA369" s="339"/>
      <c r="WB369" s="339"/>
      <c r="WC369" s="339"/>
      <c r="WD369" s="339"/>
      <c r="WE369" s="339"/>
      <c r="WF369" s="339"/>
      <c r="WG369" s="339"/>
      <c r="WH369" s="339"/>
      <c r="WI369" s="339"/>
      <c r="WJ369" s="339"/>
      <c r="WK369" s="339"/>
      <c r="WL369" s="339"/>
      <c r="WM369" s="339"/>
      <c r="WN369" s="339"/>
      <c r="WO369" s="339"/>
      <c r="WP369" s="339"/>
      <c r="WQ369" s="339"/>
      <c r="WR369" s="339"/>
      <c r="WS369" s="339"/>
      <c r="WT369" s="339"/>
      <c r="WU369" s="339"/>
      <c r="WV369" s="339"/>
      <c r="WW369" s="339"/>
      <c r="WX369" s="339"/>
      <c r="WY369" s="339"/>
      <c r="WZ369" s="339"/>
      <c r="XA369" s="339"/>
      <c r="XB369" s="339"/>
      <c r="XC369" s="339"/>
      <c r="XD369" s="339"/>
      <c r="XE369" s="339"/>
      <c r="XF369" s="339"/>
      <c r="XG369" s="339"/>
      <c r="XH369" s="339"/>
      <c r="XI369" s="339"/>
      <c r="XJ369" s="339"/>
      <c r="XK369" s="339"/>
      <c r="XL369" s="339"/>
      <c r="XM369" s="339"/>
      <c r="XN369" s="339"/>
      <c r="XO369" s="339"/>
      <c r="XP369" s="339"/>
      <c r="XQ369" s="339"/>
      <c r="XR369" s="339"/>
      <c r="XS369" s="339"/>
      <c r="XT369" s="339"/>
      <c r="XU369" s="339"/>
      <c r="XV369" s="339"/>
      <c r="XW369" s="339"/>
      <c r="XX369" s="339"/>
      <c r="XY369" s="339"/>
      <c r="XZ369" s="339"/>
      <c r="YA369" s="339"/>
      <c r="YB369" s="339"/>
      <c r="YC369" s="339"/>
      <c r="YD369" s="339"/>
      <c r="YE369" s="339"/>
      <c r="YF369" s="339"/>
      <c r="YG369" s="339"/>
      <c r="YH369" s="339"/>
      <c r="YI369" s="339"/>
      <c r="YJ369" s="339"/>
      <c r="YK369" s="339"/>
      <c r="YL369" s="339"/>
      <c r="YM369" s="339"/>
      <c r="YN369" s="339"/>
      <c r="YO369" s="339"/>
      <c r="YP369" s="339"/>
      <c r="YQ369" s="339"/>
      <c r="YR369" s="339"/>
      <c r="YS369" s="339"/>
      <c r="YT369" s="339"/>
      <c r="YU369" s="339"/>
      <c r="YV369" s="339"/>
    </row>
    <row r="370" spans="1:672" ht="20.25" customHeight="1" x14ac:dyDescent="0.2">
      <c r="D370" s="419"/>
      <c r="E370" s="420" t="s">
        <v>175</v>
      </c>
      <c r="F370" s="421"/>
      <c r="G370" s="421"/>
      <c r="H370" s="418" t="s">
        <v>176</v>
      </c>
      <c r="I370" s="418"/>
      <c r="J370" s="418"/>
      <c r="K370" s="418"/>
      <c r="L370" s="418"/>
      <c r="M370" s="418"/>
      <c r="O370" s="418" t="s">
        <v>177</v>
      </c>
      <c r="P370" s="418"/>
      <c r="Q370" s="418"/>
      <c r="R370" s="418"/>
      <c r="S370" s="418"/>
    </row>
    <row r="371" spans="1:672" x14ac:dyDescent="0.2">
      <c r="C371" s="419"/>
      <c r="D371" s="419"/>
      <c r="E371" s="419"/>
      <c r="F371" s="421"/>
      <c r="G371" s="421"/>
      <c r="H371" s="418"/>
      <c r="J371" s="418"/>
      <c r="K371" s="418"/>
      <c r="L371" s="418"/>
      <c r="M371" s="418"/>
      <c r="O371" s="418"/>
      <c r="P371" s="418"/>
      <c r="Q371" s="418"/>
      <c r="R371" s="418"/>
      <c r="S371" s="418"/>
    </row>
    <row r="372" spans="1:672" x14ac:dyDescent="0.2">
      <c r="C372" s="419"/>
      <c r="D372" s="419"/>
      <c r="E372" s="419"/>
      <c r="F372" s="421"/>
      <c r="G372" s="421"/>
      <c r="H372" s="418"/>
      <c r="J372" s="418"/>
      <c r="K372" s="418"/>
      <c r="L372" s="418"/>
      <c r="M372" s="418"/>
      <c r="O372" s="418"/>
      <c r="P372" s="418"/>
      <c r="Q372" s="418"/>
      <c r="R372" s="418"/>
      <c r="S372" s="418"/>
    </row>
    <row r="374" spans="1:672" x14ac:dyDescent="0.2">
      <c r="C374" s="339" t="s">
        <v>178</v>
      </c>
    </row>
    <row r="375" spans="1:672" x14ac:dyDescent="0.2">
      <c r="C375" s="339" t="s">
        <v>179</v>
      </c>
    </row>
    <row r="376" spans="1:672" x14ac:dyDescent="0.2">
      <c r="C376" s="339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13194444444444445" right="9.7222222222222224E-2" top="0.75" bottom="0.75" header="0.3" footer="0.3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V377"/>
  <sheetViews>
    <sheetView zoomScale="87" zoomScaleNormal="87" workbookViewId="0">
      <selection sqref="A1:XFD1048576"/>
    </sheetView>
  </sheetViews>
  <sheetFormatPr defaultColWidth="9.140625" defaultRowHeight="12.75" x14ac:dyDescent="0.2"/>
  <cols>
    <col min="1" max="1" width="9" style="236" customWidth="1"/>
    <col min="2" max="2" width="6.140625" style="236" customWidth="1"/>
    <col min="3" max="3" width="5.7109375" style="236" customWidth="1"/>
    <col min="4" max="4" width="6" style="236" customWidth="1"/>
    <col min="5" max="5" width="21" style="236" customWidth="1"/>
    <col min="6" max="6" width="13" style="314" customWidth="1"/>
    <col min="7" max="7" width="11.7109375" style="314" customWidth="1"/>
    <col min="8" max="8" width="11.28515625" style="314" customWidth="1"/>
    <col min="9" max="9" width="12.5703125" style="314" customWidth="1"/>
    <col min="10" max="10" width="12.28515625" style="314" customWidth="1"/>
    <col min="11" max="11" width="11.28515625" style="314" customWidth="1"/>
    <col min="12" max="12" width="8.5703125" style="314" customWidth="1"/>
    <col min="13" max="13" width="12.28515625" style="314" customWidth="1"/>
    <col min="14" max="14" width="8.7109375" style="314" customWidth="1"/>
    <col min="15" max="15" width="9.7109375" style="314" customWidth="1"/>
    <col min="16" max="16" width="10.5703125" style="314" customWidth="1"/>
    <col min="17" max="17" width="9.5703125" style="314" customWidth="1"/>
    <col min="18" max="18" width="8.5703125" style="314" customWidth="1"/>
    <col min="19" max="19" width="9" style="314" customWidth="1"/>
    <col min="20" max="20" width="9.28515625" style="314" customWidth="1"/>
    <col min="21" max="21" width="7.42578125" style="314" customWidth="1"/>
    <col min="22" max="22" width="8.7109375" style="314" customWidth="1"/>
    <col min="23" max="23" width="6.5703125" style="314" customWidth="1"/>
    <col min="24" max="24" width="7.28515625" style="314" customWidth="1"/>
    <col min="25" max="25" width="6.5703125" style="314" customWidth="1"/>
    <col min="26" max="26" width="7.5703125" style="314" customWidth="1"/>
    <col min="27" max="27" width="13" style="236" customWidth="1"/>
    <col min="28" max="28" width="12.7109375" style="236" customWidth="1"/>
    <col min="29" max="29" width="17.5703125" style="236" customWidth="1"/>
    <col min="30" max="33" width="9.140625" style="236" customWidth="1"/>
    <col min="34" max="16384" width="9.140625" style="236"/>
  </cols>
  <sheetData>
    <row r="1" spans="1:28" s="219" customFormat="1" ht="15" x14ac:dyDescent="0.25">
      <c r="A1" s="217"/>
      <c r="B1" s="217"/>
      <c r="C1" s="217"/>
      <c r="D1" s="217"/>
      <c r="E1" s="217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7"/>
      <c r="AB1" s="480" t="s">
        <v>0</v>
      </c>
    </row>
    <row r="2" spans="1:28" s="219" customFormat="1" ht="73.5" customHeight="1" x14ac:dyDescent="0.25">
      <c r="A2" s="217"/>
      <c r="B2" s="217"/>
      <c r="C2" s="217"/>
      <c r="D2" s="217"/>
      <c r="E2" s="217"/>
      <c r="F2" s="218"/>
      <c r="G2" s="481" t="s">
        <v>1</v>
      </c>
      <c r="H2" s="481"/>
      <c r="I2" s="481"/>
      <c r="J2" s="481"/>
      <c r="K2" s="481"/>
      <c r="L2" s="481"/>
      <c r="M2" s="481"/>
      <c r="N2" s="481"/>
      <c r="O2" s="481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7"/>
      <c r="AB2" s="480"/>
    </row>
    <row r="3" spans="1:28" s="219" customFormat="1" ht="15" x14ac:dyDescent="0.25">
      <c r="A3" s="217"/>
      <c r="B3" s="217"/>
      <c r="C3" s="217"/>
      <c r="D3" s="217"/>
      <c r="E3" s="217"/>
      <c r="F3" s="218"/>
      <c r="G3" s="481" t="s">
        <v>185</v>
      </c>
      <c r="H3" s="481"/>
      <c r="I3" s="481"/>
      <c r="J3" s="481"/>
      <c r="K3" s="481"/>
      <c r="L3" s="481"/>
      <c r="M3" s="481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7"/>
      <c r="AB3" s="424"/>
    </row>
    <row r="4" spans="1:28" s="219" customFormat="1" ht="15" x14ac:dyDescent="0.25">
      <c r="A4" s="217"/>
      <c r="B4" s="482" t="s">
        <v>2</v>
      </c>
      <c r="C4" s="482"/>
      <c r="D4" s="482"/>
      <c r="E4" s="482"/>
      <c r="F4" s="218"/>
      <c r="G4" s="218" t="s">
        <v>3</v>
      </c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7"/>
      <c r="AB4" s="424"/>
    </row>
    <row r="5" spans="1:28" s="219" customFormat="1" ht="15" x14ac:dyDescent="0.25">
      <c r="A5" s="221"/>
      <c r="B5" s="221" t="s">
        <v>4</v>
      </c>
      <c r="C5" s="222"/>
      <c r="D5" s="222"/>
      <c r="E5" s="222"/>
      <c r="F5" s="223"/>
      <c r="G5" s="479" t="s">
        <v>5</v>
      </c>
      <c r="H5" s="479"/>
      <c r="I5" s="479"/>
      <c r="J5" s="479"/>
      <c r="K5" s="479"/>
      <c r="L5" s="479"/>
      <c r="M5" s="479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5"/>
      <c r="AB5" s="225"/>
    </row>
    <row r="6" spans="1:28" s="219" customFormat="1" ht="15" x14ac:dyDescent="0.25">
      <c r="B6" s="219" t="s">
        <v>6</v>
      </c>
      <c r="C6" s="226"/>
      <c r="D6" s="226"/>
      <c r="E6" s="226"/>
      <c r="F6" s="227"/>
      <c r="G6" s="483" t="s">
        <v>7</v>
      </c>
      <c r="H6" s="483"/>
      <c r="I6" s="483"/>
      <c r="J6" s="483"/>
      <c r="K6" s="483"/>
      <c r="L6" s="483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5"/>
      <c r="AB6" s="225"/>
    </row>
    <row r="7" spans="1:28" s="219" customFormat="1" ht="15" x14ac:dyDescent="0.25">
      <c r="B7" s="219" t="s">
        <v>8</v>
      </c>
      <c r="C7" s="226"/>
      <c r="D7" s="226"/>
      <c r="E7" s="226"/>
      <c r="F7" s="227"/>
      <c r="G7" s="423" t="s">
        <v>240</v>
      </c>
      <c r="H7" s="224"/>
      <c r="I7" s="224"/>
      <c r="J7" s="224"/>
      <c r="K7" s="224"/>
      <c r="L7" s="224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</row>
    <row r="8" spans="1:28" s="219" customFormat="1" ht="15" x14ac:dyDescent="0.25">
      <c r="B8" s="219" t="s">
        <v>9</v>
      </c>
      <c r="C8" s="226"/>
      <c r="D8" s="226"/>
      <c r="E8" s="226"/>
      <c r="F8" s="227"/>
      <c r="G8" s="483" t="s">
        <v>10</v>
      </c>
      <c r="H8" s="483"/>
      <c r="I8" s="483"/>
      <c r="J8" s="483"/>
      <c r="K8" s="483"/>
      <c r="L8" s="224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</row>
    <row r="9" spans="1:28" s="219" customFormat="1" ht="15" x14ac:dyDescent="0.25">
      <c r="B9" s="219" t="s">
        <v>11</v>
      </c>
      <c r="F9" s="230"/>
      <c r="G9" s="423" t="s">
        <v>12</v>
      </c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5"/>
      <c r="AB9" s="231"/>
    </row>
    <row r="10" spans="1:28" s="219" customFormat="1" ht="15" x14ac:dyDescent="0.25">
      <c r="B10" s="484" t="s">
        <v>13</v>
      </c>
      <c r="C10" s="484"/>
      <c r="D10" s="484"/>
      <c r="E10" s="484" t="s">
        <v>14</v>
      </c>
      <c r="F10" s="485" t="s">
        <v>15</v>
      </c>
      <c r="G10" s="485" t="s">
        <v>16</v>
      </c>
      <c r="H10" s="485"/>
      <c r="I10" s="485" t="s">
        <v>17</v>
      </c>
      <c r="J10" s="485" t="s">
        <v>18</v>
      </c>
      <c r="K10" s="485" t="s">
        <v>19</v>
      </c>
      <c r="L10" s="485" t="s">
        <v>20</v>
      </c>
      <c r="M10" s="485" t="s">
        <v>21</v>
      </c>
      <c r="N10" s="485" t="s">
        <v>22</v>
      </c>
      <c r="O10" s="485" t="s">
        <v>23</v>
      </c>
      <c r="P10" s="487" t="s">
        <v>24</v>
      </c>
      <c r="Q10" s="487" t="s">
        <v>25</v>
      </c>
      <c r="R10" s="485" t="s">
        <v>26</v>
      </c>
      <c r="S10" s="485"/>
      <c r="T10" s="485"/>
      <c r="U10" s="485" t="s">
        <v>27</v>
      </c>
      <c r="V10" s="485" t="s">
        <v>28</v>
      </c>
      <c r="W10" s="490" t="s">
        <v>26</v>
      </c>
      <c r="X10" s="491"/>
      <c r="Y10" s="491"/>
      <c r="Z10" s="492"/>
      <c r="AA10" s="484" t="s">
        <v>29</v>
      </c>
      <c r="AB10" s="484" t="s">
        <v>30</v>
      </c>
    </row>
    <row r="11" spans="1:28" s="219" customFormat="1" ht="15" x14ac:dyDescent="0.25">
      <c r="B11" s="486" t="s">
        <v>31</v>
      </c>
      <c r="C11" s="486" t="s">
        <v>32</v>
      </c>
      <c r="D11" s="486" t="s">
        <v>33</v>
      </c>
      <c r="E11" s="484"/>
      <c r="F11" s="485"/>
      <c r="G11" s="485"/>
      <c r="H11" s="485"/>
      <c r="I11" s="485"/>
      <c r="J11" s="485"/>
      <c r="K11" s="485"/>
      <c r="L11" s="485"/>
      <c r="M11" s="485"/>
      <c r="N11" s="485"/>
      <c r="O11" s="485"/>
      <c r="P11" s="488"/>
      <c r="Q11" s="488"/>
      <c r="R11" s="485" t="s">
        <v>34</v>
      </c>
      <c r="S11" s="485" t="s">
        <v>35</v>
      </c>
      <c r="T11" s="485" t="s">
        <v>36</v>
      </c>
      <c r="U11" s="485"/>
      <c r="V11" s="485"/>
      <c r="W11" s="485" t="s">
        <v>37</v>
      </c>
      <c r="X11" s="485" t="s">
        <v>38</v>
      </c>
      <c r="Y11" s="485" t="s">
        <v>39</v>
      </c>
      <c r="Z11" s="485" t="s">
        <v>40</v>
      </c>
      <c r="AA11" s="484"/>
      <c r="AB11" s="484"/>
    </row>
    <row r="12" spans="1:28" s="219" customFormat="1" ht="45" x14ac:dyDescent="0.25">
      <c r="B12" s="486"/>
      <c r="C12" s="486"/>
      <c r="D12" s="486"/>
      <c r="E12" s="484"/>
      <c r="F12" s="485"/>
      <c r="G12" s="422" t="s">
        <v>41</v>
      </c>
      <c r="H12" s="422" t="s">
        <v>42</v>
      </c>
      <c r="I12" s="485"/>
      <c r="J12" s="485"/>
      <c r="K12" s="485"/>
      <c r="L12" s="485"/>
      <c r="M12" s="485"/>
      <c r="N12" s="485"/>
      <c r="O12" s="485"/>
      <c r="P12" s="489"/>
      <c r="Q12" s="489"/>
      <c r="R12" s="485"/>
      <c r="S12" s="485"/>
      <c r="T12" s="485"/>
      <c r="U12" s="485"/>
      <c r="V12" s="485"/>
      <c r="W12" s="485"/>
      <c r="X12" s="485"/>
      <c r="Y12" s="485"/>
      <c r="Z12" s="485"/>
      <c r="AA12" s="484"/>
      <c r="AB12" s="484"/>
    </row>
    <row r="13" spans="1:28" s="233" customFormat="1" ht="15.75" customHeight="1" x14ac:dyDescent="0.2">
      <c r="B13" s="234">
        <v>1</v>
      </c>
      <c r="C13" s="234">
        <v>2</v>
      </c>
      <c r="D13" s="234">
        <v>3</v>
      </c>
      <c r="E13" s="234">
        <v>4</v>
      </c>
      <c r="F13" s="234">
        <v>5</v>
      </c>
      <c r="G13" s="234">
        <v>6</v>
      </c>
      <c r="H13" s="234">
        <v>7</v>
      </c>
      <c r="I13" s="234">
        <v>8</v>
      </c>
      <c r="J13" s="235">
        <v>9</v>
      </c>
      <c r="K13" s="235">
        <v>10</v>
      </c>
      <c r="L13" s="234">
        <v>11</v>
      </c>
      <c r="M13" s="234">
        <v>12</v>
      </c>
      <c r="N13" s="234">
        <v>13</v>
      </c>
      <c r="O13" s="234">
        <v>14</v>
      </c>
      <c r="P13" s="235">
        <v>15</v>
      </c>
      <c r="Q13" s="234">
        <v>16</v>
      </c>
      <c r="R13" s="234">
        <v>17</v>
      </c>
      <c r="S13" s="234">
        <v>18</v>
      </c>
      <c r="T13" s="234">
        <v>19</v>
      </c>
      <c r="U13" s="234">
        <v>20</v>
      </c>
      <c r="V13" s="234">
        <v>21</v>
      </c>
      <c r="W13" s="234">
        <v>22</v>
      </c>
      <c r="X13" s="234">
        <v>23</v>
      </c>
      <c r="Y13" s="234">
        <v>24</v>
      </c>
      <c r="Z13" s="234">
        <v>25</v>
      </c>
      <c r="AA13" s="234">
        <v>26</v>
      </c>
      <c r="AB13" s="234">
        <v>27</v>
      </c>
    </row>
    <row r="14" spans="1:28" ht="27.75" customHeight="1" x14ac:dyDescent="0.2">
      <c r="B14" s="237">
        <v>333</v>
      </c>
      <c r="C14" s="238" t="s">
        <v>43</v>
      </c>
      <c r="D14" s="238"/>
      <c r="E14" s="239" t="s">
        <v>44</v>
      </c>
      <c r="F14" s="240">
        <f>F15+F33+F47+F66+F83+F97+F114+F131+F147+F164+F173+F175+F191+F192+F197+F210+F211+F215+F235+F252+F271+F286+F300+F318+F320+F322+F335+F337+F339+F342+F358+F359+F364</f>
        <v>41806475</v>
      </c>
      <c r="G14" s="240">
        <f t="shared" ref="G14:K14" si="0">G15+G33+G47+G66+G83+G97+G114+G131+G147+G164+G173+G175+G191+G192+G197+G210+G211+G215+G235+G252+G271+G286+G300+G318+G320+G322+G335+G337+G339+G342+G358+G359+G364</f>
        <v>21529485</v>
      </c>
      <c r="H14" s="240">
        <f t="shared" si="0"/>
        <v>17900195</v>
      </c>
      <c r="I14" s="241">
        <f t="shared" si="0"/>
        <v>19893763.969219998</v>
      </c>
      <c r="J14" s="240">
        <f t="shared" si="0"/>
        <v>-1635721.0307799999</v>
      </c>
      <c r="K14" s="240">
        <f t="shared" si="0"/>
        <v>17764763.396160003</v>
      </c>
      <c r="L14" s="242">
        <f>(K14/H14)*100</f>
        <v>99.243407103442181</v>
      </c>
      <c r="M14" s="240">
        <f>M15+M33+M47+M66+M83+M97+M114+M131+M147+M164+M173+M175+M191+M192+M197+M210+M211+M215+M235+M252+M271+M286+M300+M318+M320+M322+M335+M337+M339+M342+M358+M359+M364</f>
        <v>41806475</v>
      </c>
      <c r="N14" s="241">
        <f t="shared" ref="N14:N47" si="1">M14/F14*100</f>
        <v>100</v>
      </c>
      <c r="O14" s="240">
        <f t="shared" ref="O14:V14" si="2">O15+O33+O47+O66+O83+O97+O114+O131+O147+O164+O173+O175+O191+O192+O197+O210+O211+O215+O235+O252+O271+O286+O300+O318+O320+O322+O335+O337+O339+O342+O358+O359+O364</f>
        <v>0</v>
      </c>
      <c r="P14" s="241">
        <f t="shared" si="2"/>
        <v>-135431.60384000008</v>
      </c>
      <c r="Q14" s="240">
        <f t="shared" si="2"/>
        <v>-135431.20515999998</v>
      </c>
      <c r="R14" s="240">
        <f t="shared" si="2"/>
        <v>-196.78899999999999</v>
      </c>
      <c r="S14" s="240">
        <f t="shared" si="2"/>
        <v>-6901.2501600000005</v>
      </c>
      <c r="T14" s="240">
        <f t="shared" si="2"/>
        <v>-128309.16600000004</v>
      </c>
      <c r="U14" s="240">
        <f t="shared" si="2"/>
        <v>0</v>
      </c>
      <c r="V14" s="240">
        <f t="shared" si="2"/>
        <v>-1.2230000008809028E-2</v>
      </c>
      <c r="W14" s="241"/>
      <c r="X14" s="241"/>
      <c r="Y14" s="241"/>
      <c r="Z14" s="241"/>
      <c r="AA14" s="243"/>
      <c r="AB14" s="244"/>
    </row>
    <row r="15" spans="1:28" ht="51" x14ac:dyDescent="0.2">
      <c r="B15" s="245" t="s">
        <v>45</v>
      </c>
      <c r="C15" s="238"/>
      <c r="D15" s="238"/>
      <c r="E15" s="246" t="s">
        <v>267</v>
      </c>
      <c r="F15" s="241">
        <f t="shared" ref="F15:I15" si="3">F16</f>
        <v>604076</v>
      </c>
      <c r="G15" s="241">
        <f t="shared" si="3"/>
        <v>385380</v>
      </c>
      <c r="H15" s="241">
        <f t="shared" si="3"/>
        <v>333590</v>
      </c>
      <c r="I15" s="241">
        <f t="shared" si="3"/>
        <v>368419.99699999997</v>
      </c>
      <c r="J15" s="241">
        <f t="shared" ref="J15:J31" si="4">I15-G15</f>
        <v>-16960.003000000026</v>
      </c>
      <c r="K15" s="241">
        <f t="shared" ref="K15:O15" si="5">K16</f>
        <v>327431.06999999995</v>
      </c>
      <c r="L15" s="242">
        <f t="shared" ref="L15:L78" si="6">(K15/H15)*100</f>
        <v>98.153742618183983</v>
      </c>
      <c r="M15" s="241">
        <f t="shared" si="5"/>
        <v>604076</v>
      </c>
      <c r="N15" s="241">
        <f t="shared" si="1"/>
        <v>100</v>
      </c>
      <c r="O15" s="241">
        <f t="shared" si="5"/>
        <v>0</v>
      </c>
      <c r="P15" s="241">
        <f t="shared" ref="P15:P31" si="7">K15-H15</f>
        <v>-6158.9300000000512</v>
      </c>
      <c r="Q15" s="241">
        <f t="shared" ref="Q15:Q17" si="8">R15+S15+T15</f>
        <v>-6158.93</v>
      </c>
      <c r="R15" s="241">
        <f t="shared" ref="R15:V15" si="9">+R16</f>
        <v>-196.78899999999999</v>
      </c>
      <c r="S15" s="241">
        <f t="shared" si="9"/>
        <v>-5764.7880000000005</v>
      </c>
      <c r="T15" s="241">
        <f>T16</f>
        <v>-197.35299999999998</v>
      </c>
      <c r="U15" s="241"/>
      <c r="V15" s="241">
        <f t="shared" si="9"/>
        <v>0</v>
      </c>
      <c r="W15" s="241"/>
      <c r="X15" s="241"/>
      <c r="Y15" s="241"/>
      <c r="Z15" s="241"/>
      <c r="AA15" s="243"/>
      <c r="AB15" s="239"/>
    </row>
    <row r="16" spans="1:28" ht="25.5" x14ac:dyDescent="0.2">
      <c r="A16" s="236">
        <v>1</v>
      </c>
      <c r="B16" s="245"/>
      <c r="C16" s="238" t="s">
        <v>46</v>
      </c>
      <c r="D16" s="238"/>
      <c r="E16" s="247" t="s">
        <v>47</v>
      </c>
      <c r="F16" s="241">
        <f>F17+F18+F19+F20+F21+F22+F23+F24+F25+F26+F27+F28+F29+F30+F31+F32</f>
        <v>604076</v>
      </c>
      <c r="G16" s="241">
        <f t="shared" ref="G16:I16" si="10">G17+G18+G19+G20+G21+G22+G23+G24+G25+G26+G27+G28+G29+G30+G31+G32</f>
        <v>385380</v>
      </c>
      <c r="H16" s="241">
        <f t="shared" si="10"/>
        <v>333590</v>
      </c>
      <c r="I16" s="241">
        <f t="shared" si="10"/>
        <v>368419.99699999997</v>
      </c>
      <c r="J16" s="241">
        <f t="shared" si="4"/>
        <v>-16960.003000000026</v>
      </c>
      <c r="K16" s="241">
        <f>K17+K18+K19+K20+K21+K22+K23+K24+K25+K26+K27+K28+K29+K30+K31+K32</f>
        <v>327431.06999999995</v>
      </c>
      <c r="L16" s="242">
        <f t="shared" si="6"/>
        <v>98.153742618183983</v>
      </c>
      <c r="M16" s="241">
        <f>M17+M18+M19+M20+M21+M22+M23+M24+M25+M26+M27+M28+M29+M30+M31+M32</f>
        <v>604076</v>
      </c>
      <c r="N16" s="241">
        <f t="shared" si="1"/>
        <v>100</v>
      </c>
      <c r="O16" s="241">
        <f>O17+O18+O19+O21+O22+O23+O24+O25+O26+O27+O29+O30</f>
        <v>0</v>
      </c>
      <c r="P16" s="241">
        <f t="shared" ref="P16:T16" si="11">P17+P18+P19+P20+P21+P22+P23+P24+P25+P26+P27+P28+P29+P30+P31+P32</f>
        <v>-6158.9300000000121</v>
      </c>
      <c r="Q16" s="241">
        <f t="shared" si="11"/>
        <v>-6158.93</v>
      </c>
      <c r="R16" s="241">
        <f>R26</f>
        <v>-196.78899999999999</v>
      </c>
      <c r="S16" s="241">
        <f t="shared" si="11"/>
        <v>-5764.7880000000005</v>
      </c>
      <c r="T16" s="241">
        <f t="shared" si="11"/>
        <v>-197.35299999999998</v>
      </c>
      <c r="U16" s="241"/>
      <c r="V16" s="241">
        <v>0</v>
      </c>
      <c r="W16" s="241"/>
      <c r="X16" s="241"/>
      <c r="Y16" s="241"/>
      <c r="Z16" s="241"/>
      <c r="AA16" s="248"/>
      <c r="AB16" s="249"/>
    </row>
    <row r="17" spans="2:28" ht="63.75" x14ac:dyDescent="0.2">
      <c r="B17" s="245"/>
      <c r="C17" s="238"/>
      <c r="D17" s="250" t="s">
        <v>48</v>
      </c>
      <c r="E17" s="246" t="s">
        <v>49</v>
      </c>
      <c r="F17" s="241">
        <v>228755</v>
      </c>
      <c r="G17" s="241">
        <v>126433</v>
      </c>
      <c r="H17" s="241">
        <v>126433</v>
      </c>
      <c r="I17" s="241">
        <v>124383.16499999999</v>
      </c>
      <c r="J17" s="241">
        <f t="shared" si="4"/>
        <v>-2049.8350000000064</v>
      </c>
      <c r="K17" s="241">
        <v>124383.16499999999</v>
      </c>
      <c r="L17" s="242">
        <f t="shared" si="6"/>
        <v>98.378718372576785</v>
      </c>
      <c r="M17" s="242">
        <f t="shared" ref="M17:M31" si="12">F17</f>
        <v>228755</v>
      </c>
      <c r="N17" s="241">
        <f t="shared" si="1"/>
        <v>100</v>
      </c>
      <c r="O17" s="241">
        <f t="shared" ref="O17:O33" si="13">M17-F17</f>
        <v>0</v>
      </c>
      <c r="P17" s="241">
        <f t="shared" si="7"/>
        <v>-2049.8350000000064</v>
      </c>
      <c r="Q17" s="241">
        <f t="shared" si="8"/>
        <v>-2049.835</v>
      </c>
      <c r="R17" s="242"/>
      <c r="S17" s="242">
        <v>-2049.835</v>
      </c>
      <c r="T17" s="241"/>
      <c r="U17" s="241"/>
      <c r="V17" s="241">
        <f>P17-Q17-U17</f>
        <v>-6.3664629124104977E-12</v>
      </c>
      <c r="W17" s="241"/>
      <c r="X17" s="241"/>
      <c r="Y17" s="241"/>
      <c r="Z17" s="241"/>
      <c r="AA17" s="239" t="s">
        <v>66</v>
      </c>
      <c r="AB17" s="239" t="s">
        <v>66</v>
      </c>
    </row>
    <row r="18" spans="2:28" ht="63.75" x14ac:dyDescent="0.2">
      <c r="B18" s="245"/>
      <c r="C18" s="238"/>
      <c r="D18" s="250" t="s">
        <v>51</v>
      </c>
      <c r="E18" s="246" t="s">
        <v>52</v>
      </c>
      <c r="F18" s="241">
        <v>63906</v>
      </c>
      <c r="G18" s="241">
        <v>63906</v>
      </c>
      <c r="H18" s="241">
        <v>63906</v>
      </c>
      <c r="I18" s="241">
        <v>63625.968999999997</v>
      </c>
      <c r="J18" s="241">
        <f t="shared" si="4"/>
        <v>-280.03100000000268</v>
      </c>
      <c r="K18" s="241">
        <v>63625.968999999997</v>
      </c>
      <c r="L18" s="242">
        <f t="shared" si="6"/>
        <v>99.56180796795293</v>
      </c>
      <c r="M18" s="242">
        <f t="shared" si="12"/>
        <v>63906</v>
      </c>
      <c r="N18" s="241">
        <f t="shared" si="1"/>
        <v>100</v>
      </c>
      <c r="O18" s="241">
        <f t="shared" si="13"/>
        <v>0</v>
      </c>
      <c r="P18" s="241">
        <f t="shared" si="7"/>
        <v>-280.03100000000268</v>
      </c>
      <c r="Q18" s="241">
        <f>T18+S18</f>
        <v>-280.03100000000001</v>
      </c>
      <c r="R18" s="242" t="s">
        <v>53</v>
      </c>
      <c r="S18" s="242">
        <v>-280.03100000000001</v>
      </c>
      <c r="T18" s="241"/>
      <c r="U18" s="241"/>
      <c r="V18" s="241">
        <f>P18-Q18-U18</f>
        <v>-2.6716406864579767E-12</v>
      </c>
      <c r="W18" s="241"/>
      <c r="X18" s="241"/>
      <c r="Y18" s="241"/>
      <c r="Z18" s="241"/>
      <c r="AA18" s="239" t="s">
        <v>66</v>
      </c>
      <c r="AB18" s="239" t="s">
        <v>66</v>
      </c>
    </row>
    <row r="19" spans="2:28" x14ac:dyDescent="0.2">
      <c r="B19" s="245"/>
      <c r="C19" s="238"/>
      <c r="D19" s="250" t="s">
        <v>55</v>
      </c>
      <c r="E19" s="246" t="s">
        <v>56</v>
      </c>
      <c r="F19" s="241">
        <v>41294</v>
      </c>
      <c r="G19" s="241">
        <v>18323</v>
      </c>
      <c r="H19" s="241">
        <v>18323</v>
      </c>
      <c r="I19" s="241">
        <v>18323</v>
      </c>
      <c r="J19" s="241">
        <f t="shared" si="4"/>
        <v>0</v>
      </c>
      <c r="K19" s="241">
        <v>18323</v>
      </c>
      <c r="L19" s="242">
        <f t="shared" si="6"/>
        <v>100</v>
      </c>
      <c r="M19" s="242">
        <f t="shared" si="12"/>
        <v>41294</v>
      </c>
      <c r="N19" s="241">
        <f t="shared" si="1"/>
        <v>100</v>
      </c>
      <c r="O19" s="241">
        <f t="shared" si="13"/>
        <v>0</v>
      </c>
      <c r="P19" s="241">
        <f t="shared" si="7"/>
        <v>0</v>
      </c>
      <c r="Q19" s="241">
        <f t="shared" ref="Q19:Q31" si="14">R19+S19+T19</f>
        <v>0</v>
      </c>
      <c r="R19" s="242"/>
      <c r="S19" s="242"/>
      <c r="T19" s="241"/>
      <c r="U19" s="241"/>
      <c r="V19" s="241">
        <v>0</v>
      </c>
      <c r="W19" s="241"/>
      <c r="X19" s="241"/>
      <c r="Y19" s="241"/>
      <c r="Z19" s="241"/>
      <c r="AA19" s="239"/>
      <c r="AB19" s="239"/>
    </row>
    <row r="20" spans="2:28" ht="63.75" x14ac:dyDescent="0.2">
      <c r="B20" s="245"/>
      <c r="C20" s="238"/>
      <c r="D20" s="250" t="s">
        <v>57</v>
      </c>
      <c r="E20" s="251" t="s">
        <v>58</v>
      </c>
      <c r="F20" s="241">
        <v>9719</v>
      </c>
      <c r="G20" s="241">
        <v>5112</v>
      </c>
      <c r="H20" s="241">
        <v>5112</v>
      </c>
      <c r="I20" s="241">
        <v>4694.4970000000003</v>
      </c>
      <c r="J20" s="241">
        <f t="shared" si="4"/>
        <v>-417.5029999999997</v>
      </c>
      <c r="K20" s="241">
        <v>4694.4970000000003</v>
      </c>
      <c r="L20" s="242">
        <f t="shared" si="6"/>
        <v>91.832883411580596</v>
      </c>
      <c r="M20" s="242">
        <f t="shared" si="12"/>
        <v>9719</v>
      </c>
      <c r="N20" s="241">
        <f t="shared" si="1"/>
        <v>100</v>
      </c>
      <c r="O20" s="241">
        <f t="shared" si="13"/>
        <v>0</v>
      </c>
      <c r="P20" s="241">
        <f t="shared" si="7"/>
        <v>-417.5029999999997</v>
      </c>
      <c r="Q20" s="241">
        <f t="shared" si="14"/>
        <v>-417.50299999999999</v>
      </c>
      <c r="R20" s="242"/>
      <c r="S20" s="242">
        <v>-417.50299999999999</v>
      </c>
      <c r="T20" s="241"/>
      <c r="U20" s="241"/>
      <c r="V20" s="241">
        <v>0</v>
      </c>
      <c r="W20" s="241"/>
      <c r="X20" s="241"/>
      <c r="Y20" s="241"/>
      <c r="Z20" s="241"/>
      <c r="AA20" s="239" t="s">
        <v>66</v>
      </c>
      <c r="AB20" s="239" t="s">
        <v>66</v>
      </c>
    </row>
    <row r="21" spans="2:28" ht="63.75" x14ac:dyDescent="0.2">
      <c r="B21" s="245"/>
      <c r="C21" s="238"/>
      <c r="D21" s="250" t="s">
        <v>59</v>
      </c>
      <c r="E21" s="246" t="s">
        <v>60</v>
      </c>
      <c r="F21" s="241">
        <v>14884</v>
      </c>
      <c r="G21" s="241">
        <v>9746</v>
      </c>
      <c r="H21" s="241">
        <v>9746</v>
      </c>
      <c r="I21" s="241">
        <v>9287.6010000000006</v>
      </c>
      <c r="J21" s="241">
        <f t="shared" si="4"/>
        <v>-458.39899999999943</v>
      </c>
      <c r="K21" s="241">
        <v>9287.6010000000006</v>
      </c>
      <c r="L21" s="242">
        <f t="shared" si="6"/>
        <v>95.296542171147152</v>
      </c>
      <c r="M21" s="242">
        <f t="shared" si="12"/>
        <v>14884</v>
      </c>
      <c r="N21" s="241">
        <f t="shared" si="1"/>
        <v>100</v>
      </c>
      <c r="O21" s="241">
        <f t="shared" si="13"/>
        <v>0</v>
      </c>
      <c r="P21" s="241">
        <f t="shared" si="7"/>
        <v>-458.39899999999943</v>
      </c>
      <c r="Q21" s="241">
        <f t="shared" si="14"/>
        <v>-458.4</v>
      </c>
      <c r="R21" s="242"/>
      <c r="S21" s="241">
        <v>-458.4</v>
      </c>
      <c r="T21" s="241"/>
      <c r="U21" s="241"/>
      <c r="V21" s="241">
        <v>0</v>
      </c>
      <c r="W21" s="241"/>
      <c r="X21" s="241"/>
      <c r="Y21" s="241"/>
      <c r="Z21" s="241"/>
      <c r="AA21" s="239" t="s">
        <v>66</v>
      </c>
      <c r="AB21" s="239" t="s">
        <v>66</v>
      </c>
    </row>
    <row r="22" spans="2:28" ht="69" customHeight="1" x14ac:dyDescent="0.2">
      <c r="B22" s="245"/>
      <c r="C22" s="238"/>
      <c r="D22" s="250" t="s">
        <v>61</v>
      </c>
      <c r="E22" s="246" t="s">
        <v>62</v>
      </c>
      <c r="F22" s="241">
        <v>12495</v>
      </c>
      <c r="G22" s="241">
        <v>7925</v>
      </c>
      <c r="H22" s="241">
        <v>7925</v>
      </c>
      <c r="I22" s="241">
        <v>7507.5630000000001</v>
      </c>
      <c r="J22" s="241">
        <f t="shared" si="4"/>
        <v>-417.4369999999999</v>
      </c>
      <c r="K22" s="241">
        <v>7507.5630000000001</v>
      </c>
      <c r="L22" s="242">
        <f t="shared" si="6"/>
        <v>94.732656151419562</v>
      </c>
      <c r="M22" s="242">
        <f t="shared" si="12"/>
        <v>12495</v>
      </c>
      <c r="N22" s="241">
        <f t="shared" si="1"/>
        <v>100</v>
      </c>
      <c r="O22" s="241">
        <f t="shared" si="13"/>
        <v>0</v>
      </c>
      <c r="P22" s="241">
        <f t="shared" si="7"/>
        <v>-417.4369999999999</v>
      </c>
      <c r="Q22" s="241">
        <f t="shared" si="14"/>
        <v>-417.43700000000001</v>
      </c>
      <c r="R22" s="242"/>
      <c r="S22" s="241">
        <v>-417.43700000000001</v>
      </c>
      <c r="T22" s="241"/>
      <c r="U22" s="241"/>
      <c r="V22" s="241">
        <v>0</v>
      </c>
      <c r="W22" s="241"/>
      <c r="X22" s="241"/>
      <c r="Y22" s="241"/>
      <c r="Z22" s="241"/>
      <c r="AA22" s="239" t="s">
        <v>66</v>
      </c>
      <c r="AB22" s="239" t="s">
        <v>66</v>
      </c>
    </row>
    <row r="23" spans="2:28" ht="65.25" customHeight="1" x14ac:dyDescent="0.2">
      <c r="B23" s="245"/>
      <c r="C23" s="238"/>
      <c r="D23" s="250" t="s">
        <v>64</v>
      </c>
      <c r="E23" s="251" t="s">
        <v>65</v>
      </c>
      <c r="F23" s="241">
        <v>8331</v>
      </c>
      <c r="G23" s="241">
        <v>5451</v>
      </c>
      <c r="H23" s="241">
        <v>5451</v>
      </c>
      <c r="I23" s="241">
        <v>5142.451</v>
      </c>
      <c r="J23" s="241">
        <f t="shared" si="4"/>
        <v>-308.54899999999998</v>
      </c>
      <c r="K23" s="241">
        <v>5142.451</v>
      </c>
      <c r="L23" s="242">
        <f t="shared" si="6"/>
        <v>94.339589066226381</v>
      </c>
      <c r="M23" s="242">
        <f t="shared" si="12"/>
        <v>8331</v>
      </c>
      <c r="N23" s="241">
        <f t="shared" si="1"/>
        <v>100</v>
      </c>
      <c r="O23" s="241">
        <f t="shared" si="13"/>
        <v>0</v>
      </c>
      <c r="P23" s="241">
        <f t="shared" si="7"/>
        <v>-308.54899999999998</v>
      </c>
      <c r="Q23" s="241">
        <f t="shared" si="14"/>
        <v>-308.54899999999998</v>
      </c>
      <c r="R23" s="242"/>
      <c r="S23" s="241">
        <v>-308.54899999999998</v>
      </c>
      <c r="T23" s="241"/>
      <c r="U23" s="241"/>
      <c r="V23" s="241">
        <v>0</v>
      </c>
      <c r="W23" s="241"/>
      <c r="X23" s="241"/>
      <c r="Y23" s="241"/>
      <c r="Z23" s="241"/>
      <c r="AA23" s="239" t="s">
        <v>66</v>
      </c>
      <c r="AB23" s="239" t="s">
        <v>66</v>
      </c>
    </row>
    <row r="24" spans="2:28" ht="64.5" customHeight="1" x14ac:dyDescent="0.2">
      <c r="B24" s="245"/>
      <c r="C24" s="238"/>
      <c r="D24" s="250" t="s">
        <v>67</v>
      </c>
      <c r="E24" s="252" t="s">
        <v>68</v>
      </c>
      <c r="F24" s="241">
        <v>91626</v>
      </c>
      <c r="G24" s="241">
        <v>57150</v>
      </c>
      <c r="H24" s="241">
        <v>57150</v>
      </c>
      <c r="I24" s="241">
        <v>55346.233999999997</v>
      </c>
      <c r="J24" s="241">
        <f t="shared" si="4"/>
        <v>-1803.7660000000033</v>
      </c>
      <c r="K24" s="241">
        <v>55346.233999999997</v>
      </c>
      <c r="L24" s="242">
        <f t="shared" si="6"/>
        <v>96.843804024496933</v>
      </c>
      <c r="M24" s="242">
        <f t="shared" si="12"/>
        <v>91626</v>
      </c>
      <c r="N24" s="241">
        <f t="shared" si="1"/>
        <v>100</v>
      </c>
      <c r="O24" s="241">
        <f t="shared" si="13"/>
        <v>0</v>
      </c>
      <c r="P24" s="241">
        <f t="shared" si="7"/>
        <v>-1803.7660000000033</v>
      </c>
      <c r="Q24" s="241">
        <f t="shared" si="14"/>
        <v>-1803.7660000000001</v>
      </c>
      <c r="R24" s="242"/>
      <c r="S24" s="242">
        <v>-1803.7660000000001</v>
      </c>
      <c r="T24" s="241"/>
      <c r="U24" s="241"/>
      <c r="V24" s="241">
        <v>0</v>
      </c>
      <c r="W24" s="241"/>
      <c r="X24" s="241"/>
      <c r="Y24" s="241"/>
      <c r="Z24" s="241"/>
      <c r="AA24" s="239" t="s">
        <v>66</v>
      </c>
      <c r="AB24" s="239" t="s">
        <v>66</v>
      </c>
    </row>
    <row r="25" spans="2:28" ht="63.75" x14ac:dyDescent="0.2">
      <c r="B25" s="245"/>
      <c r="C25" s="238"/>
      <c r="D25" s="250" t="s">
        <v>69</v>
      </c>
      <c r="E25" s="252" t="s">
        <v>70</v>
      </c>
      <c r="F25" s="241">
        <v>13781</v>
      </c>
      <c r="G25" s="241">
        <v>8325</v>
      </c>
      <c r="H25" s="241">
        <v>8325</v>
      </c>
      <c r="I25" s="241">
        <v>8295.7330000000002</v>
      </c>
      <c r="J25" s="241">
        <f t="shared" si="4"/>
        <v>-29.266999999999825</v>
      </c>
      <c r="K25" s="241">
        <v>8295.7330000000002</v>
      </c>
      <c r="L25" s="242">
        <f t="shared" si="6"/>
        <v>99.648444444444451</v>
      </c>
      <c r="M25" s="242">
        <f t="shared" si="12"/>
        <v>13781</v>
      </c>
      <c r="N25" s="241">
        <f t="shared" si="1"/>
        <v>100</v>
      </c>
      <c r="O25" s="241">
        <f t="shared" si="13"/>
        <v>0</v>
      </c>
      <c r="P25" s="241">
        <f t="shared" si="7"/>
        <v>-29.266999999999825</v>
      </c>
      <c r="Q25" s="241">
        <f t="shared" si="14"/>
        <v>-29.266999999999999</v>
      </c>
      <c r="R25" s="242"/>
      <c r="S25" s="242">
        <v>-29.266999999999999</v>
      </c>
      <c r="T25" s="241"/>
      <c r="U25" s="241"/>
      <c r="V25" s="241">
        <v>0</v>
      </c>
      <c r="W25" s="241"/>
      <c r="X25" s="241"/>
      <c r="Y25" s="241"/>
      <c r="Z25" s="241"/>
      <c r="AA25" s="239" t="s">
        <v>66</v>
      </c>
      <c r="AB25" s="239" t="s">
        <v>66</v>
      </c>
    </row>
    <row r="26" spans="2:28" ht="43.5" customHeight="1" x14ac:dyDescent="0.2">
      <c r="B26" s="245"/>
      <c r="C26" s="238"/>
      <c r="D26" s="250" t="s">
        <v>71</v>
      </c>
      <c r="E26" s="252" t="s">
        <v>72</v>
      </c>
      <c r="F26" s="241">
        <v>3564</v>
      </c>
      <c r="G26" s="241">
        <v>3564</v>
      </c>
      <c r="H26" s="241">
        <v>2564</v>
      </c>
      <c r="I26" s="241">
        <v>2367.2109999999998</v>
      </c>
      <c r="J26" s="241">
        <f t="shared" si="4"/>
        <v>-1196.7890000000002</v>
      </c>
      <c r="K26" s="241">
        <v>2367.2109999999998</v>
      </c>
      <c r="L26" s="242">
        <f t="shared" si="6"/>
        <v>92.324921996879866</v>
      </c>
      <c r="M26" s="242">
        <f t="shared" si="12"/>
        <v>3564</v>
      </c>
      <c r="N26" s="241">
        <f t="shared" si="1"/>
        <v>100</v>
      </c>
      <c r="O26" s="241">
        <f t="shared" si="13"/>
        <v>0</v>
      </c>
      <c r="P26" s="241">
        <f t="shared" si="7"/>
        <v>-196.78900000000021</v>
      </c>
      <c r="Q26" s="241">
        <f t="shared" si="14"/>
        <v>-196.78899999999999</v>
      </c>
      <c r="R26" s="242">
        <v>-196.78899999999999</v>
      </c>
      <c r="S26" s="242"/>
      <c r="T26" s="242"/>
      <c r="U26" s="242"/>
      <c r="V26" s="241">
        <v>0</v>
      </c>
      <c r="W26" s="241"/>
      <c r="X26" s="241"/>
      <c r="Y26" s="241"/>
      <c r="Z26" s="241"/>
      <c r="AA26" s="239" t="s">
        <v>241</v>
      </c>
      <c r="AB26" s="239" t="s">
        <v>241</v>
      </c>
    </row>
    <row r="27" spans="2:28" ht="40.5" customHeight="1" x14ac:dyDescent="0.2">
      <c r="B27" s="245"/>
      <c r="C27" s="238"/>
      <c r="D27" s="250" t="s">
        <v>73</v>
      </c>
      <c r="E27" s="246" t="s">
        <v>74</v>
      </c>
      <c r="F27" s="241">
        <v>5303</v>
      </c>
      <c r="G27" s="241">
        <v>5303</v>
      </c>
      <c r="H27" s="241">
        <v>2267</v>
      </c>
      <c r="I27" s="241">
        <v>4698.2820000000002</v>
      </c>
      <c r="J27" s="241">
        <f t="shared" si="4"/>
        <v>-604.71799999999985</v>
      </c>
      <c r="K27" s="241">
        <v>2250.5880000000002</v>
      </c>
      <c r="L27" s="242">
        <f t="shared" si="6"/>
        <v>99.276047640052951</v>
      </c>
      <c r="M27" s="242">
        <f t="shared" si="12"/>
        <v>5303</v>
      </c>
      <c r="N27" s="241">
        <f t="shared" si="1"/>
        <v>100</v>
      </c>
      <c r="O27" s="241">
        <f t="shared" si="13"/>
        <v>0</v>
      </c>
      <c r="P27" s="241">
        <f t="shared" si="7"/>
        <v>-16.411999999999807</v>
      </c>
      <c r="Q27" s="241">
        <f t="shared" si="14"/>
        <v>-16.411000000000001</v>
      </c>
      <c r="R27" s="242"/>
      <c r="S27" s="242"/>
      <c r="T27" s="242">
        <v>-16.411000000000001</v>
      </c>
      <c r="U27" s="242"/>
      <c r="V27" s="241">
        <v>0</v>
      </c>
      <c r="W27" s="241"/>
      <c r="X27" s="241"/>
      <c r="Y27" s="241"/>
      <c r="Z27" s="241"/>
      <c r="AA27" s="239" t="s">
        <v>205</v>
      </c>
      <c r="AB27" s="239" t="s">
        <v>205</v>
      </c>
    </row>
    <row r="28" spans="2:28" ht="51" x14ac:dyDescent="0.2">
      <c r="B28" s="245"/>
      <c r="C28" s="238"/>
      <c r="D28" s="250" t="s">
        <v>75</v>
      </c>
      <c r="E28" s="246" t="s">
        <v>76</v>
      </c>
      <c r="F28" s="241">
        <v>800</v>
      </c>
      <c r="G28" s="241">
        <v>800</v>
      </c>
      <c r="H28" s="241">
        <v>332</v>
      </c>
      <c r="I28" s="241">
        <v>800</v>
      </c>
      <c r="J28" s="241">
        <f t="shared" si="4"/>
        <v>0</v>
      </c>
      <c r="K28" s="241">
        <v>332</v>
      </c>
      <c r="L28" s="242">
        <f t="shared" si="6"/>
        <v>100</v>
      </c>
      <c r="M28" s="242">
        <f t="shared" si="12"/>
        <v>800</v>
      </c>
      <c r="N28" s="241">
        <f t="shared" si="1"/>
        <v>100</v>
      </c>
      <c r="O28" s="241">
        <f t="shared" si="13"/>
        <v>0</v>
      </c>
      <c r="P28" s="241">
        <f t="shared" si="7"/>
        <v>0</v>
      </c>
      <c r="Q28" s="241">
        <f t="shared" si="14"/>
        <v>0</v>
      </c>
      <c r="R28" s="242"/>
      <c r="S28" s="242"/>
      <c r="T28" s="242"/>
      <c r="U28" s="242"/>
      <c r="V28" s="241">
        <v>0</v>
      </c>
      <c r="W28" s="241"/>
      <c r="X28" s="241"/>
      <c r="Y28" s="241"/>
      <c r="Z28" s="241"/>
      <c r="AA28" s="239"/>
      <c r="AB28" s="239"/>
    </row>
    <row r="29" spans="2:28" ht="51.75" customHeight="1" x14ac:dyDescent="0.2">
      <c r="B29" s="245"/>
      <c r="C29" s="238"/>
      <c r="D29" s="250" t="s">
        <v>77</v>
      </c>
      <c r="E29" s="246" t="s">
        <v>78</v>
      </c>
      <c r="F29" s="242">
        <v>71778</v>
      </c>
      <c r="G29" s="242">
        <v>71778</v>
      </c>
      <c r="H29" s="242">
        <v>24492</v>
      </c>
      <c r="I29" s="242">
        <v>62565.233</v>
      </c>
      <c r="J29" s="241">
        <f t="shared" si="4"/>
        <v>-9212.7669999999998</v>
      </c>
      <c r="K29" s="242">
        <v>24492</v>
      </c>
      <c r="L29" s="242">
        <f t="shared" si="6"/>
        <v>100</v>
      </c>
      <c r="M29" s="242">
        <f t="shared" si="12"/>
        <v>71778</v>
      </c>
      <c r="N29" s="241">
        <f t="shared" si="1"/>
        <v>100</v>
      </c>
      <c r="O29" s="241">
        <f t="shared" si="13"/>
        <v>0</v>
      </c>
      <c r="P29" s="241">
        <f t="shared" si="7"/>
        <v>0</v>
      </c>
      <c r="Q29" s="241">
        <f t="shared" si="14"/>
        <v>0</v>
      </c>
      <c r="R29" s="242"/>
      <c r="S29" s="242"/>
      <c r="T29" s="242"/>
      <c r="U29" s="242"/>
      <c r="V29" s="241">
        <v>0</v>
      </c>
      <c r="W29" s="241"/>
      <c r="X29" s="241"/>
      <c r="Y29" s="241"/>
      <c r="Z29" s="241"/>
      <c r="AA29" s="239"/>
      <c r="AB29" s="239" t="s">
        <v>242</v>
      </c>
    </row>
    <row r="30" spans="2:28" ht="63.75" x14ac:dyDescent="0.2">
      <c r="B30" s="245"/>
      <c r="C30" s="238"/>
      <c r="D30" s="250" t="s">
        <v>79</v>
      </c>
      <c r="E30" s="246" t="s">
        <v>80</v>
      </c>
      <c r="F30" s="242">
        <v>19100</v>
      </c>
      <c r="G30" s="242">
        <v>1549</v>
      </c>
      <c r="H30" s="242">
        <v>1549</v>
      </c>
      <c r="I30" s="242">
        <v>1373.258</v>
      </c>
      <c r="J30" s="241">
        <f t="shared" si="4"/>
        <v>-175.74199999999996</v>
      </c>
      <c r="K30" s="242">
        <v>1373.258</v>
      </c>
      <c r="L30" s="242">
        <f t="shared" si="6"/>
        <v>88.654486765655264</v>
      </c>
      <c r="M30" s="242">
        <f t="shared" si="12"/>
        <v>19100</v>
      </c>
      <c r="N30" s="241">
        <f t="shared" si="1"/>
        <v>100</v>
      </c>
      <c r="O30" s="241">
        <f t="shared" si="13"/>
        <v>0</v>
      </c>
      <c r="P30" s="241">
        <f t="shared" si="7"/>
        <v>-175.74199999999996</v>
      </c>
      <c r="Q30" s="241">
        <f t="shared" si="14"/>
        <v>-175.74199999999999</v>
      </c>
      <c r="R30" s="242"/>
      <c r="S30" s="253"/>
      <c r="T30" s="253">
        <v>-175.74199999999999</v>
      </c>
      <c r="U30" s="242"/>
      <c r="V30" s="241">
        <v>0</v>
      </c>
      <c r="W30" s="241"/>
      <c r="X30" s="241"/>
      <c r="Y30" s="241"/>
      <c r="Z30" s="241"/>
      <c r="AA30" s="239" t="s">
        <v>66</v>
      </c>
      <c r="AB30" s="239" t="s">
        <v>66</v>
      </c>
    </row>
    <row r="31" spans="2:28" ht="39.75" customHeight="1" x14ac:dyDescent="0.2">
      <c r="B31" s="245"/>
      <c r="C31" s="238"/>
      <c r="D31" s="250" t="s">
        <v>81</v>
      </c>
      <c r="E31" s="246" t="s">
        <v>82</v>
      </c>
      <c r="F31" s="242">
        <v>18725</v>
      </c>
      <c r="G31" s="242">
        <v>0</v>
      </c>
      <c r="H31" s="242">
        <v>0</v>
      </c>
      <c r="I31" s="242">
        <v>0</v>
      </c>
      <c r="J31" s="241">
        <f t="shared" si="4"/>
        <v>0</v>
      </c>
      <c r="K31" s="242">
        <v>0</v>
      </c>
      <c r="L31" s="242">
        <v>0</v>
      </c>
      <c r="M31" s="242">
        <f t="shared" si="12"/>
        <v>18725</v>
      </c>
      <c r="N31" s="241">
        <f t="shared" si="1"/>
        <v>100</v>
      </c>
      <c r="O31" s="241">
        <f t="shared" si="13"/>
        <v>0</v>
      </c>
      <c r="P31" s="241">
        <f t="shared" si="7"/>
        <v>0</v>
      </c>
      <c r="Q31" s="241">
        <f t="shared" si="14"/>
        <v>0</v>
      </c>
      <c r="R31" s="242"/>
      <c r="S31" s="253"/>
      <c r="T31" s="253"/>
      <c r="U31" s="242"/>
      <c r="V31" s="241">
        <v>0</v>
      </c>
      <c r="W31" s="241"/>
      <c r="X31" s="241"/>
      <c r="Y31" s="241"/>
      <c r="Z31" s="241"/>
      <c r="AA31" s="239"/>
      <c r="AB31" s="239"/>
    </row>
    <row r="32" spans="2:28" ht="64.5" customHeight="1" x14ac:dyDescent="0.2">
      <c r="B32" s="245"/>
      <c r="C32" s="238"/>
      <c r="D32" s="250" t="s">
        <v>206</v>
      </c>
      <c r="E32" s="246" t="s">
        <v>247</v>
      </c>
      <c r="F32" s="242">
        <v>15</v>
      </c>
      <c r="G32" s="242">
        <v>15</v>
      </c>
      <c r="H32" s="242">
        <v>15</v>
      </c>
      <c r="I32" s="242">
        <v>9.8000000000000007</v>
      </c>
      <c r="J32" s="241">
        <f t="shared" ref="J32" si="15">I32-G32</f>
        <v>-5.1999999999999993</v>
      </c>
      <c r="K32" s="242">
        <v>9.8000000000000007</v>
      </c>
      <c r="L32" s="242">
        <f t="shared" si="6"/>
        <v>65.333333333333343</v>
      </c>
      <c r="M32" s="242">
        <f t="shared" ref="M32" si="16">F32</f>
        <v>15</v>
      </c>
      <c r="N32" s="241">
        <f t="shared" ref="N32" si="17">M32/F32*100</f>
        <v>100</v>
      </c>
      <c r="O32" s="241">
        <f t="shared" ref="O32" si="18">M32-F32</f>
        <v>0</v>
      </c>
      <c r="P32" s="241">
        <f t="shared" ref="P32" si="19">K32-H32</f>
        <v>-5.1999999999999993</v>
      </c>
      <c r="Q32" s="241">
        <f t="shared" ref="Q32" si="20">R32+S32+T32</f>
        <v>-5.2</v>
      </c>
      <c r="R32" s="242"/>
      <c r="S32" s="253"/>
      <c r="T32" s="253">
        <v>-5.2</v>
      </c>
      <c r="U32" s="242"/>
      <c r="V32" s="241">
        <v>0</v>
      </c>
      <c r="W32" s="241"/>
      <c r="X32" s="241"/>
      <c r="Y32" s="241"/>
      <c r="Z32" s="241"/>
      <c r="AA32" s="239" t="s">
        <v>66</v>
      </c>
      <c r="AB32" s="239" t="s">
        <v>66</v>
      </c>
    </row>
    <row r="33" spans="2:28" ht="67.5" customHeight="1" x14ac:dyDescent="0.2">
      <c r="B33" s="238" t="s">
        <v>87</v>
      </c>
      <c r="C33" s="254"/>
      <c r="D33" s="250"/>
      <c r="E33" s="255" t="s">
        <v>266</v>
      </c>
      <c r="F33" s="240">
        <f t="shared" ref="F33:K33" si="21">F34</f>
        <v>461077</v>
      </c>
      <c r="G33" s="240">
        <f t="shared" si="21"/>
        <v>401749</v>
      </c>
      <c r="H33" s="240">
        <f t="shared" si="21"/>
        <v>278028</v>
      </c>
      <c r="I33" s="240">
        <f t="shared" si="21"/>
        <v>394559.01827999996</v>
      </c>
      <c r="J33" s="240">
        <f t="shared" si="21"/>
        <v>-7189.9817200000116</v>
      </c>
      <c r="K33" s="240">
        <f t="shared" si="21"/>
        <v>278006.75227999996</v>
      </c>
      <c r="L33" s="242">
        <f t="shared" si="6"/>
        <v>99.992357704979341</v>
      </c>
      <c r="M33" s="240">
        <f t="shared" ref="M33:T33" si="22">M34</f>
        <v>461077</v>
      </c>
      <c r="N33" s="241">
        <f t="shared" si="1"/>
        <v>100</v>
      </c>
      <c r="O33" s="241">
        <f t="shared" si="13"/>
        <v>0</v>
      </c>
      <c r="P33" s="241">
        <f t="shared" si="22"/>
        <v>-21.247720000000456</v>
      </c>
      <c r="Q33" s="241">
        <f t="shared" si="22"/>
        <v>-21.247</v>
      </c>
      <c r="R33" s="240">
        <f t="shared" si="22"/>
        <v>0</v>
      </c>
      <c r="S33" s="240">
        <f t="shared" si="22"/>
        <v>-0.47699999999999998</v>
      </c>
      <c r="T33" s="240">
        <f t="shared" si="22"/>
        <v>-20.77</v>
      </c>
      <c r="U33" s="241">
        <v>0</v>
      </c>
      <c r="V33" s="241">
        <v>0</v>
      </c>
      <c r="W33" s="241"/>
      <c r="X33" s="241"/>
      <c r="Y33" s="241"/>
      <c r="Z33" s="241"/>
      <c r="AA33" s="239"/>
      <c r="AB33" s="247"/>
    </row>
    <row r="34" spans="2:28" ht="33.75" customHeight="1" x14ac:dyDescent="0.2">
      <c r="B34" s="245"/>
      <c r="C34" s="238" t="s">
        <v>46</v>
      </c>
      <c r="D34" s="250"/>
      <c r="E34" s="247" t="s">
        <v>47</v>
      </c>
      <c r="F34" s="241">
        <f>F35+F36+F37+F38+F39+F40+F43+F44+F45+F41+F42+F46</f>
        <v>461077</v>
      </c>
      <c r="G34" s="241">
        <f t="shared" ref="G34:W34" si="23">G35+G36+G37+G38+G39+G40+G43+G44+G45+G41+G42+G46</f>
        <v>401749</v>
      </c>
      <c r="H34" s="241">
        <f t="shared" si="23"/>
        <v>278028</v>
      </c>
      <c r="I34" s="241">
        <f t="shared" si="23"/>
        <v>394559.01827999996</v>
      </c>
      <c r="J34" s="241">
        <f t="shared" si="23"/>
        <v>-7189.9817200000116</v>
      </c>
      <c r="K34" s="241">
        <f t="shared" si="23"/>
        <v>278006.75227999996</v>
      </c>
      <c r="L34" s="242">
        <f t="shared" si="6"/>
        <v>99.992357704979341</v>
      </c>
      <c r="M34" s="241">
        <f t="shared" si="23"/>
        <v>461077</v>
      </c>
      <c r="N34" s="241">
        <f t="shared" si="23"/>
        <v>1200</v>
      </c>
      <c r="O34" s="241">
        <f t="shared" si="23"/>
        <v>0</v>
      </c>
      <c r="P34" s="241">
        <f t="shared" si="23"/>
        <v>-21.247720000000456</v>
      </c>
      <c r="Q34" s="241">
        <f t="shared" si="23"/>
        <v>-21.247</v>
      </c>
      <c r="R34" s="241">
        <f t="shared" si="23"/>
        <v>0</v>
      </c>
      <c r="S34" s="241">
        <f t="shared" si="23"/>
        <v>-0.47699999999999998</v>
      </c>
      <c r="T34" s="241">
        <f t="shared" si="23"/>
        <v>-20.77</v>
      </c>
      <c r="U34" s="241">
        <f t="shared" si="23"/>
        <v>0</v>
      </c>
      <c r="V34" s="241">
        <f t="shared" si="23"/>
        <v>0</v>
      </c>
      <c r="W34" s="241">
        <f t="shared" si="23"/>
        <v>0</v>
      </c>
      <c r="X34" s="241"/>
      <c r="Y34" s="241"/>
      <c r="Z34" s="241"/>
      <c r="AA34" s="239"/>
      <c r="AB34" s="239"/>
    </row>
    <row r="35" spans="2:28" ht="25.5" x14ac:dyDescent="0.2">
      <c r="B35" s="245"/>
      <c r="C35" s="238"/>
      <c r="D35" s="238" t="s">
        <v>88</v>
      </c>
      <c r="E35" s="247" t="s">
        <v>49</v>
      </c>
      <c r="F35" s="241">
        <v>137058</v>
      </c>
      <c r="G35" s="241">
        <v>87478</v>
      </c>
      <c r="H35" s="241">
        <v>87355</v>
      </c>
      <c r="I35" s="241">
        <v>87355</v>
      </c>
      <c r="J35" s="241">
        <f t="shared" ref="J35:J46" si="24">I35-G35</f>
        <v>-123</v>
      </c>
      <c r="K35" s="241">
        <v>87355</v>
      </c>
      <c r="L35" s="242">
        <f t="shared" si="6"/>
        <v>100</v>
      </c>
      <c r="M35" s="242">
        <f t="shared" ref="M35:M46" si="25">F35</f>
        <v>137058</v>
      </c>
      <c r="N35" s="241">
        <f t="shared" si="1"/>
        <v>100</v>
      </c>
      <c r="O35" s="241">
        <f t="shared" ref="O35:O46" si="26">M35-F35</f>
        <v>0</v>
      </c>
      <c r="P35" s="241">
        <f t="shared" ref="P35:P46" si="27">K35-H35</f>
        <v>0</v>
      </c>
      <c r="Q35" s="241">
        <f t="shared" ref="Q35:Q46" si="28">R35+S35+T35</f>
        <v>0</v>
      </c>
      <c r="R35" s="241"/>
      <c r="S35" s="242"/>
      <c r="T35" s="241"/>
      <c r="U35" s="241"/>
      <c r="V35" s="241">
        <f>P35-Q35-U35</f>
        <v>0</v>
      </c>
      <c r="W35" s="241"/>
      <c r="X35" s="241"/>
      <c r="Y35" s="241"/>
      <c r="Z35" s="241"/>
      <c r="AA35" s="239"/>
      <c r="AB35" s="239" t="s">
        <v>50</v>
      </c>
    </row>
    <row r="36" spans="2:28" ht="63.75" x14ac:dyDescent="0.2">
      <c r="B36" s="245"/>
      <c r="C36" s="238"/>
      <c r="D36" s="250" t="s">
        <v>55</v>
      </c>
      <c r="E36" s="246" t="s">
        <v>56</v>
      </c>
      <c r="F36" s="241">
        <v>4732</v>
      </c>
      <c r="G36" s="241">
        <v>2356</v>
      </c>
      <c r="H36" s="241">
        <v>2148</v>
      </c>
      <c r="I36" s="241">
        <v>2147.5230000000001</v>
      </c>
      <c r="J36" s="241">
        <f t="shared" si="24"/>
        <v>-208.47699999999986</v>
      </c>
      <c r="K36" s="241">
        <v>2147.5230000000001</v>
      </c>
      <c r="L36" s="242">
        <f t="shared" si="6"/>
        <v>99.977793296089388</v>
      </c>
      <c r="M36" s="242">
        <f t="shared" si="25"/>
        <v>4732</v>
      </c>
      <c r="N36" s="241">
        <f t="shared" si="1"/>
        <v>100</v>
      </c>
      <c r="O36" s="241">
        <f t="shared" si="26"/>
        <v>0</v>
      </c>
      <c r="P36" s="241">
        <f t="shared" si="27"/>
        <v>-0.47699999999986176</v>
      </c>
      <c r="Q36" s="241">
        <f t="shared" si="28"/>
        <v>-0.47699999999999998</v>
      </c>
      <c r="R36" s="242"/>
      <c r="S36" s="242">
        <v>-0.47699999999999998</v>
      </c>
      <c r="T36" s="241"/>
      <c r="U36" s="241"/>
      <c r="V36" s="241">
        <v>0</v>
      </c>
      <c r="W36" s="241"/>
      <c r="X36" s="241"/>
      <c r="Y36" s="241"/>
      <c r="Z36" s="241"/>
      <c r="AA36" s="239" t="s">
        <v>66</v>
      </c>
      <c r="AB36" s="239" t="s">
        <v>50</v>
      </c>
    </row>
    <row r="37" spans="2:28" ht="38.25" x14ac:dyDescent="0.2">
      <c r="B37" s="245"/>
      <c r="C37" s="238"/>
      <c r="D37" s="250" t="s">
        <v>57</v>
      </c>
      <c r="E37" s="251" t="s">
        <v>58</v>
      </c>
      <c r="F37" s="241">
        <v>4697</v>
      </c>
      <c r="G37" s="241">
        <v>2425</v>
      </c>
      <c r="H37" s="241">
        <v>2425</v>
      </c>
      <c r="I37" s="241">
        <v>2425</v>
      </c>
      <c r="J37" s="241">
        <f t="shared" si="24"/>
        <v>0</v>
      </c>
      <c r="K37" s="241">
        <v>2425</v>
      </c>
      <c r="L37" s="242">
        <f t="shared" si="6"/>
        <v>100</v>
      </c>
      <c r="M37" s="242">
        <f t="shared" si="25"/>
        <v>4697</v>
      </c>
      <c r="N37" s="241">
        <f t="shared" si="1"/>
        <v>100</v>
      </c>
      <c r="O37" s="241">
        <f t="shared" si="26"/>
        <v>0</v>
      </c>
      <c r="P37" s="241">
        <f t="shared" si="27"/>
        <v>0</v>
      </c>
      <c r="Q37" s="241">
        <f t="shared" si="28"/>
        <v>0</v>
      </c>
      <c r="R37" s="242"/>
      <c r="S37" s="242"/>
      <c r="T37" s="241"/>
      <c r="U37" s="241"/>
      <c r="V37" s="241">
        <v>0</v>
      </c>
      <c r="W37" s="241"/>
      <c r="X37" s="241"/>
      <c r="Y37" s="241"/>
      <c r="Z37" s="241"/>
      <c r="AA37" s="239"/>
      <c r="AB37" s="239"/>
    </row>
    <row r="38" spans="2:28" x14ac:dyDescent="0.2">
      <c r="B38" s="245"/>
      <c r="C38" s="238"/>
      <c r="D38" s="250" t="s">
        <v>59</v>
      </c>
      <c r="E38" s="246" t="s">
        <v>60</v>
      </c>
      <c r="F38" s="241">
        <v>7076</v>
      </c>
      <c r="G38" s="241">
        <v>6101</v>
      </c>
      <c r="H38" s="241">
        <v>6101</v>
      </c>
      <c r="I38" s="241">
        <v>6101</v>
      </c>
      <c r="J38" s="241">
        <f t="shared" si="24"/>
        <v>0</v>
      </c>
      <c r="K38" s="241">
        <v>6101</v>
      </c>
      <c r="L38" s="242">
        <f t="shared" si="6"/>
        <v>100</v>
      </c>
      <c r="M38" s="242">
        <f t="shared" si="25"/>
        <v>7076</v>
      </c>
      <c r="N38" s="241">
        <f t="shared" si="1"/>
        <v>100</v>
      </c>
      <c r="O38" s="241">
        <f t="shared" si="26"/>
        <v>0</v>
      </c>
      <c r="P38" s="241">
        <f t="shared" si="27"/>
        <v>0</v>
      </c>
      <c r="Q38" s="241">
        <f t="shared" si="28"/>
        <v>0</v>
      </c>
      <c r="R38" s="242"/>
      <c r="S38" s="241"/>
      <c r="T38" s="241"/>
      <c r="U38" s="241"/>
      <c r="V38" s="241">
        <v>0</v>
      </c>
      <c r="W38" s="241"/>
      <c r="X38" s="241"/>
      <c r="Y38" s="241"/>
      <c r="Z38" s="241"/>
      <c r="AA38" s="239"/>
      <c r="AB38" s="239"/>
    </row>
    <row r="39" spans="2:28" ht="38.25" x14ac:dyDescent="0.2">
      <c r="B39" s="245"/>
      <c r="C39" s="238"/>
      <c r="D39" s="250" t="s">
        <v>61</v>
      </c>
      <c r="E39" s="246" t="s">
        <v>62</v>
      </c>
      <c r="F39" s="241">
        <v>6201</v>
      </c>
      <c r="G39" s="241">
        <v>4050</v>
      </c>
      <c r="H39" s="241">
        <v>4050</v>
      </c>
      <c r="I39" s="241">
        <v>4050</v>
      </c>
      <c r="J39" s="241">
        <f t="shared" si="24"/>
        <v>0</v>
      </c>
      <c r="K39" s="241">
        <v>4050</v>
      </c>
      <c r="L39" s="242">
        <f t="shared" si="6"/>
        <v>100</v>
      </c>
      <c r="M39" s="242">
        <f t="shared" si="25"/>
        <v>6201</v>
      </c>
      <c r="N39" s="241">
        <f t="shared" si="1"/>
        <v>100</v>
      </c>
      <c r="O39" s="241">
        <f t="shared" si="26"/>
        <v>0</v>
      </c>
      <c r="P39" s="241">
        <f t="shared" si="27"/>
        <v>0</v>
      </c>
      <c r="Q39" s="241">
        <f t="shared" si="28"/>
        <v>0</v>
      </c>
      <c r="R39" s="242"/>
      <c r="S39" s="241"/>
      <c r="T39" s="241"/>
      <c r="U39" s="241"/>
      <c r="V39" s="241">
        <v>0</v>
      </c>
      <c r="W39" s="241"/>
      <c r="X39" s="241"/>
      <c r="Y39" s="241"/>
      <c r="Z39" s="241"/>
      <c r="AA39" s="239"/>
      <c r="AB39" s="239"/>
    </row>
    <row r="40" spans="2:28" ht="51" x14ac:dyDescent="0.2">
      <c r="B40" s="245"/>
      <c r="C40" s="238"/>
      <c r="D40" s="250" t="s">
        <v>64</v>
      </c>
      <c r="E40" s="251" t="s">
        <v>65</v>
      </c>
      <c r="F40" s="241">
        <v>4134</v>
      </c>
      <c r="G40" s="241">
        <v>2160</v>
      </c>
      <c r="H40" s="241">
        <v>2160</v>
      </c>
      <c r="I40" s="241">
        <v>2160</v>
      </c>
      <c r="J40" s="241">
        <f t="shared" si="24"/>
        <v>0</v>
      </c>
      <c r="K40" s="241">
        <v>2160</v>
      </c>
      <c r="L40" s="242">
        <f t="shared" si="6"/>
        <v>100</v>
      </c>
      <c r="M40" s="242">
        <f t="shared" si="25"/>
        <v>4134</v>
      </c>
      <c r="N40" s="241">
        <f t="shared" si="1"/>
        <v>100</v>
      </c>
      <c r="O40" s="241">
        <f t="shared" si="26"/>
        <v>0</v>
      </c>
      <c r="P40" s="241">
        <f t="shared" si="27"/>
        <v>0</v>
      </c>
      <c r="Q40" s="241">
        <f t="shared" si="28"/>
        <v>0</v>
      </c>
      <c r="R40" s="242"/>
      <c r="S40" s="241"/>
      <c r="T40" s="241"/>
      <c r="U40" s="241"/>
      <c r="V40" s="241">
        <v>0</v>
      </c>
      <c r="W40" s="241"/>
      <c r="X40" s="241"/>
      <c r="Y40" s="241"/>
      <c r="Z40" s="241"/>
      <c r="AA40" s="239"/>
      <c r="AB40" s="239"/>
    </row>
    <row r="41" spans="2:28" ht="51" x14ac:dyDescent="0.2">
      <c r="B41" s="245"/>
      <c r="C41" s="238"/>
      <c r="D41" s="250" t="s">
        <v>91</v>
      </c>
      <c r="E41" s="247" t="s">
        <v>92</v>
      </c>
      <c r="F41" s="241">
        <v>75785</v>
      </c>
      <c r="G41" s="241">
        <v>75785</v>
      </c>
      <c r="H41" s="241">
        <v>41787</v>
      </c>
      <c r="I41" s="241">
        <v>69224.131999999998</v>
      </c>
      <c r="J41" s="241">
        <f t="shared" si="24"/>
        <v>-6560.8680000000022</v>
      </c>
      <c r="K41" s="241">
        <v>41787</v>
      </c>
      <c r="L41" s="242">
        <f t="shared" si="6"/>
        <v>100</v>
      </c>
      <c r="M41" s="242">
        <f t="shared" si="25"/>
        <v>75785</v>
      </c>
      <c r="N41" s="241">
        <f t="shared" si="1"/>
        <v>100</v>
      </c>
      <c r="O41" s="241">
        <f t="shared" si="26"/>
        <v>0</v>
      </c>
      <c r="P41" s="241">
        <f t="shared" si="27"/>
        <v>0</v>
      </c>
      <c r="Q41" s="241">
        <f t="shared" si="28"/>
        <v>0</v>
      </c>
      <c r="R41" s="241"/>
      <c r="S41" s="242"/>
      <c r="T41" s="241"/>
      <c r="U41" s="241"/>
      <c r="V41" s="241">
        <v>0</v>
      </c>
      <c r="W41" s="241"/>
      <c r="X41" s="241"/>
      <c r="Y41" s="241"/>
      <c r="Z41" s="241"/>
      <c r="AA41" s="239"/>
      <c r="AB41" s="239" t="s">
        <v>242</v>
      </c>
    </row>
    <row r="42" spans="2:28" ht="63.75" x14ac:dyDescent="0.2">
      <c r="B42" s="245"/>
      <c r="C42" s="238"/>
      <c r="D42" s="250" t="s">
        <v>93</v>
      </c>
      <c r="E42" s="247" t="s">
        <v>94</v>
      </c>
      <c r="F42" s="241">
        <v>100</v>
      </c>
      <c r="G42" s="241">
        <v>100</v>
      </c>
      <c r="H42" s="241">
        <v>100</v>
      </c>
      <c r="I42" s="241">
        <v>99.724000000000004</v>
      </c>
      <c r="J42" s="241">
        <f t="shared" si="24"/>
        <v>-0.27599999999999625</v>
      </c>
      <c r="K42" s="241">
        <v>99.724000000000004</v>
      </c>
      <c r="L42" s="242">
        <f t="shared" si="6"/>
        <v>99.724000000000004</v>
      </c>
      <c r="M42" s="242">
        <f t="shared" si="25"/>
        <v>100</v>
      </c>
      <c r="N42" s="241">
        <f t="shared" si="1"/>
        <v>100</v>
      </c>
      <c r="O42" s="241">
        <f t="shared" si="26"/>
        <v>0</v>
      </c>
      <c r="P42" s="241">
        <f t="shared" si="27"/>
        <v>-0.27599999999999625</v>
      </c>
      <c r="Q42" s="241">
        <f t="shared" si="28"/>
        <v>-0.27600000000000002</v>
      </c>
      <c r="R42" s="241"/>
      <c r="S42" s="242"/>
      <c r="T42" s="241">
        <v>-0.27600000000000002</v>
      </c>
      <c r="U42" s="241"/>
      <c r="V42" s="241">
        <v>0</v>
      </c>
      <c r="W42" s="241"/>
      <c r="X42" s="241"/>
      <c r="Y42" s="241"/>
      <c r="Z42" s="241"/>
      <c r="AA42" s="239" t="s">
        <v>54</v>
      </c>
      <c r="AB42" s="239" t="s">
        <v>54</v>
      </c>
    </row>
    <row r="43" spans="2:28" ht="63.75" x14ac:dyDescent="0.2">
      <c r="B43" s="245"/>
      <c r="C43" s="238"/>
      <c r="D43" s="250" t="s">
        <v>71</v>
      </c>
      <c r="E43" s="252" t="s">
        <v>72</v>
      </c>
      <c r="F43" s="241">
        <v>8822</v>
      </c>
      <c r="G43" s="241">
        <v>8822</v>
      </c>
      <c r="H43" s="241">
        <v>8822</v>
      </c>
      <c r="I43" s="241">
        <v>8821.5052799999994</v>
      </c>
      <c r="J43" s="241">
        <f t="shared" si="24"/>
        <v>-0.49472000000059779</v>
      </c>
      <c r="K43" s="241">
        <v>8821.5052799999994</v>
      </c>
      <c r="L43" s="242">
        <f t="shared" si="6"/>
        <v>99.994392201314881</v>
      </c>
      <c r="M43" s="242">
        <f t="shared" si="25"/>
        <v>8822</v>
      </c>
      <c r="N43" s="241">
        <f t="shared" si="1"/>
        <v>100</v>
      </c>
      <c r="O43" s="241">
        <f t="shared" si="26"/>
        <v>0</v>
      </c>
      <c r="P43" s="241">
        <f t="shared" si="27"/>
        <v>-0.49472000000059779</v>
      </c>
      <c r="Q43" s="241">
        <f t="shared" si="28"/>
        <v>-0.49399999999999999</v>
      </c>
      <c r="R43" s="242"/>
      <c r="S43" s="242"/>
      <c r="T43" s="242">
        <v>-0.49399999999999999</v>
      </c>
      <c r="U43" s="242"/>
      <c r="V43" s="241">
        <v>0</v>
      </c>
      <c r="W43" s="241"/>
      <c r="X43" s="241"/>
      <c r="Y43" s="241"/>
      <c r="Z43" s="241"/>
      <c r="AA43" s="239" t="s">
        <v>54</v>
      </c>
      <c r="AB43" s="239" t="s">
        <v>54</v>
      </c>
    </row>
    <row r="44" spans="2:28" ht="63.75" x14ac:dyDescent="0.2">
      <c r="B44" s="245"/>
      <c r="C44" s="238"/>
      <c r="D44" s="250" t="s">
        <v>75</v>
      </c>
      <c r="E44" s="246" t="s">
        <v>76</v>
      </c>
      <c r="F44" s="241">
        <v>2800</v>
      </c>
      <c r="G44" s="241">
        <v>2800</v>
      </c>
      <c r="H44" s="241">
        <v>800</v>
      </c>
      <c r="I44" s="241">
        <v>2524</v>
      </c>
      <c r="J44" s="241">
        <f t="shared" si="24"/>
        <v>-276</v>
      </c>
      <c r="K44" s="241">
        <v>800</v>
      </c>
      <c r="L44" s="242">
        <f t="shared" si="6"/>
        <v>100</v>
      </c>
      <c r="M44" s="242">
        <f t="shared" si="25"/>
        <v>2800</v>
      </c>
      <c r="N44" s="241">
        <f t="shared" si="1"/>
        <v>100</v>
      </c>
      <c r="O44" s="241">
        <f t="shared" si="26"/>
        <v>0</v>
      </c>
      <c r="P44" s="241">
        <f t="shared" si="27"/>
        <v>0</v>
      </c>
      <c r="Q44" s="241">
        <f t="shared" si="28"/>
        <v>0</v>
      </c>
      <c r="R44" s="242"/>
      <c r="S44" s="242"/>
      <c r="T44" s="242"/>
      <c r="U44" s="242"/>
      <c r="V44" s="241">
        <v>0</v>
      </c>
      <c r="W44" s="241"/>
      <c r="X44" s="241"/>
      <c r="Y44" s="241"/>
      <c r="Z44" s="241"/>
      <c r="AA44" s="239"/>
      <c r="AB44" s="239" t="s">
        <v>54</v>
      </c>
    </row>
    <row r="45" spans="2:28" ht="63.75" x14ac:dyDescent="0.2">
      <c r="B45" s="245"/>
      <c r="C45" s="238"/>
      <c r="D45" s="250" t="s">
        <v>77</v>
      </c>
      <c r="E45" s="246" t="s">
        <v>78</v>
      </c>
      <c r="F45" s="242">
        <v>209652</v>
      </c>
      <c r="G45" s="242">
        <v>209652</v>
      </c>
      <c r="H45" s="242">
        <v>122260</v>
      </c>
      <c r="I45" s="242">
        <v>209651.13399999999</v>
      </c>
      <c r="J45" s="241">
        <f t="shared" si="24"/>
        <v>-0.8660000000090804</v>
      </c>
      <c r="K45" s="242">
        <v>122260</v>
      </c>
      <c r="L45" s="242">
        <f t="shared" si="6"/>
        <v>100</v>
      </c>
      <c r="M45" s="242">
        <f t="shared" si="25"/>
        <v>209652</v>
      </c>
      <c r="N45" s="241">
        <f t="shared" si="1"/>
        <v>100</v>
      </c>
      <c r="O45" s="241">
        <f t="shared" si="26"/>
        <v>0</v>
      </c>
      <c r="P45" s="241">
        <f t="shared" si="27"/>
        <v>0</v>
      </c>
      <c r="Q45" s="241">
        <f t="shared" si="28"/>
        <v>0</v>
      </c>
      <c r="R45" s="242"/>
      <c r="S45" s="242"/>
      <c r="T45" s="242"/>
      <c r="U45" s="242"/>
      <c r="V45" s="241">
        <v>0</v>
      </c>
      <c r="W45" s="241"/>
      <c r="X45" s="241"/>
      <c r="Y45" s="241"/>
      <c r="Z45" s="241"/>
      <c r="AA45" s="239"/>
      <c r="AB45" s="239" t="s">
        <v>54</v>
      </c>
    </row>
    <row r="46" spans="2:28" ht="68.25" customHeight="1" x14ac:dyDescent="0.2">
      <c r="B46" s="245"/>
      <c r="C46" s="238"/>
      <c r="D46" s="250" t="s">
        <v>83</v>
      </c>
      <c r="E46" s="246" t="s">
        <v>84</v>
      </c>
      <c r="F46" s="241">
        <v>20</v>
      </c>
      <c r="G46" s="241">
        <v>20</v>
      </c>
      <c r="H46" s="241">
        <v>20</v>
      </c>
      <c r="I46" s="241">
        <v>0</v>
      </c>
      <c r="J46" s="241">
        <f t="shared" si="24"/>
        <v>-20</v>
      </c>
      <c r="K46" s="241">
        <v>0</v>
      </c>
      <c r="L46" s="242">
        <f t="shared" si="6"/>
        <v>0</v>
      </c>
      <c r="M46" s="242">
        <f t="shared" si="25"/>
        <v>20</v>
      </c>
      <c r="N46" s="241">
        <f t="shared" si="1"/>
        <v>100</v>
      </c>
      <c r="O46" s="241">
        <f t="shared" si="26"/>
        <v>0</v>
      </c>
      <c r="P46" s="241">
        <f t="shared" si="27"/>
        <v>-20</v>
      </c>
      <c r="Q46" s="241">
        <f t="shared" si="28"/>
        <v>-20</v>
      </c>
      <c r="R46" s="242"/>
      <c r="S46" s="242"/>
      <c r="T46" s="241">
        <v>-20</v>
      </c>
      <c r="U46" s="241"/>
      <c r="V46" s="241">
        <f t="shared" ref="V46" si="29">P46-Q46-U46</f>
        <v>0</v>
      </c>
      <c r="W46" s="241"/>
      <c r="X46" s="241"/>
      <c r="Y46" s="241"/>
      <c r="Z46" s="241"/>
      <c r="AA46" s="239" t="s">
        <v>54</v>
      </c>
      <c r="AB46" s="239" t="s">
        <v>54</v>
      </c>
    </row>
    <row r="47" spans="2:28" ht="87" customHeight="1" x14ac:dyDescent="0.2">
      <c r="B47" s="245" t="s">
        <v>99</v>
      </c>
      <c r="C47" s="238"/>
      <c r="D47" s="238"/>
      <c r="E47" s="256" t="s">
        <v>265</v>
      </c>
      <c r="F47" s="241">
        <f t="shared" ref="F47:K47" si="30">F48</f>
        <v>443065</v>
      </c>
      <c r="G47" s="241">
        <f t="shared" si="30"/>
        <v>277117</v>
      </c>
      <c r="H47" s="241">
        <f t="shared" si="30"/>
        <v>237567</v>
      </c>
      <c r="I47" s="241">
        <f t="shared" si="30"/>
        <v>260320.08512999999</v>
      </c>
      <c r="J47" s="241">
        <f t="shared" si="30"/>
        <v>-16796.914869999997</v>
      </c>
      <c r="K47" s="241">
        <f t="shared" si="30"/>
        <v>237440.46413000001</v>
      </c>
      <c r="L47" s="242">
        <f t="shared" si="6"/>
        <v>99.946736764786365</v>
      </c>
      <c r="M47" s="241">
        <f t="shared" ref="M47:V47" si="31">M48</f>
        <v>443065</v>
      </c>
      <c r="N47" s="241">
        <f t="shared" si="1"/>
        <v>100</v>
      </c>
      <c r="O47" s="241">
        <f t="shared" si="31"/>
        <v>0</v>
      </c>
      <c r="P47" s="241">
        <f t="shared" si="31"/>
        <v>-126.53586999999462</v>
      </c>
      <c r="Q47" s="241">
        <f t="shared" si="31"/>
        <v>-126.533</v>
      </c>
      <c r="R47" s="241">
        <f t="shared" si="31"/>
        <v>0</v>
      </c>
      <c r="S47" s="241">
        <f t="shared" si="31"/>
        <v>-43.668999999999997</v>
      </c>
      <c r="T47" s="241">
        <f t="shared" si="31"/>
        <v>-82.864000000000004</v>
      </c>
      <c r="U47" s="241">
        <f t="shared" si="31"/>
        <v>0</v>
      </c>
      <c r="V47" s="241">
        <f t="shared" si="31"/>
        <v>-1.8699999943878609E-3</v>
      </c>
      <c r="W47" s="241"/>
      <c r="X47" s="241"/>
      <c r="Y47" s="241"/>
      <c r="Z47" s="241"/>
      <c r="AA47" s="257"/>
      <c r="AB47" s="239"/>
    </row>
    <row r="48" spans="2:28" ht="25.5" x14ac:dyDescent="0.2">
      <c r="B48" s="245"/>
      <c r="C48" s="238" t="s">
        <v>46</v>
      </c>
      <c r="D48" s="250"/>
      <c r="E48" s="247" t="s">
        <v>47</v>
      </c>
      <c r="F48" s="241">
        <f t="shared" ref="F48:V48" si="32">SUM(F49:F65)</f>
        <v>443065</v>
      </c>
      <c r="G48" s="241">
        <f t="shared" si="32"/>
        <v>277117</v>
      </c>
      <c r="H48" s="241">
        <f t="shared" si="32"/>
        <v>237567</v>
      </c>
      <c r="I48" s="241">
        <f t="shared" si="32"/>
        <v>260320.08512999999</v>
      </c>
      <c r="J48" s="241">
        <f t="shared" si="32"/>
        <v>-16796.914869999997</v>
      </c>
      <c r="K48" s="241">
        <f t="shared" si="32"/>
        <v>237440.46413000001</v>
      </c>
      <c r="L48" s="242">
        <f t="shared" si="6"/>
        <v>99.946736764786365</v>
      </c>
      <c r="M48" s="241">
        <f t="shared" si="32"/>
        <v>443065</v>
      </c>
      <c r="N48" s="241">
        <f t="shared" si="32"/>
        <v>1700</v>
      </c>
      <c r="O48" s="241">
        <f t="shared" si="32"/>
        <v>0</v>
      </c>
      <c r="P48" s="241">
        <f t="shared" si="32"/>
        <v>-126.53586999999462</v>
      </c>
      <c r="Q48" s="241">
        <f t="shared" si="32"/>
        <v>-126.533</v>
      </c>
      <c r="R48" s="241">
        <f t="shared" si="32"/>
        <v>0</v>
      </c>
      <c r="S48" s="241">
        <f t="shared" si="32"/>
        <v>-43.668999999999997</v>
      </c>
      <c r="T48" s="241">
        <f t="shared" si="32"/>
        <v>-82.864000000000004</v>
      </c>
      <c r="U48" s="241">
        <f t="shared" si="32"/>
        <v>0</v>
      </c>
      <c r="V48" s="241">
        <f t="shared" si="32"/>
        <v>-1.8699999943878609E-3</v>
      </c>
      <c r="W48" s="241"/>
      <c r="X48" s="241"/>
      <c r="Y48" s="241"/>
      <c r="Z48" s="241"/>
      <c r="AA48" s="239"/>
      <c r="AB48" s="239"/>
    </row>
    <row r="49" spans="2:28" ht="63.75" x14ac:dyDescent="0.2">
      <c r="B49" s="245"/>
      <c r="C49" s="238"/>
      <c r="D49" s="250" t="s">
        <v>88</v>
      </c>
      <c r="E49" s="246" t="s">
        <v>49</v>
      </c>
      <c r="F49" s="241">
        <v>312949</v>
      </c>
      <c r="G49" s="241">
        <v>183300</v>
      </c>
      <c r="H49" s="241">
        <v>183300</v>
      </c>
      <c r="I49" s="241">
        <v>183256.33100000001</v>
      </c>
      <c r="J49" s="241">
        <f t="shared" ref="J49:J65" si="33">I49-G49</f>
        <v>-43.668999999994412</v>
      </c>
      <c r="K49" s="241">
        <v>183256.33100000001</v>
      </c>
      <c r="L49" s="242">
        <f t="shared" si="6"/>
        <v>99.976176213857073</v>
      </c>
      <c r="M49" s="242">
        <f t="shared" ref="M49:M65" si="34">F49</f>
        <v>312949</v>
      </c>
      <c r="N49" s="241">
        <f t="shared" ref="N49:N66" si="35">M49/F49*100</f>
        <v>100</v>
      </c>
      <c r="O49" s="241">
        <f t="shared" ref="O49:O59" si="36">M49-F49</f>
        <v>0</v>
      </c>
      <c r="P49" s="241">
        <f t="shared" ref="P49:P65" si="37">K49-H49</f>
        <v>-43.668999999994412</v>
      </c>
      <c r="Q49" s="241">
        <f t="shared" ref="Q49:Q54" si="38">R49+S49+T49</f>
        <v>-43.668999999999997</v>
      </c>
      <c r="R49" s="241"/>
      <c r="S49" s="242">
        <v>-43.668999999999997</v>
      </c>
      <c r="T49" s="241"/>
      <c r="U49" s="241"/>
      <c r="V49" s="241">
        <f t="shared" ref="V49:V52" si="39">P49-Q49-U49</f>
        <v>5.5848659030743875E-12</v>
      </c>
      <c r="W49" s="241"/>
      <c r="X49" s="241"/>
      <c r="Y49" s="241"/>
      <c r="Z49" s="241"/>
      <c r="AA49" s="239" t="s">
        <v>54</v>
      </c>
      <c r="AB49" s="239" t="s">
        <v>54</v>
      </c>
    </row>
    <row r="50" spans="2:28" x14ac:dyDescent="0.2">
      <c r="B50" s="245"/>
      <c r="C50" s="238"/>
      <c r="D50" s="238" t="s">
        <v>101</v>
      </c>
      <c r="E50" s="247" t="s">
        <v>56</v>
      </c>
      <c r="F50" s="241">
        <v>14219</v>
      </c>
      <c r="G50" s="241">
        <v>7500</v>
      </c>
      <c r="H50" s="241">
        <v>7500</v>
      </c>
      <c r="I50" s="241">
        <v>7500</v>
      </c>
      <c r="J50" s="241">
        <f t="shared" si="33"/>
        <v>0</v>
      </c>
      <c r="K50" s="241">
        <v>7500</v>
      </c>
      <c r="L50" s="242">
        <f t="shared" si="6"/>
        <v>100</v>
      </c>
      <c r="M50" s="242">
        <f t="shared" si="34"/>
        <v>14219</v>
      </c>
      <c r="N50" s="241">
        <f t="shared" si="35"/>
        <v>100</v>
      </c>
      <c r="O50" s="241">
        <f t="shared" si="36"/>
        <v>0</v>
      </c>
      <c r="P50" s="241">
        <f t="shared" si="37"/>
        <v>0</v>
      </c>
      <c r="Q50" s="241">
        <f t="shared" si="38"/>
        <v>0</v>
      </c>
      <c r="R50" s="241"/>
      <c r="S50" s="242"/>
      <c r="T50" s="241"/>
      <c r="U50" s="241"/>
      <c r="V50" s="241">
        <f t="shared" si="39"/>
        <v>0</v>
      </c>
      <c r="W50" s="241"/>
      <c r="X50" s="241"/>
      <c r="Y50" s="241"/>
      <c r="Z50" s="241"/>
      <c r="AA50" s="239"/>
      <c r="AB50" s="239"/>
    </row>
    <row r="51" spans="2:28" ht="38.25" x14ac:dyDescent="0.2">
      <c r="B51" s="245"/>
      <c r="C51" s="238"/>
      <c r="D51" s="250" t="s">
        <v>103</v>
      </c>
      <c r="E51" s="251" t="s">
        <v>58</v>
      </c>
      <c r="F51" s="241">
        <v>8113</v>
      </c>
      <c r="G51" s="241">
        <v>3734</v>
      </c>
      <c r="H51" s="241">
        <v>3734</v>
      </c>
      <c r="I51" s="241">
        <v>3734</v>
      </c>
      <c r="J51" s="241">
        <f t="shared" si="33"/>
        <v>0</v>
      </c>
      <c r="K51" s="241">
        <v>3734</v>
      </c>
      <c r="L51" s="242">
        <f t="shared" si="6"/>
        <v>100</v>
      </c>
      <c r="M51" s="242">
        <f t="shared" si="34"/>
        <v>8113</v>
      </c>
      <c r="N51" s="241">
        <f t="shared" si="35"/>
        <v>100</v>
      </c>
      <c r="O51" s="241">
        <f t="shared" si="36"/>
        <v>0</v>
      </c>
      <c r="P51" s="241">
        <f t="shared" si="37"/>
        <v>0</v>
      </c>
      <c r="Q51" s="241">
        <f t="shared" si="38"/>
        <v>0</v>
      </c>
      <c r="R51" s="242"/>
      <c r="S51" s="242"/>
      <c r="T51" s="241"/>
      <c r="U51" s="241"/>
      <c r="V51" s="241">
        <v>0</v>
      </c>
      <c r="W51" s="241"/>
      <c r="X51" s="241"/>
      <c r="Y51" s="241"/>
      <c r="Z51" s="241"/>
      <c r="AA51" s="239"/>
      <c r="AB51" s="239"/>
    </row>
    <row r="52" spans="2:28" x14ac:dyDescent="0.2">
      <c r="B52" s="245"/>
      <c r="C52" s="238"/>
      <c r="D52" s="238" t="s">
        <v>59</v>
      </c>
      <c r="E52" s="247" t="s">
        <v>60</v>
      </c>
      <c r="F52" s="241">
        <v>16524</v>
      </c>
      <c r="G52" s="241">
        <v>8100</v>
      </c>
      <c r="H52" s="241">
        <v>8100</v>
      </c>
      <c r="I52" s="241">
        <v>8100</v>
      </c>
      <c r="J52" s="241">
        <f t="shared" si="33"/>
        <v>0</v>
      </c>
      <c r="K52" s="241">
        <v>8100</v>
      </c>
      <c r="L52" s="242">
        <f t="shared" si="6"/>
        <v>100</v>
      </c>
      <c r="M52" s="242">
        <f t="shared" si="34"/>
        <v>16524</v>
      </c>
      <c r="N52" s="241">
        <f t="shared" si="35"/>
        <v>100</v>
      </c>
      <c r="O52" s="241">
        <f t="shared" si="36"/>
        <v>0</v>
      </c>
      <c r="P52" s="241">
        <f t="shared" si="37"/>
        <v>0</v>
      </c>
      <c r="Q52" s="241">
        <f t="shared" si="38"/>
        <v>0</v>
      </c>
      <c r="R52" s="241"/>
      <c r="S52" s="242"/>
      <c r="T52" s="241"/>
      <c r="U52" s="241"/>
      <c r="V52" s="241">
        <f t="shared" si="39"/>
        <v>0</v>
      </c>
      <c r="W52" s="241"/>
      <c r="X52" s="241"/>
      <c r="Y52" s="241"/>
      <c r="Z52" s="241"/>
      <c r="AA52" s="239"/>
      <c r="AB52" s="239"/>
    </row>
    <row r="53" spans="2:28" ht="38.25" x14ac:dyDescent="0.2">
      <c r="B53" s="245"/>
      <c r="C53" s="238"/>
      <c r="D53" s="238" t="s">
        <v>61</v>
      </c>
      <c r="E53" s="247" t="s">
        <v>102</v>
      </c>
      <c r="F53" s="241">
        <v>14083</v>
      </c>
      <c r="G53" s="241">
        <v>7670</v>
      </c>
      <c r="H53" s="241">
        <v>7670</v>
      </c>
      <c r="I53" s="241">
        <v>7670</v>
      </c>
      <c r="J53" s="241">
        <f t="shared" si="33"/>
        <v>0</v>
      </c>
      <c r="K53" s="241">
        <v>7670</v>
      </c>
      <c r="L53" s="242">
        <f t="shared" si="6"/>
        <v>100</v>
      </c>
      <c r="M53" s="242">
        <f t="shared" si="34"/>
        <v>14083</v>
      </c>
      <c r="N53" s="241">
        <f t="shared" si="35"/>
        <v>100</v>
      </c>
      <c r="O53" s="241">
        <f t="shared" si="36"/>
        <v>0</v>
      </c>
      <c r="P53" s="241">
        <f t="shared" si="37"/>
        <v>0</v>
      </c>
      <c r="Q53" s="241">
        <f t="shared" si="38"/>
        <v>0</v>
      </c>
      <c r="R53" s="241"/>
      <c r="S53" s="242"/>
      <c r="T53" s="241"/>
      <c r="U53" s="241"/>
      <c r="V53" s="241">
        <v>0</v>
      </c>
      <c r="W53" s="241"/>
      <c r="X53" s="241"/>
      <c r="Y53" s="241"/>
      <c r="Z53" s="241"/>
      <c r="AA53" s="239"/>
      <c r="AB53" s="239"/>
    </row>
    <row r="54" spans="2:28" ht="63.75" x14ac:dyDescent="0.2">
      <c r="B54" s="245"/>
      <c r="C54" s="238"/>
      <c r="D54" s="250" t="s">
        <v>89</v>
      </c>
      <c r="E54" s="246" t="s">
        <v>90</v>
      </c>
      <c r="F54" s="241">
        <v>50</v>
      </c>
      <c r="G54" s="241">
        <v>50</v>
      </c>
      <c r="H54" s="241">
        <v>50</v>
      </c>
      <c r="I54" s="241">
        <v>0</v>
      </c>
      <c r="J54" s="241">
        <f t="shared" si="33"/>
        <v>-50</v>
      </c>
      <c r="K54" s="241">
        <v>0</v>
      </c>
      <c r="L54" s="242">
        <f t="shared" si="6"/>
        <v>0</v>
      </c>
      <c r="M54" s="242">
        <f t="shared" si="34"/>
        <v>50</v>
      </c>
      <c r="N54" s="241">
        <f t="shared" si="35"/>
        <v>100</v>
      </c>
      <c r="O54" s="241">
        <f t="shared" si="36"/>
        <v>0</v>
      </c>
      <c r="P54" s="241">
        <f t="shared" si="37"/>
        <v>-50</v>
      </c>
      <c r="Q54" s="241">
        <f t="shared" si="38"/>
        <v>-50</v>
      </c>
      <c r="R54" s="241"/>
      <c r="S54" s="242"/>
      <c r="T54" s="241">
        <v>-50</v>
      </c>
      <c r="U54" s="241"/>
      <c r="V54" s="241">
        <f t="shared" ref="V54:V60" si="40">P54-Q54-U54</f>
        <v>0</v>
      </c>
      <c r="W54" s="241"/>
      <c r="X54" s="241"/>
      <c r="Y54" s="241"/>
      <c r="Z54" s="241"/>
      <c r="AA54" s="239" t="s">
        <v>54</v>
      </c>
      <c r="AB54" s="239" t="s">
        <v>54</v>
      </c>
    </row>
    <row r="55" spans="2:28" ht="51" x14ac:dyDescent="0.2">
      <c r="B55" s="245"/>
      <c r="C55" s="238"/>
      <c r="D55" s="250" t="s">
        <v>64</v>
      </c>
      <c r="E55" s="252" t="s">
        <v>65</v>
      </c>
      <c r="F55" s="241">
        <v>9388</v>
      </c>
      <c r="G55" s="241">
        <v>4500</v>
      </c>
      <c r="H55" s="241">
        <v>4500</v>
      </c>
      <c r="I55" s="241">
        <v>4500</v>
      </c>
      <c r="J55" s="241">
        <f t="shared" si="33"/>
        <v>0</v>
      </c>
      <c r="K55" s="241">
        <v>4500</v>
      </c>
      <c r="L55" s="242">
        <f t="shared" si="6"/>
        <v>100</v>
      </c>
      <c r="M55" s="242">
        <f t="shared" si="34"/>
        <v>9388</v>
      </c>
      <c r="N55" s="241">
        <f t="shared" si="35"/>
        <v>100</v>
      </c>
      <c r="O55" s="241">
        <f t="shared" si="36"/>
        <v>0</v>
      </c>
      <c r="P55" s="241">
        <f t="shared" si="37"/>
        <v>0</v>
      </c>
      <c r="Q55" s="242">
        <f>S55</f>
        <v>0</v>
      </c>
      <c r="R55" s="241"/>
      <c r="S55" s="242"/>
      <c r="T55" s="241"/>
      <c r="U55" s="241"/>
      <c r="V55" s="241">
        <f t="shared" si="40"/>
        <v>0</v>
      </c>
      <c r="W55" s="241"/>
      <c r="X55" s="241"/>
      <c r="Y55" s="241"/>
      <c r="Z55" s="241"/>
      <c r="AA55" s="239"/>
      <c r="AB55" s="239"/>
    </row>
    <row r="56" spans="2:28" ht="38.25" x14ac:dyDescent="0.2">
      <c r="B56" s="245"/>
      <c r="C56" s="238"/>
      <c r="D56" s="250" t="s">
        <v>91</v>
      </c>
      <c r="E56" s="246" t="s">
        <v>92</v>
      </c>
      <c r="F56" s="241">
        <v>44178</v>
      </c>
      <c r="G56" s="241">
        <v>44178</v>
      </c>
      <c r="H56" s="241">
        <v>11330</v>
      </c>
      <c r="I56" s="241">
        <v>32160.843000000001</v>
      </c>
      <c r="J56" s="241">
        <f t="shared" si="33"/>
        <v>-12017.156999999999</v>
      </c>
      <c r="K56" s="241">
        <v>11329.999</v>
      </c>
      <c r="L56" s="242">
        <f t="shared" si="6"/>
        <v>99.999991173874676</v>
      </c>
      <c r="M56" s="242">
        <f t="shared" si="34"/>
        <v>44178</v>
      </c>
      <c r="N56" s="241">
        <f t="shared" si="35"/>
        <v>100</v>
      </c>
      <c r="O56" s="241">
        <f t="shared" si="36"/>
        <v>0</v>
      </c>
      <c r="P56" s="241">
        <f t="shared" si="37"/>
        <v>-1.0000000002037268E-3</v>
      </c>
      <c r="Q56" s="241">
        <f t="shared" ref="Q56:Q65" si="41">R56+S56+T56</f>
        <v>0</v>
      </c>
      <c r="R56" s="241"/>
      <c r="S56" s="242"/>
      <c r="T56" s="241"/>
      <c r="U56" s="241"/>
      <c r="V56" s="241">
        <v>0</v>
      </c>
      <c r="W56" s="241"/>
      <c r="X56" s="241"/>
      <c r="Y56" s="241"/>
      <c r="Z56" s="241"/>
      <c r="AA56" s="239"/>
      <c r="AB56" s="239" t="s">
        <v>246</v>
      </c>
    </row>
    <row r="57" spans="2:28" ht="67.5" customHeight="1" x14ac:dyDescent="0.2">
      <c r="B57" s="245"/>
      <c r="C57" s="238"/>
      <c r="D57" s="250" t="s">
        <v>93</v>
      </c>
      <c r="E57" s="247" t="s">
        <v>94</v>
      </c>
      <c r="F57" s="241">
        <v>1176</v>
      </c>
      <c r="G57" s="241">
        <v>1176</v>
      </c>
      <c r="H57" s="241">
        <v>893</v>
      </c>
      <c r="I57" s="241">
        <v>892.00599999999997</v>
      </c>
      <c r="J57" s="241">
        <f t="shared" si="33"/>
        <v>-283.99400000000003</v>
      </c>
      <c r="K57" s="241">
        <v>892.00599999999997</v>
      </c>
      <c r="L57" s="242">
        <f t="shared" si="6"/>
        <v>99.888689809630463</v>
      </c>
      <c r="M57" s="242">
        <f t="shared" si="34"/>
        <v>1176</v>
      </c>
      <c r="N57" s="241">
        <f t="shared" si="35"/>
        <v>100</v>
      </c>
      <c r="O57" s="241">
        <f t="shared" si="36"/>
        <v>0</v>
      </c>
      <c r="P57" s="241">
        <f t="shared" si="37"/>
        <v>-0.99400000000002819</v>
      </c>
      <c r="Q57" s="241">
        <f t="shared" si="41"/>
        <v>-0.99399999999999999</v>
      </c>
      <c r="R57" s="241"/>
      <c r="S57" s="242"/>
      <c r="T57" s="241">
        <v>-0.99399999999999999</v>
      </c>
      <c r="U57" s="241"/>
      <c r="V57" s="241">
        <v>0</v>
      </c>
      <c r="W57" s="241"/>
      <c r="X57" s="241"/>
      <c r="Y57" s="241"/>
      <c r="Z57" s="241"/>
      <c r="AA57" s="239" t="s">
        <v>54</v>
      </c>
      <c r="AB57" s="239" t="s">
        <v>54</v>
      </c>
    </row>
    <row r="58" spans="2:28" ht="74.25" customHeight="1" x14ac:dyDescent="0.2">
      <c r="B58" s="245"/>
      <c r="C58" s="238"/>
      <c r="D58" s="250" t="s">
        <v>95</v>
      </c>
      <c r="E58" s="284" t="s">
        <v>96</v>
      </c>
      <c r="F58" s="241">
        <v>433</v>
      </c>
      <c r="G58" s="241">
        <v>433</v>
      </c>
      <c r="H58" s="241">
        <v>433</v>
      </c>
      <c r="I58" s="241">
        <v>406.54700000000003</v>
      </c>
      <c r="J58" s="241">
        <f t="shared" si="33"/>
        <v>-26.452999999999975</v>
      </c>
      <c r="K58" s="241">
        <v>406.54700000000003</v>
      </c>
      <c r="L58" s="242">
        <f t="shared" si="6"/>
        <v>93.89076212471133</v>
      </c>
      <c r="M58" s="242">
        <f t="shared" si="34"/>
        <v>433</v>
      </c>
      <c r="N58" s="241">
        <f t="shared" si="35"/>
        <v>100</v>
      </c>
      <c r="O58" s="241">
        <f t="shared" si="36"/>
        <v>0</v>
      </c>
      <c r="P58" s="241">
        <f t="shared" si="37"/>
        <v>-26.452999999999975</v>
      </c>
      <c r="Q58" s="241">
        <f t="shared" si="41"/>
        <v>-26.452000000000002</v>
      </c>
      <c r="R58" s="242"/>
      <c r="S58" s="242"/>
      <c r="T58" s="241">
        <v>-26.452000000000002</v>
      </c>
      <c r="U58" s="241"/>
      <c r="V58" s="241">
        <f t="shared" si="40"/>
        <v>-9.9999999997280042E-4</v>
      </c>
      <c r="W58" s="241"/>
      <c r="X58" s="241"/>
      <c r="Y58" s="241"/>
      <c r="Z58" s="241"/>
      <c r="AA58" s="239" t="s">
        <v>54</v>
      </c>
      <c r="AB58" s="239" t="s">
        <v>54</v>
      </c>
    </row>
    <row r="59" spans="2:28" ht="40.5" customHeight="1" x14ac:dyDescent="0.2">
      <c r="B59" s="245"/>
      <c r="C59" s="238"/>
      <c r="D59" s="250" t="s">
        <v>71</v>
      </c>
      <c r="E59" s="246" t="s">
        <v>104</v>
      </c>
      <c r="F59" s="241">
        <v>3483</v>
      </c>
      <c r="G59" s="241">
        <v>3483</v>
      </c>
      <c r="H59" s="241">
        <v>2412</v>
      </c>
      <c r="I59" s="241">
        <v>2412</v>
      </c>
      <c r="J59" s="241">
        <f t="shared" si="33"/>
        <v>-1071</v>
      </c>
      <c r="K59" s="241">
        <v>2412</v>
      </c>
      <c r="L59" s="242">
        <f t="shared" si="6"/>
        <v>100</v>
      </c>
      <c r="M59" s="242">
        <f t="shared" si="34"/>
        <v>3483</v>
      </c>
      <c r="N59" s="241">
        <f t="shared" si="35"/>
        <v>100</v>
      </c>
      <c r="O59" s="241">
        <f t="shared" si="36"/>
        <v>0</v>
      </c>
      <c r="P59" s="241">
        <f t="shared" si="37"/>
        <v>0</v>
      </c>
      <c r="Q59" s="241">
        <f t="shared" si="41"/>
        <v>0</v>
      </c>
      <c r="R59" s="242"/>
      <c r="S59" s="242"/>
      <c r="T59" s="241"/>
      <c r="U59" s="241"/>
      <c r="V59" s="241">
        <f t="shared" si="40"/>
        <v>0</v>
      </c>
      <c r="W59" s="241"/>
      <c r="X59" s="241"/>
      <c r="Y59" s="241"/>
      <c r="Z59" s="241"/>
      <c r="AA59" s="239"/>
      <c r="AB59" s="239" t="s">
        <v>246</v>
      </c>
    </row>
    <row r="60" spans="2:28" ht="25.5" x14ac:dyDescent="0.2">
      <c r="B60" s="238"/>
      <c r="C60" s="238"/>
      <c r="D60" s="238" t="s">
        <v>97</v>
      </c>
      <c r="E60" s="247" t="s">
        <v>98</v>
      </c>
      <c r="F60" s="241">
        <v>10571</v>
      </c>
      <c r="G60" s="241">
        <v>6355</v>
      </c>
      <c r="H60" s="241">
        <v>6355</v>
      </c>
      <c r="I60" s="241">
        <v>6355</v>
      </c>
      <c r="J60" s="241">
        <f t="shared" si="33"/>
        <v>0</v>
      </c>
      <c r="K60" s="241">
        <v>6355</v>
      </c>
      <c r="L60" s="242">
        <f t="shared" si="6"/>
        <v>100</v>
      </c>
      <c r="M60" s="242">
        <f t="shared" si="34"/>
        <v>10571</v>
      </c>
      <c r="N60" s="241">
        <f t="shared" si="35"/>
        <v>100</v>
      </c>
      <c r="O60" s="241">
        <v>0</v>
      </c>
      <c r="P60" s="241">
        <f t="shared" si="37"/>
        <v>0</v>
      </c>
      <c r="Q60" s="241">
        <f t="shared" si="41"/>
        <v>0</v>
      </c>
      <c r="R60" s="242"/>
      <c r="S60" s="242"/>
      <c r="T60" s="241"/>
      <c r="U60" s="241"/>
      <c r="V60" s="241">
        <f t="shared" si="40"/>
        <v>0</v>
      </c>
      <c r="W60" s="260"/>
      <c r="X60" s="260"/>
      <c r="Y60" s="260"/>
      <c r="Z60" s="241"/>
      <c r="AA60" s="239"/>
      <c r="AB60" s="239"/>
    </row>
    <row r="61" spans="2:28" ht="69" customHeight="1" x14ac:dyDescent="0.2">
      <c r="B61" s="238"/>
      <c r="C61" s="238"/>
      <c r="D61" s="250" t="s">
        <v>73</v>
      </c>
      <c r="E61" s="246" t="s">
        <v>74</v>
      </c>
      <c r="F61" s="241">
        <v>326</v>
      </c>
      <c r="G61" s="241">
        <v>326</v>
      </c>
      <c r="H61" s="241">
        <v>160</v>
      </c>
      <c r="I61" s="241">
        <v>294.64</v>
      </c>
      <c r="J61" s="241">
        <f t="shared" si="33"/>
        <v>-31.360000000000014</v>
      </c>
      <c r="K61" s="241">
        <v>160</v>
      </c>
      <c r="L61" s="242">
        <f t="shared" si="6"/>
        <v>100</v>
      </c>
      <c r="M61" s="242">
        <f t="shared" si="34"/>
        <v>326</v>
      </c>
      <c r="N61" s="241">
        <f t="shared" si="35"/>
        <v>100</v>
      </c>
      <c r="O61" s="241">
        <v>0</v>
      </c>
      <c r="P61" s="241">
        <f t="shared" si="37"/>
        <v>0</v>
      </c>
      <c r="Q61" s="241">
        <f t="shared" si="41"/>
        <v>0</v>
      </c>
      <c r="R61" s="242"/>
      <c r="S61" s="242"/>
      <c r="T61" s="241"/>
      <c r="U61" s="241"/>
      <c r="V61" s="241">
        <v>0</v>
      </c>
      <c r="W61" s="260"/>
      <c r="X61" s="260"/>
      <c r="Y61" s="260"/>
      <c r="Z61" s="241"/>
      <c r="AA61" s="239"/>
      <c r="AB61" s="239" t="s">
        <v>54</v>
      </c>
    </row>
    <row r="62" spans="2:28" ht="57" customHeight="1" x14ac:dyDescent="0.2">
      <c r="B62" s="245"/>
      <c r="C62" s="238"/>
      <c r="D62" s="250" t="s">
        <v>75</v>
      </c>
      <c r="E62" s="246" t="s">
        <v>76</v>
      </c>
      <c r="F62" s="241">
        <v>5669</v>
      </c>
      <c r="G62" s="241">
        <v>5669</v>
      </c>
      <c r="H62" s="241">
        <v>610</v>
      </c>
      <c r="I62" s="241">
        <v>2524.1370000000002</v>
      </c>
      <c r="J62" s="241">
        <f t="shared" si="33"/>
        <v>-3144.8629999999998</v>
      </c>
      <c r="K62" s="241">
        <v>610</v>
      </c>
      <c r="L62" s="242">
        <f t="shared" si="6"/>
        <v>100</v>
      </c>
      <c r="M62" s="242">
        <f t="shared" si="34"/>
        <v>5669</v>
      </c>
      <c r="N62" s="241">
        <f t="shared" si="35"/>
        <v>100</v>
      </c>
      <c r="O62" s="241">
        <f t="shared" ref="O62:O65" si="42">M62-F62</f>
        <v>0</v>
      </c>
      <c r="P62" s="241">
        <f t="shared" si="37"/>
        <v>0</v>
      </c>
      <c r="Q62" s="241">
        <f t="shared" si="41"/>
        <v>0</v>
      </c>
      <c r="R62" s="242"/>
      <c r="S62" s="242"/>
      <c r="T62" s="242"/>
      <c r="U62" s="242"/>
      <c r="V62" s="241">
        <v>0</v>
      </c>
      <c r="W62" s="241"/>
      <c r="X62" s="241"/>
      <c r="Y62" s="241"/>
      <c r="Z62" s="241"/>
      <c r="AA62" s="239"/>
      <c r="AB62" s="239" t="s">
        <v>246</v>
      </c>
    </row>
    <row r="63" spans="2:28" ht="38.25" x14ac:dyDescent="0.2">
      <c r="B63" s="245"/>
      <c r="C63" s="238"/>
      <c r="D63" s="250" t="s">
        <v>77</v>
      </c>
      <c r="E63" s="246" t="s">
        <v>78</v>
      </c>
      <c r="F63" s="241">
        <v>1880</v>
      </c>
      <c r="G63" s="241">
        <v>620</v>
      </c>
      <c r="H63" s="241">
        <v>510</v>
      </c>
      <c r="I63" s="241">
        <v>510</v>
      </c>
      <c r="J63" s="241">
        <f t="shared" si="33"/>
        <v>-110</v>
      </c>
      <c r="K63" s="241">
        <v>510</v>
      </c>
      <c r="L63" s="242">
        <f t="shared" si="6"/>
        <v>100</v>
      </c>
      <c r="M63" s="242">
        <f t="shared" si="34"/>
        <v>1880</v>
      </c>
      <c r="N63" s="241">
        <f t="shared" si="35"/>
        <v>100</v>
      </c>
      <c r="O63" s="241">
        <f t="shared" si="42"/>
        <v>0</v>
      </c>
      <c r="P63" s="241">
        <f t="shared" si="37"/>
        <v>0</v>
      </c>
      <c r="Q63" s="241">
        <f t="shared" si="41"/>
        <v>0</v>
      </c>
      <c r="R63" s="241"/>
      <c r="S63" s="242"/>
      <c r="T63" s="241"/>
      <c r="U63" s="241"/>
      <c r="V63" s="241">
        <f t="shared" ref="V63:V65" si="43">P63-Q63-U63</f>
        <v>0</v>
      </c>
      <c r="W63" s="241"/>
      <c r="X63" s="241"/>
      <c r="Y63" s="241"/>
      <c r="Z63" s="241"/>
      <c r="AA63" s="239"/>
      <c r="AB63" s="239" t="s">
        <v>246</v>
      </c>
    </row>
    <row r="64" spans="2:28" ht="63.75" x14ac:dyDescent="0.2">
      <c r="B64" s="245"/>
      <c r="C64" s="238"/>
      <c r="D64" s="250" t="s">
        <v>206</v>
      </c>
      <c r="E64" s="246" t="s">
        <v>247</v>
      </c>
      <c r="F64" s="241">
        <v>10</v>
      </c>
      <c r="G64" s="241">
        <v>10</v>
      </c>
      <c r="H64" s="241">
        <v>10</v>
      </c>
      <c r="I64" s="241">
        <v>4.5811299999999999</v>
      </c>
      <c r="J64" s="241">
        <f t="shared" si="33"/>
        <v>-5.4188700000000001</v>
      </c>
      <c r="K64" s="241">
        <v>4.5811299999999999</v>
      </c>
      <c r="L64" s="242">
        <f t="shared" si="6"/>
        <v>45.811300000000003</v>
      </c>
      <c r="M64" s="242">
        <f t="shared" si="34"/>
        <v>10</v>
      </c>
      <c r="N64" s="241">
        <f t="shared" si="35"/>
        <v>100</v>
      </c>
      <c r="O64" s="241">
        <f t="shared" si="42"/>
        <v>0</v>
      </c>
      <c r="P64" s="241">
        <f t="shared" si="37"/>
        <v>-5.4188700000000001</v>
      </c>
      <c r="Q64" s="241">
        <f t="shared" si="41"/>
        <v>-5.4180000000000001</v>
      </c>
      <c r="R64" s="242"/>
      <c r="S64" s="242"/>
      <c r="T64" s="241">
        <v>-5.4180000000000001</v>
      </c>
      <c r="U64" s="241"/>
      <c r="V64" s="241">
        <f t="shared" si="43"/>
        <v>-8.6999999999992639E-4</v>
      </c>
      <c r="W64" s="241"/>
      <c r="X64" s="241"/>
      <c r="Y64" s="241"/>
      <c r="Z64" s="241"/>
      <c r="AA64" s="239" t="s">
        <v>54</v>
      </c>
      <c r="AB64" s="239" t="s">
        <v>54</v>
      </c>
    </row>
    <row r="65" spans="1:28" ht="63.75" x14ac:dyDescent="0.2">
      <c r="B65" s="245"/>
      <c r="C65" s="238"/>
      <c r="D65" s="250" t="s">
        <v>83</v>
      </c>
      <c r="E65" s="246" t="s">
        <v>84</v>
      </c>
      <c r="F65" s="241">
        <v>13</v>
      </c>
      <c r="G65" s="241">
        <v>13</v>
      </c>
      <c r="H65" s="241">
        <v>0</v>
      </c>
      <c r="I65" s="241">
        <v>0</v>
      </c>
      <c r="J65" s="241">
        <f t="shared" si="33"/>
        <v>-13</v>
      </c>
      <c r="K65" s="241">
        <v>0</v>
      </c>
      <c r="L65" s="242">
        <v>0</v>
      </c>
      <c r="M65" s="242">
        <f t="shared" si="34"/>
        <v>13</v>
      </c>
      <c r="N65" s="241">
        <f t="shared" si="35"/>
        <v>100</v>
      </c>
      <c r="O65" s="241">
        <f t="shared" si="42"/>
        <v>0</v>
      </c>
      <c r="P65" s="241">
        <f t="shared" si="37"/>
        <v>0</v>
      </c>
      <c r="Q65" s="241">
        <f t="shared" si="41"/>
        <v>0</v>
      </c>
      <c r="R65" s="242"/>
      <c r="S65" s="242"/>
      <c r="T65" s="241"/>
      <c r="U65" s="241"/>
      <c r="V65" s="241">
        <f t="shared" si="43"/>
        <v>0</v>
      </c>
      <c r="W65" s="241"/>
      <c r="X65" s="241"/>
      <c r="Y65" s="241"/>
      <c r="Z65" s="241"/>
      <c r="AA65" s="239"/>
      <c r="AB65" s="239" t="s">
        <v>54</v>
      </c>
    </row>
    <row r="66" spans="1:28" ht="79.5" customHeight="1" x14ac:dyDescent="0.2">
      <c r="B66" s="245" t="s">
        <v>99</v>
      </c>
      <c r="C66" s="238"/>
      <c r="D66" s="238"/>
      <c r="E66" s="46" t="s">
        <v>255</v>
      </c>
      <c r="F66" s="241">
        <f t="shared" ref="F66:K66" si="44">F67</f>
        <v>376098</v>
      </c>
      <c r="G66" s="241">
        <f t="shared" si="44"/>
        <v>272956</v>
      </c>
      <c r="H66" s="241">
        <f t="shared" si="44"/>
        <v>215025</v>
      </c>
      <c r="I66" s="241">
        <f t="shared" si="44"/>
        <v>266050.2341</v>
      </c>
      <c r="J66" s="241">
        <f t="shared" si="44"/>
        <v>-6905.7659000000031</v>
      </c>
      <c r="K66" s="241">
        <f t="shared" si="44"/>
        <v>214666.75409999999</v>
      </c>
      <c r="L66" s="242">
        <f t="shared" si="6"/>
        <v>99.833393372863625</v>
      </c>
      <c r="M66" s="241">
        <f t="shared" ref="M66:T66" si="45">M67</f>
        <v>376098</v>
      </c>
      <c r="N66" s="241">
        <f t="shared" si="35"/>
        <v>100</v>
      </c>
      <c r="O66" s="241">
        <f t="shared" si="45"/>
        <v>0</v>
      </c>
      <c r="P66" s="241">
        <f t="shared" si="45"/>
        <v>-358.24590000000035</v>
      </c>
      <c r="Q66" s="241">
        <f t="shared" si="45"/>
        <v>-358.245</v>
      </c>
      <c r="R66" s="241">
        <f t="shared" si="45"/>
        <v>0</v>
      </c>
      <c r="S66" s="241">
        <f t="shared" si="45"/>
        <v>-48.431999999999995</v>
      </c>
      <c r="T66" s="241">
        <f t="shared" si="45"/>
        <v>-309.81299999999999</v>
      </c>
      <c r="U66" s="241">
        <v>0</v>
      </c>
      <c r="V66" s="241">
        <v>0</v>
      </c>
      <c r="W66" s="241">
        <v>0</v>
      </c>
      <c r="X66" s="241">
        <v>0</v>
      </c>
      <c r="Y66" s="241">
        <v>0</v>
      </c>
      <c r="Z66" s="241">
        <v>0</v>
      </c>
      <c r="AA66" s="243"/>
      <c r="AB66" s="239"/>
    </row>
    <row r="67" spans="1:28" ht="33.75" customHeight="1" x14ac:dyDescent="0.2">
      <c r="A67" s="236" t="s">
        <v>106</v>
      </c>
      <c r="B67" s="261"/>
      <c r="C67" s="238" t="s">
        <v>46</v>
      </c>
      <c r="D67" s="238"/>
      <c r="E67" s="247" t="s">
        <v>47</v>
      </c>
      <c r="F67" s="241">
        <f t="shared" ref="F67:W67" si="46">SUM(F68:F82)</f>
        <v>376098</v>
      </c>
      <c r="G67" s="241">
        <f t="shared" si="46"/>
        <v>272956</v>
      </c>
      <c r="H67" s="241">
        <f t="shared" si="46"/>
        <v>215025</v>
      </c>
      <c r="I67" s="241">
        <f t="shared" si="46"/>
        <v>266050.2341</v>
      </c>
      <c r="J67" s="241">
        <f t="shared" si="46"/>
        <v>-6905.7659000000031</v>
      </c>
      <c r="K67" s="241">
        <f t="shared" si="46"/>
        <v>214666.75409999999</v>
      </c>
      <c r="L67" s="242">
        <f t="shared" si="6"/>
        <v>99.833393372863625</v>
      </c>
      <c r="M67" s="241">
        <f t="shared" si="46"/>
        <v>376098</v>
      </c>
      <c r="N67" s="241">
        <f t="shared" si="46"/>
        <v>1500</v>
      </c>
      <c r="O67" s="241">
        <f t="shared" si="46"/>
        <v>0</v>
      </c>
      <c r="P67" s="241">
        <f t="shared" si="46"/>
        <v>-358.24590000000035</v>
      </c>
      <c r="Q67" s="241">
        <f t="shared" si="46"/>
        <v>-358.245</v>
      </c>
      <c r="R67" s="241">
        <f t="shared" si="46"/>
        <v>0</v>
      </c>
      <c r="S67" s="241">
        <f t="shared" si="46"/>
        <v>-48.431999999999995</v>
      </c>
      <c r="T67" s="241">
        <f t="shared" si="46"/>
        <v>-309.81299999999999</v>
      </c>
      <c r="U67" s="241">
        <f t="shared" si="46"/>
        <v>0</v>
      </c>
      <c r="V67" s="241">
        <f t="shared" si="46"/>
        <v>-9.000000001936348E-4</v>
      </c>
      <c r="W67" s="241">
        <f t="shared" si="46"/>
        <v>0</v>
      </c>
      <c r="X67" s="241"/>
      <c r="Y67" s="241"/>
      <c r="Z67" s="241"/>
      <c r="AA67" s="239"/>
      <c r="AB67" s="239"/>
    </row>
    <row r="68" spans="1:28" x14ac:dyDescent="0.2">
      <c r="B68" s="245"/>
      <c r="C68" s="238"/>
      <c r="D68" s="238" t="s">
        <v>88</v>
      </c>
      <c r="E68" s="247" t="s">
        <v>49</v>
      </c>
      <c r="F68" s="241">
        <v>191070</v>
      </c>
      <c r="G68" s="241">
        <v>112106</v>
      </c>
      <c r="H68" s="241">
        <v>112106</v>
      </c>
      <c r="I68" s="241">
        <v>112106</v>
      </c>
      <c r="J68" s="241">
        <f t="shared" ref="J68:J82" si="47">I68-G68</f>
        <v>0</v>
      </c>
      <c r="K68" s="241">
        <v>112106</v>
      </c>
      <c r="L68" s="242">
        <f t="shared" si="6"/>
        <v>100</v>
      </c>
      <c r="M68" s="242">
        <f t="shared" ref="M68:M82" si="48">F68</f>
        <v>191070</v>
      </c>
      <c r="N68" s="241">
        <f t="shared" ref="N68:N84" si="49">M68/F68*100</f>
        <v>100</v>
      </c>
      <c r="O68" s="241">
        <f t="shared" ref="O68:O77" si="50">M68-F68</f>
        <v>0</v>
      </c>
      <c r="P68" s="241">
        <f t="shared" ref="P68:P82" si="51">K68-H68</f>
        <v>0</v>
      </c>
      <c r="Q68" s="241">
        <f t="shared" ref="Q68:Q82" si="52">R68+S68+T68</f>
        <v>0</v>
      </c>
      <c r="R68" s="242"/>
      <c r="S68" s="242"/>
      <c r="T68" s="241"/>
      <c r="U68" s="241"/>
      <c r="V68" s="241">
        <f t="shared" ref="V68:V74" si="53">P68-Q68-U68</f>
        <v>0</v>
      </c>
      <c r="W68" s="241"/>
      <c r="X68" s="241"/>
      <c r="Y68" s="241"/>
      <c r="Z68" s="241"/>
      <c r="AA68" s="239"/>
      <c r="AB68" s="239"/>
    </row>
    <row r="69" spans="1:28" ht="68.25" customHeight="1" x14ac:dyDescent="0.2">
      <c r="B69" s="245"/>
      <c r="C69" s="238"/>
      <c r="D69" s="250" t="s">
        <v>101</v>
      </c>
      <c r="E69" s="246" t="s">
        <v>56</v>
      </c>
      <c r="F69" s="241">
        <v>9254</v>
      </c>
      <c r="G69" s="241">
        <v>5530</v>
      </c>
      <c r="H69" s="241">
        <v>5530</v>
      </c>
      <c r="I69" s="241">
        <v>5529.3339999999998</v>
      </c>
      <c r="J69" s="241">
        <f t="shared" si="47"/>
        <v>-0.66600000000016735</v>
      </c>
      <c r="K69" s="241">
        <v>5529.3339999999998</v>
      </c>
      <c r="L69" s="242">
        <f t="shared" si="6"/>
        <v>99.987956600361656</v>
      </c>
      <c r="M69" s="242">
        <f t="shared" si="48"/>
        <v>9254</v>
      </c>
      <c r="N69" s="241">
        <f t="shared" si="49"/>
        <v>100</v>
      </c>
      <c r="O69" s="241">
        <f t="shared" si="50"/>
        <v>0</v>
      </c>
      <c r="P69" s="241">
        <f t="shared" si="51"/>
        <v>-0.66600000000016735</v>
      </c>
      <c r="Q69" s="241">
        <f t="shared" si="52"/>
        <v>-0.66600000000000004</v>
      </c>
      <c r="R69" s="241"/>
      <c r="S69" s="241">
        <v>-0.66600000000000004</v>
      </c>
      <c r="T69" s="241"/>
      <c r="U69" s="241"/>
      <c r="V69" s="241">
        <f t="shared" si="53"/>
        <v>-1.6731060981101109E-13</v>
      </c>
      <c r="W69" s="241"/>
      <c r="X69" s="241"/>
      <c r="Y69" s="241"/>
      <c r="Z69" s="241"/>
      <c r="AA69" s="239" t="s">
        <v>54</v>
      </c>
      <c r="AB69" s="239" t="s">
        <v>54</v>
      </c>
    </row>
    <row r="70" spans="1:28" ht="38.25" x14ac:dyDescent="0.2">
      <c r="B70" s="245"/>
      <c r="C70" s="238"/>
      <c r="D70" s="250" t="s">
        <v>57</v>
      </c>
      <c r="E70" s="251" t="s">
        <v>58</v>
      </c>
      <c r="F70" s="241">
        <v>3774</v>
      </c>
      <c r="G70" s="241">
        <v>2208</v>
      </c>
      <c r="H70" s="241">
        <v>2208</v>
      </c>
      <c r="I70" s="241">
        <v>2208</v>
      </c>
      <c r="J70" s="241">
        <f t="shared" si="47"/>
        <v>0</v>
      </c>
      <c r="K70" s="241">
        <v>2208</v>
      </c>
      <c r="L70" s="242">
        <f t="shared" si="6"/>
        <v>100</v>
      </c>
      <c r="M70" s="242">
        <f t="shared" si="48"/>
        <v>3774</v>
      </c>
      <c r="N70" s="241">
        <f t="shared" si="49"/>
        <v>100</v>
      </c>
      <c r="O70" s="241">
        <f t="shared" si="50"/>
        <v>0</v>
      </c>
      <c r="P70" s="241">
        <f t="shared" si="51"/>
        <v>0</v>
      </c>
      <c r="Q70" s="241">
        <f t="shared" si="52"/>
        <v>0</v>
      </c>
      <c r="R70" s="242"/>
      <c r="S70" s="242"/>
      <c r="T70" s="241"/>
      <c r="U70" s="241"/>
      <c r="V70" s="241">
        <v>0</v>
      </c>
      <c r="W70" s="241"/>
      <c r="X70" s="241"/>
      <c r="Y70" s="241"/>
      <c r="Z70" s="241"/>
      <c r="AA70" s="239"/>
      <c r="AB70" s="239"/>
    </row>
    <row r="71" spans="1:28" x14ac:dyDescent="0.2">
      <c r="B71" s="245"/>
      <c r="C71" s="238"/>
      <c r="D71" s="238" t="s">
        <v>59</v>
      </c>
      <c r="E71" s="247" t="s">
        <v>60</v>
      </c>
      <c r="F71" s="241">
        <v>10167</v>
      </c>
      <c r="G71" s="241">
        <v>6200</v>
      </c>
      <c r="H71" s="241">
        <v>6200</v>
      </c>
      <c r="I71" s="241">
        <v>6200</v>
      </c>
      <c r="J71" s="241">
        <f t="shared" si="47"/>
        <v>0</v>
      </c>
      <c r="K71" s="241">
        <v>6200</v>
      </c>
      <c r="L71" s="242">
        <f t="shared" si="6"/>
        <v>100</v>
      </c>
      <c r="M71" s="242">
        <f t="shared" si="48"/>
        <v>10167</v>
      </c>
      <c r="N71" s="241">
        <f t="shared" si="49"/>
        <v>100</v>
      </c>
      <c r="O71" s="241">
        <f t="shared" si="50"/>
        <v>0</v>
      </c>
      <c r="P71" s="241">
        <f t="shared" si="51"/>
        <v>0</v>
      </c>
      <c r="Q71" s="241">
        <f t="shared" si="52"/>
        <v>0</v>
      </c>
      <c r="R71" s="242"/>
      <c r="S71" s="242"/>
      <c r="T71" s="241"/>
      <c r="U71" s="241"/>
      <c r="V71" s="241">
        <f t="shared" si="53"/>
        <v>0</v>
      </c>
      <c r="W71" s="241"/>
      <c r="X71" s="241"/>
      <c r="Y71" s="241"/>
      <c r="Z71" s="241"/>
      <c r="AA71" s="239"/>
      <c r="AB71" s="239"/>
    </row>
    <row r="72" spans="1:28" ht="38.25" x14ac:dyDescent="0.2">
      <c r="B72" s="245"/>
      <c r="C72" s="238"/>
      <c r="D72" s="238" t="s">
        <v>61</v>
      </c>
      <c r="E72" s="247" t="s">
        <v>102</v>
      </c>
      <c r="F72" s="241">
        <v>8664</v>
      </c>
      <c r="G72" s="241">
        <v>3861</v>
      </c>
      <c r="H72" s="241">
        <v>3861</v>
      </c>
      <c r="I72" s="241">
        <v>3861</v>
      </c>
      <c r="J72" s="241">
        <f t="shared" si="47"/>
        <v>0</v>
      </c>
      <c r="K72" s="241">
        <v>3861</v>
      </c>
      <c r="L72" s="242">
        <f t="shared" si="6"/>
        <v>100</v>
      </c>
      <c r="M72" s="242">
        <f t="shared" si="48"/>
        <v>8664</v>
      </c>
      <c r="N72" s="241">
        <f t="shared" si="49"/>
        <v>100</v>
      </c>
      <c r="O72" s="241">
        <f t="shared" si="50"/>
        <v>0</v>
      </c>
      <c r="P72" s="241">
        <f t="shared" si="51"/>
        <v>0</v>
      </c>
      <c r="Q72" s="241">
        <f t="shared" si="52"/>
        <v>0</v>
      </c>
      <c r="R72" s="242"/>
      <c r="S72" s="242"/>
      <c r="T72" s="241"/>
      <c r="U72" s="241"/>
      <c r="V72" s="241">
        <f t="shared" si="53"/>
        <v>0</v>
      </c>
      <c r="W72" s="241"/>
      <c r="X72" s="241"/>
      <c r="Y72" s="241"/>
      <c r="Z72" s="241"/>
      <c r="AA72" s="239"/>
      <c r="AB72" s="239"/>
    </row>
    <row r="73" spans="1:28" x14ac:dyDescent="0.2">
      <c r="B73" s="245"/>
      <c r="C73" s="238"/>
      <c r="D73" s="250" t="s">
        <v>89</v>
      </c>
      <c r="E73" s="247" t="s">
        <v>90</v>
      </c>
      <c r="F73" s="241">
        <v>13</v>
      </c>
      <c r="G73" s="241">
        <v>0</v>
      </c>
      <c r="H73" s="241">
        <v>0</v>
      </c>
      <c r="I73" s="241">
        <v>0</v>
      </c>
      <c r="J73" s="241">
        <f t="shared" si="47"/>
        <v>0</v>
      </c>
      <c r="K73" s="241">
        <v>0</v>
      </c>
      <c r="L73" s="242" t="e">
        <f t="shared" si="6"/>
        <v>#DIV/0!</v>
      </c>
      <c r="M73" s="242">
        <f t="shared" si="48"/>
        <v>13</v>
      </c>
      <c r="N73" s="241">
        <f t="shared" si="49"/>
        <v>100</v>
      </c>
      <c r="O73" s="241">
        <f t="shared" si="50"/>
        <v>0</v>
      </c>
      <c r="P73" s="241">
        <f t="shared" si="51"/>
        <v>0</v>
      </c>
      <c r="Q73" s="241">
        <f t="shared" si="52"/>
        <v>0</v>
      </c>
      <c r="R73" s="241"/>
      <c r="S73" s="242"/>
      <c r="T73" s="241"/>
      <c r="U73" s="241"/>
      <c r="V73" s="241">
        <f t="shared" si="53"/>
        <v>0</v>
      </c>
      <c r="W73" s="241"/>
      <c r="X73" s="241"/>
      <c r="Y73" s="241"/>
      <c r="Z73" s="241"/>
      <c r="AA73" s="239"/>
      <c r="AB73" s="239"/>
    </row>
    <row r="74" spans="1:28" ht="63.75" x14ac:dyDescent="0.2">
      <c r="B74" s="245"/>
      <c r="C74" s="238"/>
      <c r="D74" s="238" t="s">
        <v>64</v>
      </c>
      <c r="E74" s="258" t="s">
        <v>65</v>
      </c>
      <c r="F74" s="241">
        <v>5778</v>
      </c>
      <c r="G74" s="241">
        <v>2397</v>
      </c>
      <c r="H74" s="241">
        <v>2397</v>
      </c>
      <c r="I74" s="241">
        <v>2349.2339999999999</v>
      </c>
      <c r="J74" s="241">
        <f t="shared" si="47"/>
        <v>-47.766000000000076</v>
      </c>
      <c r="K74" s="241">
        <v>2349.2339999999999</v>
      </c>
      <c r="L74" s="242">
        <f t="shared" si="6"/>
        <v>98.007259073842306</v>
      </c>
      <c r="M74" s="242">
        <f t="shared" si="48"/>
        <v>5778</v>
      </c>
      <c r="N74" s="241">
        <f t="shared" si="49"/>
        <v>100</v>
      </c>
      <c r="O74" s="241">
        <f t="shared" si="50"/>
        <v>0</v>
      </c>
      <c r="P74" s="241">
        <f t="shared" si="51"/>
        <v>-47.766000000000076</v>
      </c>
      <c r="Q74" s="241">
        <f t="shared" si="52"/>
        <v>-47.765999999999998</v>
      </c>
      <c r="R74" s="241"/>
      <c r="S74" s="242">
        <v>-47.765999999999998</v>
      </c>
      <c r="T74" s="241"/>
      <c r="U74" s="241"/>
      <c r="V74" s="241">
        <f t="shared" si="53"/>
        <v>-7.815970093361102E-14</v>
      </c>
      <c r="W74" s="241"/>
      <c r="X74" s="241"/>
      <c r="Y74" s="241"/>
      <c r="Z74" s="241"/>
      <c r="AA74" s="239" t="s">
        <v>54</v>
      </c>
      <c r="AB74" s="239" t="s">
        <v>54</v>
      </c>
    </row>
    <row r="75" spans="1:28" ht="51" x14ac:dyDescent="0.2">
      <c r="B75" s="245"/>
      <c r="C75" s="238"/>
      <c r="D75" s="250" t="s">
        <v>93</v>
      </c>
      <c r="E75" s="247" t="s">
        <v>94</v>
      </c>
      <c r="F75" s="241">
        <v>552</v>
      </c>
      <c r="G75" s="241">
        <v>552</v>
      </c>
      <c r="H75" s="241">
        <v>552</v>
      </c>
      <c r="I75" s="241">
        <v>552</v>
      </c>
      <c r="J75" s="241">
        <f t="shared" si="47"/>
        <v>0</v>
      </c>
      <c r="K75" s="241">
        <v>552</v>
      </c>
      <c r="L75" s="242">
        <f t="shared" si="6"/>
        <v>100</v>
      </c>
      <c r="M75" s="242">
        <f t="shared" si="48"/>
        <v>552</v>
      </c>
      <c r="N75" s="241">
        <f t="shared" si="49"/>
        <v>100</v>
      </c>
      <c r="O75" s="241">
        <f t="shared" si="50"/>
        <v>0</v>
      </c>
      <c r="P75" s="241">
        <f t="shared" si="51"/>
        <v>0</v>
      </c>
      <c r="Q75" s="241">
        <f t="shared" si="52"/>
        <v>0</v>
      </c>
      <c r="R75" s="242"/>
      <c r="S75" s="242"/>
      <c r="T75" s="241"/>
      <c r="U75" s="241"/>
      <c r="V75" s="241">
        <v>0</v>
      </c>
      <c r="W75" s="241"/>
      <c r="X75" s="241"/>
      <c r="Y75" s="241"/>
      <c r="Z75" s="241"/>
      <c r="AA75" s="239"/>
      <c r="AB75" s="239"/>
    </row>
    <row r="76" spans="1:28" ht="63.75" x14ac:dyDescent="0.2">
      <c r="B76" s="245"/>
      <c r="C76" s="238"/>
      <c r="D76" s="250" t="s">
        <v>95</v>
      </c>
      <c r="E76" s="284" t="s">
        <v>96</v>
      </c>
      <c r="F76" s="241">
        <v>338</v>
      </c>
      <c r="G76" s="241">
        <v>338</v>
      </c>
      <c r="H76" s="241">
        <v>338</v>
      </c>
      <c r="I76" s="241">
        <v>335.40309999999999</v>
      </c>
      <c r="J76" s="241">
        <f t="shared" si="47"/>
        <v>-2.5969000000000051</v>
      </c>
      <c r="K76" s="241">
        <v>335.40309999999999</v>
      </c>
      <c r="L76" s="242">
        <f t="shared" si="6"/>
        <v>99.231686390532545</v>
      </c>
      <c r="M76" s="242">
        <f t="shared" si="48"/>
        <v>338</v>
      </c>
      <c r="N76" s="241">
        <f t="shared" si="49"/>
        <v>100</v>
      </c>
      <c r="O76" s="241">
        <f t="shared" si="50"/>
        <v>0</v>
      </c>
      <c r="P76" s="241">
        <f t="shared" si="51"/>
        <v>-2.5969000000000051</v>
      </c>
      <c r="Q76" s="241">
        <f t="shared" si="52"/>
        <v>-2.5960000000000001</v>
      </c>
      <c r="R76" s="242"/>
      <c r="S76" s="242"/>
      <c r="T76" s="241">
        <v>-2.5960000000000001</v>
      </c>
      <c r="U76" s="241"/>
      <c r="V76" s="241">
        <f t="shared" ref="V76:V78" si="54">P76-Q76-U76</f>
        <v>-9.0000000000500791E-4</v>
      </c>
      <c r="W76" s="241"/>
      <c r="X76" s="241"/>
      <c r="Y76" s="241"/>
      <c r="Z76" s="241"/>
      <c r="AA76" s="239" t="s">
        <v>66</v>
      </c>
      <c r="AB76" s="239" t="s">
        <v>66</v>
      </c>
    </row>
    <row r="77" spans="1:28" ht="63.75" x14ac:dyDescent="0.2">
      <c r="B77" s="245"/>
      <c r="C77" s="238"/>
      <c r="D77" s="250" t="s">
        <v>71</v>
      </c>
      <c r="E77" s="246" t="s">
        <v>104</v>
      </c>
      <c r="F77" s="241">
        <v>959</v>
      </c>
      <c r="G77" s="241">
        <v>959</v>
      </c>
      <c r="H77" s="241">
        <v>959</v>
      </c>
      <c r="I77" s="241">
        <v>828.62300000000005</v>
      </c>
      <c r="J77" s="241">
        <f t="shared" si="47"/>
        <v>-130.37699999999995</v>
      </c>
      <c r="K77" s="241">
        <v>828.62300000000005</v>
      </c>
      <c r="L77" s="242">
        <f t="shared" si="6"/>
        <v>86.404900938477596</v>
      </c>
      <c r="M77" s="242">
        <f t="shared" si="48"/>
        <v>959</v>
      </c>
      <c r="N77" s="241">
        <f t="shared" si="49"/>
        <v>100</v>
      </c>
      <c r="O77" s="241">
        <f t="shared" si="50"/>
        <v>0</v>
      </c>
      <c r="P77" s="241">
        <f t="shared" si="51"/>
        <v>-130.37699999999995</v>
      </c>
      <c r="Q77" s="241">
        <f t="shared" si="52"/>
        <v>-130.37700000000001</v>
      </c>
      <c r="R77" s="242"/>
      <c r="S77" s="242"/>
      <c r="T77" s="241">
        <v>-130.37700000000001</v>
      </c>
      <c r="U77" s="241"/>
      <c r="V77" s="241">
        <f t="shared" si="54"/>
        <v>5.6843418860808015E-14</v>
      </c>
      <c r="W77" s="241"/>
      <c r="X77" s="241"/>
      <c r="Y77" s="241"/>
      <c r="Z77" s="241"/>
      <c r="AA77" s="239" t="s">
        <v>66</v>
      </c>
      <c r="AB77" s="239" t="s">
        <v>66</v>
      </c>
    </row>
    <row r="78" spans="1:28" ht="25.5" x14ac:dyDescent="0.2">
      <c r="B78" s="238"/>
      <c r="C78" s="238"/>
      <c r="D78" s="238" t="s">
        <v>97</v>
      </c>
      <c r="E78" s="247" t="s">
        <v>98</v>
      </c>
      <c r="F78" s="241">
        <v>12273</v>
      </c>
      <c r="G78" s="241">
        <v>8279</v>
      </c>
      <c r="H78" s="241">
        <v>8279</v>
      </c>
      <c r="I78" s="241">
        <v>8279</v>
      </c>
      <c r="J78" s="241">
        <f t="shared" si="47"/>
        <v>0</v>
      </c>
      <c r="K78" s="241">
        <v>8279</v>
      </c>
      <c r="L78" s="242">
        <f t="shared" si="6"/>
        <v>100</v>
      </c>
      <c r="M78" s="242">
        <f t="shared" si="48"/>
        <v>12273</v>
      </c>
      <c r="N78" s="241">
        <f t="shared" si="49"/>
        <v>100</v>
      </c>
      <c r="O78" s="241">
        <v>0</v>
      </c>
      <c r="P78" s="241">
        <f t="shared" si="51"/>
        <v>0</v>
      </c>
      <c r="Q78" s="241">
        <f t="shared" si="52"/>
        <v>0</v>
      </c>
      <c r="R78" s="241"/>
      <c r="S78" s="242"/>
      <c r="T78" s="241"/>
      <c r="U78" s="241"/>
      <c r="V78" s="241">
        <f t="shared" si="54"/>
        <v>0</v>
      </c>
      <c r="W78" s="260"/>
      <c r="X78" s="260"/>
      <c r="Y78" s="260"/>
      <c r="Z78" s="241"/>
      <c r="AA78" s="239"/>
      <c r="AB78" s="239"/>
    </row>
    <row r="79" spans="1:28" ht="68.25" customHeight="1" x14ac:dyDescent="0.2">
      <c r="B79" s="238"/>
      <c r="C79" s="238"/>
      <c r="D79" s="250" t="s">
        <v>73</v>
      </c>
      <c r="E79" s="246" t="s">
        <v>74</v>
      </c>
      <c r="F79" s="241">
        <v>777</v>
      </c>
      <c r="G79" s="241">
        <v>777</v>
      </c>
      <c r="H79" s="241">
        <v>261</v>
      </c>
      <c r="I79" s="241">
        <v>619.44000000000005</v>
      </c>
      <c r="J79" s="241">
        <f t="shared" si="47"/>
        <v>-157.55999999999995</v>
      </c>
      <c r="K79" s="241">
        <v>88.491</v>
      </c>
      <c r="L79" s="242">
        <f t="shared" ref="L79:L141" si="55">(K79/H79)*100</f>
        <v>33.904597701149427</v>
      </c>
      <c r="M79" s="242">
        <f t="shared" si="48"/>
        <v>777</v>
      </c>
      <c r="N79" s="241">
        <f t="shared" si="49"/>
        <v>100</v>
      </c>
      <c r="O79" s="241">
        <v>0</v>
      </c>
      <c r="P79" s="241">
        <f t="shared" si="51"/>
        <v>-172.50900000000001</v>
      </c>
      <c r="Q79" s="241">
        <f t="shared" si="52"/>
        <v>-172.50899999999999</v>
      </c>
      <c r="R79" s="242"/>
      <c r="S79" s="242"/>
      <c r="T79" s="241">
        <v>-172.50899999999999</v>
      </c>
      <c r="U79" s="241"/>
      <c r="V79" s="241">
        <v>0</v>
      </c>
      <c r="W79" s="260"/>
      <c r="X79" s="260"/>
      <c r="Y79" s="260"/>
      <c r="Z79" s="241"/>
      <c r="AA79" s="239" t="s">
        <v>66</v>
      </c>
      <c r="AB79" s="239" t="s">
        <v>66</v>
      </c>
    </row>
    <row r="80" spans="1:28" ht="68.25" customHeight="1" x14ac:dyDescent="0.2">
      <c r="B80" s="245"/>
      <c r="C80" s="238"/>
      <c r="D80" s="250" t="s">
        <v>75</v>
      </c>
      <c r="E80" s="246" t="s">
        <v>76</v>
      </c>
      <c r="F80" s="241">
        <v>3800</v>
      </c>
      <c r="G80" s="241">
        <v>3800</v>
      </c>
      <c r="H80" s="241">
        <v>3469</v>
      </c>
      <c r="I80" s="241">
        <v>3800</v>
      </c>
      <c r="J80" s="241">
        <f t="shared" si="47"/>
        <v>0</v>
      </c>
      <c r="K80" s="241">
        <v>3466.6689999999999</v>
      </c>
      <c r="L80" s="242">
        <f t="shared" si="55"/>
        <v>99.932804842894214</v>
      </c>
      <c r="M80" s="242">
        <f t="shared" si="48"/>
        <v>3800</v>
      </c>
      <c r="N80" s="241">
        <f t="shared" si="49"/>
        <v>100</v>
      </c>
      <c r="O80" s="241">
        <f t="shared" ref="O80:O82" si="56">M80-F80</f>
        <v>0</v>
      </c>
      <c r="P80" s="241">
        <f t="shared" si="51"/>
        <v>-2.331000000000131</v>
      </c>
      <c r="Q80" s="241">
        <f t="shared" si="52"/>
        <v>-2.331</v>
      </c>
      <c r="R80" s="242"/>
      <c r="S80" s="242"/>
      <c r="T80" s="242">
        <v>-2.331</v>
      </c>
      <c r="U80" s="242"/>
      <c r="V80" s="241">
        <v>0</v>
      </c>
      <c r="W80" s="241"/>
      <c r="X80" s="241"/>
      <c r="Y80" s="241"/>
      <c r="Z80" s="241"/>
      <c r="AA80" s="239" t="s">
        <v>66</v>
      </c>
      <c r="AB80" s="239"/>
    </row>
    <row r="81" spans="1:28" ht="63.75" x14ac:dyDescent="0.2">
      <c r="B81" s="245"/>
      <c r="C81" s="238"/>
      <c r="D81" s="250" t="s">
        <v>77</v>
      </c>
      <c r="E81" s="246" t="s">
        <v>78</v>
      </c>
      <c r="F81" s="241">
        <v>128677</v>
      </c>
      <c r="G81" s="241">
        <v>125947</v>
      </c>
      <c r="H81" s="241">
        <v>68863</v>
      </c>
      <c r="I81" s="241">
        <v>119382.2</v>
      </c>
      <c r="J81" s="241">
        <f t="shared" si="47"/>
        <v>-6564.8000000000029</v>
      </c>
      <c r="K81" s="241">
        <v>68863</v>
      </c>
      <c r="L81" s="242">
        <f t="shared" si="55"/>
        <v>100</v>
      </c>
      <c r="M81" s="242">
        <f t="shared" si="48"/>
        <v>128677</v>
      </c>
      <c r="N81" s="241">
        <f t="shared" si="49"/>
        <v>100</v>
      </c>
      <c r="O81" s="241">
        <f t="shared" si="56"/>
        <v>0</v>
      </c>
      <c r="P81" s="241">
        <f t="shared" si="51"/>
        <v>0</v>
      </c>
      <c r="Q81" s="241">
        <f t="shared" si="52"/>
        <v>0</v>
      </c>
      <c r="R81" s="241"/>
      <c r="S81" s="242"/>
      <c r="T81" s="241"/>
      <c r="U81" s="241"/>
      <c r="V81" s="241">
        <f t="shared" ref="V81:V86" si="57">P81-Q81-U81</f>
        <v>0</v>
      </c>
      <c r="W81" s="241"/>
      <c r="X81" s="241"/>
      <c r="Y81" s="241"/>
      <c r="Z81" s="241"/>
      <c r="AA81" s="239" t="s">
        <v>66</v>
      </c>
      <c r="AB81" s="7" t="s">
        <v>242</v>
      </c>
    </row>
    <row r="82" spans="1:28" ht="63.75" x14ac:dyDescent="0.2">
      <c r="B82" s="245"/>
      <c r="C82" s="238"/>
      <c r="D82" s="250" t="s">
        <v>206</v>
      </c>
      <c r="E82" s="247" t="s">
        <v>207</v>
      </c>
      <c r="F82" s="241">
        <v>2</v>
      </c>
      <c r="G82" s="241">
        <v>2</v>
      </c>
      <c r="H82" s="241">
        <v>2</v>
      </c>
      <c r="I82" s="241">
        <v>0</v>
      </c>
      <c r="J82" s="241">
        <f t="shared" si="47"/>
        <v>-2</v>
      </c>
      <c r="K82" s="241">
        <v>0</v>
      </c>
      <c r="L82" s="242">
        <f t="shared" si="55"/>
        <v>0</v>
      </c>
      <c r="M82" s="242">
        <f t="shared" si="48"/>
        <v>2</v>
      </c>
      <c r="N82" s="241">
        <f t="shared" si="49"/>
        <v>100</v>
      </c>
      <c r="O82" s="241">
        <f t="shared" si="56"/>
        <v>0</v>
      </c>
      <c r="P82" s="241">
        <f t="shared" si="51"/>
        <v>-2</v>
      </c>
      <c r="Q82" s="241">
        <f t="shared" si="52"/>
        <v>-2</v>
      </c>
      <c r="R82" s="242"/>
      <c r="S82" s="242"/>
      <c r="T82" s="241">
        <v>-2</v>
      </c>
      <c r="U82" s="241"/>
      <c r="V82" s="241">
        <f t="shared" si="57"/>
        <v>0</v>
      </c>
      <c r="W82" s="241"/>
      <c r="X82" s="241"/>
      <c r="Y82" s="241"/>
      <c r="Z82" s="241"/>
      <c r="AA82" s="239" t="s">
        <v>54</v>
      </c>
      <c r="AB82" s="239" t="s">
        <v>54</v>
      </c>
    </row>
    <row r="83" spans="1:28" ht="68.25" customHeight="1" x14ac:dyDescent="0.2">
      <c r="B83" s="245" t="s">
        <v>99</v>
      </c>
      <c r="C83" s="238"/>
      <c r="D83" s="238"/>
      <c r="E83" s="46" t="s">
        <v>256</v>
      </c>
      <c r="F83" s="241">
        <f t="shared" ref="F83:K83" si="58">F84</f>
        <v>205972</v>
      </c>
      <c r="G83" s="241">
        <f t="shared" si="58"/>
        <v>135411</v>
      </c>
      <c r="H83" s="241">
        <f t="shared" si="58"/>
        <v>124493</v>
      </c>
      <c r="I83" s="241">
        <f t="shared" si="58"/>
        <v>125388.577</v>
      </c>
      <c r="J83" s="241">
        <f t="shared" si="58"/>
        <v>-10022.423000000001</v>
      </c>
      <c r="K83" s="241">
        <f t="shared" si="58"/>
        <v>120011.35299999999</v>
      </c>
      <c r="L83" s="242">
        <f t="shared" si="55"/>
        <v>96.400081129059458</v>
      </c>
      <c r="M83" s="241">
        <f t="shared" ref="M83:V83" si="59">M84</f>
        <v>205972</v>
      </c>
      <c r="N83" s="241">
        <f t="shared" si="49"/>
        <v>100</v>
      </c>
      <c r="O83" s="241">
        <f t="shared" si="59"/>
        <v>0</v>
      </c>
      <c r="P83" s="241">
        <f t="shared" si="59"/>
        <v>-4481.6469999999999</v>
      </c>
      <c r="Q83" s="241">
        <f t="shared" si="59"/>
        <v>-4481.6450000000004</v>
      </c>
      <c r="R83" s="241">
        <f t="shared" si="59"/>
        <v>0</v>
      </c>
      <c r="S83" s="241">
        <f t="shared" si="59"/>
        <v>-16.879000000000001</v>
      </c>
      <c r="T83" s="241">
        <f t="shared" si="59"/>
        <v>-4464.7659999999996</v>
      </c>
      <c r="U83" s="241">
        <f t="shared" si="59"/>
        <v>0</v>
      </c>
      <c r="V83" s="241">
        <f t="shared" si="59"/>
        <v>-9.9999999965305619E-4</v>
      </c>
      <c r="W83" s="241"/>
      <c r="X83" s="241"/>
      <c r="Y83" s="241"/>
      <c r="Z83" s="241"/>
      <c r="AA83" s="257"/>
      <c r="AB83" s="239"/>
    </row>
    <row r="84" spans="1:28" ht="25.5" x14ac:dyDescent="0.2">
      <c r="B84" s="245"/>
      <c r="C84" s="238" t="s">
        <v>46</v>
      </c>
      <c r="D84" s="238"/>
      <c r="E84" s="247" t="s">
        <v>47</v>
      </c>
      <c r="F84" s="241">
        <f t="shared" ref="F84:K84" si="60">F85+F86+F87+F89+F90+F91+F92+F93+F94+F95+F96+F88</f>
        <v>205972</v>
      </c>
      <c r="G84" s="241">
        <f t="shared" si="60"/>
        <v>135411</v>
      </c>
      <c r="H84" s="241">
        <f t="shared" si="60"/>
        <v>124493</v>
      </c>
      <c r="I84" s="241">
        <f t="shared" si="60"/>
        <v>125388.577</v>
      </c>
      <c r="J84" s="241">
        <f t="shared" si="60"/>
        <v>-10022.423000000001</v>
      </c>
      <c r="K84" s="241">
        <f t="shared" si="60"/>
        <v>120011.35299999999</v>
      </c>
      <c r="L84" s="242">
        <f t="shared" si="55"/>
        <v>96.400081129059458</v>
      </c>
      <c r="M84" s="241">
        <f t="shared" ref="M84:V84" si="61">M85+M86+M87+M89+M90+M91+M92+M93+M94+M95+M96+M88</f>
        <v>205972</v>
      </c>
      <c r="N84" s="241">
        <f t="shared" si="49"/>
        <v>100</v>
      </c>
      <c r="O84" s="241">
        <f t="shared" si="61"/>
        <v>0</v>
      </c>
      <c r="P84" s="241">
        <f t="shared" si="61"/>
        <v>-4481.6469999999999</v>
      </c>
      <c r="Q84" s="241">
        <f t="shared" si="61"/>
        <v>-4481.6450000000004</v>
      </c>
      <c r="R84" s="241">
        <f t="shared" si="61"/>
        <v>0</v>
      </c>
      <c r="S84" s="241">
        <f t="shared" si="61"/>
        <v>-16.879000000000001</v>
      </c>
      <c r="T84" s="241">
        <f t="shared" si="61"/>
        <v>-4464.7659999999996</v>
      </c>
      <c r="U84" s="241">
        <f t="shared" si="61"/>
        <v>0</v>
      </c>
      <c r="V84" s="241">
        <f t="shared" si="61"/>
        <v>-9.9999999965305619E-4</v>
      </c>
      <c r="W84" s="241"/>
      <c r="X84" s="241"/>
      <c r="Y84" s="241"/>
      <c r="Z84" s="241"/>
      <c r="AA84" s="239"/>
      <c r="AB84" s="239"/>
    </row>
    <row r="85" spans="1:28" ht="25.5" x14ac:dyDescent="0.2">
      <c r="B85" s="238"/>
      <c r="C85" s="238"/>
      <c r="D85" s="238" t="s">
        <v>88</v>
      </c>
      <c r="E85" s="247" t="s">
        <v>49</v>
      </c>
      <c r="F85" s="241">
        <v>133516</v>
      </c>
      <c r="G85" s="241">
        <v>81111</v>
      </c>
      <c r="H85" s="241">
        <v>79111</v>
      </c>
      <c r="I85" s="241">
        <v>79111</v>
      </c>
      <c r="J85" s="241">
        <f t="shared" ref="J85:J96" si="62">I85-G85</f>
        <v>-2000</v>
      </c>
      <c r="K85" s="241">
        <v>79111</v>
      </c>
      <c r="L85" s="242">
        <f t="shared" si="55"/>
        <v>100</v>
      </c>
      <c r="M85" s="242">
        <f t="shared" ref="M85:M96" si="63">F85</f>
        <v>133516</v>
      </c>
      <c r="N85" s="241">
        <v>100</v>
      </c>
      <c r="O85" s="241">
        <f t="shared" ref="O85:O89" si="64">M85-F85</f>
        <v>0</v>
      </c>
      <c r="P85" s="241">
        <f t="shared" ref="P85:P96" si="65">K85-H85</f>
        <v>0</v>
      </c>
      <c r="Q85" s="241">
        <f t="shared" ref="Q85:Q96" si="66">R85+S85+T85</f>
        <v>0</v>
      </c>
      <c r="R85" s="241"/>
      <c r="S85" s="242"/>
      <c r="T85" s="242"/>
      <c r="U85" s="241"/>
      <c r="V85" s="241">
        <f t="shared" si="57"/>
        <v>0</v>
      </c>
      <c r="W85" s="241"/>
      <c r="X85" s="241"/>
      <c r="Y85" s="241"/>
      <c r="Z85" s="241"/>
      <c r="AA85" s="239"/>
      <c r="AB85" s="7" t="s">
        <v>212</v>
      </c>
    </row>
    <row r="86" spans="1:28" x14ac:dyDescent="0.2">
      <c r="B86" s="245"/>
      <c r="C86" s="238"/>
      <c r="D86" s="238" t="s">
        <v>101</v>
      </c>
      <c r="E86" s="247" t="s">
        <v>56</v>
      </c>
      <c r="F86" s="241">
        <v>5688</v>
      </c>
      <c r="G86" s="241">
        <v>3792</v>
      </c>
      <c r="H86" s="241">
        <v>3792</v>
      </c>
      <c r="I86" s="241">
        <v>3792</v>
      </c>
      <c r="J86" s="241">
        <f t="shared" si="62"/>
        <v>0</v>
      </c>
      <c r="K86" s="241">
        <v>3792</v>
      </c>
      <c r="L86" s="242">
        <f t="shared" si="55"/>
        <v>100</v>
      </c>
      <c r="M86" s="242">
        <f t="shared" si="63"/>
        <v>5688</v>
      </c>
      <c r="N86" s="241">
        <f t="shared" ref="N86:N89" si="67">M86/F86*100</f>
        <v>100</v>
      </c>
      <c r="O86" s="241">
        <f t="shared" si="64"/>
        <v>0</v>
      </c>
      <c r="P86" s="241">
        <f t="shared" si="65"/>
        <v>0</v>
      </c>
      <c r="Q86" s="241">
        <f t="shared" si="66"/>
        <v>0</v>
      </c>
      <c r="R86" s="241"/>
      <c r="S86" s="241"/>
      <c r="T86" s="241"/>
      <c r="U86" s="241"/>
      <c r="V86" s="241">
        <f t="shared" si="57"/>
        <v>0</v>
      </c>
      <c r="W86" s="241"/>
      <c r="X86" s="241"/>
      <c r="Y86" s="241"/>
      <c r="Z86" s="241"/>
      <c r="AA86" s="239"/>
      <c r="AB86" s="239"/>
    </row>
    <row r="87" spans="1:28" ht="38.25" x14ac:dyDescent="0.2">
      <c r="B87" s="245"/>
      <c r="C87" s="238"/>
      <c r="D87" s="250" t="s">
        <v>57</v>
      </c>
      <c r="E87" s="251" t="s">
        <v>58</v>
      </c>
      <c r="F87" s="241">
        <v>3469</v>
      </c>
      <c r="G87" s="241">
        <v>1923</v>
      </c>
      <c r="H87" s="241">
        <v>1823</v>
      </c>
      <c r="I87" s="241">
        <v>1823</v>
      </c>
      <c r="J87" s="241">
        <f t="shared" si="62"/>
        <v>-100</v>
      </c>
      <c r="K87" s="241">
        <v>1823</v>
      </c>
      <c r="L87" s="242">
        <f t="shared" si="55"/>
        <v>100</v>
      </c>
      <c r="M87" s="242">
        <f t="shared" si="63"/>
        <v>3469</v>
      </c>
      <c r="N87" s="241">
        <f t="shared" si="67"/>
        <v>100</v>
      </c>
      <c r="O87" s="241">
        <f t="shared" si="64"/>
        <v>0</v>
      </c>
      <c r="P87" s="241">
        <f t="shared" si="65"/>
        <v>0</v>
      </c>
      <c r="Q87" s="241">
        <f t="shared" si="66"/>
        <v>0</v>
      </c>
      <c r="R87" s="242"/>
      <c r="S87" s="242"/>
      <c r="T87" s="241"/>
      <c r="U87" s="241"/>
      <c r="V87" s="241">
        <v>0</v>
      </c>
      <c r="W87" s="241"/>
      <c r="X87" s="241"/>
      <c r="Y87" s="241"/>
      <c r="Z87" s="241"/>
      <c r="AA87" s="239"/>
      <c r="AB87" s="7" t="s">
        <v>212</v>
      </c>
    </row>
    <row r="88" spans="1:28" ht="25.5" x14ac:dyDescent="0.2">
      <c r="B88" s="238"/>
      <c r="C88" s="238"/>
      <c r="D88" s="238" t="s">
        <v>59</v>
      </c>
      <c r="E88" s="247" t="s">
        <v>60</v>
      </c>
      <c r="F88" s="241">
        <v>7050</v>
      </c>
      <c r="G88" s="241">
        <v>4110</v>
      </c>
      <c r="H88" s="241">
        <v>3810</v>
      </c>
      <c r="I88" s="241">
        <v>3810</v>
      </c>
      <c r="J88" s="241">
        <f t="shared" si="62"/>
        <v>-300</v>
      </c>
      <c r="K88" s="241">
        <v>3810</v>
      </c>
      <c r="L88" s="242">
        <f t="shared" si="55"/>
        <v>100</v>
      </c>
      <c r="M88" s="242">
        <f t="shared" si="63"/>
        <v>7050</v>
      </c>
      <c r="N88" s="241">
        <v>100</v>
      </c>
      <c r="O88" s="241">
        <f t="shared" si="64"/>
        <v>0</v>
      </c>
      <c r="P88" s="241">
        <f t="shared" si="65"/>
        <v>0</v>
      </c>
      <c r="Q88" s="241">
        <f t="shared" si="66"/>
        <v>0</v>
      </c>
      <c r="R88" s="241"/>
      <c r="S88" s="241"/>
      <c r="T88" s="241"/>
      <c r="U88" s="241"/>
      <c r="V88" s="241">
        <v>0</v>
      </c>
      <c r="W88" s="241"/>
      <c r="X88" s="241"/>
      <c r="Y88" s="241"/>
      <c r="Z88" s="241"/>
      <c r="AA88" s="239"/>
      <c r="AB88" s="7" t="s">
        <v>212</v>
      </c>
    </row>
    <row r="89" spans="1:28" ht="69.75" customHeight="1" x14ac:dyDescent="0.2">
      <c r="B89" s="238"/>
      <c r="C89" s="238"/>
      <c r="D89" s="238" t="s">
        <v>61</v>
      </c>
      <c r="E89" s="247" t="s">
        <v>102</v>
      </c>
      <c r="F89" s="241">
        <v>6008</v>
      </c>
      <c r="G89" s="241">
        <v>3350</v>
      </c>
      <c r="H89" s="241">
        <v>3200</v>
      </c>
      <c r="I89" s="241">
        <v>3183.1210000000001</v>
      </c>
      <c r="J89" s="241">
        <f t="shared" si="62"/>
        <v>-166.87899999999991</v>
      </c>
      <c r="K89" s="241">
        <v>3183.1210000000001</v>
      </c>
      <c r="L89" s="242">
        <f t="shared" si="55"/>
        <v>99.472531250000003</v>
      </c>
      <c r="M89" s="242">
        <f t="shared" si="63"/>
        <v>6008</v>
      </c>
      <c r="N89" s="241">
        <f t="shared" si="67"/>
        <v>100</v>
      </c>
      <c r="O89" s="241">
        <f t="shared" si="64"/>
        <v>0</v>
      </c>
      <c r="P89" s="241">
        <f t="shared" si="65"/>
        <v>-16.878999999999905</v>
      </c>
      <c r="Q89" s="241">
        <f t="shared" si="66"/>
        <v>-16.879000000000001</v>
      </c>
      <c r="R89" s="241"/>
      <c r="S89" s="241">
        <v>-16.879000000000001</v>
      </c>
      <c r="T89" s="241"/>
      <c r="U89" s="241"/>
      <c r="V89" s="241">
        <f t="shared" ref="V89:V93" si="68">P89-Q89-U89</f>
        <v>9.5923269327613525E-14</v>
      </c>
      <c r="W89" s="241"/>
      <c r="X89" s="241"/>
      <c r="Y89" s="241"/>
      <c r="Z89" s="241"/>
      <c r="AA89" s="239" t="s">
        <v>54</v>
      </c>
      <c r="AB89" s="239" t="s">
        <v>54</v>
      </c>
    </row>
    <row r="90" spans="1:28" ht="51" x14ac:dyDescent="0.2">
      <c r="B90" s="238"/>
      <c r="C90" s="238"/>
      <c r="D90" s="238" t="s">
        <v>64</v>
      </c>
      <c r="E90" s="258" t="s">
        <v>65</v>
      </c>
      <c r="F90" s="241">
        <v>4005</v>
      </c>
      <c r="G90" s="241">
        <v>2178</v>
      </c>
      <c r="H90" s="241">
        <v>2078</v>
      </c>
      <c r="I90" s="241">
        <v>2078</v>
      </c>
      <c r="J90" s="241">
        <f t="shared" si="62"/>
        <v>-100</v>
      </c>
      <c r="K90" s="241">
        <v>2078</v>
      </c>
      <c r="L90" s="242">
        <f t="shared" si="55"/>
        <v>100</v>
      </c>
      <c r="M90" s="242">
        <f t="shared" si="63"/>
        <v>4005</v>
      </c>
      <c r="N90" s="241">
        <v>100</v>
      </c>
      <c r="O90" s="241">
        <v>0</v>
      </c>
      <c r="P90" s="241">
        <f t="shared" si="65"/>
        <v>0</v>
      </c>
      <c r="Q90" s="241">
        <f t="shared" si="66"/>
        <v>0</v>
      </c>
      <c r="R90" s="241"/>
      <c r="S90" s="241"/>
      <c r="T90" s="241"/>
      <c r="U90" s="241"/>
      <c r="V90" s="241">
        <f t="shared" si="68"/>
        <v>0</v>
      </c>
      <c r="W90" s="241"/>
      <c r="X90" s="241"/>
      <c r="Y90" s="241"/>
      <c r="Z90" s="241"/>
      <c r="AA90" s="239"/>
      <c r="AB90" s="7" t="s">
        <v>212</v>
      </c>
    </row>
    <row r="91" spans="1:28" ht="82.5" customHeight="1" x14ac:dyDescent="0.2">
      <c r="A91" s="425"/>
      <c r="B91" s="245"/>
      <c r="C91" s="238"/>
      <c r="D91" s="250" t="s">
        <v>93</v>
      </c>
      <c r="E91" s="246" t="s">
        <v>94</v>
      </c>
      <c r="F91" s="241">
        <v>3585</v>
      </c>
      <c r="G91" s="241">
        <v>3585</v>
      </c>
      <c r="H91" s="241">
        <v>3585</v>
      </c>
      <c r="I91" s="241">
        <v>952.64599999999996</v>
      </c>
      <c r="J91" s="241">
        <f t="shared" si="62"/>
        <v>-2632.3540000000003</v>
      </c>
      <c r="K91" s="241">
        <v>420.233</v>
      </c>
      <c r="L91" s="242">
        <f t="shared" si="55"/>
        <v>11.721980474198048</v>
      </c>
      <c r="M91" s="242">
        <f t="shared" si="63"/>
        <v>3585</v>
      </c>
      <c r="N91" s="241">
        <f t="shared" ref="N91:N97" si="69">M91/F91*100</f>
        <v>100</v>
      </c>
      <c r="O91" s="241">
        <f t="shared" ref="O91:O96" si="70">M91-F91</f>
        <v>0</v>
      </c>
      <c r="P91" s="241">
        <f t="shared" si="65"/>
        <v>-3164.7669999999998</v>
      </c>
      <c r="Q91" s="241">
        <f t="shared" si="66"/>
        <v>-3164.7660000000001</v>
      </c>
      <c r="R91" s="242"/>
      <c r="S91" s="242"/>
      <c r="T91" s="241">
        <v>-3164.7660000000001</v>
      </c>
      <c r="U91" s="241"/>
      <c r="V91" s="241">
        <f t="shared" si="68"/>
        <v>-9.9999999974897946E-4</v>
      </c>
      <c r="W91" s="241"/>
      <c r="X91" s="241"/>
      <c r="Y91" s="241"/>
      <c r="Z91" s="241"/>
      <c r="AA91" s="7" t="s">
        <v>257</v>
      </c>
      <c r="AB91" s="7" t="s">
        <v>257</v>
      </c>
    </row>
    <row r="92" spans="1:28" ht="73.5" customHeight="1" x14ac:dyDescent="0.2">
      <c r="B92" s="245"/>
      <c r="C92" s="238"/>
      <c r="D92" s="250" t="s">
        <v>71</v>
      </c>
      <c r="E92" s="246" t="s">
        <v>104</v>
      </c>
      <c r="F92" s="241">
        <v>4874</v>
      </c>
      <c r="G92" s="241">
        <v>4874</v>
      </c>
      <c r="H92" s="241">
        <v>4874</v>
      </c>
      <c r="I92" s="241">
        <v>3574</v>
      </c>
      <c r="J92" s="241">
        <f t="shared" si="62"/>
        <v>-1300</v>
      </c>
      <c r="K92" s="241">
        <v>3574</v>
      </c>
      <c r="L92" s="242">
        <f t="shared" si="55"/>
        <v>73.327862125564209</v>
      </c>
      <c r="M92" s="242">
        <f t="shared" si="63"/>
        <v>4874</v>
      </c>
      <c r="N92" s="241">
        <f t="shared" si="69"/>
        <v>100</v>
      </c>
      <c r="O92" s="241">
        <f t="shared" si="70"/>
        <v>0</v>
      </c>
      <c r="P92" s="241">
        <f t="shared" si="65"/>
        <v>-1300</v>
      </c>
      <c r="Q92" s="241">
        <f t="shared" si="66"/>
        <v>-1300</v>
      </c>
      <c r="R92" s="242"/>
      <c r="S92" s="242"/>
      <c r="T92" s="241">
        <v>-1300</v>
      </c>
      <c r="U92" s="241"/>
      <c r="V92" s="241">
        <f t="shared" si="68"/>
        <v>0</v>
      </c>
      <c r="W92" s="241"/>
      <c r="X92" s="241"/>
      <c r="Y92" s="241"/>
      <c r="Z92" s="241"/>
      <c r="AA92" s="239" t="s">
        <v>54</v>
      </c>
      <c r="AB92" s="239" t="s">
        <v>54</v>
      </c>
    </row>
    <row r="93" spans="1:28" ht="25.5" x14ac:dyDescent="0.2">
      <c r="B93" s="238"/>
      <c r="C93" s="238"/>
      <c r="D93" s="238" t="s">
        <v>97</v>
      </c>
      <c r="E93" s="247" t="s">
        <v>98</v>
      </c>
      <c r="F93" s="241">
        <v>21546</v>
      </c>
      <c r="G93" s="241">
        <v>14257</v>
      </c>
      <c r="H93" s="241">
        <v>14257</v>
      </c>
      <c r="I93" s="241">
        <v>14257</v>
      </c>
      <c r="J93" s="241">
        <f t="shared" si="62"/>
        <v>0</v>
      </c>
      <c r="K93" s="241">
        <v>14257</v>
      </c>
      <c r="L93" s="242">
        <f t="shared" si="55"/>
        <v>100</v>
      </c>
      <c r="M93" s="242">
        <f t="shared" si="63"/>
        <v>21546</v>
      </c>
      <c r="N93" s="241">
        <f t="shared" si="69"/>
        <v>100</v>
      </c>
      <c r="O93" s="241">
        <v>0</v>
      </c>
      <c r="P93" s="241">
        <f t="shared" si="65"/>
        <v>0</v>
      </c>
      <c r="Q93" s="241">
        <f t="shared" si="66"/>
        <v>0</v>
      </c>
      <c r="R93" s="242"/>
      <c r="S93" s="242"/>
      <c r="T93" s="241"/>
      <c r="U93" s="241"/>
      <c r="V93" s="241">
        <f t="shared" si="68"/>
        <v>0</v>
      </c>
      <c r="W93" s="260"/>
      <c r="X93" s="260"/>
      <c r="Y93" s="260"/>
      <c r="Z93" s="241"/>
      <c r="AA93" s="239"/>
      <c r="AB93" s="239"/>
    </row>
    <row r="94" spans="1:28" ht="67.5" customHeight="1" x14ac:dyDescent="0.2">
      <c r="B94" s="238"/>
      <c r="C94" s="238"/>
      <c r="D94" s="250" t="s">
        <v>73</v>
      </c>
      <c r="E94" s="246" t="s">
        <v>74</v>
      </c>
      <c r="F94" s="241">
        <v>608</v>
      </c>
      <c r="G94" s="241">
        <v>608</v>
      </c>
      <c r="H94" s="241">
        <v>258</v>
      </c>
      <c r="I94" s="241">
        <v>575.75400000000002</v>
      </c>
      <c r="J94" s="241">
        <f t="shared" si="62"/>
        <v>-32.245999999999981</v>
      </c>
      <c r="K94" s="241">
        <v>258</v>
      </c>
      <c r="L94" s="242">
        <f t="shared" si="55"/>
        <v>100</v>
      </c>
      <c r="M94" s="242">
        <f t="shared" si="63"/>
        <v>608</v>
      </c>
      <c r="N94" s="241">
        <f t="shared" si="69"/>
        <v>100</v>
      </c>
      <c r="O94" s="241">
        <v>0</v>
      </c>
      <c r="P94" s="241">
        <f t="shared" si="65"/>
        <v>0</v>
      </c>
      <c r="Q94" s="241">
        <f t="shared" si="66"/>
        <v>0</v>
      </c>
      <c r="R94" s="242"/>
      <c r="S94" s="242"/>
      <c r="T94" s="241"/>
      <c r="U94" s="241"/>
      <c r="V94" s="241">
        <v>0</v>
      </c>
      <c r="W94" s="260"/>
      <c r="X94" s="260"/>
      <c r="Y94" s="260"/>
      <c r="Z94" s="241"/>
      <c r="AA94" s="239"/>
      <c r="AB94" s="239" t="s">
        <v>54</v>
      </c>
    </row>
    <row r="95" spans="1:28" ht="69" customHeight="1" x14ac:dyDescent="0.2">
      <c r="B95" s="245"/>
      <c r="C95" s="238"/>
      <c r="D95" s="250" t="s">
        <v>75</v>
      </c>
      <c r="E95" s="246" t="s">
        <v>76</v>
      </c>
      <c r="F95" s="241">
        <v>3433</v>
      </c>
      <c r="G95" s="241">
        <v>3433</v>
      </c>
      <c r="H95" s="241">
        <v>535</v>
      </c>
      <c r="I95" s="241">
        <v>2612.1379999999999</v>
      </c>
      <c r="J95" s="241">
        <f t="shared" si="62"/>
        <v>-820.86200000000008</v>
      </c>
      <c r="K95" s="241">
        <v>535</v>
      </c>
      <c r="L95" s="242">
        <f t="shared" si="55"/>
        <v>100</v>
      </c>
      <c r="M95" s="242">
        <f t="shared" si="63"/>
        <v>3433</v>
      </c>
      <c r="N95" s="241">
        <f t="shared" si="69"/>
        <v>100</v>
      </c>
      <c r="O95" s="241">
        <f t="shared" si="70"/>
        <v>0</v>
      </c>
      <c r="P95" s="241">
        <f t="shared" si="65"/>
        <v>0</v>
      </c>
      <c r="Q95" s="241">
        <f t="shared" si="66"/>
        <v>0</v>
      </c>
      <c r="R95" s="242"/>
      <c r="S95" s="242"/>
      <c r="T95" s="242"/>
      <c r="U95" s="242"/>
      <c r="V95" s="241">
        <v>0</v>
      </c>
      <c r="W95" s="241"/>
      <c r="X95" s="241"/>
      <c r="Y95" s="241"/>
      <c r="Z95" s="241"/>
      <c r="AA95" s="239"/>
      <c r="AB95" s="239" t="s">
        <v>54</v>
      </c>
    </row>
    <row r="96" spans="1:28" ht="70.5" customHeight="1" x14ac:dyDescent="0.2">
      <c r="B96" s="245"/>
      <c r="C96" s="238"/>
      <c r="D96" s="250" t="s">
        <v>77</v>
      </c>
      <c r="E96" s="246" t="s">
        <v>78</v>
      </c>
      <c r="F96" s="241">
        <v>12190</v>
      </c>
      <c r="G96" s="241">
        <v>12190</v>
      </c>
      <c r="H96" s="241">
        <v>7170</v>
      </c>
      <c r="I96" s="241">
        <v>9619.9179999999997</v>
      </c>
      <c r="J96" s="241">
        <f t="shared" si="62"/>
        <v>-2570.0820000000003</v>
      </c>
      <c r="K96" s="241">
        <v>7169.9989999999998</v>
      </c>
      <c r="L96" s="242">
        <f t="shared" si="55"/>
        <v>99.999986052998608</v>
      </c>
      <c r="M96" s="242">
        <f t="shared" si="63"/>
        <v>12190</v>
      </c>
      <c r="N96" s="241">
        <f t="shared" si="69"/>
        <v>100</v>
      </c>
      <c r="O96" s="241">
        <f t="shared" si="70"/>
        <v>0</v>
      </c>
      <c r="P96" s="241">
        <f t="shared" si="65"/>
        <v>-1.0000000002037268E-3</v>
      </c>
      <c r="Q96" s="241">
        <f t="shared" si="66"/>
        <v>0</v>
      </c>
      <c r="R96" s="242"/>
      <c r="S96" s="242"/>
      <c r="T96" s="241"/>
      <c r="U96" s="241"/>
      <c r="V96" s="241">
        <v>0</v>
      </c>
      <c r="W96" s="241"/>
      <c r="X96" s="241"/>
      <c r="Y96" s="241"/>
      <c r="Z96" s="241"/>
      <c r="AA96" s="239"/>
      <c r="AB96" s="239" t="s">
        <v>54</v>
      </c>
    </row>
    <row r="97" spans="1:670" s="254" customFormat="1" ht="96" customHeight="1" x14ac:dyDescent="0.2">
      <c r="A97" s="262"/>
      <c r="B97" s="238" t="s">
        <v>87</v>
      </c>
      <c r="C97" s="238"/>
      <c r="D97" s="238"/>
      <c r="E97" s="46" t="s">
        <v>260</v>
      </c>
      <c r="F97" s="241">
        <f t="shared" ref="F97:K97" si="71">F98</f>
        <v>95096</v>
      </c>
      <c r="G97" s="241">
        <f t="shared" si="71"/>
        <v>53431</v>
      </c>
      <c r="H97" s="241">
        <f t="shared" si="71"/>
        <v>49552</v>
      </c>
      <c r="I97" s="241">
        <f t="shared" si="71"/>
        <v>52202.709040000002</v>
      </c>
      <c r="J97" s="241">
        <f t="shared" si="71"/>
        <v>-1228.2909599999998</v>
      </c>
      <c r="K97" s="241">
        <f t="shared" si="71"/>
        <v>49524.052040000002</v>
      </c>
      <c r="L97" s="242">
        <f t="shared" si="55"/>
        <v>99.943598724572169</v>
      </c>
      <c r="M97" s="241">
        <f t="shared" ref="M97:V97" si="72">M98</f>
        <v>95096</v>
      </c>
      <c r="N97" s="241">
        <f t="shared" si="69"/>
        <v>100</v>
      </c>
      <c r="O97" s="241">
        <f t="shared" si="72"/>
        <v>0</v>
      </c>
      <c r="P97" s="241">
        <f t="shared" si="72"/>
        <v>-27.947960000000023</v>
      </c>
      <c r="Q97" s="241">
        <f t="shared" si="72"/>
        <v>-27.947000000000003</v>
      </c>
      <c r="R97" s="241">
        <f t="shared" si="72"/>
        <v>0</v>
      </c>
      <c r="S97" s="241">
        <f t="shared" si="72"/>
        <v>-0.84499999999999997</v>
      </c>
      <c r="T97" s="241">
        <f t="shared" si="72"/>
        <v>-27.102</v>
      </c>
      <c r="U97" s="241">
        <f t="shared" si="72"/>
        <v>0</v>
      </c>
      <c r="V97" s="241">
        <f t="shared" si="72"/>
        <v>-9.6000000002505192E-4</v>
      </c>
      <c r="W97" s="263"/>
      <c r="X97" s="263"/>
      <c r="Y97" s="263"/>
      <c r="Z97" s="263"/>
      <c r="AA97" s="264"/>
      <c r="AC97" s="236"/>
      <c r="AD97" s="262"/>
      <c r="AE97" s="262"/>
      <c r="AF97" s="262"/>
      <c r="AG97" s="262"/>
      <c r="AH97" s="262"/>
      <c r="AI97" s="262"/>
      <c r="AJ97" s="262"/>
      <c r="AK97" s="262"/>
      <c r="AL97" s="262"/>
      <c r="AM97" s="262"/>
      <c r="AN97" s="262"/>
      <c r="AO97" s="262"/>
      <c r="AP97" s="262"/>
      <c r="AQ97" s="262"/>
      <c r="AR97" s="262"/>
      <c r="AS97" s="262"/>
      <c r="AT97" s="262"/>
      <c r="AU97" s="262"/>
      <c r="AV97" s="262"/>
      <c r="AW97" s="262"/>
      <c r="AX97" s="262"/>
      <c r="AY97" s="262"/>
      <c r="AZ97" s="262"/>
      <c r="BA97" s="262"/>
      <c r="BB97" s="262"/>
      <c r="BC97" s="262"/>
      <c r="BD97" s="262"/>
      <c r="BE97" s="262"/>
      <c r="BF97" s="262"/>
      <c r="BG97" s="262"/>
      <c r="BH97" s="262"/>
      <c r="BI97" s="262"/>
      <c r="BJ97" s="262"/>
      <c r="BK97" s="262"/>
      <c r="BL97" s="262"/>
      <c r="BM97" s="262"/>
      <c r="BN97" s="262"/>
      <c r="BO97" s="262"/>
      <c r="BP97" s="262"/>
      <c r="BQ97" s="262"/>
      <c r="BR97" s="262"/>
      <c r="BS97" s="262"/>
      <c r="BT97" s="262"/>
      <c r="BU97" s="262"/>
      <c r="BV97" s="262"/>
      <c r="BW97" s="262"/>
      <c r="BX97" s="262"/>
      <c r="BY97" s="262"/>
      <c r="BZ97" s="262"/>
      <c r="CA97" s="262"/>
      <c r="CB97" s="262"/>
      <c r="CC97" s="262"/>
      <c r="CD97" s="262"/>
      <c r="CE97" s="262"/>
      <c r="CF97" s="262"/>
      <c r="CG97" s="262"/>
      <c r="CH97" s="262"/>
      <c r="CI97" s="262"/>
      <c r="CJ97" s="262"/>
      <c r="CK97" s="262"/>
      <c r="CL97" s="262"/>
      <c r="CM97" s="262"/>
      <c r="CN97" s="262"/>
      <c r="CO97" s="262"/>
      <c r="CP97" s="262"/>
      <c r="CQ97" s="262"/>
      <c r="CR97" s="262"/>
      <c r="CS97" s="262"/>
      <c r="CT97" s="262"/>
      <c r="CU97" s="262"/>
      <c r="CV97" s="262"/>
      <c r="CW97" s="262"/>
      <c r="CX97" s="262"/>
      <c r="CY97" s="262"/>
      <c r="CZ97" s="262"/>
      <c r="DA97" s="262"/>
      <c r="DB97" s="262"/>
      <c r="DC97" s="262"/>
      <c r="DD97" s="262"/>
      <c r="DE97" s="262"/>
      <c r="DF97" s="262"/>
      <c r="DG97" s="262"/>
      <c r="DH97" s="262"/>
      <c r="DI97" s="262"/>
      <c r="DJ97" s="262"/>
      <c r="DK97" s="262"/>
      <c r="DL97" s="262"/>
      <c r="DM97" s="262"/>
      <c r="DN97" s="262"/>
      <c r="DO97" s="262"/>
      <c r="DP97" s="262"/>
      <c r="DQ97" s="262"/>
      <c r="DR97" s="262"/>
      <c r="DS97" s="262"/>
      <c r="DT97" s="262"/>
      <c r="DU97" s="262"/>
      <c r="DV97" s="262"/>
      <c r="DW97" s="262"/>
      <c r="DX97" s="262"/>
      <c r="DY97" s="262"/>
      <c r="DZ97" s="262"/>
      <c r="EA97" s="262"/>
      <c r="EB97" s="262"/>
      <c r="EC97" s="262"/>
      <c r="ED97" s="262"/>
      <c r="EE97" s="262"/>
      <c r="EF97" s="262"/>
      <c r="EG97" s="262"/>
      <c r="EH97" s="262"/>
      <c r="EI97" s="262"/>
      <c r="EJ97" s="262"/>
      <c r="EK97" s="262"/>
      <c r="EL97" s="262"/>
      <c r="EM97" s="262"/>
      <c r="EN97" s="262"/>
      <c r="EO97" s="262"/>
      <c r="EP97" s="262"/>
      <c r="EQ97" s="262"/>
      <c r="ER97" s="262"/>
      <c r="ES97" s="262"/>
      <c r="ET97" s="262"/>
      <c r="EU97" s="262"/>
      <c r="EV97" s="262"/>
      <c r="EW97" s="262"/>
      <c r="EX97" s="262"/>
      <c r="EY97" s="262"/>
      <c r="EZ97" s="262"/>
      <c r="FA97" s="262"/>
      <c r="FB97" s="262"/>
      <c r="FC97" s="262"/>
      <c r="FD97" s="262"/>
      <c r="FE97" s="262"/>
      <c r="FF97" s="262"/>
      <c r="FG97" s="262"/>
      <c r="FH97" s="262"/>
      <c r="FI97" s="262"/>
      <c r="FJ97" s="262"/>
      <c r="FK97" s="262"/>
      <c r="FL97" s="262"/>
      <c r="FM97" s="262"/>
      <c r="FN97" s="262"/>
      <c r="FO97" s="262"/>
      <c r="FP97" s="262"/>
      <c r="FQ97" s="262"/>
      <c r="FR97" s="262"/>
      <c r="FS97" s="262"/>
      <c r="FT97" s="262"/>
      <c r="FU97" s="262"/>
      <c r="FV97" s="262"/>
      <c r="FW97" s="262"/>
      <c r="FX97" s="262"/>
      <c r="FY97" s="262"/>
      <c r="FZ97" s="262"/>
      <c r="GA97" s="262"/>
      <c r="GB97" s="262"/>
      <c r="GC97" s="262"/>
      <c r="GD97" s="262"/>
      <c r="GE97" s="262"/>
      <c r="GF97" s="262"/>
      <c r="GG97" s="262"/>
      <c r="GH97" s="262"/>
      <c r="GI97" s="262"/>
      <c r="GJ97" s="262"/>
      <c r="GK97" s="262"/>
      <c r="GL97" s="262"/>
      <c r="GM97" s="262"/>
      <c r="GN97" s="262"/>
      <c r="GO97" s="262"/>
      <c r="GP97" s="262"/>
      <c r="GQ97" s="262"/>
      <c r="GR97" s="262"/>
      <c r="GS97" s="262"/>
      <c r="GT97" s="262"/>
      <c r="GU97" s="262"/>
      <c r="GV97" s="262"/>
      <c r="GW97" s="262"/>
      <c r="GX97" s="262"/>
      <c r="GY97" s="262"/>
      <c r="GZ97" s="262"/>
      <c r="HA97" s="262"/>
      <c r="HB97" s="262"/>
      <c r="HC97" s="262"/>
      <c r="HD97" s="262"/>
      <c r="HE97" s="262"/>
      <c r="HF97" s="262"/>
      <c r="HG97" s="262"/>
      <c r="HH97" s="262"/>
      <c r="HI97" s="262"/>
      <c r="HJ97" s="262"/>
      <c r="HK97" s="262"/>
      <c r="HL97" s="262"/>
      <c r="HM97" s="262"/>
      <c r="HN97" s="262"/>
      <c r="HO97" s="262"/>
      <c r="HP97" s="262"/>
      <c r="HQ97" s="262"/>
      <c r="HR97" s="262"/>
      <c r="HS97" s="262"/>
      <c r="HT97" s="262"/>
      <c r="HU97" s="262"/>
      <c r="HV97" s="262"/>
      <c r="HW97" s="262"/>
      <c r="HX97" s="262"/>
      <c r="HY97" s="262"/>
      <c r="HZ97" s="262"/>
      <c r="IA97" s="262"/>
      <c r="IB97" s="262"/>
      <c r="IC97" s="262"/>
      <c r="ID97" s="262"/>
      <c r="IE97" s="262"/>
      <c r="IF97" s="262"/>
      <c r="IG97" s="262"/>
      <c r="IH97" s="262"/>
      <c r="II97" s="262"/>
      <c r="IJ97" s="262"/>
      <c r="IK97" s="262"/>
      <c r="IL97" s="262"/>
      <c r="IM97" s="262"/>
      <c r="IN97" s="262"/>
      <c r="IO97" s="262"/>
      <c r="IP97" s="262"/>
      <c r="IQ97" s="262"/>
      <c r="IR97" s="262"/>
      <c r="IS97" s="262"/>
      <c r="IT97" s="262"/>
      <c r="IU97" s="262"/>
      <c r="IV97" s="262"/>
      <c r="IW97" s="262"/>
      <c r="IX97" s="262"/>
      <c r="IY97" s="262"/>
      <c r="IZ97" s="262"/>
      <c r="JA97" s="262"/>
      <c r="JB97" s="262"/>
      <c r="JC97" s="262"/>
      <c r="JD97" s="262"/>
      <c r="JE97" s="262"/>
      <c r="JF97" s="262"/>
      <c r="JG97" s="262"/>
      <c r="JH97" s="262"/>
      <c r="JI97" s="262"/>
      <c r="JJ97" s="262"/>
      <c r="JK97" s="262"/>
      <c r="JL97" s="262"/>
      <c r="JM97" s="262"/>
      <c r="JN97" s="262"/>
      <c r="JO97" s="262"/>
      <c r="JP97" s="262"/>
      <c r="JQ97" s="262"/>
      <c r="JR97" s="262"/>
      <c r="JS97" s="262"/>
      <c r="JT97" s="262"/>
      <c r="JU97" s="262"/>
      <c r="JV97" s="262"/>
      <c r="JW97" s="262"/>
      <c r="JX97" s="262"/>
      <c r="JY97" s="262"/>
      <c r="JZ97" s="262"/>
      <c r="KA97" s="262"/>
      <c r="KB97" s="262"/>
      <c r="KC97" s="262"/>
      <c r="KD97" s="262"/>
      <c r="KE97" s="262"/>
      <c r="KF97" s="262"/>
      <c r="KG97" s="262"/>
      <c r="KH97" s="262"/>
      <c r="KI97" s="262"/>
      <c r="KJ97" s="262"/>
      <c r="KK97" s="262"/>
      <c r="KL97" s="262"/>
      <c r="KM97" s="262"/>
      <c r="KN97" s="262"/>
      <c r="KO97" s="262"/>
      <c r="KP97" s="262"/>
      <c r="KQ97" s="262"/>
      <c r="KR97" s="262"/>
      <c r="KS97" s="262"/>
      <c r="KT97" s="262"/>
      <c r="KU97" s="262"/>
      <c r="KV97" s="262"/>
      <c r="KW97" s="262"/>
      <c r="KX97" s="262"/>
      <c r="KY97" s="262"/>
      <c r="KZ97" s="262"/>
      <c r="LA97" s="262"/>
      <c r="LB97" s="262"/>
      <c r="LC97" s="262"/>
      <c r="LD97" s="262"/>
      <c r="LE97" s="262"/>
      <c r="LF97" s="262"/>
      <c r="LG97" s="262"/>
      <c r="LH97" s="262"/>
      <c r="LI97" s="262"/>
      <c r="LJ97" s="262"/>
      <c r="LK97" s="262"/>
      <c r="LL97" s="262"/>
      <c r="LM97" s="262"/>
      <c r="LN97" s="262"/>
      <c r="LO97" s="262"/>
      <c r="LP97" s="262"/>
      <c r="LQ97" s="262"/>
      <c r="LR97" s="262"/>
      <c r="LS97" s="262"/>
      <c r="LT97" s="262"/>
      <c r="LU97" s="262"/>
      <c r="LV97" s="262"/>
      <c r="LW97" s="262"/>
      <c r="LX97" s="262"/>
      <c r="LY97" s="262"/>
      <c r="LZ97" s="262"/>
      <c r="MA97" s="262"/>
      <c r="MB97" s="262"/>
      <c r="MC97" s="262"/>
      <c r="MD97" s="262"/>
      <c r="ME97" s="262"/>
      <c r="MF97" s="262"/>
      <c r="MG97" s="262"/>
      <c r="MH97" s="262"/>
      <c r="MI97" s="262"/>
      <c r="MJ97" s="262"/>
      <c r="MK97" s="262"/>
      <c r="ML97" s="262"/>
      <c r="MM97" s="262"/>
      <c r="MN97" s="262"/>
      <c r="MO97" s="262"/>
      <c r="MP97" s="262"/>
      <c r="MQ97" s="262"/>
      <c r="MR97" s="262"/>
      <c r="MS97" s="262"/>
      <c r="MT97" s="262"/>
      <c r="MU97" s="262"/>
      <c r="MV97" s="262"/>
      <c r="MW97" s="262"/>
      <c r="MX97" s="262"/>
      <c r="MY97" s="262"/>
      <c r="MZ97" s="262"/>
      <c r="NA97" s="262"/>
      <c r="NB97" s="262"/>
      <c r="NC97" s="262"/>
      <c r="ND97" s="262"/>
      <c r="NE97" s="262"/>
      <c r="NF97" s="262"/>
      <c r="NG97" s="262"/>
      <c r="NH97" s="262"/>
      <c r="NI97" s="262"/>
      <c r="NJ97" s="262"/>
      <c r="NK97" s="262"/>
      <c r="NL97" s="262"/>
      <c r="NM97" s="262"/>
      <c r="NN97" s="262"/>
      <c r="NO97" s="262"/>
      <c r="NP97" s="262"/>
      <c r="NQ97" s="262"/>
      <c r="NR97" s="262"/>
      <c r="NS97" s="262"/>
      <c r="NT97" s="262"/>
      <c r="NU97" s="262"/>
      <c r="NV97" s="262"/>
      <c r="NW97" s="262"/>
      <c r="NX97" s="262"/>
      <c r="NY97" s="262"/>
      <c r="NZ97" s="262"/>
      <c r="OA97" s="262"/>
      <c r="OB97" s="262"/>
      <c r="OC97" s="262"/>
      <c r="OD97" s="262"/>
      <c r="OE97" s="262"/>
      <c r="OF97" s="262"/>
      <c r="OG97" s="262"/>
      <c r="OH97" s="262"/>
      <c r="OI97" s="262"/>
      <c r="OJ97" s="262"/>
      <c r="OK97" s="262"/>
      <c r="OL97" s="262"/>
      <c r="OM97" s="262"/>
      <c r="ON97" s="262"/>
      <c r="OO97" s="262"/>
      <c r="OP97" s="262"/>
      <c r="OQ97" s="262"/>
      <c r="OR97" s="262"/>
      <c r="OS97" s="262"/>
      <c r="OT97" s="262"/>
      <c r="OU97" s="262"/>
      <c r="OV97" s="262"/>
      <c r="OW97" s="262"/>
      <c r="OX97" s="262"/>
      <c r="OY97" s="262"/>
      <c r="OZ97" s="262"/>
      <c r="PA97" s="262"/>
      <c r="PB97" s="262"/>
      <c r="PC97" s="262"/>
      <c r="PD97" s="262"/>
      <c r="PE97" s="262"/>
      <c r="PF97" s="262"/>
      <c r="PG97" s="262"/>
      <c r="PH97" s="262"/>
      <c r="PI97" s="262"/>
      <c r="PJ97" s="262"/>
      <c r="PK97" s="262"/>
      <c r="PL97" s="262"/>
      <c r="PM97" s="262"/>
      <c r="PN97" s="262"/>
      <c r="PO97" s="262"/>
      <c r="PP97" s="262"/>
      <c r="PQ97" s="262"/>
      <c r="PR97" s="262"/>
      <c r="PS97" s="262"/>
      <c r="PT97" s="262"/>
      <c r="PU97" s="262"/>
      <c r="PV97" s="262"/>
      <c r="PW97" s="262"/>
      <c r="PX97" s="262"/>
      <c r="PY97" s="262"/>
      <c r="PZ97" s="262"/>
      <c r="QA97" s="262"/>
      <c r="QB97" s="262"/>
      <c r="QC97" s="262"/>
      <c r="QD97" s="262"/>
      <c r="QE97" s="262"/>
      <c r="QF97" s="262"/>
      <c r="QG97" s="262"/>
      <c r="QH97" s="262"/>
      <c r="QI97" s="262"/>
      <c r="QJ97" s="262"/>
      <c r="QK97" s="262"/>
      <c r="QL97" s="262"/>
      <c r="QM97" s="262"/>
      <c r="QN97" s="262"/>
      <c r="QO97" s="262"/>
      <c r="QP97" s="262"/>
      <c r="QQ97" s="262"/>
      <c r="QR97" s="262"/>
      <c r="QS97" s="262"/>
      <c r="QT97" s="262"/>
      <c r="QU97" s="262"/>
      <c r="QV97" s="262"/>
      <c r="QW97" s="262"/>
      <c r="QX97" s="262"/>
      <c r="QY97" s="262"/>
      <c r="QZ97" s="262"/>
      <c r="RA97" s="262"/>
      <c r="RB97" s="262"/>
      <c r="RC97" s="262"/>
      <c r="RD97" s="262"/>
      <c r="RE97" s="262"/>
      <c r="RF97" s="262"/>
      <c r="RG97" s="262"/>
      <c r="RH97" s="262"/>
      <c r="RI97" s="262"/>
      <c r="RJ97" s="262"/>
      <c r="RK97" s="262"/>
      <c r="RL97" s="262"/>
      <c r="RM97" s="262"/>
      <c r="RN97" s="262"/>
      <c r="RO97" s="262"/>
      <c r="RP97" s="262"/>
      <c r="RQ97" s="262"/>
      <c r="RR97" s="262"/>
      <c r="RS97" s="262"/>
      <c r="RT97" s="262"/>
      <c r="RU97" s="262"/>
      <c r="RV97" s="262"/>
      <c r="RW97" s="262"/>
      <c r="RX97" s="262"/>
      <c r="RY97" s="262"/>
      <c r="RZ97" s="262"/>
      <c r="SA97" s="262"/>
      <c r="SB97" s="262"/>
      <c r="SC97" s="262"/>
      <c r="SD97" s="262"/>
      <c r="SE97" s="262"/>
      <c r="SF97" s="262"/>
      <c r="SG97" s="262"/>
      <c r="SH97" s="262"/>
      <c r="SI97" s="262"/>
      <c r="SJ97" s="262"/>
      <c r="SK97" s="262"/>
      <c r="SL97" s="262"/>
      <c r="SM97" s="262"/>
      <c r="SN97" s="262"/>
      <c r="SO97" s="262"/>
      <c r="SP97" s="262"/>
      <c r="SQ97" s="262"/>
      <c r="SR97" s="262"/>
      <c r="SS97" s="262"/>
      <c r="ST97" s="262"/>
      <c r="SU97" s="262"/>
      <c r="SV97" s="262"/>
      <c r="SW97" s="262"/>
      <c r="SX97" s="262"/>
      <c r="SY97" s="262"/>
      <c r="SZ97" s="262"/>
      <c r="TA97" s="262"/>
      <c r="TB97" s="262"/>
      <c r="TC97" s="262"/>
      <c r="TD97" s="262"/>
      <c r="TE97" s="262"/>
      <c r="TF97" s="262"/>
      <c r="TG97" s="262"/>
      <c r="TH97" s="262"/>
      <c r="TI97" s="262"/>
      <c r="TJ97" s="262"/>
      <c r="TK97" s="262"/>
      <c r="TL97" s="262"/>
      <c r="TM97" s="262"/>
      <c r="TN97" s="262"/>
      <c r="TO97" s="262"/>
      <c r="TP97" s="262"/>
      <c r="TQ97" s="262"/>
      <c r="TR97" s="262"/>
      <c r="TS97" s="262"/>
      <c r="TT97" s="262"/>
      <c r="TU97" s="262"/>
      <c r="TV97" s="262"/>
      <c r="TW97" s="262"/>
      <c r="TX97" s="262"/>
      <c r="TY97" s="262"/>
      <c r="TZ97" s="262"/>
      <c r="UA97" s="262"/>
      <c r="UB97" s="262"/>
      <c r="UC97" s="262"/>
      <c r="UD97" s="262"/>
      <c r="UE97" s="262"/>
      <c r="UF97" s="262"/>
      <c r="UG97" s="262"/>
      <c r="UH97" s="262"/>
      <c r="UI97" s="262"/>
      <c r="UJ97" s="262"/>
      <c r="UK97" s="262"/>
      <c r="UL97" s="262"/>
      <c r="UM97" s="262"/>
      <c r="UN97" s="262"/>
      <c r="UO97" s="262"/>
      <c r="UP97" s="262"/>
      <c r="UQ97" s="262"/>
      <c r="UR97" s="262"/>
      <c r="US97" s="262"/>
      <c r="UT97" s="262"/>
      <c r="UU97" s="262"/>
      <c r="UV97" s="262"/>
      <c r="UW97" s="262"/>
      <c r="UX97" s="262"/>
      <c r="UY97" s="262"/>
      <c r="UZ97" s="262"/>
      <c r="VA97" s="262"/>
      <c r="VB97" s="262"/>
      <c r="VC97" s="262"/>
      <c r="VD97" s="262"/>
      <c r="VE97" s="262"/>
      <c r="VF97" s="262"/>
      <c r="VG97" s="262"/>
      <c r="VH97" s="262"/>
      <c r="VI97" s="262"/>
      <c r="VJ97" s="262"/>
      <c r="VK97" s="262"/>
      <c r="VL97" s="262"/>
      <c r="VM97" s="262"/>
      <c r="VN97" s="262"/>
      <c r="VO97" s="262"/>
      <c r="VP97" s="262"/>
      <c r="VQ97" s="262"/>
      <c r="VR97" s="262"/>
      <c r="VS97" s="262"/>
      <c r="VT97" s="262"/>
      <c r="VU97" s="262"/>
      <c r="VV97" s="262"/>
      <c r="VW97" s="262"/>
      <c r="VX97" s="262"/>
      <c r="VY97" s="262"/>
      <c r="VZ97" s="262"/>
      <c r="WA97" s="262"/>
      <c r="WB97" s="262"/>
      <c r="WC97" s="262"/>
      <c r="WD97" s="262"/>
      <c r="WE97" s="262"/>
      <c r="WF97" s="262"/>
      <c r="WG97" s="262"/>
      <c r="WH97" s="262"/>
      <c r="WI97" s="262"/>
      <c r="WJ97" s="262"/>
      <c r="WK97" s="262"/>
      <c r="WL97" s="262"/>
      <c r="WM97" s="262"/>
      <c r="WN97" s="262"/>
      <c r="WO97" s="262"/>
      <c r="WP97" s="262"/>
      <c r="WQ97" s="262"/>
      <c r="WR97" s="262"/>
      <c r="WS97" s="262"/>
      <c r="WT97" s="262"/>
      <c r="WU97" s="262"/>
      <c r="WV97" s="262"/>
      <c r="WW97" s="262"/>
      <c r="WX97" s="262"/>
      <c r="WY97" s="262"/>
      <c r="WZ97" s="262"/>
      <c r="XA97" s="262"/>
      <c r="XB97" s="262"/>
      <c r="XC97" s="262"/>
      <c r="XD97" s="262"/>
      <c r="XE97" s="262"/>
      <c r="XF97" s="262"/>
      <c r="XG97" s="262"/>
      <c r="XH97" s="262"/>
      <c r="XI97" s="262"/>
      <c r="XJ97" s="262"/>
      <c r="XK97" s="262"/>
      <c r="XL97" s="262"/>
      <c r="XM97" s="262"/>
      <c r="XN97" s="262"/>
      <c r="XO97" s="262"/>
      <c r="XP97" s="262"/>
      <c r="XQ97" s="262"/>
      <c r="XR97" s="262"/>
      <c r="XS97" s="262"/>
      <c r="XT97" s="262"/>
      <c r="XU97" s="262"/>
      <c r="XV97" s="262"/>
      <c r="XW97" s="262"/>
      <c r="XX97" s="262"/>
      <c r="XY97" s="262"/>
      <c r="XZ97" s="262"/>
      <c r="YA97" s="262"/>
      <c r="YB97" s="262"/>
      <c r="YC97" s="262"/>
      <c r="YD97" s="262"/>
      <c r="YE97" s="262"/>
      <c r="YF97" s="262"/>
      <c r="YG97" s="262"/>
      <c r="YH97" s="262"/>
      <c r="YI97" s="262"/>
      <c r="YJ97" s="262"/>
      <c r="YK97" s="262"/>
      <c r="YL97" s="262"/>
      <c r="YM97" s="262"/>
      <c r="YN97" s="262"/>
      <c r="YO97" s="262"/>
      <c r="YP97" s="262"/>
      <c r="YQ97" s="262"/>
      <c r="YR97" s="262"/>
      <c r="YS97" s="262"/>
      <c r="YT97" s="262"/>
    </row>
    <row r="98" spans="1:670" ht="25.5" x14ac:dyDescent="0.2">
      <c r="B98" s="245"/>
      <c r="C98" s="238" t="s">
        <v>46</v>
      </c>
      <c r="D98" s="238"/>
      <c r="E98" s="247" t="s">
        <v>47</v>
      </c>
      <c r="F98" s="265">
        <f>F99+F100+F101+F102+F103+F104+F105+F106+F107+F108+F110+F111+F113+F109+F112</f>
        <v>95096</v>
      </c>
      <c r="G98" s="265">
        <f t="shared" ref="G98:I98" si="73">G99+G100+G101+G102+G103+G104+G105+G106+G107+G108+G110+G111+G113+G109+G112</f>
        <v>53431</v>
      </c>
      <c r="H98" s="265">
        <f t="shared" si="73"/>
        <v>49552</v>
      </c>
      <c r="I98" s="265">
        <f t="shared" si="73"/>
        <v>52202.709040000002</v>
      </c>
      <c r="J98" s="265">
        <f>J99+J100+J101+J102+J103+J104+J105+J106+J107+J108+J110+J111+J113+J109+J112</f>
        <v>-1228.2909599999998</v>
      </c>
      <c r="K98" s="265">
        <f>K99+K100+K101+K102+K103+K104+K105+K106+K107+K108+K110+K111+K113+K109+K112</f>
        <v>49524.052040000002</v>
      </c>
      <c r="L98" s="242">
        <f t="shared" si="55"/>
        <v>99.943598724572169</v>
      </c>
      <c r="M98" s="265">
        <f>M99+M100+M101+M102+M103+M104+M105+M106+M107+M108+M110+M111+M113+M109+M112</f>
        <v>95096</v>
      </c>
      <c r="N98" s="241">
        <f t="shared" ref="N98:N113" si="74">M98/F98*100</f>
        <v>100</v>
      </c>
      <c r="O98" s="265">
        <f t="shared" ref="O98:P98" si="75">O99+O100+O101+O102+O103+O104+O105+O106+O107+O108+O110+O111+O113+O109+O112</f>
        <v>0</v>
      </c>
      <c r="P98" s="265">
        <f t="shared" si="75"/>
        <v>-27.947960000000023</v>
      </c>
      <c r="Q98" s="265">
        <f t="shared" ref="Q98:T98" si="76">Q99+Q100+Q101+Q102+Q103+Q104+Q105+Q106+Q107+Q108+Q110+Q111+Q113+Q109+Q112</f>
        <v>-27.947000000000003</v>
      </c>
      <c r="R98" s="265">
        <f t="shared" si="76"/>
        <v>0</v>
      </c>
      <c r="S98" s="265">
        <f t="shared" si="76"/>
        <v>-0.84499999999999997</v>
      </c>
      <c r="T98" s="265">
        <f t="shared" si="76"/>
        <v>-27.102</v>
      </c>
      <c r="U98" s="265">
        <f t="shared" ref="U98:V98" si="77">U99+U100+U101+U102+U103+U104+U105+U106+U107+U108+U110+U111+U113</f>
        <v>0</v>
      </c>
      <c r="V98" s="265">
        <f t="shared" si="77"/>
        <v>-9.6000000002505192E-4</v>
      </c>
      <c r="W98" s="241"/>
      <c r="X98" s="241"/>
      <c r="Y98" s="241"/>
      <c r="Z98" s="241"/>
      <c r="AA98" s="257"/>
      <c r="AB98" s="266"/>
    </row>
    <row r="99" spans="1:670" x14ac:dyDescent="0.2">
      <c r="A99" s="236" t="s">
        <v>109</v>
      </c>
      <c r="B99" s="245"/>
      <c r="C99" s="238"/>
      <c r="D99" s="238" t="s">
        <v>88</v>
      </c>
      <c r="E99" s="247" t="s">
        <v>49</v>
      </c>
      <c r="F99" s="241">
        <v>70805</v>
      </c>
      <c r="G99" s="241">
        <v>36513</v>
      </c>
      <c r="H99" s="241">
        <v>36513</v>
      </c>
      <c r="I99" s="241">
        <v>36513</v>
      </c>
      <c r="J99" s="241">
        <f t="shared" ref="J99:J113" si="78">I99-G99</f>
        <v>0</v>
      </c>
      <c r="K99" s="241">
        <v>36513</v>
      </c>
      <c r="L99" s="242">
        <f t="shared" si="55"/>
        <v>100</v>
      </c>
      <c r="M99" s="242">
        <f t="shared" ref="M99:M113" si="79">F99</f>
        <v>70805</v>
      </c>
      <c r="N99" s="241">
        <f t="shared" si="74"/>
        <v>100</v>
      </c>
      <c r="O99" s="241">
        <f t="shared" ref="O99:O108" si="80">M99-F99</f>
        <v>0</v>
      </c>
      <c r="P99" s="241">
        <f t="shared" ref="P99:P113" si="81">K99-H99</f>
        <v>0</v>
      </c>
      <c r="Q99" s="241">
        <f t="shared" ref="Q99:Q113" si="82">R99+S99+T99</f>
        <v>0</v>
      </c>
      <c r="R99" s="242"/>
      <c r="S99" s="242"/>
      <c r="T99" s="241"/>
      <c r="U99" s="241"/>
      <c r="V99" s="241">
        <f t="shared" ref="V99:V108" si="83">P99-Q99-U99</f>
        <v>0</v>
      </c>
      <c r="W99" s="241"/>
      <c r="X99" s="241"/>
      <c r="Y99" s="241"/>
      <c r="Z99" s="241"/>
      <c r="AA99" s="239"/>
      <c r="AB99" s="239"/>
    </row>
    <row r="100" spans="1:670" s="254" customFormat="1" ht="67.5" customHeight="1" x14ac:dyDescent="0.2">
      <c r="A100" s="262"/>
      <c r="C100" s="238"/>
      <c r="D100" s="250" t="s">
        <v>101</v>
      </c>
      <c r="E100" s="246" t="s">
        <v>56</v>
      </c>
      <c r="F100" s="241">
        <v>3427</v>
      </c>
      <c r="G100" s="241">
        <v>1744</v>
      </c>
      <c r="H100" s="241">
        <v>1744</v>
      </c>
      <c r="I100" s="241">
        <v>1743.155</v>
      </c>
      <c r="J100" s="241">
        <f t="shared" si="78"/>
        <v>-0.84500000000002728</v>
      </c>
      <c r="K100" s="241">
        <v>1743.155</v>
      </c>
      <c r="L100" s="242">
        <f t="shared" si="55"/>
        <v>99.951548165137609</v>
      </c>
      <c r="M100" s="242">
        <f t="shared" si="79"/>
        <v>3427</v>
      </c>
      <c r="N100" s="241">
        <f t="shared" si="74"/>
        <v>100</v>
      </c>
      <c r="O100" s="241">
        <f t="shared" si="80"/>
        <v>0</v>
      </c>
      <c r="P100" s="241">
        <f t="shared" si="81"/>
        <v>-0.84500000000002728</v>
      </c>
      <c r="Q100" s="241">
        <f t="shared" si="82"/>
        <v>-0.84499999999999997</v>
      </c>
      <c r="R100" s="241"/>
      <c r="S100" s="242">
        <v>-0.84499999999999997</v>
      </c>
      <c r="T100" s="241"/>
      <c r="U100" s="241"/>
      <c r="V100" s="241">
        <f t="shared" si="83"/>
        <v>-2.7311486405778851E-14</v>
      </c>
      <c r="W100" s="241"/>
      <c r="X100" s="241"/>
      <c r="Y100" s="241"/>
      <c r="Z100" s="241"/>
      <c r="AA100" s="239" t="s">
        <v>54</v>
      </c>
      <c r="AB100" s="239" t="s">
        <v>54</v>
      </c>
      <c r="AC100" s="262"/>
      <c r="AD100" s="262"/>
      <c r="AE100" s="262"/>
      <c r="AF100" s="262"/>
      <c r="AG100" s="262"/>
      <c r="AH100" s="262"/>
      <c r="AI100" s="262"/>
      <c r="AJ100" s="262"/>
      <c r="AK100" s="262"/>
      <c r="AL100" s="262"/>
      <c r="AM100" s="262"/>
      <c r="AN100" s="262"/>
      <c r="AO100" s="262"/>
      <c r="AP100" s="262"/>
      <c r="AQ100" s="262"/>
      <c r="AR100" s="262"/>
      <c r="AS100" s="262"/>
      <c r="AT100" s="262"/>
      <c r="AU100" s="262"/>
      <c r="AV100" s="262"/>
      <c r="AW100" s="262"/>
      <c r="AX100" s="262"/>
      <c r="AY100" s="262"/>
      <c r="AZ100" s="262"/>
      <c r="BA100" s="262"/>
      <c r="BB100" s="262"/>
      <c r="BC100" s="262"/>
      <c r="BD100" s="262"/>
      <c r="BE100" s="262"/>
      <c r="BF100" s="262"/>
      <c r="BG100" s="262"/>
      <c r="BH100" s="262"/>
      <c r="BI100" s="262"/>
      <c r="BJ100" s="262"/>
      <c r="BK100" s="262"/>
      <c r="BL100" s="262"/>
      <c r="BM100" s="262"/>
      <c r="BN100" s="262"/>
      <c r="BO100" s="262"/>
      <c r="BP100" s="262"/>
      <c r="BQ100" s="262"/>
      <c r="BR100" s="262"/>
      <c r="BS100" s="262"/>
      <c r="BT100" s="262"/>
      <c r="BU100" s="262"/>
      <c r="BV100" s="262"/>
      <c r="BW100" s="262"/>
      <c r="BX100" s="262"/>
      <c r="BY100" s="262"/>
      <c r="BZ100" s="262"/>
      <c r="CA100" s="262"/>
      <c r="CB100" s="262"/>
      <c r="CC100" s="262"/>
      <c r="CD100" s="262"/>
      <c r="CE100" s="262"/>
      <c r="CF100" s="262"/>
      <c r="CG100" s="262"/>
      <c r="CH100" s="262"/>
      <c r="CI100" s="262"/>
      <c r="CJ100" s="262"/>
      <c r="CK100" s="262"/>
      <c r="CL100" s="262"/>
      <c r="CM100" s="262"/>
      <c r="CN100" s="262"/>
      <c r="CO100" s="262"/>
      <c r="CP100" s="262"/>
      <c r="CQ100" s="262"/>
      <c r="CR100" s="262"/>
      <c r="CS100" s="262"/>
      <c r="CT100" s="262"/>
      <c r="CU100" s="262"/>
      <c r="CV100" s="262"/>
      <c r="CW100" s="262"/>
      <c r="CX100" s="262"/>
      <c r="CY100" s="262"/>
      <c r="CZ100" s="262"/>
      <c r="DA100" s="262"/>
      <c r="DB100" s="262"/>
      <c r="DC100" s="262"/>
      <c r="DD100" s="262"/>
      <c r="DE100" s="262"/>
      <c r="DF100" s="262"/>
      <c r="DG100" s="262"/>
      <c r="DH100" s="262"/>
      <c r="DI100" s="262"/>
      <c r="DJ100" s="262"/>
      <c r="DK100" s="262"/>
      <c r="DL100" s="262"/>
      <c r="DM100" s="262"/>
      <c r="DN100" s="262"/>
      <c r="DO100" s="262"/>
      <c r="DP100" s="262"/>
      <c r="DQ100" s="262"/>
      <c r="DR100" s="262"/>
      <c r="DS100" s="262"/>
      <c r="DT100" s="262"/>
      <c r="DU100" s="262"/>
      <c r="DV100" s="262"/>
      <c r="DW100" s="262"/>
      <c r="DX100" s="262"/>
      <c r="DY100" s="262"/>
      <c r="DZ100" s="262"/>
      <c r="EA100" s="262"/>
      <c r="EB100" s="262"/>
      <c r="EC100" s="262"/>
      <c r="ED100" s="262"/>
      <c r="EE100" s="262"/>
      <c r="EF100" s="262"/>
      <c r="EG100" s="262"/>
      <c r="EH100" s="262"/>
      <c r="EI100" s="262"/>
      <c r="EJ100" s="262"/>
      <c r="EK100" s="262"/>
      <c r="EL100" s="262"/>
      <c r="EM100" s="262"/>
      <c r="EN100" s="262"/>
      <c r="EO100" s="262"/>
      <c r="EP100" s="262"/>
      <c r="EQ100" s="262"/>
      <c r="ER100" s="262"/>
      <c r="ES100" s="262"/>
      <c r="ET100" s="262"/>
      <c r="EU100" s="262"/>
      <c r="EV100" s="262"/>
      <c r="EW100" s="262"/>
      <c r="EX100" s="262"/>
      <c r="EY100" s="262"/>
      <c r="EZ100" s="262"/>
      <c r="FA100" s="262"/>
      <c r="FB100" s="262"/>
      <c r="FC100" s="262"/>
      <c r="FD100" s="262"/>
      <c r="FE100" s="262"/>
      <c r="FF100" s="262"/>
      <c r="FG100" s="262"/>
      <c r="FH100" s="262"/>
      <c r="FI100" s="262"/>
      <c r="FJ100" s="262"/>
      <c r="FK100" s="262"/>
      <c r="FL100" s="262"/>
      <c r="FM100" s="262"/>
      <c r="FN100" s="262"/>
      <c r="FO100" s="262"/>
      <c r="FP100" s="262"/>
      <c r="FQ100" s="262"/>
      <c r="FR100" s="262"/>
      <c r="FS100" s="262"/>
      <c r="FT100" s="262"/>
      <c r="FU100" s="262"/>
      <c r="FV100" s="262"/>
      <c r="FW100" s="262"/>
      <c r="FX100" s="262"/>
      <c r="FY100" s="262"/>
      <c r="FZ100" s="262"/>
      <c r="GA100" s="262"/>
      <c r="GB100" s="262"/>
      <c r="GC100" s="262"/>
      <c r="GD100" s="262"/>
      <c r="GE100" s="262"/>
      <c r="GF100" s="262"/>
      <c r="GG100" s="262"/>
      <c r="GH100" s="262"/>
      <c r="GI100" s="262"/>
      <c r="GJ100" s="262"/>
      <c r="GK100" s="262"/>
      <c r="GL100" s="262"/>
      <c r="GM100" s="262"/>
      <c r="GN100" s="262"/>
      <c r="GO100" s="262"/>
      <c r="GP100" s="262"/>
      <c r="GQ100" s="262"/>
      <c r="GR100" s="262"/>
      <c r="GS100" s="262"/>
      <c r="GT100" s="262"/>
      <c r="GU100" s="262"/>
      <c r="GV100" s="262"/>
      <c r="GW100" s="262"/>
      <c r="GX100" s="262"/>
      <c r="GY100" s="262"/>
      <c r="GZ100" s="262"/>
      <c r="HA100" s="262"/>
      <c r="HB100" s="262"/>
      <c r="HC100" s="262"/>
      <c r="HD100" s="262"/>
      <c r="HE100" s="262"/>
      <c r="HF100" s="262"/>
      <c r="HG100" s="262"/>
      <c r="HH100" s="262"/>
      <c r="HI100" s="262"/>
      <c r="HJ100" s="262"/>
      <c r="HK100" s="262"/>
      <c r="HL100" s="262"/>
      <c r="HM100" s="262"/>
      <c r="HN100" s="262"/>
      <c r="HO100" s="262"/>
      <c r="HP100" s="262"/>
      <c r="HQ100" s="262"/>
      <c r="HR100" s="262"/>
      <c r="HS100" s="262"/>
      <c r="HT100" s="262"/>
      <c r="HU100" s="262"/>
      <c r="HV100" s="262"/>
      <c r="HW100" s="262"/>
      <c r="HX100" s="262"/>
      <c r="HY100" s="262"/>
      <c r="HZ100" s="262"/>
      <c r="IA100" s="262"/>
      <c r="IB100" s="262"/>
      <c r="IC100" s="262"/>
      <c r="ID100" s="262"/>
      <c r="IE100" s="262"/>
      <c r="IF100" s="262"/>
      <c r="IG100" s="262"/>
      <c r="IH100" s="262"/>
      <c r="II100" s="262"/>
      <c r="IJ100" s="262"/>
      <c r="IK100" s="262"/>
      <c r="IL100" s="262"/>
      <c r="IM100" s="262"/>
      <c r="IN100" s="262"/>
      <c r="IO100" s="262"/>
      <c r="IP100" s="262"/>
      <c r="IQ100" s="262"/>
      <c r="IR100" s="262"/>
      <c r="IS100" s="262"/>
      <c r="IT100" s="262"/>
      <c r="IU100" s="262"/>
      <c r="IV100" s="262"/>
      <c r="IW100" s="262"/>
      <c r="IX100" s="262"/>
      <c r="IY100" s="262"/>
      <c r="IZ100" s="262"/>
      <c r="JA100" s="262"/>
      <c r="JB100" s="262"/>
      <c r="JC100" s="262"/>
      <c r="JD100" s="262"/>
      <c r="JE100" s="262"/>
      <c r="JF100" s="262"/>
      <c r="JG100" s="262"/>
      <c r="JH100" s="262"/>
      <c r="JI100" s="262"/>
      <c r="JJ100" s="262"/>
      <c r="JK100" s="262"/>
      <c r="JL100" s="262"/>
      <c r="JM100" s="262"/>
      <c r="JN100" s="262"/>
      <c r="JO100" s="262"/>
      <c r="JP100" s="262"/>
      <c r="JQ100" s="262"/>
      <c r="JR100" s="262"/>
      <c r="JS100" s="262"/>
      <c r="JT100" s="262"/>
      <c r="JU100" s="262"/>
      <c r="JV100" s="262"/>
      <c r="JW100" s="262"/>
      <c r="JX100" s="262"/>
      <c r="JY100" s="262"/>
      <c r="JZ100" s="262"/>
      <c r="KA100" s="262"/>
      <c r="KB100" s="262"/>
      <c r="KC100" s="262"/>
      <c r="KD100" s="262"/>
      <c r="KE100" s="262"/>
      <c r="KF100" s="262"/>
      <c r="KG100" s="262"/>
      <c r="KH100" s="262"/>
      <c r="KI100" s="262"/>
      <c r="KJ100" s="262"/>
      <c r="KK100" s="262"/>
      <c r="KL100" s="262"/>
      <c r="KM100" s="262"/>
      <c r="KN100" s="262"/>
      <c r="KO100" s="262"/>
      <c r="KP100" s="262"/>
      <c r="KQ100" s="262"/>
      <c r="KR100" s="262"/>
      <c r="KS100" s="262"/>
      <c r="KT100" s="262"/>
      <c r="KU100" s="262"/>
      <c r="KV100" s="262"/>
      <c r="KW100" s="262"/>
      <c r="KX100" s="262"/>
      <c r="KY100" s="262"/>
      <c r="KZ100" s="262"/>
      <c r="LA100" s="262"/>
      <c r="LB100" s="262"/>
      <c r="LC100" s="262"/>
      <c r="LD100" s="262"/>
      <c r="LE100" s="262"/>
      <c r="LF100" s="262"/>
      <c r="LG100" s="262"/>
      <c r="LH100" s="262"/>
      <c r="LI100" s="262"/>
      <c r="LJ100" s="262"/>
      <c r="LK100" s="262"/>
      <c r="LL100" s="262"/>
      <c r="LM100" s="262"/>
      <c r="LN100" s="262"/>
      <c r="LO100" s="262"/>
      <c r="LP100" s="262"/>
      <c r="LQ100" s="262"/>
      <c r="LR100" s="262"/>
      <c r="LS100" s="262"/>
      <c r="LT100" s="262"/>
      <c r="LU100" s="262"/>
      <c r="LV100" s="262"/>
      <c r="LW100" s="262"/>
      <c r="LX100" s="262"/>
      <c r="LY100" s="262"/>
      <c r="LZ100" s="262"/>
      <c r="MA100" s="262"/>
      <c r="MB100" s="262"/>
      <c r="MC100" s="262"/>
      <c r="MD100" s="262"/>
      <c r="ME100" s="262"/>
      <c r="MF100" s="262"/>
      <c r="MG100" s="262"/>
      <c r="MH100" s="262"/>
      <c r="MI100" s="262"/>
      <c r="MJ100" s="262"/>
      <c r="MK100" s="262"/>
      <c r="ML100" s="262"/>
      <c r="MM100" s="262"/>
      <c r="MN100" s="262"/>
      <c r="MO100" s="262"/>
      <c r="MP100" s="262"/>
      <c r="MQ100" s="262"/>
      <c r="MR100" s="262"/>
      <c r="MS100" s="262"/>
      <c r="MT100" s="262"/>
      <c r="MU100" s="262"/>
      <c r="MV100" s="262"/>
      <c r="MW100" s="262"/>
      <c r="MX100" s="262"/>
      <c r="MY100" s="262"/>
      <c r="MZ100" s="262"/>
      <c r="NA100" s="262"/>
      <c r="NB100" s="262"/>
      <c r="NC100" s="262"/>
      <c r="ND100" s="262"/>
      <c r="NE100" s="262"/>
      <c r="NF100" s="262"/>
      <c r="NG100" s="262"/>
      <c r="NH100" s="262"/>
      <c r="NI100" s="262"/>
      <c r="NJ100" s="262"/>
      <c r="NK100" s="262"/>
      <c r="NL100" s="262"/>
      <c r="NM100" s="262"/>
      <c r="NN100" s="262"/>
      <c r="NO100" s="262"/>
      <c r="NP100" s="262"/>
      <c r="NQ100" s="262"/>
      <c r="NR100" s="262"/>
      <c r="NS100" s="262"/>
      <c r="NT100" s="262"/>
      <c r="NU100" s="262"/>
      <c r="NV100" s="262"/>
      <c r="NW100" s="262"/>
      <c r="NX100" s="262"/>
      <c r="NY100" s="262"/>
      <c r="NZ100" s="262"/>
      <c r="OA100" s="262"/>
      <c r="OB100" s="262"/>
      <c r="OC100" s="262"/>
      <c r="OD100" s="262"/>
      <c r="OE100" s="262"/>
      <c r="OF100" s="262"/>
      <c r="OG100" s="262"/>
      <c r="OH100" s="262"/>
      <c r="OI100" s="262"/>
      <c r="OJ100" s="262"/>
      <c r="OK100" s="262"/>
      <c r="OL100" s="262"/>
      <c r="OM100" s="262"/>
      <c r="ON100" s="262"/>
      <c r="OO100" s="262"/>
      <c r="OP100" s="262"/>
      <c r="OQ100" s="262"/>
      <c r="OR100" s="262"/>
      <c r="OS100" s="262"/>
      <c r="OT100" s="262"/>
      <c r="OU100" s="262"/>
      <c r="OV100" s="262"/>
      <c r="OW100" s="262"/>
      <c r="OX100" s="262"/>
      <c r="OY100" s="262"/>
      <c r="OZ100" s="262"/>
      <c r="PA100" s="262"/>
      <c r="PB100" s="262"/>
      <c r="PC100" s="262"/>
      <c r="PD100" s="262"/>
      <c r="PE100" s="262"/>
      <c r="PF100" s="262"/>
      <c r="PG100" s="262"/>
      <c r="PH100" s="262"/>
      <c r="PI100" s="262"/>
      <c r="PJ100" s="262"/>
      <c r="PK100" s="262"/>
      <c r="PL100" s="262"/>
      <c r="PM100" s="262"/>
      <c r="PN100" s="262"/>
      <c r="PO100" s="262"/>
      <c r="PP100" s="262"/>
      <c r="PQ100" s="262"/>
      <c r="PR100" s="262"/>
      <c r="PS100" s="262"/>
      <c r="PT100" s="262"/>
      <c r="PU100" s="262"/>
      <c r="PV100" s="262"/>
      <c r="PW100" s="262"/>
      <c r="PX100" s="262"/>
      <c r="PY100" s="262"/>
      <c r="PZ100" s="262"/>
      <c r="QA100" s="262"/>
      <c r="QB100" s="262"/>
      <c r="QC100" s="262"/>
      <c r="QD100" s="262"/>
      <c r="QE100" s="262"/>
      <c r="QF100" s="262"/>
      <c r="QG100" s="262"/>
      <c r="QH100" s="262"/>
      <c r="QI100" s="262"/>
      <c r="QJ100" s="262"/>
      <c r="QK100" s="262"/>
      <c r="QL100" s="262"/>
      <c r="QM100" s="262"/>
      <c r="QN100" s="262"/>
      <c r="QO100" s="262"/>
      <c r="QP100" s="262"/>
      <c r="QQ100" s="262"/>
      <c r="QR100" s="262"/>
      <c r="QS100" s="262"/>
      <c r="QT100" s="262"/>
      <c r="QU100" s="262"/>
      <c r="QV100" s="262"/>
      <c r="QW100" s="262"/>
      <c r="QX100" s="262"/>
      <c r="QY100" s="262"/>
      <c r="QZ100" s="262"/>
      <c r="RA100" s="262"/>
      <c r="RB100" s="262"/>
      <c r="RC100" s="262"/>
      <c r="RD100" s="262"/>
      <c r="RE100" s="262"/>
      <c r="RF100" s="262"/>
      <c r="RG100" s="262"/>
      <c r="RH100" s="262"/>
      <c r="RI100" s="262"/>
      <c r="RJ100" s="262"/>
      <c r="RK100" s="262"/>
      <c r="RL100" s="262"/>
      <c r="RM100" s="262"/>
      <c r="RN100" s="262"/>
      <c r="RO100" s="262"/>
      <c r="RP100" s="262"/>
      <c r="RQ100" s="262"/>
      <c r="RR100" s="262"/>
      <c r="RS100" s="262"/>
      <c r="RT100" s="262"/>
      <c r="RU100" s="262"/>
      <c r="RV100" s="262"/>
      <c r="RW100" s="262"/>
      <c r="RX100" s="262"/>
      <c r="RY100" s="262"/>
      <c r="RZ100" s="262"/>
      <c r="SA100" s="262"/>
      <c r="SB100" s="262"/>
      <c r="SC100" s="262"/>
      <c r="SD100" s="262"/>
      <c r="SE100" s="262"/>
      <c r="SF100" s="262"/>
      <c r="SG100" s="262"/>
      <c r="SH100" s="262"/>
      <c r="SI100" s="262"/>
      <c r="SJ100" s="262"/>
      <c r="SK100" s="262"/>
      <c r="SL100" s="262"/>
      <c r="SM100" s="262"/>
      <c r="SN100" s="262"/>
      <c r="SO100" s="262"/>
      <c r="SP100" s="262"/>
      <c r="SQ100" s="262"/>
      <c r="SR100" s="262"/>
      <c r="SS100" s="262"/>
      <c r="ST100" s="262"/>
      <c r="SU100" s="262"/>
      <c r="SV100" s="262"/>
      <c r="SW100" s="262"/>
      <c r="SX100" s="262"/>
      <c r="SY100" s="262"/>
      <c r="SZ100" s="262"/>
      <c r="TA100" s="262"/>
      <c r="TB100" s="262"/>
      <c r="TC100" s="262"/>
      <c r="TD100" s="262"/>
      <c r="TE100" s="262"/>
      <c r="TF100" s="262"/>
      <c r="TG100" s="262"/>
      <c r="TH100" s="262"/>
      <c r="TI100" s="262"/>
      <c r="TJ100" s="262"/>
      <c r="TK100" s="262"/>
      <c r="TL100" s="262"/>
      <c r="TM100" s="262"/>
      <c r="TN100" s="262"/>
      <c r="TO100" s="262"/>
      <c r="TP100" s="262"/>
      <c r="TQ100" s="262"/>
      <c r="TR100" s="262"/>
      <c r="TS100" s="262"/>
      <c r="TT100" s="262"/>
      <c r="TU100" s="262"/>
      <c r="TV100" s="262"/>
      <c r="TW100" s="262"/>
      <c r="TX100" s="262"/>
      <c r="TY100" s="262"/>
      <c r="TZ100" s="262"/>
      <c r="UA100" s="262"/>
      <c r="UB100" s="262"/>
      <c r="UC100" s="262"/>
      <c r="UD100" s="262"/>
      <c r="UE100" s="262"/>
      <c r="UF100" s="262"/>
      <c r="UG100" s="262"/>
      <c r="UH100" s="262"/>
      <c r="UI100" s="262"/>
      <c r="UJ100" s="262"/>
      <c r="UK100" s="262"/>
      <c r="UL100" s="262"/>
      <c r="UM100" s="262"/>
      <c r="UN100" s="262"/>
      <c r="UO100" s="262"/>
      <c r="UP100" s="262"/>
      <c r="UQ100" s="262"/>
      <c r="UR100" s="262"/>
      <c r="US100" s="262"/>
      <c r="UT100" s="262"/>
      <c r="UU100" s="262"/>
      <c r="UV100" s="262"/>
      <c r="UW100" s="262"/>
      <c r="UX100" s="262"/>
      <c r="UY100" s="262"/>
      <c r="UZ100" s="262"/>
      <c r="VA100" s="262"/>
      <c r="VB100" s="262"/>
      <c r="VC100" s="262"/>
      <c r="VD100" s="262"/>
      <c r="VE100" s="262"/>
      <c r="VF100" s="262"/>
      <c r="VG100" s="262"/>
      <c r="VH100" s="262"/>
      <c r="VI100" s="262"/>
      <c r="VJ100" s="262"/>
      <c r="VK100" s="262"/>
      <c r="VL100" s="262"/>
      <c r="VM100" s="262"/>
      <c r="VN100" s="262"/>
      <c r="VO100" s="262"/>
      <c r="VP100" s="262"/>
      <c r="VQ100" s="262"/>
      <c r="VR100" s="262"/>
      <c r="VS100" s="262"/>
      <c r="VT100" s="262"/>
      <c r="VU100" s="262"/>
      <c r="VV100" s="262"/>
      <c r="VW100" s="262"/>
      <c r="VX100" s="262"/>
      <c r="VY100" s="262"/>
      <c r="VZ100" s="262"/>
      <c r="WA100" s="262"/>
      <c r="WB100" s="262"/>
      <c r="WC100" s="262"/>
      <c r="WD100" s="262"/>
      <c r="WE100" s="262"/>
      <c r="WF100" s="262"/>
      <c r="WG100" s="262"/>
      <c r="WH100" s="262"/>
      <c r="WI100" s="262"/>
      <c r="WJ100" s="262"/>
      <c r="WK100" s="262"/>
      <c r="WL100" s="262"/>
      <c r="WM100" s="262"/>
      <c r="WN100" s="262"/>
      <c r="WO100" s="262"/>
      <c r="WP100" s="262"/>
      <c r="WQ100" s="262"/>
      <c r="WR100" s="262"/>
      <c r="WS100" s="262"/>
      <c r="WT100" s="262"/>
      <c r="WU100" s="262"/>
      <c r="WV100" s="262"/>
      <c r="WW100" s="262"/>
      <c r="WX100" s="262"/>
      <c r="WY100" s="262"/>
      <c r="WZ100" s="262"/>
      <c r="XA100" s="262"/>
      <c r="XB100" s="262"/>
      <c r="XC100" s="262"/>
      <c r="XD100" s="262"/>
      <c r="XE100" s="262"/>
      <c r="XF100" s="262"/>
      <c r="XG100" s="262"/>
      <c r="XH100" s="262"/>
      <c r="XI100" s="262"/>
      <c r="XJ100" s="262"/>
      <c r="XK100" s="262"/>
      <c r="XL100" s="262"/>
      <c r="XM100" s="262"/>
      <c r="XN100" s="262"/>
      <c r="XO100" s="262"/>
      <c r="XP100" s="262"/>
      <c r="XQ100" s="262"/>
      <c r="XR100" s="262"/>
      <c r="XS100" s="262"/>
      <c r="XT100" s="262"/>
      <c r="XU100" s="262"/>
      <c r="XV100" s="262"/>
      <c r="XW100" s="262"/>
      <c r="XX100" s="262"/>
      <c r="XY100" s="262"/>
      <c r="XZ100" s="262"/>
      <c r="YA100" s="262"/>
      <c r="YB100" s="262"/>
      <c r="YC100" s="262"/>
      <c r="YD100" s="262"/>
      <c r="YE100" s="262"/>
      <c r="YF100" s="262"/>
      <c r="YG100" s="262"/>
      <c r="YH100" s="262"/>
      <c r="YI100" s="262"/>
      <c r="YJ100" s="262"/>
      <c r="YK100" s="262"/>
      <c r="YL100" s="262"/>
      <c r="YM100" s="262"/>
      <c r="YN100" s="262"/>
      <c r="YO100" s="262"/>
      <c r="YP100" s="262"/>
      <c r="YQ100" s="262"/>
      <c r="YR100" s="262"/>
      <c r="YS100" s="262"/>
      <c r="YT100" s="262"/>
    </row>
    <row r="101" spans="1:670" ht="38.25" x14ac:dyDescent="0.2">
      <c r="B101" s="245"/>
      <c r="C101" s="238"/>
      <c r="D101" s="250" t="s">
        <v>103</v>
      </c>
      <c r="E101" s="251" t="s">
        <v>58</v>
      </c>
      <c r="F101" s="241">
        <v>2327</v>
      </c>
      <c r="G101" s="241">
        <v>1130</v>
      </c>
      <c r="H101" s="241">
        <v>1130</v>
      </c>
      <c r="I101" s="241">
        <v>1130</v>
      </c>
      <c r="J101" s="241">
        <f t="shared" si="78"/>
        <v>0</v>
      </c>
      <c r="K101" s="241">
        <v>1130</v>
      </c>
      <c r="L101" s="242">
        <f t="shared" si="55"/>
        <v>100</v>
      </c>
      <c r="M101" s="242">
        <f t="shared" si="79"/>
        <v>2327</v>
      </c>
      <c r="N101" s="241">
        <f t="shared" si="74"/>
        <v>100</v>
      </c>
      <c r="O101" s="241">
        <f t="shared" si="80"/>
        <v>0</v>
      </c>
      <c r="P101" s="241">
        <f t="shared" si="81"/>
        <v>0</v>
      </c>
      <c r="Q101" s="241">
        <f t="shared" si="82"/>
        <v>0</v>
      </c>
      <c r="R101" s="242"/>
      <c r="S101" s="242"/>
      <c r="T101" s="241"/>
      <c r="U101" s="241"/>
      <c r="V101" s="241">
        <v>0</v>
      </c>
      <c r="W101" s="241"/>
      <c r="X101" s="241"/>
      <c r="Y101" s="241"/>
      <c r="Z101" s="241"/>
      <c r="AA101" s="239"/>
      <c r="AB101" s="239"/>
    </row>
    <row r="102" spans="1:670" x14ac:dyDescent="0.2">
      <c r="B102" s="238"/>
      <c r="C102" s="238"/>
      <c r="D102" s="238" t="s">
        <v>59</v>
      </c>
      <c r="E102" s="247" t="s">
        <v>60</v>
      </c>
      <c r="F102" s="241">
        <v>3765</v>
      </c>
      <c r="G102" s="241">
        <v>2482</v>
      </c>
      <c r="H102" s="241">
        <v>2482</v>
      </c>
      <c r="I102" s="241">
        <v>2482</v>
      </c>
      <c r="J102" s="241">
        <f t="shared" si="78"/>
        <v>0</v>
      </c>
      <c r="K102" s="241">
        <v>2482</v>
      </c>
      <c r="L102" s="242">
        <f t="shared" si="55"/>
        <v>100</v>
      </c>
      <c r="M102" s="242">
        <f t="shared" si="79"/>
        <v>3765</v>
      </c>
      <c r="N102" s="241">
        <f t="shared" si="74"/>
        <v>100</v>
      </c>
      <c r="O102" s="241">
        <f t="shared" si="80"/>
        <v>0</v>
      </c>
      <c r="P102" s="241">
        <f t="shared" si="81"/>
        <v>0</v>
      </c>
      <c r="Q102" s="241">
        <f t="shared" si="82"/>
        <v>0</v>
      </c>
      <c r="R102" s="241"/>
      <c r="S102" s="241"/>
      <c r="T102" s="241"/>
      <c r="U102" s="241"/>
      <c r="V102" s="241">
        <v>0</v>
      </c>
      <c r="W102" s="241"/>
      <c r="X102" s="241"/>
      <c r="Y102" s="241"/>
      <c r="Z102" s="241"/>
      <c r="AA102" s="239"/>
      <c r="AB102" s="239"/>
    </row>
    <row r="103" spans="1:670" ht="46.5" customHeight="1" x14ac:dyDescent="0.2">
      <c r="B103" s="245"/>
      <c r="C103" s="238"/>
      <c r="D103" s="238" t="s">
        <v>61</v>
      </c>
      <c r="E103" s="247" t="s">
        <v>102</v>
      </c>
      <c r="F103" s="241">
        <v>3209</v>
      </c>
      <c r="G103" s="241">
        <v>1680</v>
      </c>
      <c r="H103" s="241">
        <v>1680</v>
      </c>
      <c r="I103" s="241">
        <v>1680</v>
      </c>
      <c r="J103" s="241">
        <f t="shared" si="78"/>
        <v>0</v>
      </c>
      <c r="K103" s="241">
        <v>1680</v>
      </c>
      <c r="L103" s="242">
        <f t="shared" si="55"/>
        <v>100</v>
      </c>
      <c r="M103" s="242">
        <f t="shared" si="79"/>
        <v>3209</v>
      </c>
      <c r="N103" s="241">
        <f t="shared" si="74"/>
        <v>100</v>
      </c>
      <c r="O103" s="241">
        <f t="shared" si="80"/>
        <v>0</v>
      </c>
      <c r="P103" s="241">
        <f t="shared" si="81"/>
        <v>0</v>
      </c>
      <c r="Q103" s="241">
        <f t="shared" si="82"/>
        <v>0</v>
      </c>
      <c r="R103" s="242"/>
      <c r="S103" s="242"/>
      <c r="T103" s="241"/>
      <c r="U103" s="241"/>
      <c r="V103" s="241">
        <f t="shared" si="83"/>
        <v>0</v>
      </c>
      <c r="W103" s="241"/>
      <c r="X103" s="241"/>
      <c r="Y103" s="241"/>
      <c r="Z103" s="241"/>
      <c r="AA103" s="239"/>
      <c r="AB103" s="239"/>
    </row>
    <row r="104" spans="1:670" ht="25.5" x14ac:dyDescent="0.2">
      <c r="B104" s="245"/>
      <c r="C104" s="238"/>
      <c r="D104" s="250" t="s">
        <v>89</v>
      </c>
      <c r="E104" s="259" t="s">
        <v>110</v>
      </c>
      <c r="F104" s="241">
        <v>13</v>
      </c>
      <c r="G104" s="241">
        <v>0</v>
      </c>
      <c r="H104" s="241">
        <v>0</v>
      </c>
      <c r="I104" s="241">
        <v>0</v>
      </c>
      <c r="J104" s="241">
        <f t="shared" si="78"/>
        <v>0</v>
      </c>
      <c r="K104" s="241">
        <v>0</v>
      </c>
      <c r="L104" s="242">
        <v>0</v>
      </c>
      <c r="M104" s="242">
        <f t="shared" si="79"/>
        <v>13</v>
      </c>
      <c r="N104" s="241">
        <f t="shared" si="74"/>
        <v>100</v>
      </c>
      <c r="O104" s="241">
        <f t="shared" si="80"/>
        <v>0</v>
      </c>
      <c r="P104" s="241">
        <f t="shared" si="81"/>
        <v>0</v>
      </c>
      <c r="Q104" s="241">
        <f t="shared" si="82"/>
        <v>0</v>
      </c>
      <c r="R104" s="242"/>
      <c r="S104" s="242"/>
      <c r="T104" s="241"/>
      <c r="U104" s="241"/>
      <c r="V104" s="241">
        <f t="shared" si="83"/>
        <v>0</v>
      </c>
      <c r="W104" s="241"/>
      <c r="X104" s="241"/>
      <c r="Y104" s="241"/>
      <c r="Z104" s="241"/>
      <c r="AA104" s="239"/>
      <c r="AB104" s="239"/>
    </row>
    <row r="105" spans="1:670" ht="51" x14ac:dyDescent="0.2">
      <c r="B105" s="238"/>
      <c r="C105" s="238"/>
      <c r="D105" s="238" t="s">
        <v>64</v>
      </c>
      <c r="E105" s="258" t="s">
        <v>65</v>
      </c>
      <c r="F105" s="241">
        <v>2139</v>
      </c>
      <c r="G105" s="241">
        <v>993</v>
      </c>
      <c r="H105" s="241">
        <v>993</v>
      </c>
      <c r="I105" s="241">
        <v>993</v>
      </c>
      <c r="J105" s="241">
        <f t="shared" si="78"/>
        <v>0</v>
      </c>
      <c r="K105" s="241">
        <v>993</v>
      </c>
      <c r="L105" s="242">
        <f t="shared" si="55"/>
        <v>100</v>
      </c>
      <c r="M105" s="242">
        <f t="shared" si="79"/>
        <v>2139</v>
      </c>
      <c r="N105" s="241">
        <f t="shared" si="74"/>
        <v>100</v>
      </c>
      <c r="O105" s="241">
        <f t="shared" si="80"/>
        <v>0</v>
      </c>
      <c r="P105" s="241">
        <f t="shared" si="81"/>
        <v>0</v>
      </c>
      <c r="Q105" s="241">
        <f t="shared" si="82"/>
        <v>0</v>
      </c>
      <c r="R105" s="241"/>
      <c r="S105" s="242"/>
      <c r="T105" s="241"/>
      <c r="U105" s="241"/>
      <c r="V105" s="241">
        <f t="shared" si="83"/>
        <v>0</v>
      </c>
      <c r="W105" s="241"/>
      <c r="X105" s="241"/>
      <c r="Y105" s="241"/>
      <c r="Z105" s="241"/>
      <c r="AA105" s="239"/>
      <c r="AB105" s="239"/>
    </row>
    <row r="106" spans="1:670" ht="68.25" customHeight="1" x14ac:dyDescent="0.2">
      <c r="B106" s="245"/>
      <c r="C106" s="238"/>
      <c r="D106" s="250" t="s">
        <v>95</v>
      </c>
      <c r="E106" s="284" t="s">
        <v>96</v>
      </c>
      <c r="F106" s="241">
        <v>473</v>
      </c>
      <c r="G106" s="241">
        <v>473</v>
      </c>
      <c r="H106" s="241">
        <v>104</v>
      </c>
      <c r="I106" s="241">
        <v>467.99099999999999</v>
      </c>
      <c r="J106" s="241">
        <f t="shared" si="78"/>
        <v>-5.0090000000000146</v>
      </c>
      <c r="K106" s="241">
        <v>104</v>
      </c>
      <c r="L106" s="242">
        <f t="shared" si="55"/>
        <v>100</v>
      </c>
      <c r="M106" s="242">
        <f t="shared" si="79"/>
        <v>473</v>
      </c>
      <c r="N106" s="241">
        <f t="shared" si="74"/>
        <v>100</v>
      </c>
      <c r="O106" s="241">
        <f t="shared" si="80"/>
        <v>0</v>
      </c>
      <c r="P106" s="241">
        <f t="shared" si="81"/>
        <v>0</v>
      </c>
      <c r="Q106" s="241">
        <f t="shared" si="82"/>
        <v>0</v>
      </c>
      <c r="R106" s="242"/>
      <c r="S106" s="242"/>
      <c r="T106" s="241"/>
      <c r="U106" s="241"/>
      <c r="V106" s="241">
        <f t="shared" si="83"/>
        <v>0</v>
      </c>
      <c r="W106" s="241"/>
      <c r="X106" s="241"/>
      <c r="Y106" s="241"/>
      <c r="Z106" s="241"/>
      <c r="AA106" s="239"/>
      <c r="AB106" s="239" t="s">
        <v>54</v>
      </c>
    </row>
    <row r="107" spans="1:670" ht="69" customHeight="1" x14ac:dyDescent="0.2">
      <c r="B107" s="238"/>
      <c r="C107" s="238"/>
      <c r="D107" s="250" t="s">
        <v>71</v>
      </c>
      <c r="E107" s="246" t="s">
        <v>104</v>
      </c>
      <c r="F107" s="241">
        <v>803</v>
      </c>
      <c r="G107" s="241">
        <v>803</v>
      </c>
      <c r="H107" s="241">
        <v>345</v>
      </c>
      <c r="I107" s="241">
        <v>344.33204000000001</v>
      </c>
      <c r="J107" s="241">
        <f t="shared" si="78"/>
        <v>-458.66795999999999</v>
      </c>
      <c r="K107" s="241">
        <v>344.33204000000001</v>
      </c>
      <c r="L107" s="242">
        <f t="shared" si="55"/>
        <v>99.806388405797108</v>
      </c>
      <c r="M107" s="242">
        <f t="shared" si="79"/>
        <v>803</v>
      </c>
      <c r="N107" s="241">
        <f t="shared" si="74"/>
        <v>100</v>
      </c>
      <c r="O107" s="241">
        <f t="shared" si="80"/>
        <v>0</v>
      </c>
      <c r="P107" s="241">
        <f t="shared" si="81"/>
        <v>-0.66795999999999367</v>
      </c>
      <c r="Q107" s="241">
        <f t="shared" si="82"/>
        <v>-0.66700000000000004</v>
      </c>
      <c r="R107" s="241"/>
      <c r="S107" s="242"/>
      <c r="T107" s="241">
        <v>-0.66700000000000004</v>
      </c>
      <c r="U107" s="241"/>
      <c r="V107" s="241">
        <f t="shared" si="83"/>
        <v>-9.5999999999363261E-4</v>
      </c>
      <c r="W107" s="241"/>
      <c r="X107" s="241"/>
      <c r="Y107" s="241"/>
      <c r="Z107" s="241"/>
      <c r="AA107" s="239" t="s">
        <v>54</v>
      </c>
      <c r="AB107" s="239" t="s">
        <v>54</v>
      </c>
    </row>
    <row r="108" spans="1:670" ht="25.5" customHeight="1" x14ac:dyDescent="0.2">
      <c r="B108" s="238"/>
      <c r="C108" s="238"/>
      <c r="D108" s="238" t="s">
        <v>97</v>
      </c>
      <c r="E108" s="247" t="s">
        <v>98</v>
      </c>
      <c r="F108" s="241">
        <v>4065</v>
      </c>
      <c r="G108" s="241">
        <v>3543</v>
      </c>
      <c r="H108" s="241">
        <v>3543</v>
      </c>
      <c r="I108" s="241">
        <v>3543</v>
      </c>
      <c r="J108" s="241">
        <f t="shared" si="78"/>
        <v>0</v>
      </c>
      <c r="K108" s="241">
        <v>3543</v>
      </c>
      <c r="L108" s="242">
        <f t="shared" si="55"/>
        <v>100</v>
      </c>
      <c r="M108" s="242">
        <f t="shared" si="79"/>
        <v>4065</v>
      </c>
      <c r="N108" s="241">
        <f t="shared" si="74"/>
        <v>100</v>
      </c>
      <c r="O108" s="241">
        <f t="shared" si="80"/>
        <v>0</v>
      </c>
      <c r="P108" s="241">
        <f t="shared" si="81"/>
        <v>0</v>
      </c>
      <c r="Q108" s="241">
        <f t="shared" si="82"/>
        <v>0</v>
      </c>
      <c r="R108" s="242"/>
      <c r="S108" s="242"/>
      <c r="T108" s="241"/>
      <c r="U108" s="241"/>
      <c r="V108" s="241">
        <f t="shared" si="83"/>
        <v>0</v>
      </c>
      <c r="W108" s="241"/>
      <c r="X108" s="241"/>
      <c r="Y108" s="241"/>
      <c r="Z108" s="241"/>
      <c r="AA108" s="239"/>
      <c r="AB108" s="239"/>
    </row>
    <row r="109" spans="1:670" ht="63.75" x14ac:dyDescent="0.2">
      <c r="B109" s="238"/>
      <c r="C109" s="238"/>
      <c r="D109" s="250" t="s">
        <v>73</v>
      </c>
      <c r="E109" s="246" t="s">
        <v>74</v>
      </c>
      <c r="F109" s="241">
        <v>508</v>
      </c>
      <c r="G109" s="241">
        <v>508</v>
      </c>
      <c r="H109" s="241">
        <v>187</v>
      </c>
      <c r="I109" s="241">
        <v>377.536</v>
      </c>
      <c r="J109" s="241">
        <f t="shared" si="78"/>
        <v>-130.464</v>
      </c>
      <c r="K109" s="241">
        <v>187</v>
      </c>
      <c r="L109" s="242">
        <f t="shared" si="55"/>
        <v>100</v>
      </c>
      <c r="M109" s="242">
        <f t="shared" si="79"/>
        <v>508</v>
      </c>
      <c r="N109" s="241">
        <f t="shared" si="74"/>
        <v>100</v>
      </c>
      <c r="O109" s="241">
        <v>0</v>
      </c>
      <c r="P109" s="241">
        <f t="shared" si="81"/>
        <v>0</v>
      </c>
      <c r="Q109" s="241">
        <f t="shared" si="82"/>
        <v>0</v>
      </c>
      <c r="R109" s="242"/>
      <c r="S109" s="242"/>
      <c r="T109" s="241"/>
      <c r="U109" s="241"/>
      <c r="V109" s="241">
        <v>0</v>
      </c>
      <c r="W109" s="260"/>
      <c r="X109" s="260"/>
      <c r="Y109" s="260"/>
      <c r="Z109" s="241"/>
      <c r="AA109" s="239"/>
      <c r="AB109" s="239" t="s">
        <v>54</v>
      </c>
    </row>
    <row r="110" spans="1:670" ht="65.25" customHeight="1" x14ac:dyDescent="0.2">
      <c r="B110" s="245"/>
      <c r="C110" s="238"/>
      <c r="D110" s="250" t="s">
        <v>75</v>
      </c>
      <c r="E110" s="246" t="s">
        <v>76</v>
      </c>
      <c r="F110" s="241">
        <v>2800</v>
      </c>
      <c r="G110" s="241">
        <v>2800</v>
      </c>
      <c r="H110" s="241">
        <v>400</v>
      </c>
      <c r="I110" s="241">
        <v>2524.13</v>
      </c>
      <c r="J110" s="241">
        <f t="shared" si="78"/>
        <v>-275.86999999999989</v>
      </c>
      <c r="K110" s="241">
        <v>400</v>
      </c>
      <c r="L110" s="242">
        <f t="shared" si="55"/>
        <v>100</v>
      </c>
      <c r="M110" s="242">
        <f t="shared" si="79"/>
        <v>2800</v>
      </c>
      <c r="N110" s="241">
        <f t="shared" si="74"/>
        <v>100</v>
      </c>
      <c r="O110" s="241">
        <f t="shared" ref="O110:O113" si="84">M110-F110</f>
        <v>0</v>
      </c>
      <c r="P110" s="241">
        <f t="shared" si="81"/>
        <v>0</v>
      </c>
      <c r="Q110" s="241">
        <f t="shared" si="82"/>
        <v>0</v>
      </c>
      <c r="R110" s="242"/>
      <c r="S110" s="242"/>
      <c r="T110" s="242"/>
      <c r="U110" s="242"/>
      <c r="V110" s="241">
        <v>0</v>
      </c>
      <c r="W110" s="241"/>
      <c r="X110" s="241"/>
      <c r="Y110" s="241"/>
      <c r="Z110" s="241"/>
      <c r="AA110" s="239"/>
      <c r="AB110" s="239" t="s">
        <v>54</v>
      </c>
    </row>
    <row r="111" spans="1:670" ht="68.25" customHeight="1" x14ac:dyDescent="0.2">
      <c r="B111" s="238"/>
      <c r="C111" s="238"/>
      <c r="D111" s="250" t="s">
        <v>77</v>
      </c>
      <c r="E111" s="246" t="s">
        <v>78</v>
      </c>
      <c r="F111" s="241">
        <v>565</v>
      </c>
      <c r="G111" s="241">
        <v>565</v>
      </c>
      <c r="H111" s="241">
        <v>240</v>
      </c>
      <c r="I111" s="241">
        <v>239.517</v>
      </c>
      <c r="J111" s="241">
        <f t="shared" si="78"/>
        <v>-325.483</v>
      </c>
      <c r="K111" s="241">
        <v>239.517</v>
      </c>
      <c r="L111" s="242">
        <f t="shared" si="55"/>
        <v>99.798749999999998</v>
      </c>
      <c r="M111" s="242">
        <f t="shared" si="79"/>
        <v>565</v>
      </c>
      <c r="N111" s="241">
        <f t="shared" si="74"/>
        <v>100</v>
      </c>
      <c r="O111" s="241">
        <f t="shared" si="84"/>
        <v>0</v>
      </c>
      <c r="P111" s="241">
        <f t="shared" si="81"/>
        <v>-0.48300000000000409</v>
      </c>
      <c r="Q111" s="241">
        <f t="shared" si="82"/>
        <v>-0.48299999999999998</v>
      </c>
      <c r="R111" s="241"/>
      <c r="S111" s="242"/>
      <c r="T111" s="241">
        <v>-0.48299999999999998</v>
      </c>
      <c r="U111" s="241"/>
      <c r="V111" s="241">
        <f t="shared" ref="V111:V117" si="85">P111-Q111-U111</f>
        <v>-4.1078251911130792E-15</v>
      </c>
      <c r="W111" s="241"/>
      <c r="X111" s="241"/>
      <c r="Y111" s="241"/>
      <c r="Z111" s="241"/>
      <c r="AA111" s="239" t="s">
        <v>54</v>
      </c>
      <c r="AB111" s="239" t="s">
        <v>54</v>
      </c>
    </row>
    <row r="112" spans="1:670" ht="69.75" customHeight="1" x14ac:dyDescent="0.2">
      <c r="B112" s="245"/>
      <c r="C112" s="238"/>
      <c r="D112" s="250" t="s">
        <v>79</v>
      </c>
      <c r="E112" s="246" t="s">
        <v>80</v>
      </c>
      <c r="F112" s="242">
        <v>182</v>
      </c>
      <c r="G112" s="242">
        <v>182</v>
      </c>
      <c r="H112" s="242">
        <v>182</v>
      </c>
      <c r="I112" s="242">
        <v>156.048</v>
      </c>
      <c r="J112" s="241">
        <f t="shared" si="78"/>
        <v>-25.951999999999998</v>
      </c>
      <c r="K112" s="242">
        <v>156.048</v>
      </c>
      <c r="L112" s="242">
        <f t="shared" si="55"/>
        <v>85.740659340659349</v>
      </c>
      <c r="M112" s="242">
        <f t="shared" si="79"/>
        <v>182</v>
      </c>
      <c r="N112" s="241">
        <f t="shared" si="74"/>
        <v>100</v>
      </c>
      <c r="O112" s="241">
        <f t="shared" si="84"/>
        <v>0</v>
      </c>
      <c r="P112" s="241">
        <f t="shared" si="81"/>
        <v>-25.951999999999998</v>
      </c>
      <c r="Q112" s="241">
        <f t="shared" si="82"/>
        <v>-25.952000000000002</v>
      </c>
      <c r="R112" s="242"/>
      <c r="S112" s="253"/>
      <c r="T112" s="253">
        <v>-25.952000000000002</v>
      </c>
      <c r="U112" s="242"/>
      <c r="V112" s="241">
        <v>0</v>
      </c>
      <c r="W112" s="241"/>
      <c r="X112" s="241"/>
      <c r="Y112" s="241"/>
      <c r="Z112" s="241"/>
      <c r="AA112" s="239" t="s">
        <v>54</v>
      </c>
      <c r="AB112" s="239" t="s">
        <v>54</v>
      </c>
    </row>
    <row r="113" spans="1:670" ht="25.5" x14ac:dyDescent="0.2">
      <c r="B113" s="245"/>
      <c r="C113" s="238"/>
      <c r="D113" s="238" t="s">
        <v>83</v>
      </c>
      <c r="E113" s="247" t="s">
        <v>84</v>
      </c>
      <c r="F113" s="241">
        <v>15</v>
      </c>
      <c r="G113" s="241">
        <v>15</v>
      </c>
      <c r="H113" s="241">
        <v>9</v>
      </c>
      <c r="I113" s="241">
        <v>9</v>
      </c>
      <c r="J113" s="241">
        <f t="shared" si="78"/>
        <v>-6</v>
      </c>
      <c r="K113" s="241">
        <v>9</v>
      </c>
      <c r="L113" s="242">
        <f t="shared" si="55"/>
        <v>100</v>
      </c>
      <c r="M113" s="242">
        <f t="shared" si="79"/>
        <v>15</v>
      </c>
      <c r="N113" s="241">
        <f t="shared" si="74"/>
        <v>100</v>
      </c>
      <c r="O113" s="241">
        <f t="shared" si="84"/>
        <v>0</v>
      </c>
      <c r="P113" s="241">
        <f t="shared" si="81"/>
        <v>0</v>
      </c>
      <c r="Q113" s="241">
        <f t="shared" si="82"/>
        <v>0</v>
      </c>
      <c r="R113" s="242"/>
      <c r="S113" s="242"/>
      <c r="T113" s="241"/>
      <c r="U113" s="241"/>
      <c r="V113" s="241">
        <f t="shared" si="85"/>
        <v>0</v>
      </c>
      <c r="W113" s="241"/>
      <c r="X113" s="241"/>
      <c r="Y113" s="241"/>
      <c r="Z113" s="241"/>
      <c r="AA113" s="239"/>
      <c r="AB113" s="239" t="s">
        <v>205</v>
      </c>
    </row>
    <row r="114" spans="1:670" s="254" customFormat="1" ht="79.5" customHeight="1" x14ac:dyDescent="0.2">
      <c r="A114" s="262"/>
      <c r="B114" s="238" t="s">
        <v>87</v>
      </c>
      <c r="C114" s="238"/>
      <c r="D114" s="238"/>
      <c r="E114" s="46" t="s">
        <v>261</v>
      </c>
      <c r="F114" s="241">
        <f t="shared" ref="F114:K114" si="86">F115</f>
        <v>536343</v>
      </c>
      <c r="G114" s="241">
        <f t="shared" si="86"/>
        <v>325320</v>
      </c>
      <c r="H114" s="241">
        <f t="shared" si="86"/>
        <v>314409</v>
      </c>
      <c r="I114" s="241">
        <f t="shared" si="86"/>
        <v>315205.73599999998</v>
      </c>
      <c r="J114" s="241">
        <f t="shared" si="86"/>
        <v>-10114.264000000003</v>
      </c>
      <c r="K114" s="241">
        <f t="shared" si="86"/>
        <v>313560.64500000002</v>
      </c>
      <c r="L114" s="242">
        <f t="shared" si="55"/>
        <v>99.730174708739256</v>
      </c>
      <c r="M114" s="241">
        <f t="shared" ref="M114:P114" si="87">M115</f>
        <v>536343</v>
      </c>
      <c r="N114" s="241">
        <f t="shared" ref="N114:N131" si="88">M114/F114*100</f>
        <v>100</v>
      </c>
      <c r="O114" s="241">
        <f t="shared" si="87"/>
        <v>0</v>
      </c>
      <c r="P114" s="241">
        <f t="shared" si="87"/>
        <v>-848.35500000000309</v>
      </c>
      <c r="Q114" s="241">
        <f>+R114+S114+T114</f>
        <v>-848.35200000000009</v>
      </c>
      <c r="R114" s="241">
        <f t="shared" ref="R114:V114" si="89">R115</f>
        <v>0</v>
      </c>
      <c r="S114" s="241">
        <f t="shared" si="89"/>
        <v>-425.05</v>
      </c>
      <c r="T114" s="241">
        <f t="shared" si="89"/>
        <v>-423.30200000000002</v>
      </c>
      <c r="U114" s="241">
        <f t="shared" si="89"/>
        <v>0</v>
      </c>
      <c r="V114" s="241">
        <f t="shared" si="89"/>
        <v>0</v>
      </c>
      <c r="W114" s="263"/>
      <c r="X114" s="263"/>
      <c r="Y114" s="263"/>
      <c r="Z114" s="263"/>
      <c r="AA114" s="267"/>
      <c r="AC114" s="236"/>
      <c r="AD114" s="262"/>
      <c r="AE114" s="262"/>
      <c r="AF114" s="262"/>
      <c r="AG114" s="262"/>
      <c r="AH114" s="262"/>
      <c r="AI114" s="262"/>
      <c r="AJ114" s="262"/>
      <c r="AK114" s="262"/>
      <c r="AL114" s="262"/>
      <c r="AM114" s="262"/>
      <c r="AN114" s="262"/>
      <c r="AO114" s="262"/>
      <c r="AP114" s="262"/>
      <c r="AQ114" s="262"/>
      <c r="AR114" s="262"/>
      <c r="AS114" s="262"/>
      <c r="AT114" s="262"/>
      <c r="AU114" s="262"/>
      <c r="AV114" s="262"/>
      <c r="AW114" s="262"/>
      <c r="AX114" s="262"/>
      <c r="AY114" s="262"/>
      <c r="AZ114" s="262"/>
      <c r="BA114" s="262"/>
      <c r="BB114" s="262"/>
      <c r="BC114" s="262"/>
      <c r="BD114" s="262"/>
      <c r="BE114" s="262"/>
      <c r="BF114" s="262"/>
      <c r="BG114" s="262"/>
      <c r="BH114" s="262"/>
      <c r="BI114" s="262"/>
      <c r="BJ114" s="262"/>
      <c r="BK114" s="262"/>
      <c r="BL114" s="262"/>
      <c r="BM114" s="262"/>
      <c r="BN114" s="262"/>
      <c r="BO114" s="262"/>
      <c r="BP114" s="262"/>
      <c r="BQ114" s="262"/>
      <c r="BR114" s="262"/>
      <c r="BS114" s="262"/>
      <c r="BT114" s="262"/>
      <c r="BU114" s="262"/>
      <c r="BV114" s="262"/>
      <c r="BW114" s="262"/>
      <c r="BX114" s="262"/>
      <c r="BY114" s="262"/>
      <c r="BZ114" s="262"/>
      <c r="CA114" s="262"/>
      <c r="CB114" s="262"/>
      <c r="CC114" s="262"/>
      <c r="CD114" s="262"/>
      <c r="CE114" s="262"/>
      <c r="CF114" s="262"/>
      <c r="CG114" s="262"/>
      <c r="CH114" s="262"/>
      <c r="CI114" s="262"/>
      <c r="CJ114" s="262"/>
      <c r="CK114" s="262"/>
      <c r="CL114" s="262"/>
      <c r="CM114" s="262"/>
      <c r="CN114" s="262"/>
      <c r="CO114" s="262"/>
      <c r="CP114" s="262"/>
      <c r="CQ114" s="262"/>
      <c r="CR114" s="262"/>
      <c r="CS114" s="262"/>
      <c r="CT114" s="262"/>
      <c r="CU114" s="262"/>
      <c r="CV114" s="262"/>
      <c r="CW114" s="262"/>
      <c r="CX114" s="262"/>
      <c r="CY114" s="262"/>
      <c r="CZ114" s="262"/>
      <c r="DA114" s="262"/>
      <c r="DB114" s="262"/>
      <c r="DC114" s="262"/>
      <c r="DD114" s="262"/>
      <c r="DE114" s="262"/>
      <c r="DF114" s="262"/>
      <c r="DG114" s="262"/>
      <c r="DH114" s="262"/>
      <c r="DI114" s="262"/>
      <c r="DJ114" s="262"/>
      <c r="DK114" s="262"/>
      <c r="DL114" s="262"/>
      <c r="DM114" s="262"/>
      <c r="DN114" s="262"/>
      <c r="DO114" s="262"/>
      <c r="DP114" s="262"/>
      <c r="DQ114" s="262"/>
      <c r="DR114" s="262"/>
      <c r="DS114" s="262"/>
      <c r="DT114" s="262"/>
      <c r="DU114" s="262"/>
      <c r="DV114" s="262"/>
      <c r="DW114" s="262"/>
      <c r="DX114" s="262"/>
      <c r="DY114" s="262"/>
      <c r="DZ114" s="262"/>
      <c r="EA114" s="262"/>
      <c r="EB114" s="262"/>
      <c r="EC114" s="262"/>
      <c r="ED114" s="262"/>
      <c r="EE114" s="262"/>
      <c r="EF114" s="262"/>
      <c r="EG114" s="262"/>
      <c r="EH114" s="262"/>
      <c r="EI114" s="262"/>
      <c r="EJ114" s="262"/>
      <c r="EK114" s="262"/>
      <c r="EL114" s="262"/>
      <c r="EM114" s="262"/>
      <c r="EN114" s="262"/>
      <c r="EO114" s="262"/>
      <c r="EP114" s="262"/>
      <c r="EQ114" s="262"/>
      <c r="ER114" s="262"/>
      <c r="ES114" s="262"/>
      <c r="ET114" s="262"/>
      <c r="EU114" s="262"/>
      <c r="EV114" s="262"/>
      <c r="EW114" s="262"/>
      <c r="EX114" s="262"/>
      <c r="EY114" s="262"/>
      <c r="EZ114" s="262"/>
      <c r="FA114" s="262"/>
      <c r="FB114" s="262"/>
      <c r="FC114" s="262"/>
      <c r="FD114" s="262"/>
      <c r="FE114" s="262"/>
      <c r="FF114" s="262"/>
      <c r="FG114" s="262"/>
      <c r="FH114" s="262"/>
      <c r="FI114" s="262"/>
      <c r="FJ114" s="262"/>
      <c r="FK114" s="262"/>
      <c r="FL114" s="262"/>
      <c r="FM114" s="262"/>
      <c r="FN114" s="262"/>
      <c r="FO114" s="262"/>
      <c r="FP114" s="262"/>
      <c r="FQ114" s="262"/>
      <c r="FR114" s="262"/>
      <c r="FS114" s="262"/>
      <c r="FT114" s="262"/>
      <c r="FU114" s="262"/>
      <c r="FV114" s="262"/>
      <c r="FW114" s="262"/>
      <c r="FX114" s="262"/>
      <c r="FY114" s="262"/>
      <c r="FZ114" s="262"/>
      <c r="GA114" s="262"/>
      <c r="GB114" s="262"/>
      <c r="GC114" s="262"/>
      <c r="GD114" s="262"/>
      <c r="GE114" s="262"/>
      <c r="GF114" s="262"/>
      <c r="GG114" s="262"/>
      <c r="GH114" s="262"/>
      <c r="GI114" s="262"/>
      <c r="GJ114" s="262"/>
      <c r="GK114" s="262"/>
      <c r="GL114" s="262"/>
      <c r="GM114" s="262"/>
      <c r="GN114" s="262"/>
      <c r="GO114" s="262"/>
      <c r="GP114" s="262"/>
      <c r="GQ114" s="262"/>
      <c r="GR114" s="262"/>
      <c r="GS114" s="262"/>
      <c r="GT114" s="262"/>
      <c r="GU114" s="262"/>
      <c r="GV114" s="262"/>
      <c r="GW114" s="262"/>
      <c r="GX114" s="262"/>
      <c r="GY114" s="262"/>
      <c r="GZ114" s="262"/>
      <c r="HA114" s="262"/>
      <c r="HB114" s="262"/>
      <c r="HC114" s="262"/>
      <c r="HD114" s="262"/>
      <c r="HE114" s="262"/>
      <c r="HF114" s="262"/>
      <c r="HG114" s="262"/>
      <c r="HH114" s="262"/>
      <c r="HI114" s="262"/>
      <c r="HJ114" s="262"/>
      <c r="HK114" s="262"/>
      <c r="HL114" s="262"/>
      <c r="HM114" s="262"/>
      <c r="HN114" s="262"/>
      <c r="HO114" s="262"/>
      <c r="HP114" s="262"/>
      <c r="HQ114" s="262"/>
      <c r="HR114" s="262"/>
      <c r="HS114" s="262"/>
      <c r="HT114" s="262"/>
      <c r="HU114" s="262"/>
      <c r="HV114" s="262"/>
      <c r="HW114" s="262"/>
      <c r="HX114" s="262"/>
      <c r="HY114" s="262"/>
      <c r="HZ114" s="262"/>
      <c r="IA114" s="262"/>
      <c r="IB114" s="262"/>
      <c r="IC114" s="262"/>
      <c r="ID114" s="262"/>
      <c r="IE114" s="262"/>
      <c r="IF114" s="262"/>
      <c r="IG114" s="262"/>
      <c r="IH114" s="262"/>
      <c r="II114" s="262"/>
      <c r="IJ114" s="262"/>
      <c r="IK114" s="262"/>
      <c r="IL114" s="262"/>
      <c r="IM114" s="262"/>
      <c r="IN114" s="262"/>
      <c r="IO114" s="262"/>
      <c r="IP114" s="262"/>
      <c r="IQ114" s="262"/>
      <c r="IR114" s="262"/>
      <c r="IS114" s="262"/>
      <c r="IT114" s="262"/>
      <c r="IU114" s="262"/>
      <c r="IV114" s="262"/>
      <c r="IW114" s="262"/>
      <c r="IX114" s="262"/>
      <c r="IY114" s="262"/>
      <c r="IZ114" s="262"/>
      <c r="JA114" s="262"/>
      <c r="JB114" s="262"/>
      <c r="JC114" s="262"/>
      <c r="JD114" s="262"/>
      <c r="JE114" s="262"/>
      <c r="JF114" s="262"/>
      <c r="JG114" s="262"/>
      <c r="JH114" s="262"/>
      <c r="JI114" s="262"/>
      <c r="JJ114" s="262"/>
      <c r="JK114" s="262"/>
      <c r="JL114" s="262"/>
      <c r="JM114" s="262"/>
      <c r="JN114" s="262"/>
      <c r="JO114" s="262"/>
      <c r="JP114" s="262"/>
      <c r="JQ114" s="262"/>
      <c r="JR114" s="262"/>
      <c r="JS114" s="262"/>
      <c r="JT114" s="262"/>
      <c r="JU114" s="262"/>
      <c r="JV114" s="262"/>
      <c r="JW114" s="262"/>
      <c r="JX114" s="262"/>
      <c r="JY114" s="262"/>
      <c r="JZ114" s="262"/>
      <c r="KA114" s="262"/>
      <c r="KB114" s="262"/>
      <c r="KC114" s="262"/>
      <c r="KD114" s="262"/>
      <c r="KE114" s="262"/>
      <c r="KF114" s="262"/>
      <c r="KG114" s="262"/>
      <c r="KH114" s="262"/>
      <c r="KI114" s="262"/>
      <c r="KJ114" s="262"/>
      <c r="KK114" s="262"/>
      <c r="KL114" s="262"/>
      <c r="KM114" s="262"/>
      <c r="KN114" s="262"/>
      <c r="KO114" s="262"/>
      <c r="KP114" s="262"/>
      <c r="KQ114" s="262"/>
      <c r="KR114" s="262"/>
      <c r="KS114" s="262"/>
      <c r="KT114" s="262"/>
      <c r="KU114" s="262"/>
      <c r="KV114" s="262"/>
      <c r="KW114" s="262"/>
      <c r="KX114" s="262"/>
      <c r="KY114" s="262"/>
      <c r="KZ114" s="262"/>
      <c r="LA114" s="262"/>
      <c r="LB114" s="262"/>
      <c r="LC114" s="262"/>
      <c r="LD114" s="262"/>
      <c r="LE114" s="262"/>
      <c r="LF114" s="262"/>
      <c r="LG114" s="262"/>
      <c r="LH114" s="262"/>
      <c r="LI114" s="262"/>
      <c r="LJ114" s="262"/>
      <c r="LK114" s="262"/>
      <c r="LL114" s="262"/>
      <c r="LM114" s="262"/>
      <c r="LN114" s="262"/>
      <c r="LO114" s="262"/>
      <c r="LP114" s="262"/>
      <c r="LQ114" s="262"/>
      <c r="LR114" s="262"/>
      <c r="LS114" s="262"/>
      <c r="LT114" s="262"/>
      <c r="LU114" s="262"/>
      <c r="LV114" s="262"/>
      <c r="LW114" s="262"/>
      <c r="LX114" s="262"/>
      <c r="LY114" s="262"/>
      <c r="LZ114" s="262"/>
      <c r="MA114" s="262"/>
      <c r="MB114" s="262"/>
      <c r="MC114" s="262"/>
      <c r="MD114" s="262"/>
      <c r="ME114" s="262"/>
      <c r="MF114" s="262"/>
      <c r="MG114" s="262"/>
      <c r="MH114" s="262"/>
      <c r="MI114" s="262"/>
      <c r="MJ114" s="262"/>
      <c r="MK114" s="262"/>
      <c r="ML114" s="262"/>
      <c r="MM114" s="262"/>
      <c r="MN114" s="262"/>
      <c r="MO114" s="262"/>
      <c r="MP114" s="262"/>
      <c r="MQ114" s="262"/>
      <c r="MR114" s="262"/>
      <c r="MS114" s="262"/>
      <c r="MT114" s="262"/>
      <c r="MU114" s="262"/>
      <c r="MV114" s="262"/>
      <c r="MW114" s="262"/>
      <c r="MX114" s="262"/>
      <c r="MY114" s="262"/>
      <c r="MZ114" s="262"/>
      <c r="NA114" s="262"/>
      <c r="NB114" s="262"/>
      <c r="NC114" s="262"/>
      <c r="ND114" s="262"/>
      <c r="NE114" s="262"/>
      <c r="NF114" s="262"/>
      <c r="NG114" s="262"/>
      <c r="NH114" s="262"/>
      <c r="NI114" s="262"/>
      <c r="NJ114" s="262"/>
      <c r="NK114" s="262"/>
      <c r="NL114" s="262"/>
      <c r="NM114" s="262"/>
      <c r="NN114" s="262"/>
      <c r="NO114" s="262"/>
      <c r="NP114" s="262"/>
      <c r="NQ114" s="262"/>
      <c r="NR114" s="262"/>
      <c r="NS114" s="262"/>
      <c r="NT114" s="262"/>
      <c r="NU114" s="262"/>
      <c r="NV114" s="262"/>
      <c r="NW114" s="262"/>
      <c r="NX114" s="262"/>
      <c r="NY114" s="262"/>
      <c r="NZ114" s="262"/>
      <c r="OA114" s="262"/>
      <c r="OB114" s="262"/>
      <c r="OC114" s="262"/>
      <c r="OD114" s="262"/>
      <c r="OE114" s="262"/>
      <c r="OF114" s="262"/>
      <c r="OG114" s="262"/>
      <c r="OH114" s="262"/>
      <c r="OI114" s="262"/>
      <c r="OJ114" s="262"/>
      <c r="OK114" s="262"/>
      <c r="OL114" s="262"/>
      <c r="OM114" s="262"/>
      <c r="ON114" s="262"/>
      <c r="OO114" s="262"/>
      <c r="OP114" s="262"/>
      <c r="OQ114" s="262"/>
      <c r="OR114" s="262"/>
      <c r="OS114" s="262"/>
      <c r="OT114" s="262"/>
      <c r="OU114" s="262"/>
      <c r="OV114" s="262"/>
      <c r="OW114" s="262"/>
      <c r="OX114" s="262"/>
      <c r="OY114" s="262"/>
      <c r="OZ114" s="262"/>
      <c r="PA114" s="262"/>
      <c r="PB114" s="262"/>
      <c r="PC114" s="262"/>
      <c r="PD114" s="262"/>
      <c r="PE114" s="262"/>
      <c r="PF114" s="262"/>
      <c r="PG114" s="262"/>
      <c r="PH114" s="262"/>
      <c r="PI114" s="262"/>
      <c r="PJ114" s="262"/>
      <c r="PK114" s="262"/>
      <c r="PL114" s="262"/>
      <c r="PM114" s="262"/>
      <c r="PN114" s="262"/>
      <c r="PO114" s="262"/>
      <c r="PP114" s="262"/>
      <c r="PQ114" s="262"/>
      <c r="PR114" s="262"/>
      <c r="PS114" s="262"/>
      <c r="PT114" s="262"/>
      <c r="PU114" s="262"/>
      <c r="PV114" s="262"/>
      <c r="PW114" s="262"/>
      <c r="PX114" s="262"/>
      <c r="PY114" s="262"/>
      <c r="PZ114" s="262"/>
      <c r="QA114" s="262"/>
      <c r="QB114" s="262"/>
      <c r="QC114" s="262"/>
      <c r="QD114" s="262"/>
      <c r="QE114" s="262"/>
      <c r="QF114" s="262"/>
      <c r="QG114" s="262"/>
      <c r="QH114" s="262"/>
      <c r="QI114" s="262"/>
      <c r="QJ114" s="262"/>
      <c r="QK114" s="262"/>
      <c r="QL114" s="262"/>
      <c r="QM114" s="262"/>
      <c r="QN114" s="262"/>
      <c r="QO114" s="262"/>
      <c r="QP114" s="262"/>
      <c r="QQ114" s="262"/>
      <c r="QR114" s="262"/>
      <c r="QS114" s="262"/>
      <c r="QT114" s="262"/>
      <c r="QU114" s="262"/>
      <c r="QV114" s="262"/>
      <c r="QW114" s="262"/>
      <c r="QX114" s="262"/>
      <c r="QY114" s="262"/>
      <c r="QZ114" s="262"/>
      <c r="RA114" s="262"/>
      <c r="RB114" s="262"/>
      <c r="RC114" s="262"/>
      <c r="RD114" s="262"/>
      <c r="RE114" s="262"/>
      <c r="RF114" s="262"/>
      <c r="RG114" s="262"/>
      <c r="RH114" s="262"/>
      <c r="RI114" s="262"/>
      <c r="RJ114" s="262"/>
      <c r="RK114" s="262"/>
      <c r="RL114" s="262"/>
      <c r="RM114" s="262"/>
      <c r="RN114" s="262"/>
      <c r="RO114" s="262"/>
      <c r="RP114" s="262"/>
      <c r="RQ114" s="262"/>
      <c r="RR114" s="262"/>
      <c r="RS114" s="262"/>
      <c r="RT114" s="262"/>
      <c r="RU114" s="262"/>
      <c r="RV114" s="262"/>
      <c r="RW114" s="262"/>
      <c r="RX114" s="262"/>
      <c r="RY114" s="262"/>
      <c r="RZ114" s="262"/>
      <c r="SA114" s="262"/>
      <c r="SB114" s="262"/>
      <c r="SC114" s="262"/>
      <c r="SD114" s="262"/>
      <c r="SE114" s="262"/>
      <c r="SF114" s="262"/>
      <c r="SG114" s="262"/>
      <c r="SH114" s="262"/>
      <c r="SI114" s="262"/>
      <c r="SJ114" s="262"/>
      <c r="SK114" s="262"/>
      <c r="SL114" s="262"/>
      <c r="SM114" s="262"/>
      <c r="SN114" s="262"/>
      <c r="SO114" s="262"/>
      <c r="SP114" s="262"/>
      <c r="SQ114" s="262"/>
      <c r="SR114" s="262"/>
      <c r="SS114" s="262"/>
      <c r="ST114" s="262"/>
      <c r="SU114" s="262"/>
      <c r="SV114" s="262"/>
      <c r="SW114" s="262"/>
      <c r="SX114" s="262"/>
      <c r="SY114" s="262"/>
      <c r="SZ114" s="262"/>
      <c r="TA114" s="262"/>
      <c r="TB114" s="262"/>
      <c r="TC114" s="262"/>
      <c r="TD114" s="262"/>
      <c r="TE114" s="262"/>
      <c r="TF114" s="262"/>
      <c r="TG114" s="262"/>
      <c r="TH114" s="262"/>
      <c r="TI114" s="262"/>
      <c r="TJ114" s="262"/>
      <c r="TK114" s="262"/>
      <c r="TL114" s="262"/>
      <c r="TM114" s="262"/>
      <c r="TN114" s="262"/>
      <c r="TO114" s="262"/>
      <c r="TP114" s="262"/>
      <c r="TQ114" s="262"/>
      <c r="TR114" s="262"/>
      <c r="TS114" s="262"/>
      <c r="TT114" s="262"/>
      <c r="TU114" s="262"/>
      <c r="TV114" s="262"/>
      <c r="TW114" s="262"/>
      <c r="TX114" s="262"/>
      <c r="TY114" s="262"/>
      <c r="TZ114" s="262"/>
      <c r="UA114" s="262"/>
      <c r="UB114" s="262"/>
      <c r="UC114" s="262"/>
      <c r="UD114" s="262"/>
      <c r="UE114" s="262"/>
      <c r="UF114" s="262"/>
      <c r="UG114" s="262"/>
      <c r="UH114" s="262"/>
      <c r="UI114" s="262"/>
      <c r="UJ114" s="262"/>
      <c r="UK114" s="262"/>
      <c r="UL114" s="262"/>
      <c r="UM114" s="262"/>
      <c r="UN114" s="262"/>
      <c r="UO114" s="262"/>
      <c r="UP114" s="262"/>
      <c r="UQ114" s="262"/>
      <c r="UR114" s="262"/>
      <c r="US114" s="262"/>
      <c r="UT114" s="262"/>
      <c r="UU114" s="262"/>
      <c r="UV114" s="262"/>
      <c r="UW114" s="262"/>
      <c r="UX114" s="262"/>
      <c r="UY114" s="262"/>
      <c r="UZ114" s="262"/>
      <c r="VA114" s="262"/>
      <c r="VB114" s="262"/>
      <c r="VC114" s="262"/>
      <c r="VD114" s="262"/>
      <c r="VE114" s="262"/>
      <c r="VF114" s="262"/>
      <c r="VG114" s="262"/>
      <c r="VH114" s="262"/>
      <c r="VI114" s="262"/>
      <c r="VJ114" s="262"/>
      <c r="VK114" s="262"/>
      <c r="VL114" s="262"/>
      <c r="VM114" s="262"/>
      <c r="VN114" s="262"/>
      <c r="VO114" s="262"/>
      <c r="VP114" s="262"/>
      <c r="VQ114" s="262"/>
      <c r="VR114" s="262"/>
      <c r="VS114" s="262"/>
      <c r="VT114" s="262"/>
      <c r="VU114" s="262"/>
      <c r="VV114" s="262"/>
      <c r="VW114" s="262"/>
      <c r="VX114" s="262"/>
      <c r="VY114" s="262"/>
      <c r="VZ114" s="262"/>
      <c r="WA114" s="262"/>
      <c r="WB114" s="262"/>
      <c r="WC114" s="262"/>
      <c r="WD114" s="262"/>
      <c r="WE114" s="262"/>
      <c r="WF114" s="262"/>
      <c r="WG114" s="262"/>
      <c r="WH114" s="262"/>
      <c r="WI114" s="262"/>
      <c r="WJ114" s="262"/>
      <c r="WK114" s="262"/>
      <c r="WL114" s="262"/>
      <c r="WM114" s="262"/>
      <c r="WN114" s="262"/>
      <c r="WO114" s="262"/>
      <c r="WP114" s="262"/>
      <c r="WQ114" s="262"/>
      <c r="WR114" s="262"/>
      <c r="WS114" s="262"/>
      <c r="WT114" s="262"/>
      <c r="WU114" s="262"/>
      <c r="WV114" s="262"/>
      <c r="WW114" s="262"/>
      <c r="WX114" s="262"/>
      <c r="WY114" s="262"/>
      <c r="WZ114" s="262"/>
      <c r="XA114" s="262"/>
      <c r="XB114" s="262"/>
      <c r="XC114" s="262"/>
      <c r="XD114" s="262"/>
      <c r="XE114" s="262"/>
      <c r="XF114" s="262"/>
      <c r="XG114" s="262"/>
      <c r="XH114" s="262"/>
      <c r="XI114" s="262"/>
      <c r="XJ114" s="262"/>
      <c r="XK114" s="262"/>
      <c r="XL114" s="262"/>
      <c r="XM114" s="262"/>
      <c r="XN114" s="262"/>
      <c r="XO114" s="262"/>
      <c r="XP114" s="262"/>
      <c r="XQ114" s="262"/>
      <c r="XR114" s="262"/>
      <c r="XS114" s="262"/>
      <c r="XT114" s="262"/>
      <c r="XU114" s="262"/>
      <c r="XV114" s="262"/>
      <c r="XW114" s="262"/>
      <c r="XX114" s="262"/>
      <c r="XY114" s="262"/>
      <c r="XZ114" s="262"/>
      <c r="YA114" s="262"/>
      <c r="YB114" s="262"/>
      <c r="YC114" s="262"/>
      <c r="YD114" s="262"/>
      <c r="YE114" s="262"/>
      <c r="YF114" s="262"/>
      <c r="YG114" s="262"/>
      <c r="YH114" s="262"/>
      <c r="YI114" s="262"/>
      <c r="YJ114" s="262"/>
      <c r="YK114" s="262"/>
      <c r="YL114" s="262"/>
      <c r="YM114" s="262"/>
      <c r="YN114" s="262"/>
      <c r="YO114" s="262"/>
      <c r="YP114" s="262"/>
      <c r="YQ114" s="262"/>
      <c r="YR114" s="262"/>
      <c r="YS114" s="262"/>
      <c r="YT114" s="262"/>
    </row>
    <row r="115" spans="1:670" s="254" customFormat="1" ht="28.5" customHeight="1" x14ac:dyDescent="0.2">
      <c r="A115" s="262"/>
      <c r="C115" s="238" t="s">
        <v>46</v>
      </c>
      <c r="D115" s="250"/>
      <c r="E115" s="247" t="s">
        <v>47</v>
      </c>
      <c r="F115" s="241">
        <f t="shared" ref="F115:K115" si="90">SUM(F116:F130)</f>
        <v>536343</v>
      </c>
      <c r="G115" s="241">
        <f t="shared" si="90"/>
        <v>325320</v>
      </c>
      <c r="H115" s="241">
        <f t="shared" si="90"/>
        <v>314409</v>
      </c>
      <c r="I115" s="268">
        <f t="shared" si="90"/>
        <v>315205.73599999998</v>
      </c>
      <c r="J115" s="241">
        <f t="shared" si="90"/>
        <v>-10114.264000000003</v>
      </c>
      <c r="K115" s="268">
        <f t="shared" si="90"/>
        <v>313560.64500000002</v>
      </c>
      <c r="L115" s="242">
        <f t="shared" si="55"/>
        <v>99.730174708739256</v>
      </c>
      <c r="M115" s="241">
        <f t="shared" ref="M115:T115" si="91">SUM(M116:M130)</f>
        <v>536343</v>
      </c>
      <c r="N115" s="241">
        <f t="shared" si="88"/>
        <v>100</v>
      </c>
      <c r="O115" s="241">
        <f t="shared" si="91"/>
        <v>0</v>
      </c>
      <c r="P115" s="241">
        <f t="shared" si="91"/>
        <v>-848.35500000000309</v>
      </c>
      <c r="Q115" s="241">
        <f t="shared" si="91"/>
        <v>-848.35199999999998</v>
      </c>
      <c r="R115" s="241">
        <f t="shared" si="91"/>
        <v>0</v>
      </c>
      <c r="S115" s="241">
        <f t="shared" si="91"/>
        <v>-425.05</v>
      </c>
      <c r="T115" s="241">
        <f t="shared" si="91"/>
        <v>-423.30200000000002</v>
      </c>
      <c r="U115" s="241">
        <f>SUM(U128:U130)</f>
        <v>0</v>
      </c>
      <c r="V115" s="241">
        <f>SUM(V128:V130)</f>
        <v>0</v>
      </c>
      <c r="W115" s="241"/>
      <c r="X115" s="241"/>
      <c r="Y115" s="241"/>
      <c r="Z115" s="241"/>
      <c r="AA115" s="266"/>
      <c r="AB115" s="266"/>
      <c r="AC115" s="236"/>
      <c r="AD115" s="262"/>
      <c r="AE115" s="262"/>
      <c r="AF115" s="262"/>
      <c r="AG115" s="262"/>
      <c r="AH115" s="262"/>
      <c r="AI115" s="262"/>
      <c r="AJ115" s="262"/>
      <c r="AK115" s="262"/>
      <c r="AL115" s="262"/>
      <c r="AM115" s="262"/>
      <c r="AN115" s="262"/>
      <c r="AO115" s="262"/>
      <c r="AP115" s="262"/>
      <c r="AQ115" s="262"/>
      <c r="AR115" s="262"/>
      <c r="AS115" s="262"/>
      <c r="AT115" s="262"/>
      <c r="AU115" s="262"/>
      <c r="AV115" s="262"/>
      <c r="AW115" s="262"/>
      <c r="AX115" s="262"/>
      <c r="AY115" s="262"/>
      <c r="AZ115" s="262"/>
      <c r="BA115" s="262"/>
      <c r="BB115" s="262"/>
      <c r="BC115" s="262"/>
      <c r="BD115" s="262"/>
      <c r="BE115" s="262"/>
      <c r="BF115" s="262"/>
      <c r="BG115" s="262"/>
      <c r="BH115" s="262"/>
      <c r="BI115" s="262"/>
      <c r="BJ115" s="262"/>
      <c r="BK115" s="262"/>
      <c r="BL115" s="262"/>
      <c r="BM115" s="262"/>
      <c r="BN115" s="262"/>
      <c r="BO115" s="262"/>
      <c r="BP115" s="262"/>
      <c r="BQ115" s="262"/>
      <c r="BR115" s="262"/>
      <c r="BS115" s="262"/>
      <c r="BT115" s="262"/>
      <c r="BU115" s="262"/>
      <c r="BV115" s="262"/>
      <c r="BW115" s="262"/>
      <c r="BX115" s="262"/>
      <c r="BY115" s="262"/>
      <c r="BZ115" s="262"/>
      <c r="CA115" s="262"/>
      <c r="CB115" s="262"/>
      <c r="CC115" s="262"/>
      <c r="CD115" s="262"/>
      <c r="CE115" s="262"/>
      <c r="CF115" s="262"/>
      <c r="CG115" s="262"/>
      <c r="CH115" s="262"/>
      <c r="CI115" s="262"/>
      <c r="CJ115" s="262"/>
      <c r="CK115" s="262"/>
      <c r="CL115" s="262"/>
      <c r="CM115" s="262"/>
      <c r="CN115" s="262"/>
      <c r="CO115" s="262"/>
      <c r="CP115" s="262"/>
      <c r="CQ115" s="262"/>
      <c r="CR115" s="262"/>
      <c r="CS115" s="262"/>
      <c r="CT115" s="262"/>
      <c r="CU115" s="262"/>
      <c r="CV115" s="262"/>
      <c r="CW115" s="262"/>
      <c r="CX115" s="262"/>
      <c r="CY115" s="262"/>
      <c r="CZ115" s="262"/>
      <c r="DA115" s="262"/>
      <c r="DB115" s="262"/>
      <c r="DC115" s="262"/>
      <c r="DD115" s="262"/>
      <c r="DE115" s="262"/>
      <c r="DF115" s="262"/>
      <c r="DG115" s="262"/>
      <c r="DH115" s="262"/>
      <c r="DI115" s="262"/>
      <c r="DJ115" s="262"/>
      <c r="DK115" s="262"/>
      <c r="DL115" s="262"/>
      <c r="DM115" s="262"/>
      <c r="DN115" s="262"/>
      <c r="DO115" s="262"/>
      <c r="DP115" s="262"/>
      <c r="DQ115" s="262"/>
      <c r="DR115" s="262"/>
      <c r="DS115" s="262"/>
      <c r="DT115" s="262"/>
      <c r="DU115" s="262"/>
      <c r="DV115" s="262"/>
      <c r="DW115" s="262"/>
      <c r="DX115" s="262"/>
      <c r="DY115" s="262"/>
      <c r="DZ115" s="262"/>
      <c r="EA115" s="262"/>
      <c r="EB115" s="262"/>
      <c r="EC115" s="262"/>
      <c r="ED115" s="262"/>
      <c r="EE115" s="262"/>
      <c r="EF115" s="262"/>
      <c r="EG115" s="262"/>
      <c r="EH115" s="262"/>
      <c r="EI115" s="262"/>
      <c r="EJ115" s="262"/>
      <c r="EK115" s="262"/>
      <c r="EL115" s="262"/>
      <c r="EM115" s="262"/>
      <c r="EN115" s="262"/>
      <c r="EO115" s="262"/>
      <c r="EP115" s="262"/>
      <c r="EQ115" s="262"/>
      <c r="ER115" s="262"/>
      <c r="ES115" s="262"/>
      <c r="ET115" s="262"/>
      <c r="EU115" s="262"/>
      <c r="EV115" s="262"/>
      <c r="EW115" s="262"/>
      <c r="EX115" s="262"/>
      <c r="EY115" s="262"/>
      <c r="EZ115" s="262"/>
      <c r="FA115" s="262"/>
      <c r="FB115" s="262"/>
      <c r="FC115" s="262"/>
      <c r="FD115" s="262"/>
      <c r="FE115" s="262"/>
      <c r="FF115" s="262"/>
      <c r="FG115" s="262"/>
      <c r="FH115" s="262"/>
      <c r="FI115" s="262"/>
      <c r="FJ115" s="262"/>
      <c r="FK115" s="262"/>
      <c r="FL115" s="262"/>
      <c r="FM115" s="262"/>
      <c r="FN115" s="262"/>
      <c r="FO115" s="262"/>
      <c r="FP115" s="262"/>
      <c r="FQ115" s="262"/>
      <c r="FR115" s="262"/>
      <c r="FS115" s="262"/>
      <c r="FT115" s="262"/>
      <c r="FU115" s="262"/>
      <c r="FV115" s="262"/>
      <c r="FW115" s="262"/>
      <c r="FX115" s="262"/>
      <c r="FY115" s="262"/>
      <c r="FZ115" s="262"/>
      <c r="GA115" s="262"/>
      <c r="GB115" s="262"/>
      <c r="GC115" s="262"/>
      <c r="GD115" s="262"/>
      <c r="GE115" s="262"/>
      <c r="GF115" s="262"/>
      <c r="GG115" s="262"/>
      <c r="GH115" s="262"/>
      <c r="GI115" s="262"/>
      <c r="GJ115" s="262"/>
      <c r="GK115" s="262"/>
      <c r="GL115" s="262"/>
      <c r="GM115" s="262"/>
      <c r="GN115" s="262"/>
      <c r="GO115" s="262"/>
      <c r="GP115" s="262"/>
      <c r="GQ115" s="262"/>
      <c r="GR115" s="262"/>
      <c r="GS115" s="262"/>
      <c r="GT115" s="262"/>
      <c r="GU115" s="262"/>
      <c r="GV115" s="262"/>
      <c r="GW115" s="262"/>
      <c r="GX115" s="262"/>
      <c r="GY115" s="262"/>
      <c r="GZ115" s="262"/>
      <c r="HA115" s="262"/>
      <c r="HB115" s="262"/>
      <c r="HC115" s="262"/>
      <c r="HD115" s="262"/>
      <c r="HE115" s="262"/>
      <c r="HF115" s="262"/>
      <c r="HG115" s="262"/>
      <c r="HH115" s="262"/>
      <c r="HI115" s="262"/>
      <c r="HJ115" s="262"/>
      <c r="HK115" s="262"/>
      <c r="HL115" s="262"/>
      <c r="HM115" s="262"/>
      <c r="HN115" s="262"/>
      <c r="HO115" s="262"/>
      <c r="HP115" s="262"/>
      <c r="HQ115" s="262"/>
      <c r="HR115" s="262"/>
      <c r="HS115" s="262"/>
      <c r="HT115" s="262"/>
      <c r="HU115" s="262"/>
      <c r="HV115" s="262"/>
      <c r="HW115" s="262"/>
      <c r="HX115" s="262"/>
      <c r="HY115" s="262"/>
      <c r="HZ115" s="262"/>
      <c r="IA115" s="262"/>
      <c r="IB115" s="262"/>
      <c r="IC115" s="262"/>
      <c r="ID115" s="262"/>
      <c r="IE115" s="262"/>
      <c r="IF115" s="262"/>
      <c r="IG115" s="262"/>
      <c r="IH115" s="262"/>
      <c r="II115" s="262"/>
      <c r="IJ115" s="262"/>
      <c r="IK115" s="262"/>
      <c r="IL115" s="262"/>
      <c r="IM115" s="262"/>
      <c r="IN115" s="262"/>
      <c r="IO115" s="262"/>
      <c r="IP115" s="262"/>
      <c r="IQ115" s="262"/>
      <c r="IR115" s="262"/>
      <c r="IS115" s="262"/>
      <c r="IT115" s="262"/>
      <c r="IU115" s="262"/>
      <c r="IV115" s="262"/>
      <c r="IW115" s="262"/>
      <c r="IX115" s="262"/>
      <c r="IY115" s="262"/>
      <c r="IZ115" s="262"/>
      <c r="JA115" s="262"/>
      <c r="JB115" s="262"/>
      <c r="JC115" s="262"/>
      <c r="JD115" s="262"/>
      <c r="JE115" s="262"/>
      <c r="JF115" s="262"/>
      <c r="JG115" s="262"/>
      <c r="JH115" s="262"/>
      <c r="JI115" s="262"/>
      <c r="JJ115" s="262"/>
      <c r="JK115" s="262"/>
      <c r="JL115" s="262"/>
      <c r="JM115" s="262"/>
      <c r="JN115" s="262"/>
      <c r="JO115" s="262"/>
      <c r="JP115" s="262"/>
      <c r="JQ115" s="262"/>
      <c r="JR115" s="262"/>
      <c r="JS115" s="262"/>
      <c r="JT115" s="262"/>
      <c r="JU115" s="262"/>
      <c r="JV115" s="262"/>
      <c r="JW115" s="262"/>
      <c r="JX115" s="262"/>
      <c r="JY115" s="262"/>
      <c r="JZ115" s="262"/>
      <c r="KA115" s="262"/>
      <c r="KB115" s="262"/>
      <c r="KC115" s="262"/>
      <c r="KD115" s="262"/>
      <c r="KE115" s="262"/>
      <c r="KF115" s="262"/>
      <c r="KG115" s="262"/>
      <c r="KH115" s="262"/>
      <c r="KI115" s="262"/>
      <c r="KJ115" s="262"/>
      <c r="KK115" s="262"/>
      <c r="KL115" s="262"/>
      <c r="KM115" s="262"/>
      <c r="KN115" s="262"/>
      <c r="KO115" s="262"/>
      <c r="KP115" s="262"/>
      <c r="KQ115" s="262"/>
      <c r="KR115" s="262"/>
      <c r="KS115" s="262"/>
      <c r="KT115" s="262"/>
      <c r="KU115" s="262"/>
      <c r="KV115" s="262"/>
      <c r="KW115" s="262"/>
      <c r="KX115" s="262"/>
      <c r="KY115" s="262"/>
      <c r="KZ115" s="262"/>
      <c r="LA115" s="262"/>
      <c r="LB115" s="262"/>
      <c r="LC115" s="262"/>
      <c r="LD115" s="262"/>
      <c r="LE115" s="262"/>
      <c r="LF115" s="262"/>
      <c r="LG115" s="262"/>
      <c r="LH115" s="262"/>
      <c r="LI115" s="262"/>
      <c r="LJ115" s="262"/>
      <c r="LK115" s="262"/>
      <c r="LL115" s="262"/>
      <c r="LM115" s="262"/>
      <c r="LN115" s="262"/>
      <c r="LO115" s="262"/>
      <c r="LP115" s="262"/>
      <c r="LQ115" s="262"/>
      <c r="LR115" s="262"/>
      <c r="LS115" s="262"/>
      <c r="LT115" s="262"/>
      <c r="LU115" s="262"/>
      <c r="LV115" s="262"/>
      <c r="LW115" s="262"/>
      <c r="LX115" s="262"/>
      <c r="LY115" s="262"/>
      <c r="LZ115" s="262"/>
      <c r="MA115" s="262"/>
      <c r="MB115" s="262"/>
      <c r="MC115" s="262"/>
      <c r="MD115" s="262"/>
      <c r="ME115" s="262"/>
      <c r="MF115" s="262"/>
      <c r="MG115" s="262"/>
      <c r="MH115" s="262"/>
      <c r="MI115" s="262"/>
      <c r="MJ115" s="262"/>
      <c r="MK115" s="262"/>
      <c r="ML115" s="262"/>
      <c r="MM115" s="262"/>
      <c r="MN115" s="262"/>
      <c r="MO115" s="262"/>
      <c r="MP115" s="262"/>
      <c r="MQ115" s="262"/>
      <c r="MR115" s="262"/>
      <c r="MS115" s="262"/>
      <c r="MT115" s="262"/>
      <c r="MU115" s="262"/>
      <c r="MV115" s="262"/>
      <c r="MW115" s="262"/>
      <c r="MX115" s="262"/>
      <c r="MY115" s="262"/>
      <c r="MZ115" s="262"/>
      <c r="NA115" s="262"/>
      <c r="NB115" s="262"/>
      <c r="NC115" s="262"/>
      <c r="ND115" s="262"/>
      <c r="NE115" s="262"/>
      <c r="NF115" s="262"/>
      <c r="NG115" s="262"/>
      <c r="NH115" s="262"/>
      <c r="NI115" s="262"/>
      <c r="NJ115" s="262"/>
      <c r="NK115" s="262"/>
      <c r="NL115" s="262"/>
      <c r="NM115" s="262"/>
      <c r="NN115" s="262"/>
      <c r="NO115" s="262"/>
      <c r="NP115" s="262"/>
      <c r="NQ115" s="262"/>
      <c r="NR115" s="262"/>
      <c r="NS115" s="262"/>
      <c r="NT115" s="262"/>
      <c r="NU115" s="262"/>
      <c r="NV115" s="262"/>
      <c r="NW115" s="262"/>
      <c r="NX115" s="262"/>
      <c r="NY115" s="262"/>
      <c r="NZ115" s="262"/>
      <c r="OA115" s="262"/>
      <c r="OB115" s="262"/>
      <c r="OC115" s="262"/>
      <c r="OD115" s="262"/>
      <c r="OE115" s="262"/>
      <c r="OF115" s="262"/>
      <c r="OG115" s="262"/>
      <c r="OH115" s="262"/>
      <c r="OI115" s="262"/>
      <c r="OJ115" s="262"/>
      <c r="OK115" s="262"/>
      <c r="OL115" s="262"/>
      <c r="OM115" s="262"/>
      <c r="ON115" s="262"/>
      <c r="OO115" s="262"/>
      <c r="OP115" s="262"/>
      <c r="OQ115" s="262"/>
      <c r="OR115" s="262"/>
      <c r="OS115" s="262"/>
      <c r="OT115" s="262"/>
      <c r="OU115" s="262"/>
      <c r="OV115" s="262"/>
      <c r="OW115" s="262"/>
      <c r="OX115" s="262"/>
      <c r="OY115" s="262"/>
      <c r="OZ115" s="262"/>
      <c r="PA115" s="262"/>
      <c r="PB115" s="262"/>
      <c r="PC115" s="262"/>
      <c r="PD115" s="262"/>
      <c r="PE115" s="262"/>
      <c r="PF115" s="262"/>
      <c r="PG115" s="262"/>
      <c r="PH115" s="262"/>
      <c r="PI115" s="262"/>
      <c r="PJ115" s="262"/>
      <c r="PK115" s="262"/>
      <c r="PL115" s="262"/>
      <c r="PM115" s="262"/>
      <c r="PN115" s="262"/>
      <c r="PO115" s="262"/>
      <c r="PP115" s="262"/>
      <c r="PQ115" s="262"/>
      <c r="PR115" s="262"/>
      <c r="PS115" s="262"/>
      <c r="PT115" s="262"/>
      <c r="PU115" s="262"/>
      <c r="PV115" s="262"/>
      <c r="PW115" s="262"/>
      <c r="PX115" s="262"/>
      <c r="PY115" s="262"/>
      <c r="PZ115" s="262"/>
      <c r="QA115" s="262"/>
      <c r="QB115" s="262"/>
      <c r="QC115" s="262"/>
      <c r="QD115" s="262"/>
      <c r="QE115" s="262"/>
      <c r="QF115" s="262"/>
      <c r="QG115" s="262"/>
      <c r="QH115" s="262"/>
      <c r="QI115" s="262"/>
      <c r="QJ115" s="262"/>
      <c r="QK115" s="262"/>
      <c r="QL115" s="262"/>
      <c r="QM115" s="262"/>
      <c r="QN115" s="262"/>
      <c r="QO115" s="262"/>
      <c r="QP115" s="262"/>
      <c r="QQ115" s="262"/>
      <c r="QR115" s="262"/>
      <c r="QS115" s="262"/>
      <c r="QT115" s="262"/>
      <c r="QU115" s="262"/>
      <c r="QV115" s="262"/>
      <c r="QW115" s="262"/>
      <c r="QX115" s="262"/>
      <c r="QY115" s="262"/>
      <c r="QZ115" s="262"/>
      <c r="RA115" s="262"/>
      <c r="RB115" s="262"/>
      <c r="RC115" s="262"/>
      <c r="RD115" s="262"/>
      <c r="RE115" s="262"/>
      <c r="RF115" s="262"/>
      <c r="RG115" s="262"/>
      <c r="RH115" s="262"/>
      <c r="RI115" s="262"/>
      <c r="RJ115" s="262"/>
      <c r="RK115" s="262"/>
      <c r="RL115" s="262"/>
      <c r="RM115" s="262"/>
      <c r="RN115" s="262"/>
      <c r="RO115" s="262"/>
      <c r="RP115" s="262"/>
      <c r="RQ115" s="262"/>
      <c r="RR115" s="262"/>
      <c r="RS115" s="262"/>
      <c r="RT115" s="262"/>
      <c r="RU115" s="262"/>
      <c r="RV115" s="262"/>
      <c r="RW115" s="262"/>
      <c r="RX115" s="262"/>
      <c r="RY115" s="262"/>
      <c r="RZ115" s="262"/>
      <c r="SA115" s="262"/>
      <c r="SB115" s="262"/>
      <c r="SC115" s="262"/>
      <c r="SD115" s="262"/>
      <c r="SE115" s="262"/>
      <c r="SF115" s="262"/>
      <c r="SG115" s="262"/>
      <c r="SH115" s="262"/>
      <c r="SI115" s="262"/>
      <c r="SJ115" s="262"/>
      <c r="SK115" s="262"/>
      <c r="SL115" s="262"/>
      <c r="SM115" s="262"/>
      <c r="SN115" s="262"/>
      <c r="SO115" s="262"/>
      <c r="SP115" s="262"/>
      <c r="SQ115" s="262"/>
      <c r="SR115" s="262"/>
      <c r="SS115" s="262"/>
      <c r="ST115" s="262"/>
      <c r="SU115" s="262"/>
      <c r="SV115" s="262"/>
      <c r="SW115" s="262"/>
      <c r="SX115" s="262"/>
      <c r="SY115" s="262"/>
      <c r="SZ115" s="262"/>
      <c r="TA115" s="262"/>
      <c r="TB115" s="262"/>
      <c r="TC115" s="262"/>
      <c r="TD115" s="262"/>
      <c r="TE115" s="262"/>
      <c r="TF115" s="262"/>
      <c r="TG115" s="262"/>
      <c r="TH115" s="262"/>
      <c r="TI115" s="262"/>
      <c r="TJ115" s="262"/>
      <c r="TK115" s="262"/>
      <c r="TL115" s="262"/>
      <c r="TM115" s="262"/>
      <c r="TN115" s="262"/>
      <c r="TO115" s="262"/>
      <c r="TP115" s="262"/>
      <c r="TQ115" s="262"/>
      <c r="TR115" s="262"/>
      <c r="TS115" s="262"/>
      <c r="TT115" s="262"/>
      <c r="TU115" s="262"/>
      <c r="TV115" s="262"/>
      <c r="TW115" s="262"/>
      <c r="TX115" s="262"/>
      <c r="TY115" s="262"/>
      <c r="TZ115" s="262"/>
      <c r="UA115" s="262"/>
      <c r="UB115" s="262"/>
      <c r="UC115" s="262"/>
      <c r="UD115" s="262"/>
      <c r="UE115" s="262"/>
      <c r="UF115" s="262"/>
      <c r="UG115" s="262"/>
      <c r="UH115" s="262"/>
      <c r="UI115" s="262"/>
      <c r="UJ115" s="262"/>
      <c r="UK115" s="262"/>
      <c r="UL115" s="262"/>
      <c r="UM115" s="262"/>
      <c r="UN115" s="262"/>
      <c r="UO115" s="262"/>
      <c r="UP115" s="262"/>
      <c r="UQ115" s="262"/>
      <c r="UR115" s="262"/>
      <c r="US115" s="262"/>
      <c r="UT115" s="262"/>
      <c r="UU115" s="262"/>
      <c r="UV115" s="262"/>
      <c r="UW115" s="262"/>
      <c r="UX115" s="262"/>
      <c r="UY115" s="262"/>
      <c r="UZ115" s="262"/>
      <c r="VA115" s="262"/>
      <c r="VB115" s="262"/>
      <c r="VC115" s="262"/>
      <c r="VD115" s="262"/>
      <c r="VE115" s="262"/>
      <c r="VF115" s="262"/>
      <c r="VG115" s="262"/>
      <c r="VH115" s="262"/>
      <c r="VI115" s="262"/>
      <c r="VJ115" s="262"/>
      <c r="VK115" s="262"/>
      <c r="VL115" s="262"/>
      <c r="VM115" s="262"/>
      <c r="VN115" s="262"/>
      <c r="VO115" s="262"/>
      <c r="VP115" s="262"/>
      <c r="VQ115" s="262"/>
      <c r="VR115" s="262"/>
      <c r="VS115" s="262"/>
      <c r="VT115" s="262"/>
      <c r="VU115" s="262"/>
      <c r="VV115" s="262"/>
      <c r="VW115" s="262"/>
      <c r="VX115" s="262"/>
      <c r="VY115" s="262"/>
      <c r="VZ115" s="262"/>
      <c r="WA115" s="262"/>
      <c r="WB115" s="262"/>
      <c r="WC115" s="262"/>
      <c r="WD115" s="262"/>
      <c r="WE115" s="262"/>
      <c r="WF115" s="262"/>
      <c r="WG115" s="262"/>
      <c r="WH115" s="262"/>
      <c r="WI115" s="262"/>
      <c r="WJ115" s="262"/>
      <c r="WK115" s="262"/>
      <c r="WL115" s="262"/>
      <c r="WM115" s="262"/>
      <c r="WN115" s="262"/>
      <c r="WO115" s="262"/>
      <c r="WP115" s="262"/>
      <c r="WQ115" s="262"/>
      <c r="WR115" s="262"/>
      <c r="WS115" s="262"/>
      <c r="WT115" s="262"/>
      <c r="WU115" s="262"/>
      <c r="WV115" s="262"/>
      <c r="WW115" s="262"/>
      <c r="WX115" s="262"/>
      <c r="WY115" s="262"/>
      <c r="WZ115" s="262"/>
      <c r="XA115" s="262"/>
      <c r="XB115" s="262"/>
      <c r="XC115" s="262"/>
      <c r="XD115" s="262"/>
      <c r="XE115" s="262"/>
      <c r="XF115" s="262"/>
      <c r="XG115" s="262"/>
      <c r="XH115" s="262"/>
      <c r="XI115" s="262"/>
      <c r="XJ115" s="262"/>
      <c r="XK115" s="262"/>
      <c r="XL115" s="262"/>
      <c r="XM115" s="262"/>
      <c r="XN115" s="262"/>
      <c r="XO115" s="262"/>
      <c r="XP115" s="262"/>
      <c r="XQ115" s="262"/>
      <c r="XR115" s="262"/>
      <c r="XS115" s="262"/>
      <c r="XT115" s="262"/>
      <c r="XU115" s="262"/>
      <c r="XV115" s="262"/>
      <c r="XW115" s="262"/>
      <c r="XX115" s="262"/>
      <c r="XY115" s="262"/>
      <c r="XZ115" s="262"/>
      <c r="YA115" s="262"/>
      <c r="YB115" s="262"/>
      <c r="YC115" s="262"/>
      <c r="YD115" s="262"/>
      <c r="YE115" s="262"/>
      <c r="YF115" s="262"/>
      <c r="YG115" s="262"/>
      <c r="YH115" s="262"/>
      <c r="YI115" s="262"/>
      <c r="YJ115" s="262"/>
      <c r="YK115" s="262"/>
      <c r="YL115" s="262"/>
      <c r="YM115" s="262"/>
      <c r="YN115" s="262"/>
      <c r="YO115" s="262"/>
      <c r="YP115" s="262"/>
      <c r="YQ115" s="262"/>
      <c r="YR115" s="262"/>
      <c r="YS115" s="262"/>
      <c r="YT115" s="262"/>
    </row>
    <row r="116" spans="1:670" ht="69" customHeight="1" x14ac:dyDescent="0.2">
      <c r="B116" s="238"/>
      <c r="C116" s="254"/>
      <c r="D116" s="250" t="s">
        <v>88</v>
      </c>
      <c r="E116" s="246" t="s">
        <v>49</v>
      </c>
      <c r="F116" s="241">
        <v>412131</v>
      </c>
      <c r="G116" s="241">
        <v>254834</v>
      </c>
      <c r="H116" s="241">
        <v>254834</v>
      </c>
      <c r="I116" s="241">
        <v>254806.302</v>
      </c>
      <c r="J116" s="241">
        <f t="shared" ref="J116:J130" si="92">I116-G116</f>
        <v>-27.698000000003958</v>
      </c>
      <c r="K116" s="241">
        <v>254806.302</v>
      </c>
      <c r="L116" s="242">
        <f t="shared" si="55"/>
        <v>99.989130963686165</v>
      </c>
      <c r="M116" s="242">
        <f t="shared" ref="M116:M130" si="93">F116</f>
        <v>412131</v>
      </c>
      <c r="N116" s="241">
        <f t="shared" si="88"/>
        <v>100</v>
      </c>
      <c r="O116" s="241">
        <v>0</v>
      </c>
      <c r="P116" s="241">
        <f t="shared" ref="P116:P130" si="94">K116-H116</f>
        <v>-27.698000000003958</v>
      </c>
      <c r="Q116" s="241">
        <f t="shared" ref="Q116:Q120" si="95">R116+S116+T116</f>
        <v>-27.698</v>
      </c>
      <c r="R116" s="242"/>
      <c r="S116" s="242">
        <v>-27.698</v>
      </c>
      <c r="T116" s="241"/>
      <c r="U116" s="241"/>
      <c r="V116" s="241">
        <f t="shared" si="85"/>
        <v>-3.957723038183758E-12</v>
      </c>
      <c r="W116" s="263"/>
      <c r="X116" s="263"/>
      <c r="Y116" s="263"/>
      <c r="Z116" s="263"/>
      <c r="AA116" s="239" t="s">
        <v>66</v>
      </c>
      <c r="AB116" s="239" t="s">
        <v>66</v>
      </c>
      <c r="AC116" s="262"/>
    </row>
    <row r="117" spans="1:670" s="254" customFormat="1" ht="70.5" customHeight="1" x14ac:dyDescent="0.2">
      <c r="A117" s="262"/>
      <c r="C117" s="238"/>
      <c r="D117" s="250" t="s">
        <v>101</v>
      </c>
      <c r="E117" s="246" t="s">
        <v>56</v>
      </c>
      <c r="F117" s="241">
        <v>22718</v>
      </c>
      <c r="G117" s="241">
        <v>13232</v>
      </c>
      <c r="H117" s="241">
        <v>13232</v>
      </c>
      <c r="I117" s="241">
        <v>13216.11</v>
      </c>
      <c r="J117" s="241">
        <f t="shared" si="92"/>
        <v>-15.889999999999418</v>
      </c>
      <c r="K117" s="241">
        <v>13216.11</v>
      </c>
      <c r="L117" s="242">
        <f t="shared" si="55"/>
        <v>99.879912333736399</v>
      </c>
      <c r="M117" s="242">
        <f t="shared" si="93"/>
        <v>22718</v>
      </c>
      <c r="N117" s="241">
        <f t="shared" si="88"/>
        <v>100</v>
      </c>
      <c r="O117" s="241">
        <f t="shared" ref="O117:O119" si="96">M117-F117</f>
        <v>0</v>
      </c>
      <c r="P117" s="241">
        <f t="shared" si="94"/>
        <v>-15.889999999999418</v>
      </c>
      <c r="Q117" s="241">
        <f t="shared" si="95"/>
        <v>-15.89</v>
      </c>
      <c r="R117" s="241"/>
      <c r="S117" s="241">
        <v>-15.89</v>
      </c>
      <c r="T117" s="241"/>
      <c r="U117" s="241"/>
      <c r="V117" s="241">
        <f t="shared" si="85"/>
        <v>5.8264504332328215E-13</v>
      </c>
      <c r="W117" s="241"/>
      <c r="X117" s="241"/>
      <c r="Y117" s="241"/>
      <c r="Z117" s="241"/>
      <c r="AA117" s="239" t="s">
        <v>66</v>
      </c>
      <c r="AB117" s="239" t="s">
        <v>66</v>
      </c>
      <c r="AC117" s="262"/>
      <c r="AD117" s="262"/>
      <c r="AE117" s="262"/>
      <c r="AF117" s="262"/>
      <c r="AG117" s="262"/>
      <c r="AH117" s="262"/>
      <c r="AI117" s="262"/>
      <c r="AJ117" s="262"/>
      <c r="AK117" s="262"/>
      <c r="AL117" s="262"/>
      <c r="AM117" s="262"/>
      <c r="AN117" s="262"/>
      <c r="AO117" s="262"/>
      <c r="AP117" s="262"/>
      <c r="AQ117" s="262"/>
      <c r="AR117" s="262"/>
      <c r="AS117" s="262"/>
      <c r="AT117" s="262"/>
      <c r="AU117" s="262"/>
      <c r="AV117" s="262"/>
      <c r="AW117" s="262"/>
      <c r="AX117" s="262"/>
      <c r="AY117" s="262"/>
      <c r="AZ117" s="262"/>
      <c r="BA117" s="262"/>
      <c r="BB117" s="262"/>
      <c r="BC117" s="262"/>
      <c r="BD117" s="262"/>
      <c r="BE117" s="262"/>
      <c r="BF117" s="262"/>
      <c r="BG117" s="262"/>
      <c r="BH117" s="262"/>
      <c r="BI117" s="262"/>
      <c r="BJ117" s="262"/>
      <c r="BK117" s="262"/>
      <c r="BL117" s="262"/>
      <c r="BM117" s="262"/>
      <c r="BN117" s="262"/>
      <c r="BO117" s="262"/>
      <c r="BP117" s="262"/>
      <c r="BQ117" s="262"/>
      <c r="BR117" s="262"/>
      <c r="BS117" s="262"/>
      <c r="BT117" s="262"/>
      <c r="BU117" s="262"/>
      <c r="BV117" s="262"/>
      <c r="BW117" s="262"/>
      <c r="BX117" s="262"/>
      <c r="BY117" s="262"/>
      <c r="BZ117" s="262"/>
      <c r="CA117" s="262"/>
      <c r="CB117" s="262"/>
      <c r="CC117" s="262"/>
      <c r="CD117" s="262"/>
      <c r="CE117" s="262"/>
      <c r="CF117" s="262"/>
      <c r="CG117" s="262"/>
      <c r="CH117" s="262"/>
      <c r="CI117" s="262"/>
      <c r="CJ117" s="262"/>
      <c r="CK117" s="262"/>
      <c r="CL117" s="262"/>
      <c r="CM117" s="262"/>
      <c r="CN117" s="262"/>
      <c r="CO117" s="262"/>
      <c r="CP117" s="262"/>
      <c r="CQ117" s="262"/>
      <c r="CR117" s="262"/>
      <c r="CS117" s="262"/>
      <c r="CT117" s="262"/>
      <c r="CU117" s="262"/>
      <c r="CV117" s="262"/>
      <c r="CW117" s="262"/>
      <c r="CX117" s="262"/>
      <c r="CY117" s="262"/>
      <c r="CZ117" s="262"/>
      <c r="DA117" s="262"/>
      <c r="DB117" s="262"/>
      <c r="DC117" s="262"/>
      <c r="DD117" s="262"/>
      <c r="DE117" s="262"/>
      <c r="DF117" s="262"/>
      <c r="DG117" s="262"/>
      <c r="DH117" s="262"/>
      <c r="DI117" s="262"/>
      <c r="DJ117" s="262"/>
      <c r="DK117" s="262"/>
      <c r="DL117" s="262"/>
      <c r="DM117" s="262"/>
      <c r="DN117" s="262"/>
      <c r="DO117" s="262"/>
      <c r="DP117" s="262"/>
      <c r="DQ117" s="262"/>
      <c r="DR117" s="262"/>
      <c r="DS117" s="262"/>
      <c r="DT117" s="262"/>
      <c r="DU117" s="262"/>
      <c r="DV117" s="262"/>
      <c r="DW117" s="262"/>
      <c r="DX117" s="262"/>
      <c r="DY117" s="262"/>
      <c r="DZ117" s="262"/>
      <c r="EA117" s="262"/>
      <c r="EB117" s="262"/>
      <c r="EC117" s="262"/>
      <c r="ED117" s="262"/>
      <c r="EE117" s="262"/>
      <c r="EF117" s="262"/>
      <c r="EG117" s="262"/>
      <c r="EH117" s="262"/>
      <c r="EI117" s="262"/>
      <c r="EJ117" s="262"/>
      <c r="EK117" s="262"/>
      <c r="EL117" s="262"/>
      <c r="EM117" s="262"/>
      <c r="EN117" s="262"/>
      <c r="EO117" s="262"/>
      <c r="EP117" s="262"/>
      <c r="EQ117" s="262"/>
      <c r="ER117" s="262"/>
      <c r="ES117" s="262"/>
      <c r="ET117" s="262"/>
      <c r="EU117" s="262"/>
      <c r="EV117" s="262"/>
      <c r="EW117" s="262"/>
      <c r="EX117" s="262"/>
      <c r="EY117" s="262"/>
      <c r="EZ117" s="262"/>
      <c r="FA117" s="262"/>
      <c r="FB117" s="262"/>
      <c r="FC117" s="262"/>
      <c r="FD117" s="262"/>
      <c r="FE117" s="262"/>
      <c r="FF117" s="262"/>
      <c r="FG117" s="262"/>
      <c r="FH117" s="262"/>
      <c r="FI117" s="262"/>
      <c r="FJ117" s="262"/>
      <c r="FK117" s="262"/>
      <c r="FL117" s="262"/>
      <c r="FM117" s="262"/>
      <c r="FN117" s="262"/>
      <c r="FO117" s="262"/>
      <c r="FP117" s="262"/>
      <c r="FQ117" s="262"/>
      <c r="FR117" s="262"/>
      <c r="FS117" s="262"/>
      <c r="FT117" s="262"/>
      <c r="FU117" s="262"/>
      <c r="FV117" s="262"/>
      <c r="FW117" s="262"/>
      <c r="FX117" s="262"/>
      <c r="FY117" s="262"/>
      <c r="FZ117" s="262"/>
      <c r="GA117" s="262"/>
      <c r="GB117" s="262"/>
      <c r="GC117" s="262"/>
      <c r="GD117" s="262"/>
      <c r="GE117" s="262"/>
      <c r="GF117" s="262"/>
      <c r="GG117" s="262"/>
      <c r="GH117" s="262"/>
      <c r="GI117" s="262"/>
      <c r="GJ117" s="262"/>
      <c r="GK117" s="262"/>
      <c r="GL117" s="262"/>
      <c r="GM117" s="262"/>
      <c r="GN117" s="262"/>
      <c r="GO117" s="262"/>
      <c r="GP117" s="262"/>
      <c r="GQ117" s="262"/>
      <c r="GR117" s="262"/>
      <c r="GS117" s="262"/>
      <c r="GT117" s="262"/>
      <c r="GU117" s="262"/>
      <c r="GV117" s="262"/>
      <c r="GW117" s="262"/>
      <c r="GX117" s="262"/>
      <c r="GY117" s="262"/>
      <c r="GZ117" s="262"/>
      <c r="HA117" s="262"/>
      <c r="HB117" s="262"/>
      <c r="HC117" s="262"/>
      <c r="HD117" s="262"/>
      <c r="HE117" s="262"/>
      <c r="HF117" s="262"/>
      <c r="HG117" s="262"/>
      <c r="HH117" s="262"/>
      <c r="HI117" s="262"/>
      <c r="HJ117" s="262"/>
      <c r="HK117" s="262"/>
      <c r="HL117" s="262"/>
      <c r="HM117" s="262"/>
      <c r="HN117" s="262"/>
      <c r="HO117" s="262"/>
      <c r="HP117" s="262"/>
      <c r="HQ117" s="262"/>
      <c r="HR117" s="262"/>
      <c r="HS117" s="262"/>
      <c r="HT117" s="262"/>
      <c r="HU117" s="262"/>
      <c r="HV117" s="262"/>
      <c r="HW117" s="262"/>
      <c r="HX117" s="262"/>
      <c r="HY117" s="262"/>
      <c r="HZ117" s="262"/>
      <c r="IA117" s="262"/>
      <c r="IB117" s="262"/>
      <c r="IC117" s="262"/>
      <c r="ID117" s="262"/>
      <c r="IE117" s="262"/>
      <c r="IF117" s="262"/>
      <c r="IG117" s="262"/>
      <c r="IH117" s="262"/>
      <c r="II117" s="262"/>
      <c r="IJ117" s="262"/>
      <c r="IK117" s="262"/>
      <c r="IL117" s="262"/>
      <c r="IM117" s="262"/>
      <c r="IN117" s="262"/>
      <c r="IO117" s="262"/>
      <c r="IP117" s="262"/>
      <c r="IQ117" s="262"/>
      <c r="IR117" s="262"/>
      <c r="IS117" s="262"/>
      <c r="IT117" s="262"/>
      <c r="IU117" s="262"/>
      <c r="IV117" s="262"/>
      <c r="IW117" s="262"/>
      <c r="IX117" s="262"/>
      <c r="IY117" s="262"/>
      <c r="IZ117" s="262"/>
      <c r="JA117" s="262"/>
      <c r="JB117" s="262"/>
      <c r="JC117" s="262"/>
      <c r="JD117" s="262"/>
      <c r="JE117" s="262"/>
      <c r="JF117" s="262"/>
      <c r="JG117" s="262"/>
      <c r="JH117" s="262"/>
      <c r="JI117" s="262"/>
      <c r="JJ117" s="262"/>
      <c r="JK117" s="262"/>
      <c r="JL117" s="262"/>
      <c r="JM117" s="262"/>
      <c r="JN117" s="262"/>
      <c r="JO117" s="262"/>
      <c r="JP117" s="262"/>
      <c r="JQ117" s="262"/>
      <c r="JR117" s="262"/>
      <c r="JS117" s="262"/>
      <c r="JT117" s="262"/>
      <c r="JU117" s="262"/>
      <c r="JV117" s="262"/>
      <c r="JW117" s="262"/>
      <c r="JX117" s="262"/>
      <c r="JY117" s="262"/>
      <c r="JZ117" s="262"/>
      <c r="KA117" s="262"/>
      <c r="KB117" s="262"/>
      <c r="KC117" s="262"/>
      <c r="KD117" s="262"/>
      <c r="KE117" s="262"/>
      <c r="KF117" s="262"/>
      <c r="KG117" s="262"/>
      <c r="KH117" s="262"/>
      <c r="KI117" s="262"/>
      <c r="KJ117" s="262"/>
      <c r="KK117" s="262"/>
      <c r="KL117" s="262"/>
      <c r="KM117" s="262"/>
      <c r="KN117" s="262"/>
      <c r="KO117" s="262"/>
      <c r="KP117" s="262"/>
      <c r="KQ117" s="262"/>
      <c r="KR117" s="262"/>
      <c r="KS117" s="262"/>
      <c r="KT117" s="262"/>
      <c r="KU117" s="262"/>
      <c r="KV117" s="262"/>
      <c r="KW117" s="262"/>
      <c r="KX117" s="262"/>
      <c r="KY117" s="262"/>
      <c r="KZ117" s="262"/>
      <c r="LA117" s="262"/>
      <c r="LB117" s="262"/>
      <c r="LC117" s="262"/>
      <c r="LD117" s="262"/>
      <c r="LE117" s="262"/>
      <c r="LF117" s="262"/>
      <c r="LG117" s="262"/>
      <c r="LH117" s="262"/>
      <c r="LI117" s="262"/>
      <c r="LJ117" s="262"/>
      <c r="LK117" s="262"/>
      <c r="LL117" s="262"/>
      <c r="LM117" s="262"/>
      <c r="LN117" s="262"/>
      <c r="LO117" s="262"/>
      <c r="LP117" s="262"/>
      <c r="LQ117" s="262"/>
      <c r="LR117" s="262"/>
      <c r="LS117" s="262"/>
      <c r="LT117" s="262"/>
      <c r="LU117" s="262"/>
      <c r="LV117" s="262"/>
      <c r="LW117" s="262"/>
      <c r="LX117" s="262"/>
      <c r="LY117" s="262"/>
      <c r="LZ117" s="262"/>
      <c r="MA117" s="262"/>
      <c r="MB117" s="262"/>
      <c r="MC117" s="262"/>
      <c r="MD117" s="262"/>
      <c r="ME117" s="262"/>
      <c r="MF117" s="262"/>
      <c r="MG117" s="262"/>
      <c r="MH117" s="262"/>
      <c r="MI117" s="262"/>
      <c r="MJ117" s="262"/>
      <c r="MK117" s="262"/>
      <c r="ML117" s="262"/>
      <c r="MM117" s="262"/>
      <c r="MN117" s="262"/>
      <c r="MO117" s="262"/>
      <c r="MP117" s="262"/>
      <c r="MQ117" s="262"/>
      <c r="MR117" s="262"/>
      <c r="MS117" s="262"/>
      <c r="MT117" s="262"/>
      <c r="MU117" s="262"/>
      <c r="MV117" s="262"/>
      <c r="MW117" s="262"/>
      <c r="MX117" s="262"/>
      <c r="MY117" s="262"/>
      <c r="MZ117" s="262"/>
      <c r="NA117" s="262"/>
      <c r="NB117" s="262"/>
      <c r="NC117" s="262"/>
      <c r="ND117" s="262"/>
      <c r="NE117" s="262"/>
      <c r="NF117" s="262"/>
      <c r="NG117" s="262"/>
      <c r="NH117" s="262"/>
      <c r="NI117" s="262"/>
      <c r="NJ117" s="262"/>
      <c r="NK117" s="262"/>
      <c r="NL117" s="262"/>
      <c r="NM117" s="262"/>
      <c r="NN117" s="262"/>
      <c r="NO117" s="262"/>
      <c r="NP117" s="262"/>
      <c r="NQ117" s="262"/>
      <c r="NR117" s="262"/>
      <c r="NS117" s="262"/>
      <c r="NT117" s="262"/>
      <c r="NU117" s="262"/>
      <c r="NV117" s="262"/>
      <c r="NW117" s="262"/>
      <c r="NX117" s="262"/>
      <c r="NY117" s="262"/>
      <c r="NZ117" s="262"/>
      <c r="OA117" s="262"/>
      <c r="OB117" s="262"/>
      <c r="OC117" s="262"/>
      <c r="OD117" s="262"/>
      <c r="OE117" s="262"/>
      <c r="OF117" s="262"/>
      <c r="OG117" s="262"/>
      <c r="OH117" s="262"/>
      <c r="OI117" s="262"/>
      <c r="OJ117" s="262"/>
      <c r="OK117" s="262"/>
      <c r="OL117" s="262"/>
      <c r="OM117" s="262"/>
      <c r="ON117" s="262"/>
      <c r="OO117" s="262"/>
      <c r="OP117" s="262"/>
      <c r="OQ117" s="262"/>
      <c r="OR117" s="262"/>
      <c r="OS117" s="262"/>
      <c r="OT117" s="262"/>
      <c r="OU117" s="262"/>
      <c r="OV117" s="262"/>
      <c r="OW117" s="262"/>
      <c r="OX117" s="262"/>
      <c r="OY117" s="262"/>
      <c r="OZ117" s="262"/>
      <c r="PA117" s="262"/>
      <c r="PB117" s="262"/>
      <c r="PC117" s="262"/>
      <c r="PD117" s="262"/>
      <c r="PE117" s="262"/>
      <c r="PF117" s="262"/>
      <c r="PG117" s="262"/>
      <c r="PH117" s="262"/>
      <c r="PI117" s="262"/>
      <c r="PJ117" s="262"/>
      <c r="PK117" s="262"/>
      <c r="PL117" s="262"/>
      <c r="PM117" s="262"/>
      <c r="PN117" s="262"/>
      <c r="PO117" s="262"/>
      <c r="PP117" s="262"/>
      <c r="PQ117" s="262"/>
      <c r="PR117" s="262"/>
      <c r="PS117" s="262"/>
      <c r="PT117" s="262"/>
      <c r="PU117" s="262"/>
      <c r="PV117" s="262"/>
      <c r="PW117" s="262"/>
      <c r="PX117" s="262"/>
      <c r="PY117" s="262"/>
      <c r="PZ117" s="262"/>
      <c r="QA117" s="262"/>
      <c r="QB117" s="262"/>
      <c r="QC117" s="262"/>
      <c r="QD117" s="262"/>
      <c r="QE117" s="262"/>
      <c r="QF117" s="262"/>
      <c r="QG117" s="262"/>
      <c r="QH117" s="262"/>
      <c r="QI117" s="262"/>
      <c r="QJ117" s="262"/>
      <c r="QK117" s="262"/>
      <c r="QL117" s="262"/>
      <c r="QM117" s="262"/>
      <c r="QN117" s="262"/>
      <c r="QO117" s="262"/>
      <c r="QP117" s="262"/>
      <c r="QQ117" s="262"/>
      <c r="QR117" s="262"/>
      <c r="QS117" s="262"/>
      <c r="QT117" s="262"/>
      <c r="QU117" s="262"/>
      <c r="QV117" s="262"/>
      <c r="QW117" s="262"/>
      <c r="QX117" s="262"/>
      <c r="QY117" s="262"/>
      <c r="QZ117" s="262"/>
      <c r="RA117" s="262"/>
      <c r="RB117" s="262"/>
      <c r="RC117" s="262"/>
      <c r="RD117" s="262"/>
      <c r="RE117" s="262"/>
      <c r="RF117" s="262"/>
      <c r="RG117" s="262"/>
      <c r="RH117" s="262"/>
      <c r="RI117" s="262"/>
      <c r="RJ117" s="262"/>
      <c r="RK117" s="262"/>
      <c r="RL117" s="262"/>
      <c r="RM117" s="262"/>
      <c r="RN117" s="262"/>
      <c r="RO117" s="262"/>
      <c r="RP117" s="262"/>
      <c r="RQ117" s="262"/>
      <c r="RR117" s="262"/>
      <c r="RS117" s="262"/>
      <c r="RT117" s="262"/>
      <c r="RU117" s="262"/>
      <c r="RV117" s="262"/>
      <c r="RW117" s="262"/>
      <c r="RX117" s="262"/>
      <c r="RY117" s="262"/>
      <c r="RZ117" s="262"/>
      <c r="SA117" s="262"/>
      <c r="SB117" s="262"/>
      <c r="SC117" s="262"/>
      <c r="SD117" s="262"/>
      <c r="SE117" s="262"/>
      <c r="SF117" s="262"/>
      <c r="SG117" s="262"/>
      <c r="SH117" s="262"/>
      <c r="SI117" s="262"/>
      <c r="SJ117" s="262"/>
      <c r="SK117" s="262"/>
      <c r="SL117" s="262"/>
      <c r="SM117" s="262"/>
      <c r="SN117" s="262"/>
      <c r="SO117" s="262"/>
      <c r="SP117" s="262"/>
      <c r="SQ117" s="262"/>
      <c r="SR117" s="262"/>
      <c r="SS117" s="262"/>
      <c r="ST117" s="262"/>
      <c r="SU117" s="262"/>
      <c r="SV117" s="262"/>
      <c r="SW117" s="262"/>
      <c r="SX117" s="262"/>
      <c r="SY117" s="262"/>
      <c r="SZ117" s="262"/>
      <c r="TA117" s="262"/>
      <c r="TB117" s="262"/>
      <c r="TC117" s="262"/>
      <c r="TD117" s="262"/>
      <c r="TE117" s="262"/>
      <c r="TF117" s="262"/>
      <c r="TG117" s="262"/>
      <c r="TH117" s="262"/>
      <c r="TI117" s="262"/>
      <c r="TJ117" s="262"/>
      <c r="TK117" s="262"/>
      <c r="TL117" s="262"/>
      <c r="TM117" s="262"/>
      <c r="TN117" s="262"/>
      <c r="TO117" s="262"/>
      <c r="TP117" s="262"/>
      <c r="TQ117" s="262"/>
      <c r="TR117" s="262"/>
      <c r="TS117" s="262"/>
      <c r="TT117" s="262"/>
      <c r="TU117" s="262"/>
      <c r="TV117" s="262"/>
      <c r="TW117" s="262"/>
      <c r="TX117" s="262"/>
      <c r="TY117" s="262"/>
      <c r="TZ117" s="262"/>
      <c r="UA117" s="262"/>
      <c r="UB117" s="262"/>
      <c r="UC117" s="262"/>
      <c r="UD117" s="262"/>
      <c r="UE117" s="262"/>
      <c r="UF117" s="262"/>
      <c r="UG117" s="262"/>
      <c r="UH117" s="262"/>
      <c r="UI117" s="262"/>
      <c r="UJ117" s="262"/>
      <c r="UK117" s="262"/>
      <c r="UL117" s="262"/>
      <c r="UM117" s="262"/>
      <c r="UN117" s="262"/>
      <c r="UO117" s="262"/>
      <c r="UP117" s="262"/>
      <c r="UQ117" s="262"/>
      <c r="UR117" s="262"/>
      <c r="US117" s="262"/>
      <c r="UT117" s="262"/>
      <c r="UU117" s="262"/>
      <c r="UV117" s="262"/>
      <c r="UW117" s="262"/>
      <c r="UX117" s="262"/>
      <c r="UY117" s="262"/>
      <c r="UZ117" s="262"/>
      <c r="VA117" s="262"/>
      <c r="VB117" s="262"/>
      <c r="VC117" s="262"/>
      <c r="VD117" s="262"/>
      <c r="VE117" s="262"/>
      <c r="VF117" s="262"/>
      <c r="VG117" s="262"/>
      <c r="VH117" s="262"/>
      <c r="VI117" s="262"/>
      <c r="VJ117" s="262"/>
      <c r="VK117" s="262"/>
      <c r="VL117" s="262"/>
      <c r="VM117" s="262"/>
      <c r="VN117" s="262"/>
      <c r="VO117" s="262"/>
      <c r="VP117" s="262"/>
      <c r="VQ117" s="262"/>
      <c r="VR117" s="262"/>
      <c r="VS117" s="262"/>
      <c r="VT117" s="262"/>
      <c r="VU117" s="262"/>
      <c r="VV117" s="262"/>
      <c r="VW117" s="262"/>
      <c r="VX117" s="262"/>
      <c r="VY117" s="262"/>
      <c r="VZ117" s="262"/>
      <c r="WA117" s="262"/>
      <c r="WB117" s="262"/>
      <c r="WC117" s="262"/>
      <c r="WD117" s="262"/>
      <c r="WE117" s="262"/>
      <c r="WF117" s="262"/>
      <c r="WG117" s="262"/>
      <c r="WH117" s="262"/>
      <c r="WI117" s="262"/>
      <c r="WJ117" s="262"/>
      <c r="WK117" s="262"/>
      <c r="WL117" s="262"/>
      <c r="WM117" s="262"/>
      <c r="WN117" s="262"/>
      <c r="WO117" s="262"/>
      <c r="WP117" s="262"/>
      <c r="WQ117" s="262"/>
      <c r="WR117" s="262"/>
      <c r="WS117" s="262"/>
      <c r="WT117" s="262"/>
      <c r="WU117" s="262"/>
      <c r="WV117" s="262"/>
      <c r="WW117" s="262"/>
      <c r="WX117" s="262"/>
      <c r="WY117" s="262"/>
      <c r="WZ117" s="262"/>
      <c r="XA117" s="262"/>
      <c r="XB117" s="262"/>
      <c r="XC117" s="262"/>
      <c r="XD117" s="262"/>
      <c r="XE117" s="262"/>
      <c r="XF117" s="262"/>
      <c r="XG117" s="262"/>
      <c r="XH117" s="262"/>
      <c r="XI117" s="262"/>
      <c r="XJ117" s="262"/>
      <c r="XK117" s="262"/>
      <c r="XL117" s="262"/>
      <c r="XM117" s="262"/>
      <c r="XN117" s="262"/>
      <c r="XO117" s="262"/>
      <c r="XP117" s="262"/>
      <c r="XQ117" s="262"/>
      <c r="XR117" s="262"/>
      <c r="XS117" s="262"/>
      <c r="XT117" s="262"/>
      <c r="XU117" s="262"/>
      <c r="XV117" s="262"/>
      <c r="XW117" s="262"/>
      <c r="XX117" s="262"/>
      <c r="XY117" s="262"/>
      <c r="XZ117" s="262"/>
      <c r="YA117" s="262"/>
      <c r="YB117" s="262"/>
      <c r="YC117" s="262"/>
      <c r="YD117" s="262"/>
      <c r="YE117" s="262"/>
      <c r="YF117" s="262"/>
      <c r="YG117" s="262"/>
      <c r="YH117" s="262"/>
      <c r="YI117" s="262"/>
      <c r="YJ117" s="262"/>
      <c r="YK117" s="262"/>
      <c r="YL117" s="262"/>
      <c r="YM117" s="262"/>
      <c r="YN117" s="262"/>
      <c r="YO117" s="262"/>
      <c r="YP117" s="262"/>
      <c r="YQ117" s="262"/>
      <c r="YR117" s="262"/>
      <c r="YS117" s="262"/>
      <c r="YT117" s="262"/>
    </row>
    <row r="118" spans="1:670" ht="39" customHeight="1" x14ac:dyDescent="0.2">
      <c r="B118" s="245"/>
      <c r="C118" s="238"/>
      <c r="D118" s="250" t="s">
        <v>103</v>
      </c>
      <c r="E118" s="251" t="s">
        <v>58</v>
      </c>
      <c r="F118" s="241">
        <v>9329</v>
      </c>
      <c r="G118" s="241">
        <v>5928</v>
      </c>
      <c r="H118" s="241">
        <v>5928</v>
      </c>
      <c r="I118" s="241">
        <v>5927.9989999999998</v>
      </c>
      <c r="J118" s="241">
        <f t="shared" si="92"/>
        <v>-1.0000000002037268E-3</v>
      </c>
      <c r="K118" s="241">
        <v>5927.9989999999998</v>
      </c>
      <c r="L118" s="242">
        <f t="shared" si="55"/>
        <v>99.999983130904184</v>
      </c>
      <c r="M118" s="242">
        <f t="shared" si="93"/>
        <v>9329</v>
      </c>
      <c r="N118" s="241">
        <f t="shared" si="88"/>
        <v>100</v>
      </c>
      <c r="O118" s="241">
        <f t="shared" si="96"/>
        <v>0</v>
      </c>
      <c r="P118" s="241">
        <f t="shared" si="94"/>
        <v>-1.0000000002037268E-3</v>
      </c>
      <c r="Q118" s="241">
        <f t="shared" si="95"/>
        <v>0</v>
      </c>
      <c r="R118" s="242"/>
      <c r="S118" s="242"/>
      <c r="T118" s="241"/>
      <c r="U118" s="241"/>
      <c r="V118" s="241">
        <v>0</v>
      </c>
      <c r="W118" s="241"/>
      <c r="X118" s="241"/>
      <c r="Y118" s="241"/>
      <c r="Z118" s="241"/>
      <c r="AA118" s="239"/>
      <c r="AB118" s="239"/>
    </row>
    <row r="119" spans="1:670" s="254" customFormat="1" x14ac:dyDescent="0.2">
      <c r="A119" s="262"/>
      <c r="C119" s="238"/>
      <c r="D119" s="238" t="s">
        <v>59</v>
      </c>
      <c r="E119" s="247" t="s">
        <v>60</v>
      </c>
      <c r="F119" s="241">
        <v>21761</v>
      </c>
      <c r="G119" s="241">
        <v>13806</v>
      </c>
      <c r="H119" s="241">
        <v>13806</v>
      </c>
      <c r="I119" s="241">
        <v>13806</v>
      </c>
      <c r="J119" s="241">
        <f t="shared" si="92"/>
        <v>0</v>
      </c>
      <c r="K119" s="241">
        <v>13806</v>
      </c>
      <c r="L119" s="242">
        <f t="shared" si="55"/>
        <v>100</v>
      </c>
      <c r="M119" s="242">
        <f t="shared" si="93"/>
        <v>21761</v>
      </c>
      <c r="N119" s="241">
        <f t="shared" si="88"/>
        <v>100</v>
      </c>
      <c r="O119" s="241">
        <f t="shared" si="96"/>
        <v>0</v>
      </c>
      <c r="P119" s="241">
        <f t="shared" si="94"/>
        <v>0</v>
      </c>
      <c r="Q119" s="241">
        <f t="shared" si="95"/>
        <v>0</v>
      </c>
      <c r="R119" s="241"/>
      <c r="S119" s="242"/>
      <c r="T119" s="241"/>
      <c r="U119" s="241"/>
      <c r="V119" s="241">
        <f t="shared" ref="V119:V121" si="97">P119-Q119-U119</f>
        <v>0</v>
      </c>
      <c r="W119" s="241"/>
      <c r="X119" s="241"/>
      <c r="Y119" s="241"/>
      <c r="Z119" s="241"/>
      <c r="AA119" s="239"/>
      <c r="AB119" s="239"/>
      <c r="AC119" s="236"/>
      <c r="AD119" s="262"/>
      <c r="AE119" s="262"/>
      <c r="AF119" s="262"/>
      <c r="AG119" s="262"/>
      <c r="AH119" s="262"/>
      <c r="AI119" s="262"/>
      <c r="AJ119" s="262"/>
      <c r="AK119" s="262"/>
      <c r="AL119" s="262"/>
      <c r="AM119" s="262"/>
      <c r="AN119" s="262"/>
      <c r="AO119" s="262"/>
      <c r="AP119" s="262"/>
      <c r="AQ119" s="262"/>
      <c r="AR119" s="262"/>
      <c r="AS119" s="262"/>
      <c r="AT119" s="262"/>
      <c r="AU119" s="262"/>
      <c r="AV119" s="262"/>
      <c r="AW119" s="262"/>
      <c r="AX119" s="262"/>
      <c r="AY119" s="262"/>
      <c r="AZ119" s="262"/>
      <c r="BA119" s="262"/>
      <c r="BB119" s="262"/>
      <c r="BC119" s="262"/>
      <c r="BD119" s="262"/>
      <c r="BE119" s="262"/>
      <c r="BF119" s="262"/>
      <c r="BG119" s="262"/>
      <c r="BH119" s="262"/>
      <c r="BI119" s="262"/>
      <c r="BJ119" s="262"/>
      <c r="BK119" s="262"/>
      <c r="BL119" s="262"/>
      <c r="BM119" s="262"/>
      <c r="BN119" s="262"/>
      <c r="BO119" s="262"/>
      <c r="BP119" s="262"/>
      <c r="BQ119" s="262"/>
      <c r="BR119" s="262"/>
      <c r="BS119" s="262"/>
      <c r="BT119" s="262"/>
      <c r="BU119" s="262"/>
      <c r="BV119" s="262"/>
      <c r="BW119" s="262"/>
      <c r="BX119" s="262"/>
      <c r="BY119" s="262"/>
      <c r="BZ119" s="262"/>
      <c r="CA119" s="262"/>
      <c r="CB119" s="262"/>
      <c r="CC119" s="262"/>
      <c r="CD119" s="262"/>
      <c r="CE119" s="262"/>
      <c r="CF119" s="262"/>
      <c r="CG119" s="262"/>
      <c r="CH119" s="262"/>
      <c r="CI119" s="262"/>
      <c r="CJ119" s="262"/>
      <c r="CK119" s="262"/>
      <c r="CL119" s="262"/>
      <c r="CM119" s="262"/>
      <c r="CN119" s="262"/>
      <c r="CO119" s="262"/>
      <c r="CP119" s="262"/>
      <c r="CQ119" s="262"/>
      <c r="CR119" s="262"/>
      <c r="CS119" s="262"/>
      <c r="CT119" s="262"/>
      <c r="CU119" s="262"/>
      <c r="CV119" s="262"/>
      <c r="CW119" s="262"/>
      <c r="CX119" s="262"/>
      <c r="CY119" s="262"/>
      <c r="CZ119" s="262"/>
      <c r="DA119" s="262"/>
      <c r="DB119" s="262"/>
      <c r="DC119" s="262"/>
      <c r="DD119" s="262"/>
      <c r="DE119" s="262"/>
      <c r="DF119" s="262"/>
      <c r="DG119" s="262"/>
      <c r="DH119" s="262"/>
      <c r="DI119" s="262"/>
      <c r="DJ119" s="262"/>
      <c r="DK119" s="262"/>
      <c r="DL119" s="262"/>
      <c r="DM119" s="262"/>
      <c r="DN119" s="262"/>
      <c r="DO119" s="262"/>
      <c r="DP119" s="262"/>
      <c r="DQ119" s="262"/>
      <c r="DR119" s="262"/>
      <c r="DS119" s="262"/>
      <c r="DT119" s="262"/>
      <c r="DU119" s="262"/>
      <c r="DV119" s="262"/>
      <c r="DW119" s="262"/>
      <c r="DX119" s="262"/>
      <c r="DY119" s="262"/>
      <c r="DZ119" s="262"/>
      <c r="EA119" s="262"/>
      <c r="EB119" s="262"/>
      <c r="EC119" s="262"/>
      <c r="ED119" s="262"/>
      <c r="EE119" s="262"/>
      <c r="EF119" s="262"/>
      <c r="EG119" s="262"/>
      <c r="EH119" s="262"/>
      <c r="EI119" s="262"/>
      <c r="EJ119" s="262"/>
      <c r="EK119" s="262"/>
      <c r="EL119" s="262"/>
      <c r="EM119" s="262"/>
      <c r="EN119" s="262"/>
      <c r="EO119" s="262"/>
      <c r="EP119" s="262"/>
      <c r="EQ119" s="262"/>
      <c r="ER119" s="262"/>
      <c r="ES119" s="262"/>
      <c r="ET119" s="262"/>
      <c r="EU119" s="262"/>
      <c r="EV119" s="262"/>
      <c r="EW119" s="262"/>
      <c r="EX119" s="262"/>
      <c r="EY119" s="262"/>
      <c r="EZ119" s="262"/>
      <c r="FA119" s="262"/>
      <c r="FB119" s="262"/>
      <c r="FC119" s="262"/>
      <c r="FD119" s="262"/>
      <c r="FE119" s="262"/>
      <c r="FF119" s="262"/>
      <c r="FG119" s="262"/>
      <c r="FH119" s="262"/>
      <c r="FI119" s="262"/>
      <c r="FJ119" s="262"/>
      <c r="FK119" s="262"/>
      <c r="FL119" s="262"/>
      <c r="FM119" s="262"/>
      <c r="FN119" s="262"/>
      <c r="FO119" s="262"/>
      <c r="FP119" s="262"/>
      <c r="FQ119" s="262"/>
      <c r="FR119" s="262"/>
      <c r="FS119" s="262"/>
      <c r="FT119" s="262"/>
      <c r="FU119" s="262"/>
      <c r="FV119" s="262"/>
      <c r="FW119" s="262"/>
      <c r="FX119" s="262"/>
      <c r="FY119" s="262"/>
      <c r="FZ119" s="262"/>
      <c r="GA119" s="262"/>
      <c r="GB119" s="262"/>
      <c r="GC119" s="262"/>
      <c r="GD119" s="262"/>
      <c r="GE119" s="262"/>
      <c r="GF119" s="262"/>
      <c r="GG119" s="262"/>
      <c r="GH119" s="262"/>
      <c r="GI119" s="262"/>
      <c r="GJ119" s="262"/>
      <c r="GK119" s="262"/>
      <c r="GL119" s="262"/>
      <c r="GM119" s="262"/>
      <c r="GN119" s="262"/>
      <c r="GO119" s="262"/>
      <c r="GP119" s="262"/>
      <c r="GQ119" s="262"/>
      <c r="GR119" s="262"/>
      <c r="GS119" s="262"/>
      <c r="GT119" s="262"/>
      <c r="GU119" s="262"/>
      <c r="GV119" s="262"/>
      <c r="GW119" s="262"/>
      <c r="GX119" s="262"/>
      <c r="GY119" s="262"/>
      <c r="GZ119" s="262"/>
      <c r="HA119" s="262"/>
      <c r="HB119" s="262"/>
      <c r="HC119" s="262"/>
      <c r="HD119" s="262"/>
      <c r="HE119" s="262"/>
      <c r="HF119" s="262"/>
      <c r="HG119" s="262"/>
      <c r="HH119" s="262"/>
      <c r="HI119" s="262"/>
      <c r="HJ119" s="262"/>
      <c r="HK119" s="262"/>
      <c r="HL119" s="262"/>
      <c r="HM119" s="262"/>
      <c r="HN119" s="262"/>
      <c r="HO119" s="262"/>
      <c r="HP119" s="262"/>
      <c r="HQ119" s="262"/>
      <c r="HR119" s="262"/>
      <c r="HS119" s="262"/>
      <c r="HT119" s="262"/>
      <c r="HU119" s="262"/>
      <c r="HV119" s="262"/>
      <c r="HW119" s="262"/>
      <c r="HX119" s="262"/>
      <c r="HY119" s="262"/>
      <c r="HZ119" s="262"/>
      <c r="IA119" s="262"/>
      <c r="IB119" s="262"/>
      <c r="IC119" s="262"/>
      <c r="ID119" s="262"/>
      <c r="IE119" s="262"/>
      <c r="IF119" s="262"/>
      <c r="IG119" s="262"/>
      <c r="IH119" s="262"/>
      <c r="II119" s="262"/>
      <c r="IJ119" s="262"/>
      <c r="IK119" s="262"/>
      <c r="IL119" s="262"/>
      <c r="IM119" s="262"/>
      <c r="IN119" s="262"/>
      <c r="IO119" s="262"/>
      <c r="IP119" s="262"/>
      <c r="IQ119" s="262"/>
      <c r="IR119" s="262"/>
      <c r="IS119" s="262"/>
      <c r="IT119" s="262"/>
      <c r="IU119" s="262"/>
      <c r="IV119" s="262"/>
      <c r="IW119" s="262"/>
      <c r="IX119" s="262"/>
      <c r="IY119" s="262"/>
      <c r="IZ119" s="262"/>
      <c r="JA119" s="262"/>
      <c r="JB119" s="262"/>
      <c r="JC119" s="262"/>
      <c r="JD119" s="262"/>
      <c r="JE119" s="262"/>
      <c r="JF119" s="262"/>
      <c r="JG119" s="262"/>
      <c r="JH119" s="262"/>
      <c r="JI119" s="262"/>
      <c r="JJ119" s="262"/>
      <c r="JK119" s="262"/>
      <c r="JL119" s="262"/>
      <c r="JM119" s="262"/>
      <c r="JN119" s="262"/>
      <c r="JO119" s="262"/>
      <c r="JP119" s="262"/>
      <c r="JQ119" s="262"/>
      <c r="JR119" s="262"/>
      <c r="JS119" s="262"/>
      <c r="JT119" s="262"/>
      <c r="JU119" s="262"/>
      <c r="JV119" s="262"/>
      <c r="JW119" s="262"/>
      <c r="JX119" s="262"/>
      <c r="JY119" s="262"/>
      <c r="JZ119" s="262"/>
      <c r="KA119" s="262"/>
      <c r="KB119" s="262"/>
      <c r="KC119" s="262"/>
      <c r="KD119" s="262"/>
      <c r="KE119" s="262"/>
      <c r="KF119" s="262"/>
      <c r="KG119" s="262"/>
      <c r="KH119" s="262"/>
      <c r="KI119" s="262"/>
      <c r="KJ119" s="262"/>
      <c r="KK119" s="262"/>
      <c r="KL119" s="262"/>
      <c r="KM119" s="262"/>
      <c r="KN119" s="262"/>
      <c r="KO119" s="262"/>
      <c r="KP119" s="262"/>
      <c r="KQ119" s="262"/>
      <c r="KR119" s="262"/>
      <c r="KS119" s="262"/>
      <c r="KT119" s="262"/>
      <c r="KU119" s="262"/>
      <c r="KV119" s="262"/>
      <c r="KW119" s="262"/>
      <c r="KX119" s="262"/>
      <c r="KY119" s="262"/>
      <c r="KZ119" s="262"/>
      <c r="LA119" s="262"/>
      <c r="LB119" s="262"/>
      <c r="LC119" s="262"/>
      <c r="LD119" s="262"/>
      <c r="LE119" s="262"/>
      <c r="LF119" s="262"/>
      <c r="LG119" s="262"/>
      <c r="LH119" s="262"/>
      <c r="LI119" s="262"/>
      <c r="LJ119" s="262"/>
      <c r="LK119" s="262"/>
      <c r="LL119" s="262"/>
      <c r="LM119" s="262"/>
      <c r="LN119" s="262"/>
      <c r="LO119" s="262"/>
      <c r="LP119" s="262"/>
      <c r="LQ119" s="262"/>
      <c r="LR119" s="262"/>
      <c r="LS119" s="262"/>
      <c r="LT119" s="262"/>
      <c r="LU119" s="262"/>
      <c r="LV119" s="262"/>
      <c r="LW119" s="262"/>
      <c r="LX119" s="262"/>
      <c r="LY119" s="262"/>
      <c r="LZ119" s="262"/>
      <c r="MA119" s="262"/>
      <c r="MB119" s="262"/>
      <c r="MC119" s="262"/>
      <c r="MD119" s="262"/>
      <c r="ME119" s="262"/>
      <c r="MF119" s="262"/>
      <c r="MG119" s="262"/>
      <c r="MH119" s="262"/>
      <c r="MI119" s="262"/>
      <c r="MJ119" s="262"/>
      <c r="MK119" s="262"/>
      <c r="ML119" s="262"/>
      <c r="MM119" s="262"/>
      <c r="MN119" s="262"/>
      <c r="MO119" s="262"/>
      <c r="MP119" s="262"/>
      <c r="MQ119" s="262"/>
      <c r="MR119" s="262"/>
      <c r="MS119" s="262"/>
      <c r="MT119" s="262"/>
      <c r="MU119" s="262"/>
      <c r="MV119" s="262"/>
      <c r="MW119" s="262"/>
      <c r="MX119" s="262"/>
      <c r="MY119" s="262"/>
      <c r="MZ119" s="262"/>
      <c r="NA119" s="262"/>
      <c r="NB119" s="262"/>
      <c r="NC119" s="262"/>
      <c r="ND119" s="262"/>
      <c r="NE119" s="262"/>
      <c r="NF119" s="262"/>
      <c r="NG119" s="262"/>
      <c r="NH119" s="262"/>
      <c r="NI119" s="262"/>
      <c r="NJ119" s="262"/>
      <c r="NK119" s="262"/>
      <c r="NL119" s="262"/>
      <c r="NM119" s="262"/>
      <c r="NN119" s="262"/>
      <c r="NO119" s="262"/>
      <c r="NP119" s="262"/>
      <c r="NQ119" s="262"/>
      <c r="NR119" s="262"/>
      <c r="NS119" s="262"/>
      <c r="NT119" s="262"/>
      <c r="NU119" s="262"/>
      <c r="NV119" s="262"/>
      <c r="NW119" s="262"/>
      <c r="NX119" s="262"/>
      <c r="NY119" s="262"/>
      <c r="NZ119" s="262"/>
      <c r="OA119" s="262"/>
      <c r="OB119" s="262"/>
      <c r="OC119" s="262"/>
      <c r="OD119" s="262"/>
      <c r="OE119" s="262"/>
      <c r="OF119" s="262"/>
      <c r="OG119" s="262"/>
      <c r="OH119" s="262"/>
      <c r="OI119" s="262"/>
      <c r="OJ119" s="262"/>
      <c r="OK119" s="262"/>
      <c r="OL119" s="262"/>
      <c r="OM119" s="262"/>
      <c r="ON119" s="262"/>
      <c r="OO119" s="262"/>
      <c r="OP119" s="262"/>
      <c r="OQ119" s="262"/>
      <c r="OR119" s="262"/>
      <c r="OS119" s="262"/>
      <c r="OT119" s="262"/>
      <c r="OU119" s="262"/>
      <c r="OV119" s="262"/>
      <c r="OW119" s="262"/>
      <c r="OX119" s="262"/>
      <c r="OY119" s="262"/>
      <c r="OZ119" s="262"/>
      <c r="PA119" s="262"/>
      <c r="PB119" s="262"/>
      <c r="PC119" s="262"/>
      <c r="PD119" s="262"/>
      <c r="PE119" s="262"/>
      <c r="PF119" s="262"/>
      <c r="PG119" s="262"/>
      <c r="PH119" s="262"/>
      <c r="PI119" s="262"/>
      <c r="PJ119" s="262"/>
      <c r="PK119" s="262"/>
      <c r="PL119" s="262"/>
      <c r="PM119" s="262"/>
      <c r="PN119" s="262"/>
      <c r="PO119" s="262"/>
      <c r="PP119" s="262"/>
      <c r="PQ119" s="262"/>
      <c r="PR119" s="262"/>
      <c r="PS119" s="262"/>
      <c r="PT119" s="262"/>
      <c r="PU119" s="262"/>
      <c r="PV119" s="262"/>
      <c r="PW119" s="262"/>
      <c r="PX119" s="262"/>
      <c r="PY119" s="262"/>
      <c r="PZ119" s="262"/>
      <c r="QA119" s="262"/>
      <c r="QB119" s="262"/>
      <c r="QC119" s="262"/>
      <c r="QD119" s="262"/>
      <c r="QE119" s="262"/>
      <c r="QF119" s="262"/>
      <c r="QG119" s="262"/>
      <c r="QH119" s="262"/>
      <c r="QI119" s="262"/>
      <c r="QJ119" s="262"/>
      <c r="QK119" s="262"/>
      <c r="QL119" s="262"/>
      <c r="QM119" s="262"/>
      <c r="QN119" s="262"/>
      <c r="QO119" s="262"/>
      <c r="QP119" s="262"/>
      <c r="QQ119" s="262"/>
      <c r="QR119" s="262"/>
      <c r="QS119" s="262"/>
      <c r="QT119" s="262"/>
      <c r="QU119" s="262"/>
      <c r="QV119" s="262"/>
      <c r="QW119" s="262"/>
      <c r="QX119" s="262"/>
      <c r="QY119" s="262"/>
      <c r="QZ119" s="262"/>
      <c r="RA119" s="262"/>
      <c r="RB119" s="262"/>
      <c r="RC119" s="262"/>
      <c r="RD119" s="262"/>
      <c r="RE119" s="262"/>
      <c r="RF119" s="262"/>
      <c r="RG119" s="262"/>
      <c r="RH119" s="262"/>
      <c r="RI119" s="262"/>
      <c r="RJ119" s="262"/>
      <c r="RK119" s="262"/>
      <c r="RL119" s="262"/>
      <c r="RM119" s="262"/>
      <c r="RN119" s="262"/>
      <c r="RO119" s="262"/>
      <c r="RP119" s="262"/>
      <c r="RQ119" s="262"/>
      <c r="RR119" s="262"/>
      <c r="RS119" s="262"/>
      <c r="RT119" s="262"/>
      <c r="RU119" s="262"/>
      <c r="RV119" s="262"/>
      <c r="RW119" s="262"/>
      <c r="RX119" s="262"/>
      <c r="RY119" s="262"/>
      <c r="RZ119" s="262"/>
      <c r="SA119" s="262"/>
      <c r="SB119" s="262"/>
      <c r="SC119" s="262"/>
      <c r="SD119" s="262"/>
      <c r="SE119" s="262"/>
      <c r="SF119" s="262"/>
      <c r="SG119" s="262"/>
      <c r="SH119" s="262"/>
      <c r="SI119" s="262"/>
      <c r="SJ119" s="262"/>
      <c r="SK119" s="262"/>
      <c r="SL119" s="262"/>
      <c r="SM119" s="262"/>
      <c r="SN119" s="262"/>
      <c r="SO119" s="262"/>
      <c r="SP119" s="262"/>
      <c r="SQ119" s="262"/>
      <c r="SR119" s="262"/>
      <c r="SS119" s="262"/>
      <c r="ST119" s="262"/>
      <c r="SU119" s="262"/>
      <c r="SV119" s="262"/>
      <c r="SW119" s="262"/>
      <c r="SX119" s="262"/>
      <c r="SY119" s="262"/>
      <c r="SZ119" s="262"/>
      <c r="TA119" s="262"/>
      <c r="TB119" s="262"/>
      <c r="TC119" s="262"/>
      <c r="TD119" s="262"/>
      <c r="TE119" s="262"/>
      <c r="TF119" s="262"/>
      <c r="TG119" s="262"/>
      <c r="TH119" s="262"/>
      <c r="TI119" s="262"/>
      <c r="TJ119" s="262"/>
      <c r="TK119" s="262"/>
      <c r="TL119" s="262"/>
      <c r="TM119" s="262"/>
      <c r="TN119" s="262"/>
      <c r="TO119" s="262"/>
      <c r="TP119" s="262"/>
      <c r="TQ119" s="262"/>
      <c r="TR119" s="262"/>
      <c r="TS119" s="262"/>
      <c r="TT119" s="262"/>
      <c r="TU119" s="262"/>
      <c r="TV119" s="262"/>
      <c r="TW119" s="262"/>
      <c r="TX119" s="262"/>
      <c r="TY119" s="262"/>
      <c r="TZ119" s="262"/>
      <c r="UA119" s="262"/>
      <c r="UB119" s="262"/>
      <c r="UC119" s="262"/>
      <c r="UD119" s="262"/>
      <c r="UE119" s="262"/>
      <c r="UF119" s="262"/>
      <c r="UG119" s="262"/>
      <c r="UH119" s="262"/>
      <c r="UI119" s="262"/>
      <c r="UJ119" s="262"/>
      <c r="UK119" s="262"/>
      <c r="UL119" s="262"/>
      <c r="UM119" s="262"/>
      <c r="UN119" s="262"/>
      <c r="UO119" s="262"/>
      <c r="UP119" s="262"/>
      <c r="UQ119" s="262"/>
      <c r="UR119" s="262"/>
      <c r="US119" s="262"/>
      <c r="UT119" s="262"/>
      <c r="UU119" s="262"/>
      <c r="UV119" s="262"/>
      <c r="UW119" s="262"/>
      <c r="UX119" s="262"/>
      <c r="UY119" s="262"/>
      <c r="UZ119" s="262"/>
      <c r="VA119" s="262"/>
      <c r="VB119" s="262"/>
      <c r="VC119" s="262"/>
      <c r="VD119" s="262"/>
      <c r="VE119" s="262"/>
      <c r="VF119" s="262"/>
      <c r="VG119" s="262"/>
      <c r="VH119" s="262"/>
      <c r="VI119" s="262"/>
      <c r="VJ119" s="262"/>
      <c r="VK119" s="262"/>
      <c r="VL119" s="262"/>
      <c r="VM119" s="262"/>
      <c r="VN119" s="262"/>
      <c r="VO119" s="262"/>
      <c r="VP119" s="262"/>
      <c r="VQ119" s="262"/>
      <c r="VR119" s="262"/>
      <c r="VS119" s="262"/>
      <c r="VT119" s="262"/>
      <c r="VU119" s="262"/>
      <c r="VV119" s="262"/>
      <c r="VW119" s="262"/>
      <c r="VX119" s="262"/>
      <c r="VY119" s="262"/>
      <c r="VZ119" s="262"/>
      <c r="WA119" s="262"/>
      <c r="WB119" s="262"/>
      <c r="WC119" s="262"/>
      <c r="WD119" s="262"/>
      <c r="WE119" s="262"/>
      <c r="WF119" s="262"/>
      <c r="WG119" s="262"/>
      <c r="WH119" s="262"/>
      <c r="WI119" s="262"/>
      <c r="WJ119" s="262"/>
      <c r="WK119" s="262"/>
      <c r="WL119" s="262"/>
      <c r="WM119" s="262"/>
      <c r="WN119" s="262"/>
      <c r="WO119" s="262"/>
      <c r="WP119" s="262"/>
      <c r="WQ119" s="262"/>
      <c r="WR119" s="262"/>
      <c r="WS119" s="262"/>
      <c r="WT119" s="262"/>
      <c r="WU119" s="262"/>
      <c r="WV119" s="262"/>
      <c r="WW119" s="262"/>
      <c r="WX119" s="262"/>
      <c r="WY119" s="262"/>
      <c r="WZ119" s="262"/>
      <c r="XA119" s="262"/>
      <c r="XB119" s="262"/>
      <c r="XC119" s="262"/>
      <c r="XD119" s="262"/>
      <c r="XE119" s="262"/>
      <c r="XF119" s="262"/>
      <c r="XG119" s="262"/>
      <c r="XH119" s="262"/>
      <c r="XI119" s="262"/>
      <c r="XJ119" s="262"/>
      <c r="XK119" s="262"/>
      <c r="XL119" s="262"/>
      <c r="XM119" s="262"/>
      <c r="XN119" s="262"/>
      <c r="XO119" s="262"/>
      <c r="XP119" s="262"/>
      <c r="XQ119" s="262"/>
      <c r="XR119" s="262"/>
      <c r="XS119" s="262"/>
      <c r="XT119" s="262"/>
      <c r="XU119" s="262"/>
      <c r="XV119" s="262"/>
      <c r="XW119" s="262"/>
      <c r="XX119" s="262"/>
      <c r="XY119" s="262"/>
      <c r="XZ119" s="262"/>
      <c r="YA119" s="262"/>
      <c r="YB119" s="262"/>
      <c r="YC119" s="262"/>
      <c r="YD119" s="262"/>
      <c r="YE119" s="262"/>
      <c r="YF119" s="262"/>
      <c r="YG119" s="262"/>
      <c r="YH119" s="262"/>
      <c r="YI119" s="262"/>
      <c r="YJ119" s="262"/>
      <c r="YK119" s="262"/>
      <c r="YL119" s="262"/>
      <c r="YM119" s="262"/>
      <c r="YN119" s="262"/>
      <c r="YO119" s="262"/>
      <c r="YP119" s="262"/>
      <c r="YQ119" s="262"/>
      <c r="YR119" s="262"/>
      <c r="YS119" s="262"/>
      <c r="YT119" s="262"/>
    </row>
    <row r="120" spans="1:670" ht="67.5" customHeight="1" x14ac:dyDescent="0.2">
      <c r="B120" s="238"/>
      <c r="C120" s="254"/>
      <c r="D120" s="238" t="s">
        <v>61</v>
      </c>
      <c r="E120" s="247" t="s">
        <v>62</v>
      </c>
      <c r="F120" s="241">
        <v>18546</v>
      </c>
      <c r="G120" s="241">
        <v>11643</v>
      </c>
      <c r="H120" s="241">
        <v>11643</v>
      </c>
      <c r="I120" s="241">
        <v>11618.134</v>
      </c>
      <c r="J120" s="241">
        <f t="shared" si="92"/>
        <v>-24.865999999999985</v>
      </c>
      <c r="K120" s="241">
        <v>11618.134</v>
      </c>
      <c r="L120" s="242">
        <f t="shared" si="55"/>
        <v>99.786429614360557</v>
      </c>
      <c r="M120" s="242">
        <f t="shared" si="93"/>
        <v>18546</v>
      </c>
      <c r="N120" s="241">
        <f t="shared" si="88"/>
        <v>100</v>
      </c>
      <c r="O120" s="241">
        <v>0</v>
      </c>
      <c r="P120" s="241">
        <f t="shared" si="94"/>
        <v>-24.865999999999985</v>
      </c>
      <c r="Q120" s="241">
        <f t="shared" si="95"/>
        <v>-24.866</v>
      </c>
      <c r="R120" s="242"/>
      <c r="S120" s="241">
        <v>-24.866</v>
      </c>
      <c r="T120" s="241"/>
      <c r="U120" s="241"/>
      <c r="V120" s="241">
        <f t="shared" si="97"/>
        <v>1.4210854715202004E-14</v>
      </c>
      <c r="W120" s="263"/>
      <c r="X120" s="263"/>
      <c r="Y120" s="263"/>
      <c r="Z120" s="263"/>
      <c r="AA120" s="239" t="s">
        <v>66</v>
      </c>
      <c r="AB120" s="239" t="s">
        <v>66</v>
      </c>
    </row>
    <row r="121" spans="1:670" ht="71.25" customHeight="1" x14ac:dyDescent="0.2">
      <c r="B121" s="245"/>
      <c r="C121" s="238"/>
      <c r="D121" s="250" t="s">
        <v>89</v>
      </c>
      <c r="E121" s="284" t="s">
        <v>110</v>
      </c>
      <c r="F121" s="241">
        <v>13</v>
      </c>
      <c r="G121" s="241">
        <v>0</v>
      </c>
      <c r="H121" s="241">
        <v>0</v>
      </c>
      <c r="I121" s="241">
        <v>0</v>
      </c>
      <c r="J121" s="241">
        <f t="shared" si="92"/>
        <v>0</v>
      </c>
      <c r="K121" s="241">
        <v>0</v>
      </c>
      <c r="L121" s="242">
        <v>0</v>
      </c>
      <c r="M121" s="242">
        <f t="shared" si="93"/>
        <v>13</v>
      </c>
      <c r="N121" s="241">
        <f t="shared" si="88"/>
        <v>100</v>
      </c>
      <c r="O121" s="241">
        <f t="shared" ref="O121:O130" si="98">M121-F121</f>
        <v>0</v>
      </c>
      <c r="P121" s="241">
        <f t="shared" si="94"/>
        <v>0</v>
      </c>
      <c r="Q121" s="241">
        <v>0</v>
      </c>
      <c r="R121" s="242"/>
      <c r="S121" s="242"/>
      <c r="T121" s="241"/>
      <c r="U121" s="241"/>
      <c r="V121" s="241">
        <f t="shared" si="97"/>
        <v>0</v>
      </c>
      <c r="W121" s="241"/>
      <c r="X121" s="241"/>
      <c r="Y121" s="241"/>
      <c r="Z121" s="241"/>
      <c r="AA121" s="239"/>
      <c r="AB121" s="239"/>
    </row>
    <row r="122" spans="1:670" ht="63.75" x14ac:dyDescent="0.2">
      <c r="B122" s="238"/>
      <c r="C122" s="254"/>
      <c r="D122" s="250" t="s">
        <v>64</v>
      </c>
      <c r="E122" s="274" t="s">
        <v>65</v>
      </c>
      <c r="F122" s="241">
        <v>12364</v>
      </c>
      <c r="G122" s="241">
        <v>7179</v>
      </c>
      <c r="H122" s="241">
        <v>7179</v>
      </c>
      <c r="I122" s="241">
        <v>6822.4040000000005</v>
      </c>
      <c r="J122" s="241">
        <f t="shared" si="92"/>
        <v>-356.59599999999955</v>
      </c>
      <c r="K122" s="241">
        <v>6822.4040000000005</v>
      </c>
      <c r="L122" s="242">
        <f t="shared" si="55"/>
        <v>95.032790082184164</v>
      </c>
      <c r="M122" s="242">
        <f t="shared" si="93"/>
        <v>12364</v>
      </c>
      <c r="N122" s="241">
        <f t="shared" si="88"/>
        <v>100</v>
      </c>
      <c r="O122" s="241">
        <v>0</v>
      </c>
      <c r="P122" s="241">
        <f t="shared" si="94"/>
        <v>-356.59599999999955</v>
      </c>
      <c r="Q122" s="241">
        <f t="shared" ref="Q122:Q130" si="99">R122+S122+T122</f>
        <v>-356.596</v>
      </c>
      <c r="R122" s="242"/>
      <c r="S122" s="242">
        <v>-356.596</v>
      </c>
      <c r="T122" s="241"/>
      <c r="U122" s="241"/>
      <c r="V122" s="241">
        <v>0</v>
      </c>
      <c r="W122" s="263"/>
      <c r="X122" s="263"/>
      <c r="Y122" s="263"/>
      <c r="Z122" s="263"/>
      <c r="AA122" s="239" t="s">
        <v>66</v>
      </c>
      <c r="AB122" s="239" t="s">
        <v>66</v>
      </c>
    </row>
    <row r="123" spans="1:670" ht="70.5" customHeight="1" x14ac:dyDescent="0.2">
      <c r="B123" s="245"/>
      <c r="C123" s="238"/>
      <c r="D123" s="250" t="s">
        <v>95</v>
      </c>
      <c r="E123" s="284" t="s">
        <v>96</v>
      </c>
      <c r="F123" s="241">
        <v>439</v>
      </c>
      <c r="G123" s="241">
        <v>439</v>
      </c>
      <c r="H123" s="241">
        <v>439</v>
      </c>
      <c r="I123" s="241">
        <v>438.012</v>
      </c>
      <c r="J123" s="241">
        <f t="shared" si="92"/>
        <v>-0.98799999999999955</v>
      </c>
      <c r="K123" s="241">
        <v>438.012</v>
      </c>
      <c r="L123" s="242">
        <f t="shared" si="55"/>
        <v>99.774943052391791</v>
      </c>
      <c r="M123" s="242">
        <f t="shared" si="93"/>
        <v>439</v>
      </c>
      <c r="N123" s="241">
        <f t="shared" si="88"/>
        <v>100</v>
      </c>
      <c r="O123" s="241">
        <f t="shared" si="98"/>
        <v>0</v>
      </c>
      <c r="P123" s="241">
        <f t="shared" si="94"/>
        <v>-0.98799999999999955</v>
      </c>
      <c r="Q123" s="241">
        <f t="shared" si="99"/>
        <v>-0.98799999999999999</v>
      </c>
      <c r="R123" s="241"/>
      <c r="S123" s="242"/>
      <c r="T123" s="241">
        <v>-0.98799999999999999</v>
      </c>
      <c r="U123" s="241"/>
      <c r="V123" s="241">
        <f t="shared" ref="V123:V128" si="100">P123-Q123-U123</f>
        <v>4.4408920985006262E-16</v>
      </c>
      <c r="W123" s="241"/>
      <c r="X123" s="241"/>
      <c r="Y123" s="241"/>
      <c r="Z123" s="241"/>
      <c r="AA123" s="239" t="s">
        <v>66</v>
      </c>
      <c r="AB123" s="239" t="s">
        <v>66</v>
      </c>
    </row>
    <row r="124" spans="1:670" ht="78.75" customHeight="1" x14ac:dyDescent="0.2">
      <c r="B124" s="254"/>
      <c r="C124" s="254"/>
      <c r="D124" s="250" t="s">
        <v>71</v>
      </c>
      <c r="E124" s="246" t="s">
        <v>104</v>
      </c>
      <c r="F124" s="241">
        <v>3758</v>
      </c>
      <c r="G124" s="241">
        <v>3758</v>
      </c>
      <c r="H124" s="241">
        <v>686</v>
      </c>
      <c r="I124" s="241">
        <v>1699.73</v>
      </c>
      <c r="J124" s="241">
        <f t="shared" si="92"/>
        <v>-2058.27</v>
      </c>
      <c r="K124" s="241">
        <v>685.99900000000002</v>
      </c>
      <c r="L124" s="242">
        <f t="shared" si="55"/>
        <v>99.999854227405251</v>
      </c>
      <c r="M124" s="242">
        <f t="shared" si="93"/>
        <v>3758</v>
      </c>
      <c r="N124" s="241">
        <f t="shared" si="88"/>
        <v>100</v>
      </c>
      <c r="O124" s="241">
        <f t="shared" si="98"/>
        <v>0</v>
      </c>
      <c r="P124" s="241">
        <f t="shared" si="94"/>
        <v>-9.9999999997635314E-4</v>
      </c>
      <c r="Q124" s="241">
        <f t="shared" si="99"/>
        <v>0</v>
      </c>
      <c r="R124" s="242"/>
      <c r="S124" s="242"/>
      <c r="T124" s="242"/>
      <c r="U124" s="241"/>
      <c r="V124" s="241">
        <f t="shared" si="100"/>
        <v>-9.9999999997635314E-4</v>
      </c>
      <c r="W124" s="241"/>
      <c r="X124" s="241"/>
      <c r="Y124" s="241"/>
      <c r="Z124" s="241"/>
      <c r="AA124" s="239"/>
      <c r="AB124" s="239" t="s">
        <v>239</v>
      </c>
    </row>
    <row r="125" spans="1:670" ht="36" customHeight="1" x14ac:dyDescent="0.2">
      <c r="B125" s="238"/>
      <c r="C125" s="238"/>
      <c r="D125" s="238" t="s">
        <v>97</v>
      </c>
      <c r="E125" s="247" t="s">
        <v>98</v>
      </c>
      <c r="F125" s="241">
        <v>5611</v>
      </c>
      <c r="G125" s="241">
        <v>3758</v>
      </c>
      <c r="H125" s="241">
        <v>3758</v>
      </c>
      <c r="I125" s="241">
        <v>3758</v>
      </c>
      <c r="J125" s="241">
        <f t="shared" si="92"/>
        <v>0</v>
      </c>
      <c r="K125" s="241">
        <v>3758</v>
      </c>
      <c r="L125" s="242">
        <f t="shared" si="55"/>
        <v>100</v>
      </c>
      <c r="M125" s="242">
        <f t="shared" si="93"/>
        <v>5611</v>
      </c>
      <c r="N125" s="241">
        <f t="shared" si="88"/>
        <v>100</v>
      </c>
      <c r="O125" s="241">
        <f t="shared" si="98"/>
        <v>0</v>
      </c>
      <c r="P125" s="241">
        <f t="shared" si="94"/>
        <v>0</v>
      </c>
      <c r="Q125" s="241">
        <f t="shared" si="99"/>
        <v>0</v>
      </c>
      <c r="R125" s="242"/>
      <c r="S125" s="242"/>
      <c r="T125" s="241"/>
      <c r="U125" s="241"/>
      <c r="V125" s="241">
        <v>0</v>
      </c>
      <c r="W125" s="241"/>
      <c r="X125" s="241"/>
      <c r="Y125" s="241"/>
      <c r="Z125" s="241"/>
      <c r="AA125" s="239"/>
      <c r="AB125" s="239"/>
    </row>
    <row r="126" spans="1:670" ht="69.75" customHeight="1" x14ac:dyDescent="0.2">
      <c r="B126" s="245"/>
      <c r="C126" s="238"/>
      <c r="D126" s="250" t="s">
        <v>73</v>
      </c>
      <c r="E126" s="246" t="s">
        <v>74</v>
      </c>
      <c r="F126" s="241">
        <v>439</v>
      </c>
      <c r="G126" s="241">
        <v>439</v>
      </c>
      <c r="H126" s="241">
        <v>277</v>
      </c>
      <c r="I126" s="241">
        <v>422.04500000000002</v>
      </c>
      <c r="J126" s="241">
        <f t="shared" si="92"/>
        <v>-16.954999999999984</v>
      </c>
      <c r="K126" s="241">
        <v>190.685</v>
      </c>
      <c r="L126" s="242">
        <f t="shared" si="55"/>
        <v>68.83935018050542</v>
      </c>
      <c r="M126" s="242">
        <f t="shared" si="93"/>
        <v>439</v>
      </c>
      <c r="N126" s="241">
        <f t="shared" si="88"/>
        <v>100</v>
      </c>
      <c r="O126" s="241">
        <f t="shared" si="98"/>
        <v>0</v>
      </c>
      <c r="P126" s="241">
        <f t="shared" si="94"/>
        <v>-86.314999999999998</v>
      </c>
      <c r="Q126" s="241">
        <f t="shared" si="99"/>
        <v>-86.313999999999993</v>
      </c>
      <c r="R126" s="242"/>
      <c r="S126" s="242"/>
      <c r="T126" s="241">
        <v>-86.313999999999993</v>
      </c>
      <c r="U126" s="241"/>
      <c r="V126" s="241">
        <v>0</v>
      </c>
      <c r="W126" s="241"/>
      <c r="X126" s="241"/>
      <c r="Y126" s="241"/>
      <c r="Z126" s="241"/>
      <c r="AA126" s="239" t="s">
        <v>66</v>
      </c>
      <c r="AB126" s="239" t="s">
        <v>66</v>
      </c>
    </row>
    <row r="127" spans="1:670" ht="69.75" customHeight="1" x14ac:dyDescent="0.2">
      <c r="B127" s="245"/>
      <c r="C127" s="238"/>
      <c r="D127" s="250" t="s">
        <v>75</v>
      </c>
      <c r="E127" s="246" t="s">
        <v>76</v>
      </c>
      <c r="F127" s="241">
        <v>8277</v>
      </c>
      <c r="G127" s="241">
        <v>8277</v>
      </c>
      <c r="H127" s="241">
        <v>600</v>
      </c>
      <c r="I127" s="241">
        <v>800</v>
      </c>
      <c r="J127" s="241">
        <f t="shared" si="92"/>
        <v>-7477</v>
      </c>
      <c r="K127" s="241">
        <v>400</v>
      </c>
      <c r="L127" s="242">
        <f t="shared" si="55"/>
        <v>66.666666666666657</v>
      </c>
      <c r="M127" s="242">
        <f t="shared" si="93"/>
        <v>8277</v>
      </c>
      <c r="N127" s="241">
        <f t="shared" si="88"/>
        <v>100</v>
      </c>
      <c r="O127" s="241">
        <f t="shared" si="98"/>
        <v>0</v>
      </c>
      <c r="P127" s="241">
        <f t="shared" si="94"/>
        <v>-200</v>
      </c>
      <c r="Q127" s="241">
        <f t="shared" si="99"/>
        <v>-200</v>
      </c>
      <c r="R127" s="242"/>
      <c r="S127" s="242"/>
      <c r="T127" s="242">
        <v>-200</v>
      </c>
      <c r="U127" s="242"/>
      <c r="V127" s="241">
        <v>0</v>
      </c>
      <c r="W127" s="241"/>
      <c r="X127" s="241"/>
      <c r="Y127" s="241"/>
      <c r="Z127" s="241"/>
      <c r="AA127" s="239" t="s">
        <v>66</v>
      </c>
      <c r="AB127" s="239" t="s">
        <v>239</v>
      </c>
    </row>
    <row r="128" spans="1:670" ht="68.25" customHeight="1" x14ac:dyDescent="0.2">
      <c r="B128" s="238"/>
      <c r="C128" s="238"/>
      <c r="D128" s="250" t="s">
        <v>77</v>
      </c>
      <c r="E128" s="246" t="s">
        <v>78</v>
      </c>
      <c r="F128" s="241">
        <v>18160</v>
      </c>
      <c r="G128" s="241">
        <v>160</v>
      </c>
      <c r="H128" s="241">
        <v>160</v>
      </c>
      <c r="I128" s="241">
        <v>24</v>
      </c>
      <c r="J128" s="241">
        <f t="shared" si="92"/>
        <v>-136</v>
      </c>
      <c r="K128" s="241">
        <v>24</v>
      </c>
      <c r="L128" s="242">
        <f t="shared" si="55"/>
        <v>15</v>
      </c>
      <c r="M128" s="242">
        <f t="shared" si="93"/>
        <v>18160</v>
      </c>
      <c r="N128" s="241">
        <f t="shared" si="88"/>
        <v>100</v>
      </c>
      <c r="O128" s="241">
        <f t="shared" si="98"/>
        <v>0</v>
      </c>
      <c r="P128" s="241">
        <f t="shared" si="94"/>
        <v>-136</v>
      </c>
      <c r="Q128" s="241">
        <f t="shared" si="99"/>
        <v>-136</v>
      </c>
      <c r="R128" s="242"/>
      <c r="S128" s="242"/>
      <c r="T128" s="241">
        <v>-136</v>
      </c>
      <c r="U128" s="241"/>
      <c r="V128" s="241">
        <f t="shared" si="100"/>
        <v>0</v>
      </c>
      <c r="W128" s="241"/>
      <c r="X128" s="241"/>
      <c r="Y128" s="241"/>
      <c r="Z128" s="241"/>
      <c r="AA128" s="239" t="s">
        <v>66</v>
      </c>
      <c r="AB128" s="239" t="s">
        <v>66</v>
      </c>
    </row>
    <row r="129" spans="2:28" ht="25.5" x14ac:dyDescent="0.2">
      <c r="B129" s="245"/>
      <c r="C129" s="238"/>
      <c r="D129" s="250" t="s">
        <v>79</v>
      </c>
      <c r="E129" s="246" t="s">
        <v>80</v>
      </c>
      <c r="F129" s="242">
        <v>351</v>
      </c>
      <c r="G129" s="242">
        <v>351</v>
      </c>
      <c r="H129" s="242">
        <v>351</v>
      </c>
      <c r="I129" s="242">
        <v>351</v>
      </c>
      <c r="J129" s="241">
        <f t="shared" si="92"/>
        <v>0</v>
      </c>
      <c r="K129" s="242">
        <v>351</v>
      </c>
      <c r="L129" s="242">
        <f t="shared" si="55"/>
        <v>100</v>
      </c>
      <c r="M129" s="242">
        <f t="shared" si="93"/>
        <v>351</v>
      </c>
      <c r="N129" s="241">
        <f t="shared" si="88"/>
        <v>100</v>
      </c>
      <c r="O129" s="241">
        <f t="shared" si="98"/>
        <v>0</v>
      </c>
      <c r="P129" s="241">
        <f t="shared" si="94"/>
        <v>0</v>
      </c>
      <c r="Q129" s="241">
        <f t="shared" si="99"/>
        <v>0</v>
      </c>
      <c r="R129" s="242"/>
      <c r="S129" s="253"/>
      <c r="T129" s="253"/>
      <c r="U129" s="242"/>
      <c r="V129" s="241">
        <v>0</v>
      </c>
      <c r="W129" s="241"/>
      <c r="X129" s="241"/>
      <c r="Y129" s="241"/>
      <c r="Z129" s="241"/>
      <c r="AA129" s="239"/>
      <c r="AB129" s="239"/>
    </row>
    <row r="130" spans="2:28" ht="25.5" x14ac:dyDescent="0.2">
      <c r="B130" s="245"/>
      <c r="C130" s="238"/>
      <c r="D130" s="238" t="s">
        <v>83</v>
      </c>
      <c r="E130" s="247" t="s">
        <v>84</v>
      </c>
      <c r="F130" s="241">
        <v>2446</v>
      </c>
      <c r="G130" s="241">
        <v>1516</v>
      </c>
      <c r="H130" s="241">
        <v>1516</v>
      </c>
      <c r="I130" s="241">
        <v>1516</v>
      </c>
      <c r="J130" s="241">
        <f t="shared" si="92"/>
        <v>0</v>
      </c>
      <c r="K130" s="241">
        <v>1516</v>
      </c>
      <c r="L130" s="242">
        <f t="shared" si="55"/>
        <v>100</v>
      </c>
      <c r="M130" s="242">
        <f t="shared" si="93"/>
        <v>2446</v>
      </c>
      <c r="N130" s="241">
        <f t="shared" si="88"/>
        <v>100</v>
      </c>
      <c r="O130" s="241">
        <f t="shared" si="98"/>
        <v>0</v>
      </c>
      <c r="P130" s="241">
        <f t="shared" si="94"/>
        <v>0</v>
      </c>
      <c r="Q130" s="241">
        <f t="shared" si="99"/>
        <v>0</v>
      </c>
      <c r="R130" s="242"/>
      <c r="S130" s="242"/>
      <c r="T130" s="241"/>
      <c r="U130" s="241"/>
      <c r="V130" s="241">
        <f>P130-Q130-U130</f>
        <v>0</v>
      </c>
      <c r="W130" s="241"/>
      <c r="X130" s="241"/>
      <c r="Y130" s="241"/>
      <c r="Z130" s="241"/>
      <c r="AA130" s="239"/>
      <c r="AB130" s="239"/>
    </row>
    <row r="131" spans="2:28" ht="69.75" customHeight="1" x14ac:dyDescent="0.2">
      <c r="B131" s="238" t="s">
        <v>87</v>
      </c>
      <c r="C131" s="238"/>
      <c r="D131" s="238"/>
      <c r="E131" s="46" t="s">
        <v>262</v>
      </c>
      <c r="F131" s="242">
        <f t="shared" ref="F131:K131" si="101">F132</f>
        <v>349996</v>
      </c>
      <c r="G131" s="242">
        <f t="shared" si="101"/>
        <v>261007</v>
      </c>
      <c r="H131" s="242">
        <f t="shared" si="101"/>
        <v>192401</v>
      </c>
      <c r="I131" s="242">
        <f t="shared" si="101"/>
        <v>250066.87388000003</v>
      </c>
      <c r="J131" s="242">
        <f t="shared" si="101"/>
        <v>-10940.126120000001</v>
      </c>
      <c r="K131" s="242">
        <f t="shared" si="101"/>
        <v>192269.47483000002</v>
      </c>
      <c r="L131" s="242">
        <f t="shared" si="55"/>
        <v>99.931640079833272</v>
      </c>
      <c r="M131" s="242">
        <f t="shared" ref="M131:T131" si="102">M132</f>
        <v>349996</v>
      </c>
      <c r="N131" s="241">
        <f t="shared" si="88"/>
        <v>100</v>
      </c>
      <c r="O131" s="242">
        <f t="shared" si="102"/>
        <v>0</v>
      </c>
      <c r="P131" s="242">
        <f t="shared" si="102"/>
        <v>-131.52517000000284</v>
      </c>
      <c r="Q131" s="242">
        <f t="shared" si="102"/>
        <v>-131.524</v>
      </c>
      <c r="R131" s="242">
        <f t="shared" si="102"/>
        <v>0</v>
      </c>
      <c r="S131" s="242">
        <f t="shared" si="102"/>
        <v>-67.55</v>
      </c>
      <c r="T131" s="242">
        <f t="shared" si="102"/>
        <v>-63.973999999999997</v>
      </c>
      <c r="U131" s="242"/>
      <c r="V131" s="242">
        <f>V132</f>
        <v>-1.0000000001582077E-3</v>
      </c>
      <c r="W131" s="242"/>
      <c r="X131" s="242"/>
      <c r="Y131" s="242"/>
      <c r="Z131" s="242"/>
      <c r="AA131" s="270"/>
      <c r="AB131" s="254"/>
    </row>
    <row r="132" spans="2:28" ht="25.5" x14ac:dyDescent="0.2">
      <c r="B132" s="238"/>
      <c r="C132" s="238" t="s">
        <v>46</v>
      </c>
      <c r="D132" s="238"/>
      <c r="E132" s="269" t="s">
        <v>47</v>
      </c>
      <c r="F132" s="242">
        <f t="shared" ref="F132:V132" si="103">SUM(F133:F146)</f>
        <v>349996</v>
      </c>
      <c r="G132" s="242">
        <f t="shared" si="103"/>
        <v>261007</v>
      </c>
      <c r="H132" s="242">
        <f t="shared" si="103"/>
        <v>192401</v>
      </c>
      <c r="I132" s="242">
        <f t="shared" si="103"/>
        <v>250066.87388000003</v>
      </c>
      <c r="J132" s="242">
        <f t="shared" si="103"/>
        <v>-10940.126120000001</v>
      </c>
      <c r="K132" s="242">
        <f t="shared" si="103"/>
        <v>192269.47483000002</v>
      </c>
      <c r="L132" s="242">
        <f t="shared" si="55"/>
        <v>99.931640079833272</v>
      </c>
      <c r="M132" s="242">
        <f t="shared" si="103"/>
        <v>349996</v>
      </c>
      <c r="N132" s="242">
        <f t="shared" si="103"/>
        <v>1400</v>
      </c>
      <c r="O132" s="242">
        <f t="shared" si="103"/>
        <v>0</v>
      </c>
      <c r="P132" s="242">
        <f t="shared" si="103"/>
        <v>-131.52517000000284</v>
      </c>
      <c r="Q132" s="242">
        <f t="shared" si="103"/>
        <v>-131.524</v>
      </c>
      <c r="R132" s="242">
        <f t="shared" si="103"/>
        <v>0</v>
      </c>
      <c r="S132" s="242">
        <f t="shared" si="103"/>
        <v>-67.55</v>
      </c>
      <c r="T132" s="242">
        <f t="shared" si="103"/>
        <v>-63.973999999999997</v>
      </c>
      <c r="U132" s="242">
        <f t="shared" si="103"/>
        <v>0</v>
      </c>
      <c r="V132" s="242">
        <f t="shared" si="103"/>
        <v>-1.0000000001582077E-3</v>
      </c>
      <c r="W132" s="260"/>
      <c r="X132" s="260"/>
      <c r="Y132" s="260"/>
      <c r="Z132" s="241"/>
      <c r="AA132" s="239"/>
      <c r="AB132" s="239"/>
    </row>
    <row r="133" spans="2:28" x14ac:dyDescent="0.2">
      <c r="B133" s="238"/>
      <c r="C133" s="238"/>
      <c r="D133" s="238" t="s">
        <v>88</v>
      </c>
      <c r="E133" s="247" t="s">
        <v>49</v>
      </c>
      <c r="F133" s="241">
        <v>174354</v>
      </c>
      <c r="G133" s="241">
        <v>103203</v>
      </c>
      <c r="H133" s="241">
        <v>103203</v>
      </c>
      <c r="I133" s="241">
        <v>103203</v>
      </c>
      <c r="J133" s="241">
        <f t="shared" ref="J133:J146" si="104">I133-G133</f>
        <v>0</v>
      </c>
      <c r="K133" s="241">
        <v>103203</v>
      </c>
      <c r="L133" s="242">
        <f t="shared" si="55"/>
        <v>100</v>
      </c>
      <c r="M133" s="242">
        <f t="shared" ref="M133:M146" si="105">F133</f>
        <v>174354</v>
      </c>
      <c r="N133" s="241">
        <f t="shared" ref="N133:N147" si="106">M133/F133*100</f>
        <v>100</v>
      </c>
      <c r="O133" s="241">
        <v>0</v>
      </c>
      <c r="P133" s="241">
        <f t="shared" ref="P133:P146" si="107">K133-H133</f>
        <v>0</v>
      </c>
      <c r="Q133" s="241">
        <f t="shared" ref="Q133:Q146" si="108">R133+S133+T133</f>
        <v>0</v>
      </c>
      <c r="R133" s="242"/>
      <c r="S133" s="242"/>
      <c r="T133" s="241"/>
      <c r="U133" s="241"/>
      <c r="V133" s="241">
        <f t="shared" ref="V133:V142" si="109">P133-Q133-U133</f>
        <v>0</v>
      </c>
      <c r="W133" s="260"/>
      <c r="X133" s="260"/>
      <c r="Y133" s="260"/>
      <c r="Z133" s="241"/>
      <c r="AA133" s="239"/>
      <c r="AB133" s="239"/>
    </row>
    <row r="134" spans="2:28" x14ac:dyDescent="0.2">
      <c r="B134" s="254"/>
      <c r="C134" s="254"/>
      <c r="D134" s="238" t="s">
        <v>101</v>
      </c>
      <c r="E134" s="247" t="s">
        <v>56</v>
      </c>
      <c r="F134" s="241">
        <v>7212</v>
      </c>
      <c r="G134" s="241">
        <v>3822</v>
      </c>
      <c r="H134" s="241">
        <v>3822</v>
      </c>
      <c r="I134" s="241">
        <v>3822</v>
      </c>
      <c r="J134" s="241">
        <f t="shared" si="104"/>
        <v>0</v>
      </c>
      <c r="K134" s="241">
        <v>3822</v>
      </c>
      <c r="L134" s="242">
        <f t="shared" si="55"/>
        <v>100</v>
      </c>
      <c r="M134" s="242">
        <f t="shared" si="105"/>
        <v>7212</v>
      </c>
      <c r="N134" s="241">
        <f t="shared" si="106"/>
        <v>100</v>
      </c>
      <c r="O134" s="241">
        <f t="shared" ref="O134:O138" si="110">M134-F134</f>
        <v>0</v>
      </c>
      <c r="P134" s="241">
        <f t="shared" si="107"/>
        <v>0</v>
      </c>
      <c r="Q134" s="241">
        <f t="shared" si="108"/>
        <v>0</v>
      </c>
      <c r="R134" s="242"/>
      <c r="S134" s="242"/>
      <c r="T134" s="241"/>
      <c r="U134" s="241"/>
      <c r="V134" s="241">
        <v>0</v>
      </c>
      <c r="W134" s="241"/>
      <c r="X134" s="241"/>
      <c r="Y134" s="241"/>
      <c r="Z134" s="241"/>
      <c r="AA134" s="239"/>
      <c r="AB134" s="239"/>
    </row>
    <row r="135" spans="2:28" ht="39" customHeight="1" x14ac:dyDescent="0.2">
      <c r="B135" s="245"/>
      <c r="C135" s="238"/>
      <c r="D135" s="250" t="s">
        <v>103</v>
      </c>
      <c r="E135" s="251" t="s">
        <v>58</v>
      </c>
      <c r="F135" s="241">
        <v>5229</v>
      </c>
      <c r="G135" s="241">
        <v>2790</v>
      </c>
      <c r="H135" s="241">
        <v>2790</v>
      </c>
      <c r="I135" s="241">
        <v>2790</v>
      </c>
      <c r="J135" s="241">
        <f t="shared" si="104"/>
        <v>0</v>
      </c>
      <c r="K135" s="241">
        <v>2790</v>
      </c>
      <c r="L135" s="242">
        <f t="shared" si="55"/>
        <v>100</v>
      </c>
      <c r="M135" s="242">
        <f t="shared" si="105"/>
        <v>5229</v>
      </c>
      <c r="N135" s="241">
        <f t="shared" si="106"/>
        <v>100</v>
      </c>
      <c r="O135" s="241">
        <f t="shared" si="110"/>
        <v>0</v>
      </c>
      <c r="P135" s="241">
        <f t="shared" si="107"/>
        <v>0</v>
      </c>
      <c r="Q135" s="241">
        <f t="shared" si="108"/>
        <v>0</v>
      </c>
      <c r="R135" s="242"/>
      <c r="S135" s="242"/>
      <c r="T135" s="241"/>
      <c r="U135" s="241"/>
      <c r="V135" s="241">
        <v>0</v>
      </c>
      <c r="W135" s="241"/>
      <c r="X135" s="241"/>
      <c r="Y135" s="241"/>
      <c r="Z135" s="241"/>
      <c r="AA135" s="239"/>
      <c r="AB135" s="239"/>
    </row>
    <row r="136" spans="2:28" x14ac:dyDescent="0.2">
      <c r="B136" s="238"/>
      <c r="C136" s="238"/>
      <c r="D136" s="238" t="s">
        <v>59</v>
      </c>
      <c r="E136" s="247" t="s">
        <v>60</v>
      </c>
      <c r="F136" s="241">
        <v>9190</v>
      </c>
      <c r="G136" s="241">
        <v>5600</v>
      </c>
      <c r="H136" s="241">
        <v>5600</v>
      </c>
      <c r="I136" s="241">
        <v>5600</v>
      </c>
      <c r="J136" s="241">
        <f t="shared" si="104"/>
        <v>0</v>
      </c>
      <c r="K136" s="241">
        <v>5600</v>
      </c>
      <c r="L136" s="242">
        <f t="shared" si="55"/>
        <v>100</v>
      </c>
      <c r="M136" s="242">
        <f t="shared" si="105"/>
        <v>9190</v>
      </c>
      <c r="N136" s="241">
        <f t="shared" si="106"/>
        <v>100</v>
      </c>
      <c r="O136" s="241">
        <v>0</v>
      </c>
      <c r="P136" s="241">
        <f t="shared" si="107"/>
        <v>0</v>
      </c>
      <c r="Q136" s="241">
        <f t="shared" si="108"/>
        <v>0</v>
      </c>
      <c r="R136" s="242"/>
      <c r="S136" s="242"/>
      <c r="T136" s="241"/>
      <c r="U136" s="241"/>
      <c r="V136" s="241">
        <f t="shared" si="109"/>
        <v>0</v>
      </c>
      <c r="W136" s="260"/>
      <c r="X136" s="260"/>
      <c r="Y136" s="260"/>
      <c r="Z136" s="241"/>
      <c r="AA136" s="239"/>
      <c r="AB136" s="239"/>
    </row>
    <row r="137" spans="2:28" ht="38.25" x14ac:dyDescent="0.2">
      <c r="B137" s="238"/>
      <c r="C137" s="238"/>
      <c r="D137" s="238" t="s">
        <v>61</v>
      </c>
      <c r="E137" s="247" t="s">
        <v>62</v>
      </c>
      <c r="F137" s="241">
        <v>7832</v>
      </c>
      <c r="G137" s="241">
        <v>4005</v>
      </c>
      <c r="H137" s="241">
        <v>4005</v>
      </c>
      <c r="I137" s="241">
        <v>4005</v>
      </c>
      <c r="J137" s="241">
        <f t="shared" si="104"/>
        <v>0</v>
      </c>
      <c r="K137" s="241">
        <v>4005</v>
      </c>
      <c r="L137" s="242">
        <f t="shared" si="55"/>
        <v>100</v>
      </c>
      <c r="M137" s="242">
        <f t="shared" si="105"/>
        <v>7832</v>
      </c>
      <c r="N137" s="241">
        <f t="shared" si="106"/>
        <v>100</v>
      </c>
      <c r="O137" s="241">
        <v>0</v>
      </c>
      <c r="P137" s="241">
        <f t="shared" si="107"/>
        <v>0</v>
      </c>
      <c r="Q137" s="241">
        <f t="shared" si="108"/>
        <v>0</v>
      </c>
      <c r="R137" s="242"/>
      <c r="S137" s="242"/>
      <c r="T137" s="241"/>
      <c r="U137" s="241"/>
      <c r="V137" s="241">
        <f t="shared" si="109"/>
        <v>0</v>
      </c>
      <c r="W137" s="260"/>
      <c r="X137" s="260"/>
      <c r="Y137" s="260"/>
      <c r="Z137" s="241"/>
      <c r="AA137" s="239"/>
      <c r="AB137" s="239"/>
    </row>
    <row r="138" spans="2:28" ht="69" customHeight="1" x14ac:dyDescent="0.2">
      <c r="B138" s="245"/>
      <c r="C138" s="238"/>
      <c r="D138" s="250" t="s">
        <v>89</v>
      </c>
      <c r="E138" s="284" t="s">
        <v>110</v>
      </c>
      <c r="F138" s="241">
        <v>67</v>
      </c>
      <c r="G138" s="241">
        <v>67</v>
      </c>
      <c r="H138" s="241">
        <v>67</v>
      </c>
      <c r="I138" s="241">
        <v>0</v>
      </c>
      <c r="J138" s="241">
        <f t="shared" si="104"/>
        <v>-67</v>
      </c>
      <c r="K138" s="241">
        <v>0</v>
      </c>
      <c r="L138" s="242">
        <f t="shared" si="55"/>
        <v>0</v>
      </c>
      <c r="M138" s="242">
        <f t="shared" si="105"/>
        <v>67</v>
      </c>
      <c r="N138" s="241">
        <f t="shared" si="106"/>
        <v>100</v>
      </c>
      <c r="O138" s="241">
        <f t="shared" si="110"/>
        <v>0</v>
      </c>
      <c r="P138" s="241">
        <f t="shared" si="107"/>
        <v>-67</v>
      </c>
      <c r="Q138" s="241">
        <f t="shared" si="108"/>
        <v>-67</v>
      </c>
      <c r="R138" s="242"/>
      <c r="S138" s="242">
        <v>-67</v>
      </c>
      <c r="T138" s="241"/>
      <c r="U138" s="241"/>
      <c r="V138" s="241">
        <f t="shared" si="109"/>
        <v>0</v>
      </c>
      <c r="W138" s="241"/>
      <c r="X138" s="241"/>
      <c r="Y138" s="241"/>
      <c r="Z138" s="241"/>
      <c r="AA138" s="239" t="s">
        <v>66</v>
      </c>
      <c r="AB138" s="239" t="s">
        <v>66</v>
      </c>
    </row>
    <row r="139" spans="2:28" ht="51" customHeight="1" x14ac:dyDescent="0.2">
      <c r="B139" s="238"/>
      <c r="C139" s="238"/>
      <c r="D139" s="238" t="s">
        <v>64</v>
      </c>
      <c r="E139" s="269" t="s">
        <v>65</v>
      </c>
      <c r="F139" s="241">
        <v>5204</v>
      </c>
      <c r="G139" s="241">
        <v>2433</v>
      </c>
      <c r="H139" s="241">
        <v>2433</v>
      </c>
      <c r="I139" s="241">
        <v>2433</v>
      </c>
      <c r="J139" s="241">
        <f t="shared" si="104"/>
        <v>0</v>
      </c>
      <c r="K139" s="241">
        <v>2433</v>
      </c>
      <c r="L139" s="242">
        <f t="shared" si="55"/>
        <v>100</v>
      </c>
      <c r="M139" s="242">
        <f t="shared" si="105"/>
        <v>5204</v>
      </c>
      <c r="N139" s="241">
        <f t="shared" si="106"/>
        <v>100</v>
      </c>
      <c r="O139" s="241">
        <v>0</v>
      </c>
      <c r="P139" s="241">
        <f t="shared" si="107"/>
        <v>0</v>
      </c>
      <c r="Q139" s="241">
        <f t="shared" si="108"/>
        <v>0</v>
      </c>
      <c r="R139" s="242"/>
      <c r="S139" s="242"/>
      <c r="T139" s="241"/>
      <c r="U139" s="241"/>
      <c r="V139" s="241">
        <f t="shared" si="109"/>
        <v>0</v>
      </c>
      <c r="W139" s="260"/>
      <c r="X139" s="260"/>
      <c r="Y139" s="260"/>
      <c r="Z139" s="241"/>
      <c r="AA139" s="239"/>
      <c r="AB139" s="239"/>
    </row>
    <row r="140" spans="2:28" ht="45" customHeight="1" x14ac:dyDescent="0.2">
      <c r="B140" s="238"/>
      <c r="C140" s="238"/>
      <c r="D140" s="238" t="s">
        <v>91</v>
      </c>
      <c r="E140" s="247" t="s">
        <v>92</v>
      </c>
      <c r="F140" s="241">
        <v>57182</v>
      </c>
      <c r="G140" s="241">
        <v>57182</v>
      </c>
      <c r="H140" s="241">
        <v>24008</v>
      </c>
      <c r="I140" s="241">
        <v>49095.372000000003</v>
      </c>
      <c r="J140" s="241">
        <f t="shared" si="104"/>
        <v>-8086.627999999997</v>
      </c>
      <c r="K140" s="241">
        <v>24007.999</v>
      </c>
      <c r="L140" s="242">
        <f t="shared" si="55"/>
        <v>99.999995834721759</v>
      </c>
      <c r="M140" s="242">
        <f t="shared" si="105"/>
        <v>57182</v>
      </c>
      <c r="N140" s="241">
        <f t="shared" si="106"/>
        <v>100</v>
      </c>
      <c r="O140" s="241">
        <v>0</v>
      </c>
      <c r="P140" s="241">
        <f t="shared" si="107"/>
        <v>-1.0000000002037268E-3</v>
      </c>
      <c r="Q140" s="241">
        <f t="shared" si="108"/>
        <v>0</v>
      </c>
      <c r="R140" s="242"/>
      <c r="S140" s="242"/>
      <c r="T140" s="241"/>
      <c r="U140" s="241"/>
      <c r="V140" s="241">
        <f t="shared" si="109"/>
        <v>-1.0000000002037268E-3</v>
      </c>
      <c r="W140" s="260"/>
      <c r="X140" s="260"/>
      <c r="Y140" s="260"/>
      <c r="Z140" s="241"/>
      <c r="AA140" s="239"/>
      <c r="AB140" s="239" t="s">
        <v>246</v>
      </c>
    </row>
    <row r="141" spans="2:28" ht="66.75" customHeight="1" x14ac:dyDescent="0.2">
      <c r="B141" s="238"/>
      <c r="C141" s="238"/>
      <c r="D141" s="238" t="s">
        <v>93</v>
      </c>
      <c r="E141" s="247" t="s">
        <v>94</v>
      </c>
      <c r="F141" s="241">
        <v>1764</v>
      </c>
      <c r="G141" s="241">
        <v>1764</v>
      </c>
      <c r="H141" s="241">
        <v>1474</v>
      </c>
      <c r="I141" s="241">
        <v>1473.45</v>
      </c>
      <c r="J141" s="241">
        <f t="shared" si="104"/>
        <v>-290.54999999999995</v>
      </c>
      <c r="K141" s="241">
        <v>1473.45</v>
      </c>
      <c r="L141" s="242">
        <f t="shared" si="55"/>
        <v>99.962686567164184</v>
      </c>
      <c r="M141" s="242">
        <f t="shared" si="105"/>
        <v>1764</v>
      </c>
      <c r="N141" s="241">
        <f t="shared" si="106"/>
        <v>100</v>
      </c>
      <c r="O141" s="241">
        <f t="shared" ref="O141:O144" si="111">M141-F141</f>
        <v>0</v>
      </c>
      <c r="P141" s="273">
        <f t="shared" si="107"/>
        <v>-0.54999999999995453</v>
      </c>
      <c r="Q141" s="273">
        <f t="shared" si="108"/>
        <v>-0.55000000000000004</v>
      </c>
      <c r="R141" s="426"/>
      <c r="S141" s="426">
        <v>-0.55000000000000004</v>
      </c>
      <c r="T141" s="241"/>
      <c r="U141" s="241"/>
      <c r="V141" s="241">
        <f t="shared" si="109"/>
        <v>4.5519144009631418E-14</v>
      </c>
      <c r="W141" s="241"/>
      <c r="X141" s="241"/>
      <c r="Y141" s="241"/>
      <c r="Z141" s="241"/>
      <c r="AA141" s="239" t="s">
        <v>66</v>
      </c>
      <c r="AB141" s="239" t="s">
        <v>66</v>
      </c>
    </row>
    <row r="142" spans="2:28" ht="69" customHeight="1" x14ac:dyDescent="0.2">
      <c r="B142" s="245"/>
      <c r="C142" s="238"/>
      <c r="D142" s="250" t="s">
        <v>95</v>
      </c>
      <c r="E142" s="284" t="s">
        <v>96</v>
      </c>
      <c r="F142" s="241">
        <v>433</v>
      </c>
      <c r="G142" s="241">
        <v>433</v>
      </c>
      <c r="H142" s="241">
        <v>0</v>
      </c>
      <c r="I142" s="241">
        <v>431.71951999999999</v>
      </c>
      <c r="J142" s="241">
        <f t="shared" si="104"/>
        <v>-1.2804800000000114</v>
      </c>
      <c r="K142" s="241">
        <v>0</v>
      </c>
      <c r="L142" s="242">
        <v>0</v>
      </c>
      <c r="M142" s="242">
        <f t="shared" si="105"/>
        <v>433</v>
      </c>
      <c r="N142" s="241">
        <f t="shared" si="106"/>
        <v>100</v>
      </c>
      <c r="O142" s="241">
        <f t="shared" si="111"/>
        <v>0</v>
      </c>
      <c r="P142" s="241">
        <f t="shared" si="107"/>
        <v>0</v>
      </c>
      <c r="Q142" s="241">
        <f t="shared" si="108"/>
        <v>0</v>
      </c>
      <c r="R142" s="241"/>
      <c r="S142" s="242"/>
      <c r="T142" s="241"/>
      <c r="U142" s="241"/>
      <c r="V142" s="241">
        <f t="shared" si="109"/>
        <v>0</v>
      </c>
      <c r="W142" s="241"/>
      <c r="X142" s="241"/>
      <c r="Y142" s="241"/>
      <c r="Z142" s="241"/>
      <c r="AA142" s="239"/>
      <c r="AB142" s="239" t="s">
        <v>66</v>
      </c>
    </row>
    <row r="143" spans="2:28" ht="71.25" customHeight="1" x14ac:dyDescent="0.2">
      <c r="B143" s="238"/>
      <c r="C143" s="238"/>
      <c r="D143" s="250" t="s">
        <v>71</v>
      </c>
      <c r="E143" s="246" t="s">
        <v>104</v>
      </c>
      <c r="F143" s="241">
        <v>3107</v>
      </c>
      <c r="G143" s="241">
        <v>3107</v>
      </c>
      <c r="H143" s="241">
        <v>2253</v>
      </c>
      <c r="I143" s="241">
        <v>2252.0258600000002</v>
      </c>
      <c r="J143" s="241">
        <f t="shared" si="104"/>
        <v>-854.97413999999981</v>
      </c>
      <c r="K143" s="241">
        <v>2252.0258600000002</v>
      </c>
      <c r="L143" s="242">
        <f t="shared" ref="L143:L206" si="112">(K143/H143)*100</f>
        <v>99.956762538837125</v>
      </c>
      <c r="M143" s="242">
        <f t="shared" si="105"/>
        <v>3107</v>
      </c>
      <c r="N143" s="241">
        <f t="shared" si="106"/>
        <v>100</v>
      </c>
      <c r="O143" s="241">
        <v>0</v>
      </c>
      <c r="P143" s="241">
        <f t="shared" si="107"/>
        <v>-0.97413999999980661</v>
      </c>
      <c r="Q143" s="241">
        <f t="shared" si="108"/>
        <v>-0.97399999999999998</v>
      </c>
      <c r="R143" s="242"/>
      <c r="S143" s="242"/>
      <c r="T143" s="241">
        <v>-0.97399999999999998</v>
      </c>
      <c r="U143" s="241"/>
      <c r="V143" s="241">
        <v>0</v>
      </c>
      <c r="W143" s="260"/>
      <c r="X143" s="260"/>
      <c r="Y143" s="260"/>
      <c r="Z143" s="241"/>
      <c r="AA143" s="239" t="s">
        <v>66</v>
      </c>
      <c r="AB143" s="239" t="s">
        <v>66</v>
      </c>
    </row>
    <row r="144" spans="2:28" ht="69.75" customHeight="1" x14ac:dyDescent="0.2">
      <c r="B144" s="245"/>
      <c r="C144" s="238"/>
      <c r="D144" s="250" t="s">
        <v>75</v>
      </c>
      <c r="E144" s="246" t="s">
        <v>76</v>
      </c>
      <c r="F144" s="241">
        <v>4122</v>
      </c>
      <c r="G144" s="241">
        <v>4122</v>
      </c>
      <c r="H144" s="241">
        <v>400</v>
      </c>
      <c r="I144" s="241">
        <v>2524.1379299999999</v>
      </c>
      <c r="J144" s="241">
        <f t="shared" si="104"/>
        <v>-1597.8620700000001</v>
      </c>
      <c r="K144" s="241">
        <v>400</v>
      </c>
      <c r="L144" s="242">
        <f t="shared" si="112"/>
        <v>100</v>
      </c>
      <c r="M144" s="242">
        <f t="shared" si="105"/>
        <v>4122</v>
      </c>
      <c r="N144" s="241">
        <f t="shared" si="106"/>
        <v>100</v>
      </c>
      <c r="O144" s="241">
        <f t="shared" si="111"/>
        <v>0</v>
      </c>
      <c r="P144" s="241">
        <f t="shared" si="107"/>
        <v>0</v>
      </c>
      <c r="Q144" s="241">
        <f t="shared" si="108"/>
        <v>0</v>
      </c>
      <c r="R144" s="242"/>
      <c r="S144" s="242"/>
      <c r="T144" s="242"/>
      <c r="U144" s="242"/>
      <c r="V144" s="241">
        <v>0</v>
      </c>
      <c r="W144" s="241"/>
      <c r="X144" s="241"/>
      <c r="Y144" s="241"/>
      <c r="Z144" s="241"/>
      <c r="AA144" s="239"/>
      <c r="AB144" s="239" t="s">
        <v>66</v>
      </c>
    </row>
    <row r="145" spans="1:670" ht="70.5" customHeight="1" x14ac:dyDescent="0.2">
      <c r="B145" s="238"/>
      <c r="C145" s="238"/>
      <c r="D145" s="238" t="s">
        <v>77</v>
      </c>
      <c r="E145" s="247" t="s">
        <v>78</v>
      </c>
      <c r="F145" s="241">
        <v>74287</v>
      </c>
      <c r="G145" s="241">
        <v>72466</v>
      </c>
      <c r="H145" s="241">
        <v>42333</v>
      </c>
      <c r="I145" s="241">
        <v>72437.168569999994</v>
      </c>
      <c r="J145" s="241">
        <f t="shared" si="104"/>
        <v>-28.831430000005639</v>
      </c>
      <c r="K145" s="241">
        <v>42282.999969999997</v>
      </c>
      <c r="L145" s="242">
        <f t="shared" si="112"/>
        <v>99.881888762903642</v>
      </c>
      <c r="M145" s="242">
        <f t="shared" si="105"/>
        <v>74287</v>
      </c>
      <c r="N145" s="241">
        <f t="shared" si="106"/>
        <v>100</v>
      </c>
      <c r="O145" s="241">
        <v>0</v>
      </c>
      <c r="P145" s="241">
        <f t="shared" si="107"/>
        <v>-50.00003000000288</v>
      </c>
      <c r="Q145" s="241">
        <f t="shared" si="108"/>
        <v>-50</v>
      </c>
      <c r="R145" s="241"/>
      <c r="S145" s="242"/>
      <c r="T145" s="241">
        <v>-50</v>
      </c>
      <c r="U145" s="241"/>
      <c r="V145" s="241">
        <v>0</v>
      </c>
      <c r="W145" s="260"/>
      <c r="X145" s="260"/>
      <c r="Y145" s="260"/>
      <c r="Z145" s="241"/>
      <c r="AA145" s="239" t="s">
        <v>66</v>
      </c>
      <c r="AB145" s="239" t="s">
        <v>66</v>
      </c>
    </row>
    <row r="146" spans="1:670" ht="71.25" customHeight="1" x14ac:dyDescent="0.2">
      <c r="B146" s="245"/>
      <c r="C146" s="238"/>
      <c r="D146" s="238" t="s">
        <v>83</v>
      </c>
      <c r="E146" s="247" t="s">
        <v>84</v>
      </c>
      <c r="F146" s="241">
        <v>13</v>
      </c>
      <c r="G146" s="241">
        <v>13</v>
      </c>
      <c r="H146" s="241">
        <v>13</v>
      </c>
      <c r="I146" s="241">
        <v>0</v>
      </c>
      <c r="J146" s="241">
        <f t="shared" si="104"/>
        <v>-13</v>
      </c>
      <c r="K146" s="241">
        <v>0</v>
      </c>
      <c r="L146" s="242">
        <f t="shared" si="112"/>
        <v>0</v>
      </c>
      <c r="M146" s="242">
        <f t="shared" si="105"/>
        <v>13</v>
      </c>
      <c r="N146" s="241">
        <f t="shared" si="106"/>
        <v>100</v>
      </c>
      <c r="O146" s="241">
        <f t="shared" ref="O146:O155" si="113">M146-F146</f>
        <v>0</v>
      </c>
      <c r="P146" s="241">
        <f t="shared" si="107"/>
        <v>-13</v>
      </c>
      <c r="Q146" s="241">
        <f t="shared" si="108"/>
        <v>-13</v>
      </c>
      <c r="R146" s="242"/>
      <c r="S146" s="242"/>
      <c r="T146" s="241">
        <v>-13</v>
      </c>
      <c r="U146" s="241"/>
      <c r="V146" s="241">
        <f>P146-Q146-U146</f>
        <v>0</v>
      </c>
      <c r="W146" s="241"/>
      <c r="X146" s="241"/>
      <c r="Y146" s="241"/>
      <c r="Z146" s="241"/>
      <c r="AA146" s="239" t="s">
        <v>66</v>
      </c>
      <c r="AB146" s="239" t="s">
        <v>66</v>
      </c>
    </row>
    <row r="147" spans="1:670" s="254" customFormat="1" ht="83.25" customHeight="1" x14ac:dyDescent="0.2">
      <c r="A147" s="262"/>
      <c r="B147" s="238" t="s">
        <v>87</v>
      </c>
      <c r="C147" s="238"/>
      <c r="D147" s="238"/>
      <c r="E147" s="46" t="s">
        <v>268</v>
      </c>
      <c r="F147" s="241">
        <f t="shared" ref="F147:I147" si="114">F148</f>
        <v>744647</v>
      </c>
      <c r="G147" s="241">
        <f t="shared" si="114"/>
        <v>482011</v>
      </c>
      <c r="H147" s="241">
        <f t="shared" si="114"/>
        <v>187924</v>
      </c>
      <c r="I147" s="241">
        <f t="shared" si="114"/>
        <v>279837.26995000005</v>
      </c>
      <c r="J147" s="241">
        <f>I147-G147</f>
        <v>-202173.73004999995</v>
      </c>
      <c r="K147" s="241">
        <f t="shared" ref="K147:T147" si="115">K148</f>
        <v>187424.45895</v>
      </c>
      <c r="L147" s="242">
        <f t="shared" si="112"/>
        <v>99.734179216066067</v>
      </c>
      <c r="M147" s="241">
        <f t="shared" si="115"/>
        <v>744647</v>
      </c>
      <c r="N147" s="241">
        <f t="shared" si="106"/>
        <v>100</v>
      </c>
      <c r="O147" s="241">
        <f t="shared" si="115"/>
        <v>0</v>
      </c>
      <c r="P147" s="241">
        <f t="shared" si="115"/>
        <v>-499.54105000000197</v>
      </c>
      <c r="Q147" s="241">
        <f t="shared" si="115"/>
        <v>-499.53800000000001</v>
      </c>
      <c r="R147" s="241">
        <f t="shared" si="115"/>
        <v>0</v>
      </c>
      <c r="S147" s="241">
        <f t="shared" si="115"/>
        <v>-454.33699999999993</v>
      </c>
      <c r="T147" s="241">
        <f t="shared" si="115"/>
        <v>-45.201000000000001</v>
      </c>
      <c r="U147" s="241">
        <v>0</v>
      </c>
      <c r="V147" s="241">
        <v>0</v>
      </c>
      <c r="W147" s="263"/>
      <c r="X147" s="263"/>
      <c r="Y147" s="263"/>
      <c r="Z147" s="263"/>
      <c r="AA147" s="264"/>
      <c r="AC147" s="236"/>
      <c r="AD147" s="262"/>
      <c r="AE147" s="262"/>
      <c r="AF147" s="262"/>
      <c r="AG147" s="262"/>
      <c r="AH147" s="262"/>
      <c r="AI147" s="262"/>
      <c r="AJ147" s="262"/>
      <c r="AK147" s="262"/>
      <c r="AL147" s="262"/>
      <c r="AM147" s="262"/>
      <c r="AN147" s="262"/>
      <c r="AO147" s="262"/>
      <c r="AP147" s="262"/>
      <c r="AQ147" s="262"/>
      <c r="AR147" s="262"/>
      <c r="AS147" s="262"/>
      <c r="AT147" s="262"/>
      <c r="AU147" s="262"/>
      <c r="AV147" s="262"/>
      <c r="AW147" s="262"/>
      <c r="AX147" s="262"/>
      <c r="AY147" s="262"/>
      <c r="AZ147" s="262"/>
      <c r="BA147" s="262"/>
      <c r="BB147" s="262"/>
      <c r="BC147" s="262"/>
      <c r="BD147" s="262"/>
      <c r="BE147" s="262"/>
      <c r="BF147" s="262"/>
      <c r="BG147" s="262"/>
      <c r="BH147" s="262"/>
      <c r="BI147" s="262"/>
      <c r="BJ147" s="262"/>
      <c r="BK147" s="262"/>
      <c r="BL147" s="262"/>
      <c r="BM147" s="262"/>
      <c r="BN147" s="262"/>
      <c r="BO147" s="262"/>
      <c r="BP147" s="262"/>
      <c r="BQ147" s="262"/>
      <c r="BR147" s="262"/>
      <c r="BS147" s="262"/>
      <c r="BT147" s="262"/>
      <c r="BU147" s="262"/>
      <c r="BV147" s="262"/>
      <c r="BW147" s="262"/>
      <c r="BX147" s="262"/>
      <c r="BY147" s="262"/>
      <c r="BZ147" s="262"/>
      <c r="CA147" s="262"/>
      <c r="CB147" s="262"/>
      <c r="CC147" s="262"/>
      <c r="CD147" s="262"/>
      <c r="CE147" s="262"/>
      <c r="CF147" s="262"/>
      <c r="CG147" s="262"/>
      <c r="CH147" s="262"/>
      <c r="CI147" s="262"/>
      <c r="CJ147" s="262"/>
      <c r="CK147" s="262"/>
      <c r="CL147" s="262"/>
      <c r="CM147" s="262"/>
      <c r="CN147" s="262"/>
      <c r="CO147" s="262"/>
      <c r="CP147" s="262"/>
      <c r="CQ147" s="262"/>
      <c r="CR147" s="262"/>
      <c r="CS147" s="262"/>
      <c r="CT147" s="262"/>
      <c r="CU147" s="262"/>
      <c r="CV147" s="262"/>
      <c r="CW147" s="262"/>
      <c r="CX147" s="262"/>
      <c r="CY147" s="262"/>
      <c r="CZ147" s="262"/>
      <c r="DA147" s="262"/>
      <c r="DB147" s="262"/>
      <c r="DC147" s="262"/>
      <c r="DD147" s="262"/>
      <c r="DE147" s="262"/>
      <c r="DF147" s="262"/>
      <c r="DG147" s="262"/>
      <c r="DH147" s="262"/>
      <c r="DI147" s="262"/>
      <c r="DJ147" s="262"/>
      <c r="DK147" s="262"/>
      <c r="DL147" s="262"/>
      <c r="DM147" s="262"/>
      <c r="DN147" s="262"/>
      <c r="DO147" s="262"/>
      <c r="DP147" s="262"/>
      <c r="DQ147" s="262"/>
      <c r="DR147" s="262"/>
      <c r="DS147" s="262"/>
      <c r="DT147" s="262"/>
      <c r="DU147" s="262"/>
      <c r="DV147" s="262"/>
      <c r="DW147" s="262"/>
      <c r="DX147" s="262"/>
      <c r="DY147" s="262"/>
      <c r="DZ147" s="262"/>
      <c r="EA147" s="262"/>
      <c r="EB147" s="262"/>
      <c r="EC147" s="262"/>
      <c r="ED147" s="262"/>
      <c r="EE147" s="262"/>
      <c r="EF147" s="262"/>
      <c r="EG147" s="262"/>
      <c r="EH147" s="262"/>
      <c r="EI147" s="262"/>
      <c r="EJ147" s="262"/>
      <c r="EK147" s="262"/>
      <c r="EL147" s="262"/>
      <c r="EM147" s="262"/>
      <c r="EN147" s="262"/>
      <c r="EO147" s="262"/>
      <c r="EP147" s="262"/>
      <c r="EQ147" s="262"/>
      <c r="ER147" s="262"/>
      <c r="ES147" s="262"/>
      <c r="ET147" s="262"/>
      <c r="EU147" s="262"/>
      <c r="EV147" s="262"/>
      <c r="EW147" s="262"/>
      <c r="EX147" s="262"/>
      <c r="EY147" s="262"/>
      <c r="EZ147" s="262"/>
      <c r="FA147" s="262"/>
      <c r="FB147" s="262"/>
      <c r="FC147" s="262"/>
      <c r="FD147" s="262"/>
      <c r="FE147" s="262"/>
      <c r="FF147" s="262"/>
      <c r="FG147" s="262"/>
      <c r="FH147" s="262"/>
      <c r="FI147" s="262"/>
      <c r="FJ147" s="262"/>
      <c r="FK147" s="262"/>
      <c r="FL147" s="262"/>
      <c r="FM147" s="262"/>
      <c r="FN147" s="262"/>
      <c r="FO147" s="262"/>
      <c r="FP147" s="262"/>
      <c r="FQ147" s="262"/>
      <c r="FR147" s="262"/>
      <c r="FS147" s="262"/>
      <c r="FT147" s="262"/>
      <c r="FU147" s="262"/>
      <c r="FV147" s="262"/>
      <c r="FW147" s="262"/>
      <c r="FX147" s="262"/>
      <c r="FY147" s="262"/>
      <c r="FZ147" s="262"/>
      <c r="GA147" s="262"/>
      <c r="GB147" s="262"/>
      <c r="GC147" s="262"/>
      <c r="GD147" s="262"/>
      <c r="GE147" s="262"/>
      <c r="GF147" s="262"/>
      <c r="GG147" s="262"/>
      <c r="GH147" s="262"/>
      <c r="GI147" s="262"/>
      <c r="GJ147" s="262"/>
      <c r="GK147" s="262"/>
      <c r="GL147" s="262"/>
      <c r="GM147" s="262"/>
      <c r="GN147" s="262"/>
      <c r="GO147" s="262"/>
      <c r="GP147" s="262"/>
      <c r="GQ147" s="262"/>
      <c r="GR147" s="262"/>
      <c r="GS147" s="262"/>
      <c r="GT147" s="262"/>
      <c r="GU147" s="262"/>
      <c r="GV147" s="262"/>
      <c r="GW147" s="262"/>
      <c r="GX147" s="262"/>
      <c r="GY147" s="262"/>
      <c r="GZ147" s="262"/>
      <c r="HA147" s="262"/>
      <c r="HB147" s="262"/>
      <c r="HC147" s="262"/>
      <c r="HD147" s="262"/>
      <c r="HE147" s="262"/>
      <c r="HF147" s="262"/>
      <c r="HG147" s="262"/>
      <c r="HH147" s="262"/>
      <c r="HI147" s="262"/>
      <c r="HJ147" s="262"/>
      <c r="HK147" s="262"/>
      <c r="HL147" s="262"/>
      <c r="HM147" s="262"/>
      <c r="HN147" s="262"/>
      <c r="HO147" s="262"/>
      <c r="HP147" s="262"/>
      <c r="HQ147" s="262"/>
      <c r="HR147" s="262"/>
      <c r="HS147" s="262"/>
      <c r="HT147" s="262"/>
      <c r="HU147" s="262"/>
      <c r="HV147" s="262"/>
      <c r="HW147" s="262"/>
      <c r="HX147" s="262"/>
      <c r="HY147" s="262"/>
      <c r="HZ147" s="262"/>
      <c r="IA147" s="262"/>
      <c r="IB147" s="262"/>
      <c r="IC147" s="262"/>
      <c r="ID147" s="262"/>
      <c r="IE147" s="262"/>
      <c r="IF147" s="262"/>
      <c r="IG147" s="262"/>
      <c r="IH147" s="262"/>
      <c r="II147" s="262"/>
      <c r="IJ147" s="262"/>
      <c r="IK147" s="262"/>
      <c r="IL147" s="262"/>
      <c r="IM147" s="262"/>
      <c r="IN147" s="262"/>
      <c r="IO147" s="262"/>
      <c r="IP147" s="262"/>
      <c r="IQ147" s="262"/>
      <c r="IR147" s="262"/>
      <c r="IS147" s="262"/>
      <c r="IT147" s="262"/>
      <c r="IU147" s="262"/>
      <c r="IV147" s="262"/>
      <c r="IW147" s="262"/>
      <c r="IX147" s="262"/>
      <c r="IY147" s="262"/>
      <c r="IZ147" s="262"/>
      <c r="JA147" s="262"/>
      <c r="JB147" s="262"/>
      <c r="JC147" s="262"/>
      <c r="JD147" s="262"/>
      <c r="JE147" s="262"/>
      <c r="JF147" s="262"/>
      <c r="JG147" s="262"/>
      <c r="JH147" s="262"/>
      <c r="JI147" s="262"/>
      <c r="JJ147" s="262"/>
      <c r="JK147" s="262"/>
      <c r="JL147" s="262"/>
      <c r="JM147" s="262"/>
      <c r="JN147" s="262"/>
      <c r="JO147" s="262"/>
      <c r="JP147" s="262"/>
      <c r="JQ147" s="262"/>
      <c r="JR147" s="262"/>
      <c r="JS147" s="262"/>
      <c r="JT147" s="262"/>
      <c r="JU147" s="262"/>
      <c r="JV147" s="262"/>
      <c r="JW147" s="262"/>
      <c r="JX147" s="262"/>
      <c r="JY147" s="262"/>
      <c r="JZ147" s="262"/>
      <c r="KA147" s="262"/>
      <c r="KB147" s="262"/>
      <c r="KC147" s="262"/>
      <c r="KD147" s="262"/>
      <c r="KE147" s="262"/>
      <c r="KF147" s="262"/>
      <c r="KG147" s="262"/>
      <c r="KH147" s="262"/>
      <c r="KI147" s="262"/>
      <c r="KJ147" s="262"/>
      <c r="KK147" s="262"/>
      <c r="KL147" s="262"/>
      <c r="KM147" s="262"/>
      <c r="KN147" s="262"/>
      <c r="KO147" s="262"/>
      <c r="KP147" s="262"/>
      <c r="KQ147" s="262"/>
      <c r="KR147" s="262"/>
      <c r="KS147" s="262"/>
      <c r="KT147" s="262"/>
      <c r="KU147" s="262"/>
      <c r="KV147" s="262"/>
      <c r="KW147" s="262"/>
      <c r="KX147" s="262"/>
      <c r="KY147" s="262"/>
      <c r="KZ147" s="262"/>
      <c r="LA147" s="262"/>
      <c r="LB147" s="262"/>
      <c r="LC147" s="262"/>
      <c r="LD147" s="262"/>
      <c r="LE147" s="262"/>
      <c r="LF147" s="262"/>
      <c r="LG147" s="262"/>
      <c r="LH147" s="262"/>
      <c r="LI147" s="262"/>
      <c r="LJ147" s="262"/>
      <c r="LK147" s="262"/>
      <c r="LL147" s="262"/>
      <c r="LM147" s="262"/>
      <c r="LN147" s="262"/>
      <c r="LO147" s="262"/>
      <c r="LP147" s="262"/>
      <c r="LQ147" s="262"/>
      <c r="LR147" s="262"/>
      <c r="LS147" s="262"/>
      <c r="LT147" s="262"/>
      <c r="LU147" s="262"/>
      <c r="LV147" s="262"/>
      <c r="LW147" s="262"/>
      <c r="LX147" s="262"/>
      <c r="LY147" s="262"/>
      <c r="LZ147" s="262"/>
      <c r="MA147" s="262"/>
      <c r="MB147" s="262"/>
      <c r="MC147" s="262"/>
      <c r="MD147" s="262"/>
      <c r="ME147" s="262"/>
      <c r="MF147" s="262"/>
      <c r="MG147" s="262"/>
      <c r="MH147" s="262"/>
      <c r="MI147" s="262"/>
      <c r="MJ147" s="262"/>
      <c r="MK147" s="262"/>
      <c r="ML147" s="262"/>
      <c r="MM147" s="262"/>
      <c r="MN147" s="262"/>
      <c r="MO147" s="262"/>
      <c r="MP147" s="262"/>
      <c r="MQ147" s="262"/>
      <c r="MR147" s="262"/>
      <c r="MS147" s="262"/>
      <c r="MT147" s="262"/>
      <c r="MU147" s="262"/>
      <c r="MV147" s="262"/>
      <c r="MW147" s="262"/>
      <c r="MX147" s="262"/>
      <c r="MY147" s="262"/>
      <c r="MZ147" s="262"/>
      <c r="NA147" s="262"/>
      <c r="NB147" s="262"/>
      <c r="NC147" s="262"/>
      <c r="ND147" s="262"/>
      <c r="NE147" s="262"/>
      <c r="NF147" s="262"/>
      <c r="NG147" s="262"/>
      <c r="NH147" s="262"/>
      <c r="NI147" s="262"/>
      <c r="NJ147" s="262"/>
      <c r="NK147" s="262"/>
      <c r="NL147" s="262"/>
      <c r="NM147" s="262"/>
      <c r="NN147" s="262"/>
      <c r="NO147" s="262"/>
      <c r="NP147" s="262"/>
      <c r="NQ147" s="262"/>
      <c r="NR147" s="262"/>
      <c r="NS147" s="262"/>
      <c r="NT147" s="262"/>
      <c r="NU147" s="262"/>
      <c r="NV147" s="262"/>
      <c r="NW147" s="262"/>
      <c r="NX147" s="262"/>
      <c r="NY147" s="262"/>
      <c r="NZ147" s="262"/>
      <c r="OA147" s="262"/>
      <c r="OB147" s="262"/>
      <c r="OC147" s="262"/>
      <c r="OD147" s="262"/>
      <c r="OE147" s="262"/>
      <c r="OF147" s="262"/>
      <c r="OG147" s="262"/>
      <c r="OH147" s="262"/>
      <c r="OI147" s="262"/>
      <c r="OJ147" s="262"/>
      <c r="OK147" s="262"/>
      <c r="OL147" s="262"/>
      <c r="OM147" s="262"/>
      <c r="ON147" s="262"/>
      <c r="OO147" s="262"/>
      <c r="OP147" s="262"/>
      <c r="OQ147" s="262"/>
      <c r="OR147" s="262"/>
      <c r="OS147" s="262"/>
      <c r="OT147" s="262"/>
      <c r="OU147" s="262"/>
      <c r="OV147" s="262"/>
      <c r="OW147" s="262"/>
      <c r="OX147" s="262"/>
      <c r="OY147" s="262"/>
      <c r="OZ147" s="262"/>
      <c r="PA147" s="262"/>
      <c r="PB147" s="262"/>
      <c r="PC147" s="262"/>
      <c r="PD147" s="262"/>
      <c r="PE147" s="262"/>
      <c r="PF147" s="262"/>
      <c r="PG147" s="262"/>
      <c r="PH147" s="262"/>
      <c r="PI147" s="262"/>
      <c r="PJ147" s="262"/>
      <c r="PK147" s="262"/>
      <c r="PL147" s="262"/>
      <c r="PM147" s="262"/>
      <c r="PN147" s="262"/>
      <c r="PO147" s="262"/>
      <c r="PP147" s="262"/>
      <c r="PQ147" s="262"/>
      <c r="PR147" s="262"/>
      <c r="PS147" s="262"/>
      <c r="PT147" s="262"/>
      <c r="PU147" s="262"/>
      <c r="PV147" s="262"/>
      <c r="PW147" s="262"/>
      <c r="PX147" s="262"/>
      <c r="PY147" s="262"/>
      <c r="PZ147" s="262"/>
      <c r="QA147" s="262"/>
      <c r="QB147" s="262"/>
      <c r="QC147" s="262"/>
      <c r="QD147" s="262"/>
      <c r="QE147" s="262"/>
      <c r="QF147" s="262"/>
      <c r="QG147" s="262"/>
      <c r="QH147" s="262"/>
      <c r="QI147" s="262"/>
      <c r="QJ147" s="262"/>
      <c r="QK147" s="262"/>
      <c r="QL147" s="262"/>
      <c r="QM147" s="262"/>
      <c r="QN147" s="262"/>
      <c r="QO147" s="262"/>
      <c r="QP147" s="262"/>
      <c r="QQ147" s="262"/>
      <c r="QR147" s="262"/>
      <c r="QS147" s="262"/>
      <c r="QT147" s="262"/>
      <c r="QU147" s="262"/>
      <c r="QV147" s="262"/>
      <c r="QW147" s="262"/>
      <c r="QX147" s="262"/>
      <c r="QY147" s="262"/>
      <c r="QZ147" s="262"/>
      <c r="RA147" s="262"/>
      <c r="RB147" s="262"/>
      <c r="RC147" s="262"/>
      <c r="RD147" s="262"/>
      <c r="RE147" s="262"/>
      <c r="RF147" s="262"/>
      <c r="RG147" s="262"/>
      <c r="RH147" s="262"/>
      <c r="RI147" s="262"/>
      <c r="RJ147" s="262"/>
      <c r="RK147" s="262"/>
      <c r="RL147" s="262"/>
      <c r="RM147" s="262"/>
      <c r="RN147" s="262"/>
      <c r="RO147" s="262"/>
      <c r="RP147" s="262"/>
      <c r="RQ147" s="262"/>
      <c r="RR147" s="262"/>
      <c r="RS147" s="262"/>
      <c r="RT147" s="262"/>
      <c r="RU147" s="262"/>
      <c r="RV147" s="262"/>
      <c r="RW147" s="262"/>
      <c r="RX147" s="262"/>
      <c r="RY147" s="262"/>
      <c r="RZ147" s="262"/>
      <c r="SA147" s="262"/>
      <c r="SB147" s="262"/>
      <c r="SC147" s="262"/>
      <c r="SD147" s="262"/>
      <c r="SE147" s="262"/>
      <c r="SF147" s="262"/>
      <c r="SG147" s="262"/>
      <c r="SH147" s="262"/>
      <c r="SI147" s="262"/>
      <c r="SJ147" s="262"/>
      <c r="SK147" s="262"/>
      <c r="SL147" s="262"/>
      <c r="SM147" s="262"/>
      <c r="SN147" s="262"/>
      <c r="SO147" s="262"/>
      <c r="SP147" s="262"/>
      <c r="SQ147" s="262"/>
      <c r="SR147" s="262"/>
      <c r="SS147" s="262"/>
      <c r="ST147" s="262"/>
      <c r="SU147" s="262"/>
      <c r="SV147" s="262"/>
      <c r="SW147" s="262"/>
      <c r="SX147" s="262"/>
      <c r="SY147" s="262"/>
      <c r="SZ147" s="262"/>
      <c r="TA147" s="262"/>
      <c r="TB147" s="262"/>
      <c r="TC147" s="262"/>
      <c r="TD147" s="262"/>
      <c r="TE147" s="262"/>
      <c r="TF147" s="262"/>
      <c r="TG147" s="262"/>
      <c r="TH147" s="262"/>
      <c r="TI147" s="262"/>
      <c r="TJ147" s="262"/>
      <c r="TK147" s="262"/>
      <c r="TL147" s="262"/>
      <c r="TM147" s="262"/>
      <c r="TN147" s="262"/>
      <c r="TO147" s="262"/>
      <c r="TP147" s="262"/>
      <c r="TQ147" s="262"/>
      <c r="TR147" s="262"/>
      <c r="TS147" s="262"/>
      <c r="TT147" s="262"/>
      <c r="TU147" s="262"/>
      <c r="TV147" s="262"/>
      <c r="TW147" s="262"/>
      <c r="TX147" s="262"/>
      <c r="TY147" s="262"/>
      <c r="TZ147" s="262"/>
      <c r="UA147" s="262"/>
      <c r="UB147" s="262"/>
      <c r="UC147" s="262"/>
      <c r="UD147" s="262"/>
      <c r="UE147" s="262"/>
      <c r="UF147" s="262"/>
      <c r="UG147" s="262"/>
      <c r="UH147" s="262"/>
      <c r="UI147" s="262"/>
      <c r="UJ147" s="262"/>
      <c r="UK147" s="262"/>
      <c r="UL147" s="262"/>
      <c r="UM147" s="262"/>
      <c r="UN147" s="262"/>
      <c r="UO147" s="262"/>
      <c r="UP147" s="262"/>
      <c r="UQ147" s="262"/>
      <c r="UR147" s="262"/>
      <c r="US147" s="262"/>
      <c r="UT147" s="262"/>
      <c r="UU147" s="262"/>
      <c r="UV147" s="262"/>
      <c r="UW147" s="262"/>
      <c r="UX147" s="262"/>
      <c r="UY147" s="262"/>
      <c r="UZ147" s="262"/>
      <c r="VA147" s="262"/>
      <c r="VB147" s="262"/>
      <c r="VC147" s="262"/>
      <c r="VD147" s="262"/>
      <c r="VE147" s="262"/>
      <c r="VF147" s="262"/>
      <c r="VG147" s="262"/>
      <c r="VH147" s="262"/>
      <c r="VI147" s="262"/>
      <c r="VJ147" s="262"/>
      <c r="VK147" s="262"/>
      <c r="VL147" s="262"/>
      <c r="VM147" s="262"/>
      <c r="VN147" s="262"/>
      <c r="VO147" s="262"/>
      <c r="VP147" s="262"/>
      <c r="VQ147" s="262"/>
      <c r="VR147" s="262"/>
      <c r="VS147" s="262"/>
      <c r="VT147" s="262"/>
      <c r="VU147" s="262"/>
      <c r="VV147" s="262"/>
      <c r="VW147" s="262"/>
      <c r="VX147" s="262"/>
      <c r="VY147" s="262"/>
      <c r="VZ147" s="262"/>
      <c r="WA147" s="262"/>
      <c r="WB147" s="262"/>
      <c r="WC147" s="262"/>
      <c r="WD147" s="262"/>
      <c r="WE147" s="262"/>
      <c r="WF147" s="262"/>
      <c r="WG147" s="262"/>
      <c r="WH147" s="262"/>
      <c r="WI147" s="262"/>
      <c r="WJ147" s="262"/>
      <c r="WK147" s="262"/>
      <c r="WL147" s="262"/>
      <c r="WM147" s="262"/>
      <c r="WN147" s="262"/>
      <c r="WO147" s="262"/>
      <c r="WP147" s="262"/>
      <c r="WQ147" s="262"/>
      <c r="WR147" s="262"/>
      <c r="WS147" s="262"/>
      <c r="WT147" s="262"/>
      <c r="WU147" s="262"/>
      <c r="WV147" s="262"/>
      <c r="WW147" s="262"/>
      <c r="WX147" s="262"/>
      <c r="WY147" s="262"/>
      <c r="WZ147" s="262"/>
      <c r="XA147" s="262"/>
      <c r="XB147" s="262"/>
      <c r="XC147" s="262"/>
      <c r="XD147" s="262"/>
      <c r="XE147" s="262"/>
      <c r="XF147" s="262"/>
      <c r="XG147" s="262"/>
      <c r="XH147" s="262"/>
      <c r="XI147" s="262"/>
      <c r="XJ147" s="262"/>
      <c r="XK147" s="262"/>
      <c r="XL147" s="262"/>
      <c r="XM147" s="262"/>
      <c r="XN147" s="262"/>
      <c r="XO147" s="262"/>
      <c r="XP147" s="262"/>
      <c r="XQ147" s="262"/>
      <c r="XR147" s="262"/>
      <c r="XS147" s="262"/>
      <c r="XT147" s="262"/>
      <c r="XU147" s="262"/>
      <c r="XV147" s="262"/>
      <c r="XW147" s="262"/>
      <c r="XX147" s="262"/>
      <c r="XY147" s="262"/>
      <c r="XZ147" s="262"/>
      <c r="YA147" s="262"/>
      <c r="YB147" s="262"/>
      <c r="YC147" s="262"/>
      <c r="YD147" s="262"/>
      <c r="YE147" s="262"/>
      <c r="YF147" s="262"/>
      <c r="YG147" s="262"/>
      <c r="YH147" s="262"/>
      <c r="YI147" s="262"/>
      <c r="YJ147" s="262"/>
      <c r="YK147" s="262"/>
      <c r="YL147" s="262"/>
      <c r="YM147" s="262"/>
      <c r="YN147" s="262"/>
      <c r="YO147" s="262"/>
      <c r="YP147" s="262"/>
      <c r="YQ147" s="262"/>
      <c r="YR147" s="262"/>
      <c r="YS147" s="262"/>
      <c r="YT147" s="262"/>
    </row>
    <row r="148" spans="1:670" ht="25.5" x14ac:dyDescent="0.2">
      <c r="B148" s="245"/>
      <c r="C148" s="238" t="s">
        <v>46</v>
      </c>
      <c r="D148" s="238"/>
      <c r="E148" s="247" t="s">
        <v>47</v>
      </c>
      <c r="F148" s="265">
        <f t="shared" ref="F148:V148" si="116">F149+F151+F152+F153+F155+F156+F157+F159+F160+F161+F150+F154+F158+F162+F163</f>
        <v>744647</v>
      </c>
      <c r="G148" s="265">
        <f t="shared" si="116"/>
        <v>482011</v>
      </c>
      <c r="H148" s="265">
        <f t="shared" si="116"/>
        <v>187924</v>
      </c>
      <c r="I148" s="265">
        <f t="shared" si="116"/>
        <v>279837.26995000005</v>
      </c>
      <c r="J148" s="265">
        <f t="shared" si="116"/>
        <v>-202173.73005000001</v>
      </c>
      <c r="K148" s="271">
        <f t="shared" si="116"/>
        <v>187424.45895</v>
      </c>
      <c r="L148" s="242">
        <f t="shared" si="112"/>
        <v>99.734179216066067</v>
      </c>
      <c r="M148" s="265">
        <f t="shared" si="116"/>
        <v>744647</v>
      </c>
      <c r="N148" s="265">
        <f t="shared" si="116"/>
        <v>1500</v>
      </c>
      <c r="O148" s="265">
        <f t="shared" si="116"/>
        <v>0</v>
      </c>
      <c r="P148" s="265">
        <f t="shared" si="116"/>
        <v>-499.54105000000197</v>
      </c>
      <c r="Q148" s="265">
        <f>Q149+Q151+Q152+Q153+Q155+Q156+Q157+Q159+Q160+Q161+Q150+Q154+Q158+Q162+Q163</f>
        <v>-499.53800000000001</v>
      </c>
      <c r="R148" s="265">
        <f>R149+R151+R152+R153+R155+R156+R157+R159+R160+R161+R150+R154+R158+R162+R163</f>
        <v>0</v>
      </c>
      <c r="S148" s="265">
        <f t="shared" si="116"/>
        <v>-454.33699999999993</v>
      </c>
      <c r="T148" s="265">
        <f t="shared" si="116"/>
        <v>-45.201000000000001</v>
      </c>
      <c r="U148" s="265">
        <f t="shared" si="116"/>
        <v>0</v>
      </c>
      <c r="V148" s="265">
        <f t="shared" si="116"/>
        <v>-3.0500000019333395E-3</v>
      </c>
      <c r="W148" s="241"/>
      <c r="X148" s="241"/>
      <c r="Y148" s="241"/>
      <c r="Z148" s="241"/>
      <c r="AA148" s="257"/>
      <c r="AB148" s="266"/>
    </row>
    <row r="149" spans="1:670" ht="68.25" customHeight="1" x14ac:dyDescent="0.2">
      <c r="A149" s="272" t="s">
        <v>109</v>
      </c>
      <c r="B149" s="245"/>
      <c r="C149" s="238"/>
      <c r="D149" s="250" t="s">
        <v>88</v>
      </c>
      <c r="E149" s="246" t="s">
        <v>49</v>
      </c>
      <c r="F149" s="241">
        <v>327986</v>
      </c>
      <c r="G149" s="241">
        <v>104016</v>
      </c>
      <c r="H149" s="241">
        <v>86955</v>
      </c>
      <c r="I149" s="241">
        <v>86602.160999999993</v>
      </c>
      <c r="J149" s="241">
        <f t="shared" ref="J149:J163" si="117">I149-G149</f>
        <v>-17413.839000000007</v>
      </c>
      <c r="K149" s="241">
        <v>86602.160999999993</v>
      </c>
      <c r="L149" s="242">
        <f t="shared" si="112"/>
        <v>99.594228048990857</v>
      </c>
      <c r="M149" s="242">
        <f t="shared" ref="M149:M163" si="118">F149</f>
        <v>327986</v>
      </c>
      <c r="N149" s="241">
        <f t="shared" ref="N149:N151" si="119">M149/F149*100</f>
        <v>100</v>
      </c>
      <c r="O149" s="241">
        <f t="shared" si="113"/>
        <v>0</v>
      </c>
      <c r="P149" s="241">
        <f t="shared" ref="P149:P163" si="120">K149-H149</f>
        <v>-352.83900000000722</v>
      </c>
      <c r="Q149" s="241">
        <f t="shared" ref="Q149:Q165" si="121">R149+S149+T149</f>
        <v>-352.839</v>
      </c>
      <c r="R149" s="242"/>
      <c r="S149" s="242">
        <v>-352.839</v>
      </c>
      <c r="T149" s="241"/>
      <c r="U149" s="241"/>
      <c r="V149" s="241">
        <f t="shared" ref="V149:V159" si="122">P149-Q149-U149</f>
        <v>-7.2191141953226179E-12</v>
      </c>
      <c r="W149" s="241"/>
      <c r="X149" s="241"/>
      <c r="Y149" s="241"/>
      <c r="Z149" s="241"/>
      <c r="AA149" s="239" t="s">
        <v>66</v>
      </c>
      <c r="AB149" s="239" t="s">
        <v>50</v>
      </c>
    </row>
    <row r="150" spans="1:670" ht="69" customHeight="1" x14ac:dyDescent="0.2">
      <c r="B150" s="254"/>
      <c r="C150" s="254"/>
      <c r="D150" s="250" t="s">
        <v>101</v>
      </c>
      <c r="E150" s="246" t="s">
        <v>56</v>
      </c>
      <c r="F150" s="241">
        <v>14826</v>
      </c>
      <c r="G150" s="241">
        <v>13708</v>
      </c>
      <c r="H150" s="241">
        <v>569</v>
      </c>
      <c r="I150" s="241">
        <v>568.07399999999996</v>
      </c>
      <c r="J150" s="241">
        <f t="shared" si="117"/>
        <v>-13139.925999999999</v>
      </c>
      <c r="K150" s="241">
        <v>568.07399999999996</v>
      </c>
      <c r="L150" s="242">
        <f t="shared" si="112"/>
        <v>99.837258347978903</v>
      </c>
      <c r="M150" s="242">
        <f t="shared" si="118"/>
        <v>14826</v>
      </c>
      <c r="N150" s="241">
        <f t="shared" si="119"/>
        <v>100</v>
      </c>
      <c r="O150" s="241">
        <f t="shared" si="113"/>
        <v>0</v>
      </c>
      <c r="P150" s="241">
        <f t="shared" si="120"/>
        <v>-0.92600000000004457</v>
      </c>
      <c r="Q150" s="241">
        <f t="shared" si="121"/>
        <v>-0.92600000000000005</v>
      </c>
      <c r="R150" s="242"/>
      <c r="S150" s="242">
        <v>-0.92600000000000005</v>
      </c>
      <c r="T150" s="241"/>
      <c r="U150" s="241"/>
      <c r="V150" s="241">
        <v>0</v>
      </c>
      <c r="W150" s="241"/>
      <c r="X150" s="241"/>
      <c r="Y150" s="241"/>
      <c r="Z150" s="241"/>
      <c r="AA150" s="239" t="s">
        <v>66</v>
      </c>
      <c r="AB150" s="239" t="s">
        <v>50</v>
      </c>
    </row>
    <row r="151" spans="1:670" ht="66" customHeight="1" x14ac:dyDescent="0.2">
      <c r="B151" s="245"/>
      <c r="C151" s="238"/>
      <c r="D151" s="250" t="s">
        <v>103</v>
      </c>
      <c r="E151" s="251" t="s">
        <v>58</v>
      </c>
      <c r="F151" s="241">
        <v>11413</v>
      </c>
      <c r="G151" s="241">
        <v>3227</v>
      </c>
      <c r="H151" s="241">
        <v>2661</v>
      </c>
      <c r="I151" s="241">
        <v>2621.2489999999998</v>
      </c>
      <c r="J151" s="241">
        <f t="shared" si="117"/>
        <v>-605.7510000000002</v>
      </c>
      <c r="K151" s="241">
        <v>2621.2489999999998</v>
      </c>
      <c r="L151" s="242">
        <f t="shared" si="112"/>
        <v>98.506163096580224</v>
      </c>
      <c r="M151" s="242">
        <f t="shared" si="118"/>
        <v>11413</v>
      </c>
      <c r="N151" s="241">
        <f t="shared" si="119"/>
        <v>100</v>
      </c>
      <c r="O151" s="241">
        <f t="shared" si="113"/>
        <v>0</v>
      </c>
      <c r="P151" s="241">
        <f t="shared" si="120"/>
        <v>-39.751000000000204</v>
      </c>
      <c r="Q151" s="241">
        <f t="shared" si="121"/>
        <v>-39.750999999999998</v>
      </c>
      <c r="R151" s="242"/>
      <c r="S151" s="242">
        <v>-39.750999999999998</v>
      </c>
      <c r="T151" s="241"/>
      <c r="U151" s="241"/>
      <c r="V151" s="241">
        <v>0</v>
      </c>
      <c r="W151" s="241"/>
      <c r="X151" s="241"/>
      <c r="Y151" s="241"/>
      <c r="Z151" s="241"/>
      <c r="AA151" s="239" t="s">
        <v>66</v>
      </c>
      <c r="AB151" s="239" t="s">
        <v>50</v>
      </c>
    </row>
    <row r="152" spans="1:670" ht="69.75" customHeight="1" x14ac:dyDescent="0.2">
      <c r="B152" s="238"/>
      <c r="C152" s="238"/>
      <c r="D152" s="250" t="s">
        <v>59</v>
      </c>
      <c r="E152" s="246" t="s">
        <v>60</v>
      </c>
      <c r="F152" s="241">
        <v>17318</v>
      </c>
      <c r="G152" s="241">
        <v>5452</v>
      </c>
      <c r="H152" s="241">
        <v>4868</v>
      </c>
      <c r="I152" s="241">
        <v>4860.9920000000002</v>
      </c>
      <c r="J152" s="241">
        <f t="shared" si="117"/>
        <v>-591.00799999999981</v>
      </c>
      <c r="K152" s="241">
        <v>4860.9920000000002</v>
      </c>
      <c r="L152" s="242">
        <f t="shared" si="112"/>
        <v>99.856039441248981</v>
      </c>
      <c r="M152" s="242">
        <f t="shared" si="118"/>
        <v>17318</v>
      </c>
      <c r="N152" s="241">
        <v>100</v>
      </c>
      <c r="O152" s="241">
        <f t="shared" si="113"/>
        <v>0</v>
      </c>
      <c r="P152" s="241">
        <f t="shared" si="120"/>
        <v>-7.0079999999998108</v>
      </c>
      <c r="Q152" s="241">
        <f t="shared" si="121"/>
        <v>-7.008</v>
      </c>
      <c r="R152" s="241"/>
      <c r="S152" s="241">
        <v>-7.008</v>
      </c>
      <c r="T152" s="241"/>
      <c r="U152" s="241"/>
      <c r="V152" s="241">
        <v>0</v>
      </c>
      <c r="W152" s="241"/>
      <c r="X152" s="241"/>
      <c r="Y152" s="241"/>
      <c r="Z152" s="241"/>
      <c r="AA152" s="239" t="s">
        <v>66</v>
      </c>
      <c r="AB152" s="239" t="s">
        <v>50</v>
      </c>
    </row>
    <row r="153" spans="1:670" ht="70.5" customHeight="1" x14ac:dyDescent="0.2">
      <c r="B153" s="245"/>
      <c r="C153" s="238"/>
      <c r="D153" s="250" t="s">
        <v>61</v>
      </c>
      <c r="E153" s="246" t="s">
        <v>102</v>
      </c>
      <c r="F153" s="241">
        <v>14759</v>
      </c>
      <c r="G153" s="241">
        <v>4364</v>
      </c>
      <c r="H153" s="241">
        <v>3774</v>
      </c>
      <c r="I153" s="241">
        <v>3749.1779999999999</v>
      </c>
      <c r="J153" s="241">
        <f t="shared" si="117"/>
        <v>-614.82200000000012</v>
      </c>
      <c r="K153" s="241">
        <v>3749.1779999999999</v>
      </c>
      <c r="L153" s="242">
        <f t="shared" si="112"/>
        <v>99.342289348171704</v>
      </c>
      <c r="M153" s="242">
        <f t="shared" si="118"/>
        <v>14759</v>
      </c>
      <c r="N153" s="241">
        <f t="shared" ref="N153:N163" si="123">M153/F153*100</f>
        <v>100</v>
      </c>
      <c r="O153" s="241">
        <f t="shared" si="113"/>
        <v>0</v>
      </c>
      <c r="P153" s="241">
        <f t="shared" si="120"/>
        <v>-24.822000000000116</v>
      </c>
      <c r="Q153" s="241">
        <f t="shared" si="121"/>
        <v>-24.821999999999999</v>
      </c>
      <c r="R153" s="242"/>
      <c r="S153" s="242">
        <v>-24.821999999999999</v>
      </c>
      <c r="T153" s="241"/>
      <c r="U153" s="241"/>
      <c r="V153" s="241">
        <f t="shared" si="122"/>
        <v>-1.1723955140041653E-13</v>
      </c>
      <c r="W153" s="241"/>
      <c r="X153" s="241"/>
      <c r="Y153" s="241"/>
      <c r="Z153" s="241"/>
      <c r="AA153" s="239" t="s">
        <v>66</v>
      </c>
      <c r="AB153" s="239" t="s">
        <v>50</v>
      </c>
    </row>
    <row r="154" spans="1:670" ht="25.5" x14ac:dyDescent="0.2">
      <c r="B154" s="245"/>
      <c r="C154" s="238"/>
      <c r="D154" s="250" t="s">
        <v>89</v>
      </c>
      <c r="E154" s="259" t="s">
        <v>110</v>
      </c>
      <c r="F154" s="241">
        <v>50</v>
      </c>
      <c r="G154" s="241">
        <v>50</v>
      </c>
      <c r="H154" s="241">
        <v>0</v>
      </c>
      <c r="I154" s="241">
        <v>0</v>
      </c>
      <c r="J154" s="241">
        <f t="shared" si="117"/>
        <v>-50</v>
      </c>
      <c r="K154" s="241">
        <v>0</v>
      </c>
      <c r="L154" s="242">
        <v>0</v>
      </c>
      <c r="M154" s="242">
        <f t="shared" si="118"/>
        <v>50</v>
      </c>
      <c r="N154" s="241">
        <f t="shared" si="123"/>
        <v>100</v>
      </c>
      <c r="O154" s="241">
        <f t="shared" si="113"/>
        <v>0</v>
      </c>
      <c r="P154" s="241">
        <f t="shared" si="120"/>
        <v>0</v>
      </c>
      <c r="Q154" s="241">
        <f t="shared" si="121"/>
        <v>0</v>
      </c>
      <c r="R154" s="242"/>
      <c r="S154" s="242"/>
      <c r="T154" s="241"/>
      <c r="U154" s="241"/>
      <c r="V154" s="241">
        <f t="shared" si="122"/>
        <v>0</v>
      </c>
      <c r="W154" s="241"/>
      <c r="X154" s="241"/>
      <c r="Y154" s="241"/>
      <c r="Z154" s="241"/>
      <c r="AA154" s="239"/>
      <c r="AB154" s="239"/>
    </row>
    <row r="155" spans="1:670" ht="69.75" customHeight="1" x14ac:dyDescent="0.2">
      <c r="B155" s="238"/>
      <c r="C155" s="238"/>
      <c r="D155" s="250" t="s">
        <v>64</v>
      </c>
      <c r="E155" s="252" t="s">
        <v>65</v>
      </c>
      <c r="F155" s="241">
        <v>9840</v>
      </c>
      <c r="G155" s="241">
        <v>2739</v>
      </c>
      <c r="H155" s="241">
        <v>2180</v>
      </c>
      <c r="I155" s="241">
        <v>2151.009</v>
      </c>
      <c r="J155" s="241">
        <f t="shared" si="117"/>
        <v>-587.99099999999999</v>
      </c>
      <c r="K155" s="241">
        <v>2151.009</v>
      </c>
      <c r="L155" s="242">
        <f t="shared" si="112"/>
        <v>98.670137614678893</v>
      </c>
      <c r="M155" s="242">
        <f t="shared" si="118"/>
        <v>9840</v>
      </c>
      <c r="N155" s="241">
        <f t="shared" si="123"/>
        <v>100</v>
      </c>
      <c r="O155" s="241">
        <f t="shared" si="113"/>
        <v>0</v>
      </c>
      <c r="P155" s="241">
        <f t="shared" si="120"/>
        <v>-28.990999999999985</v>
      </c>
      <c r="Q155" s="241">
        <f t="shared" si="121"/>
        <v>-28.991</v>
      </c>
      <c r="R155" s="241"/>
      <c r="S155" s="242">
        <v>-28.991</v>
      </c>
      <c r="T155" s="241"/>
      <c r="U155" s="241"/>
      <c r="V155" s="241">
        <f t="shared" si="122"/>
        <v>1.4210854715202004E-14</v>
      </c>
      <c r="W155" s="241"/>
      <c r="X155" s="241"/>
      <c r="Y155" s="241"/>
      <c r="Z155" s="241"/>
      <c r="AA155" s="239" t="s">
        <v>66</v>
      </c>
      <c r="AB155" s="239" t="s">
        <v>50</v>
      </c>
    </row>
    <row r="156" spans="1:670" ht="68.25" customHeight="1" x14ac:dyDescent="0.2">
      <c r="B156" s="238"/>
      <c r="C156" s="238"/>
      <c r="D156" s="250" t="s">
        <v>91</v>
      </c>
      <c r="E156" s="246" t="s">
        <v>92</v>
      </c>
      <c r="F156" s="241">
        <v>58448</v>
      </c>
      <c r="G156" s="241">
        <v>58448</v>
      </c>
      <c r="H156" s="241">
        <v>4009</v>
      </c>
      <c r="I156" s="241">
        <v>30234.435000000001</v>
      </c>
      <c r="J156" s="241">
        <f t="shared" si="117"/>
        <v>-28213.564999999999</v>
      </c>
      <c r="K156" s="241">
        <v>4008.1779999999999</v>
      </c>
      <c r="L156" s="242">
        <f t="shared" si="112"/>
        <v>99.979496133699172</v>
      </c>
      <c r="M156" s="242">
        <f t="shared" si="118"/>
        <v>58448</v>
      </c>
      <c r="N156" s="241">
        <f t="shared" si="123"/>
        <v>100</v>
      </c>
      <c r="O156" s="241">
        <v>0</v>
      </c>
      <c r="P156" s="241">
        <f t="shared" si="120"/>
        <v>-0.82200000000011642</v>
      </c>
      <c r="Q156" s="241">
        <f t="shared" si="121"/>
        <v>-0.82099999999999995</v>
      </c>
      <c r="R156" s="242"/>
      <c r="S156" s="242"/>
      <c r="T156" s="241">
        <v>-0.82099999999999995</v>
      </c>
      <c r="U156" s="241"/>
      <c r="V156" s="241">
        <f t="shared" si="122"/>
        <v>-1.0000000001164633E-3</v>
      </c>
      <c r="W156" s="260"/>
      <c r="X156" s="260"/>
      <c r="Y156" s="260"/>
      <c r="Z156" s="241"/>
      <c r="AA156" s="239" t="s">
        <v>66</v>
      </c>
      <c r="AB156" s="239" t="s">
        <v>269</v>
      </c>
    </row>
    <row r="157" spans="1:670" ht="72" customHeight="1" x14ac:dyDescent="0.2">
      <c r="B157" s="238"/>
      <c r="C157" s="238"/>
      <c r="D157" s="250" t="s">
        <v>93</v>
      </c>
      <c r="E157" s="246" t="s">
        <v>94</v>
      </c>
      <c r="F157" s="241">
        <v>811</v>
      </c>
      <c r="G157" s="241">
        <v>811</v>
      </c>
      <c r="H157" s="241">
        <v>669</v>
      </c>
      <c r="I157" s="241">
        <v>636.03499999999997</v>
      </c>
      <c r="J157" s="241">
        <f t="shared" si="117"/>
        <v>-174.96500000000003</v>
      </c>
      <c r="K157" s="241">
        <v>636.03499999999997</v>
      </c>
      <c r="L157" s="242">
        <f t="shared" si="112"/>
        <v>95.072496263079216</v>
      </c>
      <c r="M157" s="242">
        <f t="shared" si="118"/>
        <v>811</v>
      </c>
      <c r="N157" s="241">
        <f t="shared" si="123"/>
        <v>100</v>
      </c>
      <c r="O157" s="241">
        <f t="shared" ref="O157:O163" si="124">M157-F157</f>
        <v>0</v>
      </c>
      <c r="P157" s="241">
        <f t="shared" si="120"/>
        <v>-32.965000000000032</v>
      </c>
      <c r="Q157" s="241">
        <f t="shared" si="121"/>
        <v>-32.965000000000003</v>
      </c>
      <c r="R157" s="242"/>
      <c r="S157" s="242"/>
      <c r="T157" s="241">
        <v>-32.965000000000003</v>
      </c>
      <c r="U157" s="241"/>
      <c r="V157" s="241">
        <f t="shared" si="122"/>
        <v>-2.8421709430404007E-14</v>
      </c>
      <c r="W157" s="241"/>
      <c r="X157" s="241"/>
      <c r="Y157" s="241"/>
      <c r="Z157" s="241"/>
      <c r="AA157" s="239" t="s">
        <v>66</v>
      </c>
      <c r="AB157" s="239" t="s">
        <v>66</v>
      </c>
    </row>
    <row r="158" spans="1:670" ht="65.25" customHeight="1" x14ac:dyDescent="0.2">
      <c r="B158" s="245"/>
      <c r="C158" s="238"/>
      <c r="D158" s="250" t="s">
        <v>95</v>
      </c>
      <c r="E158" s="284" t="s">
        <v>96</v>
      </c>
      <c r="F158" s="241">
        <v>539</v>
      </c>
      <c r="G158" s="241">
        <v>539</v>
      </c>
      <c r="H158" s="241">
        <v>0</v>
      </c>
      <c r="I158" s="241">
        <v>0</v>
      </c>
      <c r="J158" s="241">
        <f t="shared" si="117"/>
        <v>-539</v>
      </c>
      <c r="K158" s="241">
        <v>0</v>
      </c>
      <c r="L158" s="242">
        <v>0</v>
      </c>
      <c r="M158" s="242">
        <f t="shared" si="118"/>
        <v>539</v>
      </c>
      <c r="N158" s="241">
        <f t="shared" si="123"/>
        <v>100</v>
      </c>
      <c r="O158" s="241">
        <f t="shared" si="124"/>
        <v>0</v>
      </c>
      <c r="P158" s="241">
        <f t="shared" si="120"/>
        <v>0</v>
      </c>
      <c r="Q158" s="241">
        <f t="shared" si="121"/>
        <v>0</v>
      </c>
      <c r="R158" s="241"/>
      <c r="S158" s="242"/>
      <c r="T158" s="241"/>
      <c r="U158" s="241"/>
      <c r="V158" s="241">
        <f t="shared" si="122"/>
        <v>0</v>
      </c>
      <c r="W158" s="241"/>
      <c r="X158" s="241"/>
      <c r="Y158" s="241"/>
      <c r="Z158" s="241"/>
      <c r="AA158" s="239"/>
      <c r="AB158" s="239" t="s">
        <v>66</v>
      </c>
    </row>
    <row r="159" spans="1:670" ht="69.75" customHeight="1" x14ac:dyDescent="0.2">
      <c r="B159" s="238"/>
      <c r="C159" s="238"/>
      <c r="D159" s="250" t="s">
        <v>71</v>
      </c>
      <c r="E159" s="246" t="s">
        <v>104</v>
      </c>
      <c r="F159" s="241">
        <v>6504</v>
      </c>
      <c r="G159" s="241">
        <v>6504</v>
      </c>
      <c r="H159" s="241">
        <v>3164</v>
      </c>
      <c r="I159" s="241">
        <v>3162.9349999999999</v>
      </c>
      <c r="J159" s="241">
        <f t="shared" si="117"/>
        <v>-3341.0650000000001</v>
      </c>
      <c r="K159" s="241">
        <v>3162.9349999999999</v>
      </c>
      <c r="L159" s="242">
        <f t="shared" si="112"/>
        <v>99.966340075853338</v>
      </c>
      <c r="M159" s="242">
        <f t="shared" si="118"/>
        <v>6504</v>
      </c>
      <c r="N159" s="241">
        <f t="shared" si="123"/>
        <v>100</v>
      </c>
      <c r="O159" s="241">
        <f t="shared" si="124"/>
        <v>0</v>
      </c>
      <c r="P159" s="241">
        <f t="shared" si="120"/>
        <v>-1.0650000000000546</v>
      </c>
      <c r="Q159" s="241">
        <f t="shared" si="121"/>
        <v>-1.0640000000000001</v>
      </c>
      <c r="R159" s="241"/>
      <c r="S159" s="242"/>
      <c r="T159" s="241">
        <v>-1.0640000000000001</v>
      </c>
      <c r="U159" s="241"/>
      <c r="V159" s="241">
        <f t="shared" si="122"/>
        <v>-1.0000000000545128E-3</v>
      </c>
      <c r="W159" s="241"/>
      <c r="X159" s="241"/>
      <c r="Y159" s="241"/>
      <c r="Z159" s="241"/>
      <c r="AA159" s="239" t="s">
        <v>66</v>
      </c>
      <c r="AB159" s="239" t="s">
        <v>66</v>
      </c>
    </row>
    <row r="160" spans="1:670" ht="69.75" customHeight="1" x14ac:dyDescent="0.2">
      <c r="B160" s="245"/>
      <c r="C160" s="238"/>
      <c r="D160" s="250" t="s">
        <v>75</v>
      </c>
      <c r="E160" s="246" t="s">
        <v>76</v>
      </c>
      <c r="F160" s="241">
        <v>5680</v>
      </c>
      <c r="G160" s="241">
        <v>5680</v>
      </c>
      <c r="H160" s="241">
        <v>400</v>
      </c>
      <c r="I160" s="241">
        <v>2414.1379999999999</v>
      </c>
      <c r="J160" s="241">
        <f t="shared" si="117"/>
        <v>-3265.8620000000001</v>
      </c>
      <c r="K160" s="241">
        <v>400</v>
      </c>
      <c r="L160" s="242">
        <f t="shared" si="112"/>
        <v>100</v>
      </c>
      <c r="M160" s="242">
        <f t="shared" si="118"/>
        <v>5680</v>
      </c>
      <c r="N160" s="241">
        <f t="shared" si="123"/>
        <v>100</v>
      </c>
      <c r="O160" s="241">
        <f t="shared" si="124"/>
        <v>0</v>
      </c>
      <c r="P160" s="241">
        <f t="shared" si="120"/>
        <v>0</v>
      </c>
      <c r="Q160" s="241">
        <f t="shared" si="121"/>
        <v>0</v>
      </c>
      <c r="R160" s="242"/>
      <c r="S160" s="242"/>
      <c r="T160" s="242"/>
      <c r="U160" s="242"/>
      <c r="V160" s="241">
        <v>0</v>
      </c>
      <c r="W160" s="241"/>
      <c r="X160" s="241"/>
      <c r="Y160" s="241"/>
      <c r="Z160" s="241"/>
      <c r="AA160" s="239"/>
      <c r="AB160" s="239" t="s">
        <v>66</v>
      </c>
    </row>
    <row r="161" spans="1:28" ht="195" customHeight="1" x14ac:dyDescent="0.2">
      <c r="B161" s="238"/>
      <c r="C161" s="238"/>
      <c r="D161" s="250" t="s">
        <v>77</v>
      </c>
      <c r="E161" s="246" t="s">
        <v>78</v>
      </c>
      <c r="F161" s="241">
        <v>276463</v>
      </c>
      <c r="G161" s="241">
        <v>276463</v>
      </c>
      <c r="H161" s="241">
        <v>78665</v>
      </c>
      <c r="I161" s="241">
        <v>142835.372</v>
      </c>
      <c r="J161" s="241">
        <f t="shared" si="117"/>
        <v>-133627.628</v>
      </c>
      <c r="K161" s="241">
        <v>78662.956000000006</v>
      </c>
      <c r="L161" s="242">
        <f t="shared" si="112"/>
        <v>99.997401639865259</v>
      </c>
      <c r="M161" s="242">
        <f t="shared" si="118"/>
        <v>276463</v>
      </c>
      <c r="N161" s="241">
        <f t="shared" si="123"/>
        <v>100</v>
      </c>
      <c r="O161" s="241">
        <f t="shared" si="124"/>
        <v>0</v>
      </c>
      <c r="P161" s="241">
        <f t="shared" si="120"/>
        <v>-2.0439999999944121</v>
      </c>
      <c r="Q161" s="241">
        <f t="shared" si="121"/>
        <v>-2.0430000000000001</v>
      </c>
      <c r="R161" s="241"/>
      <c r="S161" s="242"/>
      <c r="T161" s="241">
        <v>-2.0430000000000001</v>
      </c>
      <c r="U161" s="241"/>
      <c r="V161" s="241">
        <f t="shared" ref="V161:V163" si="125">P161-Q161-U161</f>
        <v>-9.9999999441191534E-4</v>
      </c>
      <c r="W161" s="241"/>
      <c r="X161" s="241"/>
      <c r="Y161" s="241"/>
      <c r="Z161" s="241"/>
      <c r="AA161" s="239" t="s">
        <v>66</v>
      </c>
      <c r="AB161" s="239" t="s">
        <v>270</v>
      </c>
    </row>
    <row r="162" spans="1:28" ht="68.25" customHeight="1" x14ac:dyDescent="0.2">
      <c r="B162" s="245"/>
      <c r="C162" s="238"/>
      <c r="D162" s="250" t="s">
        <v>206</v>
      </c>
      <c r="E162" s="246" t="s">
        <v>247</v>
      </c>
      <c r="F162" s="241">
        <v>3</v>
      </c>
      <c r="G162" s="241">
        <v>3</v>
      </c>
      <c r="H162" s="241">
        <v>3</v>
      </c>
      <c r="I162" s="241">
        <v>1.6919500000000001</v>
      </c>
      <c r="J162" s="241">
        <f t="shared" si="117"/>
        <v>-1.3080499999999999</v>
      </c>
      <c r="K162" s="241">
        <v>1.6919500000000001</v>
      </c>
      <c r="L162" s="242">
        <f t="shared" si="112"/>
        <v>56.398333333333341</v>
      </c>
      <c r="M162" s="242">
        <f t="shared" si="118"/>
        <v>3</v>
      </c>
      <c r="N162" s="241">
        <f t="shared" si="123"/>
        <v>100</v>
      </c>
      <c r="O162" s="241">
        <f t="shared" si="124"/>
        <v>0</v>
      </c>
      <c r="P162" s="241">
        <f t="shared" si="120"/>
        <v>-1.3080499999999999</v>
      </c>
      <c r="Q162" s="241">
        <f t="shared" si="121"/>
        <v>-1.3080000000000001</v>
      </c>
      <c r="R162" s="242"/>
      <c r="S162" s="242"/>
      <c r="T162" s="241">
        <v>-1.3080000000000001</v>
      </c>
      <c r="U162" s="241"/>
      <c r="V162" s="241">
        <f t="shared" si="125"/>
        <v>-4.9999999999883471E-5</v>
      </c>
      <c r="W162" s="241"/>
      <c r="X162" s="241"/>
      <c r="Y162" s="241"/>
      <c r="Z162" s="241"/>
      <c r="AA162" s="239" t="s">
        <v>54</v>
      </c>
      <c r="AB162" s="239" t="s">
        <v>54</v>
      </c>
    </row>
    <row r="163" spans="1:28" ht="67.5" customHeight="1" x14ac:dyDescent="0.2">
      <c r="B163" s="245"/>
      <c r="C163" s="238"/>
      <c r="D163" s="250" t="s">
        <v>83</v>
      </c>
      <c r="E163" s="246" t="s">
        <v>84</v>
      </c>
      <c r="F163" s="241">
        <v>7</v>
      </c>
      <c r="G163" s="241">
        <v>7</v>
      </c>
      <c r="H163" s="241">
        <v>7</v>
      </c>
      <c r="I163" s="241">
        <v>0</v>
      </c>
      <c r="J163" s="241">
        <f t="shared" si="117"/>
        <v>-7</v>
      </c>
      <c r="K163" s="241">
        <v>0</v>
      </c>
      <c r="L163" s="242">
        <f t="shared" si="112"/>
        <v>0</v>
      </c>
      <c r="M163" s="242">
        <f t="shared" si="118"/>
        <v>7</v>
      </c>
      <c r="N163" s="241">
        <f t="shared" si="123"/>
        <v>100</v>
      </c>
      <c r="O163" s="241">
        <f t="shared" si="124"/>
        <v>0</v>
      </c>
      <c r="P163" s="241">
        <f t="shared" si="120"/>
        <v>-7</v>
      </c>
      <c r="Q163" s="241">
        <f t="shared" si="121"/>
        <v>-7</v>
      </c>
      <c r="R163" s="242"/>
      <c r="S163" s="242"/>
      <c r="T163" s="241">
        <v>-7</v>
      </c>
      <c r="U163" s="241"/>
      <c r="V163" s="241">
        <f t="shared" si="125"/>
        <v>0</v>
      </c>
      <c r="W163" s="241"/>
      <c r="X163" s="241"/>
      <c r="Y163" s="241"/>
      <c r="Z163" s="241"/>
      <c r="AA163" s="239" t="s">
        <v>54</v>
      </c>
      <c r="AB163" s="239" t="s">
        <v>54</v>
      </c>
    </row>
    <row r="164" spans="1:28" ht="28.5" customHeight="1" x14ac:dyDescent="0.2">
      <c r="B164" s="245" t="s">
        <v>112</v>
      </c>
      <c r="C164" s="238"/>
      <c r="D164" s="238"/>
      <c r="E164" s="247" t="s">
        <v>113</v>
      </c>
      <c r="F164" s="241">
        <f t="shared" ref="F164:K164" si="126">F165+F166+F169</f>
        <v>7365937</v>
      </c>
      <c r="G164" s="241">
        <f t="shared" si="126"/>
        <v>2261808</v>
      </c>
      <c r="H164" s="241">
        <f t="shared" si="126"/>
        <v>2105545</v>
      </c>
      <c r="I164" s="241">
        <f t="shared" si="126"/>
        <v>2013462.6429999999</v>
      </c>
      <c r="J164" s="241">
        <f t="shared" si="126"/>
        <v>-248345.35700000008</v>
      </c>
      <c r="K164" s="253">
        <f t="shared" si="126"/>
        <v>1987906.169</v>
      </c>
      <c r="L164" s="242">
        <f t="shared" si="112"/>
        <v>94.412903500043939</v>
      </c>
      <c r="M164" s="241">
        <f t="shared" ref="M164:T164" si="127">M165+M166+M169</f>
        <v>7365937</v>
      </c>
      <c r="N164" s="241">
        <v>100</v>
      </c>
      <c r="O164" s="241">
        <f>O165</f>
        <v>0</v>
      </c>
      <c r="P164" s="241">
        <f t="shared" si="127"/>
        <v>-117638.83100000001</v>
      </c>
      <c r="Q164" s="241">
        <f t="shared" si="121"/>
        <v>-117638.49</v>
      </c>
      <c r="R164" s="241">
        <f t="shared" si="127"/>
        <v>0</v>
      </c>
      <c r="S164" s="241">
        <f t="shared" si="127"/>
        <v>0</v>
      </c>
      <c r="T164" s="241">
        <f t="shared" si="127"/>
        <v>-117638.49</v>
      </c>
      <c r="U164" s="241">
        <v>0</v>
      </c>
      <c r="V164" s="241">
        <v>0</v>
      </c>
      <c r="W164" s="241"/>
      <c r="X164" s="241"/>
      <c r="Y164" s="241"/>
      <c r="Z164" s="241"/>
      <c r="AA164" s="257"/>
      <c r="AB164" s="239"/>
    </row>
    <row r="165" spans="1:28" ht="25.5" x14ac:dyDescent="0.2">
      <c r="B165" s="245"/>
      <c r="C165" s="238" t="s">
        <v>114</v>
      </c>
      <c r="D165" s="238" t="s">
        <v>77</v>
      </c>
      <c r="E165" s="247" t="s">
        <v>78</v>
      </c>
      <c r="F165" s="241">
        <v>1699033</v>
      </c>
      <c r="G165" s="241">
        <v>552038</v>
      </c>
      <c r="H165" s="241">
        <v>474038</v>
      </c>
      <c r="I165" s="241">
        <v>474038</v>
      </c>
      <c r="J165" s="241">
        <f t="shared" ref="J165:J174" si="128">I165-G165</f>
        <v>-78000</v>
      </c>
      <c r="K165" s="241">
        <v>474038</v>
      </c>
      <c r="L165" s="242">
        <f t="shared" si="112"/>
        <v>100</v>
      </c>
      <c r="M165" s="242">
        <f t="shared" ref="M165:M168" si="129">F165</f>
        <v>1699033</v>
      </c>
      <c r="N165" s="241">
        <f t="shared" ref="N165:N174" si="130">M165/F165*100</f>
        <v>100</v>
      </c>
      <c r="O165" s="241">
        <f t="shared" ref="O165:O168" si="131">M165-F165</f>
        <v>0</v>
      </c>
      <c r="P165" s="241">
        <f t="shared" ref="P165:P168" si="132">K165-H165</f>
        <v>0</v>
      </c>
      <c r="Q165" s="241">
        <f t="shared" si="121"/>
        <v>0</v>
      </c>
      <c r="R165" s="241"/>
      <c r="S165" s="241"/>
      <c r="T165" s="241"/>
      <c r="U165" s="241"/>
      <c r="V165" s="241"/>
      <c r="W165" s="241"/>
      <c r="X165" s="241"/>
      <c r="Y165" s="241"/>
      <c r="Z165" s="241"/>
      <c r="AA165" s="239"/>
      <c r="AB165" s="239" t="s">
        <v>50</v>
      </c>
    </row>
    <row r="166" spans="1:28" ht="37.5" customHeight="1" x14ac:dyDescent="0.2">
      <c r="A166" s="236" t="s">
        <v>63</v>
      </c>
      <c r="B166" s="245"/>
      <c r="C166" s="238" t="s">
        <v>115</v>
      </c>
      <c r="E166" s="247" t="s">
        <v>116</v>
      </c>
      <c r="F166" s="241">
        <f t="shared" ref="F166:K166" si="133">F167+F168</f>
        <v>218398</v>
      </c>
      <c r="G166" s="241">
        <f t="shared" si="133"/>
        <v>210398</v>
      </c>
      <c r="H166" s="241">
        <f t="shared" si="133"/>
        <v>132135</v>
      </c>
      <c r="I166" s="241">
        <f t="shared" si="133"/>
        <v>157691.473</v>
      </c>
      <c r="J166" s="241">
        <f t="shared" si="133"/>
        <v>-52706.527000000002</v>
      </c>
      <c r="K166" s="241">
        <f t="shared" si="133"/>
        <v>132134.99900000001</v>
      </c>
      <c r="L166" s="242">
        <f t="shared" si="112"/>
        <v>99.999999243198261</v>
      </c>
      <c r="M166" s="242">
        <f t="shared" si="129"/>
        <v>218398</v>
      </c>
      <c r="N166" s="241">
        <f t="shared" si="130"/>
        <v>100</v>
      </c>
      <c r="O166" s="241">
        <f t="shared" ref="O166:T166" si="134">O167+O168</f>
        <v>0</v>
      </c>
      <c r="P166" s="241">
        <f t="shared" si="132"/>
        <v>-9.9999998928979039E-4</v>
      </c>
      <c r="Q166" s="241">
        <f>Q168</f>
        <v>0</v>
      </c>
      <c r="R166" s="241">
        <f t="shared" si="134"/>
        <v>0</v>
      </c>
      <c r="S166" s="241">
        <f>S168</f>
        <v>0</v>
      </c>
      <c r="T166" s="241">
        <f t="shared" si="134"/>
        <v>0</v>
      </c>
      <c r="U166" s="241">
        <f>V166+W166+X166</f>
        <v>-1.0000000038417056E-3</v>
      </c>
      <c r="V166" s="241">
        <f>V167+V168</f>
        <v>-1.0000000038417056E-3</v>
      </c>
      <c r="W166" s="241"/>
      <c r="X166" s="241"/>
      <c r="Y166" s="241"/>
      <c r="Z166" s="241"/>
      <c r="AA166" s="239"/>
      <c r="AB166" s="239"/>
    </row>
    <row r="167" spans="1:28" ht="25.5" x14ac:dyDescent="0.2">
      <c r="B167" s="245"/>
      <c r="C167" s="238"/>
      <c r="D167" s="238" t="s">
        <v>77</v>
      </c>
      <c r="E167" s="247" t="s">
        <v>78</v>
      </c>
      <c r="F167" s="241">
        <v>159573</v>
      </c>
      <c r="G167" s="241">
        <v>159573</v>
      </c>
      <c r="H167" s="241">
        <v>101026</v>
      </c>
      <c r="I167" s="241">
        <v>126582.473</v>
      </c>
      <c r="J167" s="241">
        <f t="shared" si="128"/>
        <v>-32990.527000000002</v>
      </c>
      <c r="K167" s="241">
        <v>101025.999</v>
      </c>
      <c r="L167" s="242">
        <f t="shared" si="112"/>
        <v>99.99999901015579</v>
      </c>
      <c r="M167" s="242">
        <f t="shared" si="129"/>
        <v>159573</v>
      </c>
      <c r="N167" s="241">
        <f t="shared" si="130"/>
        <v>100</v>
      </c>
      <c r="O167" s="241">
        <f t="shared" si="131"/>
        <v>0</v>
      </c>
      <c r="P167" s="241">
        <f t="shared" si="132"/>
        <v>-1.0000000038417056E-3</v>
      </c>
      <c r="Q167" s="241">
        <f t="shared" ref="Q167:Q172" si="135">R167+S167+T167</f>
        <v>0</v>
      </c>
      <c r="R167" s="242"/>
      <c r="S167" s="242"/>
      <c r="T167" s="241"/>
      <c r="U167" s="241"/>
      <c r="V167" s="241">
        <f t="shared" ref="V167:V171" si="136">P167-Q167-U167</f>
        <v>-1.0000000038417056E-3</v>
      </c>
      <c r="W167" s="241"/>
      <c r="X167" s="241"/>
      <c r="Y167" s="241"/>
      <c r="Z167" s="241"/>
      <c r="AA167" s="239"/>
      <c r="AB167" s="239" t="s">
        <v>50</v>
      </c>
    </row>
    <row r="168" spans="1:28" ht="25.5" x14ac:dyDescent="0.2">
      <c r="B168" s="245"/>
      <c r="C168" s="238"/>
      <c r="D168" s="238" t="s">
        <v>117</v>
      </c>
      <c r="E168" s="247" t="s">
        <v>118</v>
      </c>
      <c r="F168" s="241">
        <v>58825</v>
      </c>
      <c r="G168" s="241">
        <v>50825</v>
      </c>
      <c r="H168" s="241">
        <v>31109</v>
      </c>
      <c r="I168" s="241">
        <v>31109</v>
      </c>
      <c r="J168" s="241">
        <f t="shared" si="128"/>
        <v>-19716</v>
      </c>
      <c r="K168" s="241">
        <v>31109</v>
      </c>
      <c r="L168" s="242">
        <f t="shared" si="112"/>
        <v>100</v>
      </c>
      <c r="M168" s="242">
        <f t="shared" si="129"/>
        <v>58825</v>
      </c>
      <c r="N168" s="241">
        <f t="shared" si="130"/>
        <v>100</v>
      </c>
      <c r="O168" s="241">
        <f t="shared" si="131"/>
        <v>0</v>
      </c>
      <c r="P168" s="241">
        <f t="shared" si="132"/>
        <v>0</v>
      </c>
      <c r="Q168" s="241">
        <f t="shared" si="135"/>
        <v>0</v>
      </c>
      <c r="R168" s="242"/>
      <c r="S168" s="242"/>
      <c r="T168" s="241"/>
      <c r="U168" s="241"/>
      <c r="V168" s="241">
        <f t="shared" si="136"/>
        <v>0</v>
      </c>
      <c r="W168" s="241"/>
      <c r="X168" s="241"/>
      <c r="Y168" s="241"/>
      <c r="Z168" s="241"/>
      <c r="AA168" s="239"/>
      <c r="AB168" s="239" t="s">
        <v>50</v>
      </c>
    </row>
    <row r="169" spans="1:28" ht="42.75" customHeight="1" x14ac:dyDescent="0.2">
      <c r="B169" s="245"/>
      <c r="C169" s="238" t="s">
        <v>119</v>
      </c>
      <c r="D169" s="238"/>
      <c r="E169" s="247" t="s">
        <v>120</v>
      </c>
      <c r="F169" s="241">
        <f t="shared" ref="F169:I169" si="137">F170+F171+F172</f>
        <v>5448506</v>
      </c>
      <c r="G169" s="241">
        <f t="shared" si="137"/>
        <v>1499372</v>
      </c>
      <c r="H169" s="241">
        <f t="shared" si="137"/>
        <v>1499372</v>
      </c>
      <c r="I169" s="241">
        <f t="shared" si="137"/>
        <v>1381733.17</v>
      </c>
      <c r="J169" s="241">
        <f t="shared" si="128"/>
        <v>-117638.83000000007</v>
      </c>
      <c r="K169" s="241">
        <f t="shared" ref="K169:Q169" si="138">K170+K171+K172</f>
        <v>1381733.17</v>
      </c>
      <c r="L169" s="242">
        <f t="shared" si="112"/>
        <v>92.154126527639562</v>
      </c>
      <c r="M169" s="242">
        <f t="shared" si="138"/>
        <v>5448506</v>
      </c>
      <c r="N169" s="241">
        <f t="shared" si="130"/>
        <v>100</v>
      </c>
      <c r="O169" s="241">
        <f>O170</f>
        <v>0</v>
      </c>
      <c r="P169" s="241">
        <f t="shared" si="138"/>
        <v>-117638.83000000002</v>
      </c>
      <c r="Q169" s="241">
        <f t="shared" si="138"/>
        <v>-117638.827</v>
      </c>
      <c r="R169" s="241">
        <f t="shared" ref="R169:V169" si="139">R170</f>
        <v>0</v>
      </c>
      <c r="S169" s="241">
        <f>S172</f>
        <v>0</v>
      </c>
      <c r="T169" s="241">
        <f>T170+T171</f>
        <v>-117638.49</v>
      </c>
      <c r="U169" s="241">
        <f t="shared" si="139"/>
        <v>0</v>
      </c>
      <c r="V169" s="241">
        <f t="shared" si="139"/>
        <v>-3.0000000260770321E-3</v>
      </c>
      <c r="W169" s="241"/>
      <c r="X169" s="241"/>
      <c r="Y169" s="241"/>
      <c r="Z169" s="241"/>
      <c r="AA169" s="239"/>
      <c r="AB169" s="239"/>
    </row>
    <row r="170" spans="1:28" ht="25.5" x14ac:dyDescent="0.2">
      <c r="B170" s="245"/>
      <c r="C170" s="238"/>
      <c r="D170" s="238" t="s">
        <v>77</v>
      </c>
      <c r="E170" s="247" t="s">
        <v>78</v>
      </c>
      <c r="F170" s="241">
        <v>4860008</v>
      </c>
      <c r="G170" s="241">
        <v>1204974</v>
      </c>
      <c r="H170" s="241">
        <v>1204974</v>
      </c>
      <c r="I170" s="241">
        <v>1204973.997</v>
      </c>
      <c r="J170" s="241">
        <f t="shared" si="128"/>
        <v>-3.0000000260770321E-3</v>
      </c>
      <c r="K170" s="241">
        <v>1204973.997</v>
      </c>
      <c r="L170" s="242">
        <f t="shared" si="112"/>
        <v>99.999999751031964</v>
      </c>
      <c r="M170" s="242">
        <f t="shared" ref="M170:M172" si="140">F170</f>
        <v>4860008</v>
      </c>
      <c r="N170" s="241">
        <f t="shared" si="130"/>
        <v>100</v>
      </c>
      <c r="O170" s="241">
        <f t="shared" ref="O170:O174" si="141">M170-F170</f>
        <v>0</v>
      </c>
      <c r="P170" s="241">
        <f t="shared" ref="P170:P174" si="142">K170-H170</f>
        <v>-3.0000000260770321E-3</v>
      </c>
      <c r="Q170" s="241">
        <f t="shared" si="135"/>
        <v>0</v>
      </c>
      <c r="R170" s="241"/>
      <c r="S170" s="241"/>
      <c r="T170" s="241"/>
      <c r="U170" s="241"/>
      <c r="V170" s="241">
        <f t="shared" si="136"/>
        <v>-3.0000000260770321E-3</v>
      </c>
      <c r="W170" s="241"/>
      <c r="X170" s="241"/>
      <c r="Y170" s="241"/>
      <c r="Z170" s="241"/>
      <c r="AB170" s="239"/>
    </row>
    <row r="171" spans="1:28" ht="42" customHeight="1" x14ac:dyDescent="0.2">
      <c r="B171" s="245"/>
      <c r="C171" s="238"/>
      <c r="D171" s="238" t="s">
        <v>235</v>
      </c>
      <c r="E171" s="247" t="s">
        <v>84</v>
      </c>
      <c r="F171" s="241">
        <v>588200</v>
      </c>
      <c r="G171" s="241">
        <v>294100</v>
      </c>
      <c r="H171" s="241">
        <v>294100</v>
      </c>
      <c r="I171" s="241">
        <v>176461.51</v>
      </c>
      <c r="J171" s="241">
        <f t="shared" si="128"/>
        <v>-117638.48999999999</v>
      </c>
      <c r="K171" s="241">
        <v>176461.51</v>
      </c>
      <c r="L171" s="242">
        <f t="shared" si="112"/>
        <v>60.000513430805846</v>
      </c>
      <c r="M171" s="242">
        <f t="shared" si="140"/>
        <v>588200</v>
      </c>
      <c r="N171" s="241">
        <f t="shared" si="130"/>
        <v>100</v>
      </c>
      <c r="O171" s="241">
        <f t="shared" si="141"/>
        <v>0</v>
      </c>
      <c r="P171" s="241">
        <f t="shared" si="142"/>
        <v>-117638.48999999999</v>
      </c>
      <c r="Q171" s="241">
        <f t="shared" si="135"/>
        <v>-117638.49</v>
      </c>
      <c r="R171" s="241"/>
      <c r="S171" s="242"/>
      <c r="T171" s="241">
        <v>-117638.49</v>
      </c>
      <c r="U171" s="241"/>
      <c r="V171" s="241">
        <f t="shared" si="136"/>
        <v>1.4551915228366852E-11</v>
      </c>
      <c r="W171" s="241"/>
      <c r="X171" s="241"/>
      <c r="Y171" s="241"/>
      <c r="Z171" s="241"/>
      <c r="AA171" s="239"/>
      <c r="AB171" s="239" t="s">
        <v>274</v>
      </c>
    </row>
    <row r="172" spans="1:28" ht="65.25" customHeight="1" x14ac:dyDescent="0.2">
      <c r="B172" s="245"/>
      <c r="C172" s="238"/>
      <c r="D172" s="238" t="s">
        <v>121</v>
      </c>
      <c r="E172" s="247" t="s">
        <v>122</v>
      </c>
      <c r="F172" s="241">
        <v>298</v>
      </c>
      <c r="G172" s="241">
        <v>298</v>
      </c>
      <c r="H172" s="241">
        <v>298</v>
      </c>
      <c r="I172" s="241">
        <v>297.66300000000001</v>
      </c>
      <c r="J172" s="241">
        <f t="shared" si="128"/>
        <v>-0.33699999999998909</v>
      </c>
      <c r="K172" s="241">
        <v>297.66300000000001</v>
      </c>
      <c r="L172" s="242">
        <f t="shared" si="112"/>
        <v>99.886912751677855</v>
      </c>
      <c r="M172" s="242">
        <f t="shared" si="140"/>
        <v>298</v>
      </c>
      <c r="N172" s="241">
        <f t="shared" si="130"/>
        <v>100</v>
      </c>
      <c r="O172" s="241">
        <f t="shared" si="141"/>
        <v>0</v>
      </c>
      <c r="P172" s="241">
        <f t="shared" si="142"/>
        <v>-0.33699999999998909</v>
      </c>
      <c r="Q172" s="241">
        <f t="shared" si="135"/>
        <v>-0.33700000000000002</v>
      </c>
      <c r="R172" s="241"/>
      <c r="S172" s="241"/>
      <c r="T172" s="241">
        <v>-0.33700000000000002</v>
      </c>
      <c r="U172" s="241"/>
      <c r="V172" s="241">
        <v>0</v>
      </c>
      <c r="W172" s="241"/>
      <c r="X172" s="241"/>
      <c r="Y172" s="241"/>
      <c r="Z172" s="241"/>
      <c r="AA172" s="239" t="s">
        <v>54</v>
      </c>
      <c r="AB172" s="239" t="s">
        <v>54</v>
      </c>
    </row>
    <row r="173" spans="1:28" ht="27.75" customHeight="1" x14ac:dyDescent="0.2">
      <c r="B173" s="245" t="s">
        <v>123</v>
      </c>
      <c r="C173" s="238"/>
      <c r="D173" s="238"/>
      <c r="E173" s="247" t="s">
        <v>124</v>
      </c>
      <c r="F173" s="241">
        <f t="shared" ref="F173:I173" si="143">F174</f>
        <v>3848533</v>
      </c>
      <c r="G173" s="241">
        <f t="shared" si="143"/>
        <v>1103527</v>
      </c>
      <c r="H173" s="241">
        <f t="shared" si="143"/>
        <v>863802</v>
      </c>
      <c r="I173" s="241">
        <f t="shared" si="143"/>
        <v>863736.47100000002</v>
      </c>
      <c r="J173" s="241">
        <f t="shared" si="128"/>
        <v>-239790.52899999998</v>
      </c>
      <c r="K173" s="241">
        <f>K174</f>
        <v>863736.47100000002</v>
      </c>
      <c r="L173" s="242">
        <f t="shared" si="112"/>
        <v>99.992413886515664</v>
      </c>
      <c r="M173" s="241">
        <f>M174</f>
        <v>3848533</v>
      </c>
      <c r="N173" s="241">
        <f t="shared" si="130"/>
        <v>100</v>
      </c>
      <c r="O173" s="240">
        <f t="shared" si="141"/>
        <v>0</v>
      </c>
      <c r="P173" s="241">
        <f t="shared" si="142"/>
        <v>-65.528999999980442</v>
      </c>
      <c r="Q173" s="241">
        <f t="shared" ref="Q173:T173" si="144">Q174</f>
        <v>-65.528999999999996</v>
      </c>
      <c r="R173" s="241">
        <v>0</v>
      </c>
      <c r="S173" s="241">
        <f t="shared" si="144"/>
        <v>-65.528999999999996</v>
      </c>
      <c r="T173" s="241">
        <f t="shared" si="144"/>
        <v>0</v>
      </c>
      <c r="U173" s="241">
        <v>0</v>
      </c>
      <c r="V173" s="241">
        <v>0</v>
      </c>
      <c r="W173" s="241"/>
      <c r="X173" s="241"/>
      <c r="Y173" s="241"/>
      <c r="Z173" s="241"/>
      <c r="AA173" s="239"/>
      <c r="AB173" s="239"/>
    </row>
    <row r="174" spans="1:28" ht="65.25" customHeight="1" x14ac:dyDescent="0.2">
      <c r="B174" s="245"/>
      <c r="C174" s="250" t="s">
        <v>46</v>
      </c>
      <c r="D174" s="250" t="s">
        <v>125</v>
      </c>
      <c r="E174" s="246" t="s">
        <v>126</v>
      </c>
      <c r="F174" s="241">
        <v>3848533</v>
      </c>
      <c r="G174" s="241">
        <v>1103527</v>
      </c>
      <c r="H174" s="241">
        <v>863802</v>
      </c>
      <c r="I174" s="241">
        <v>863736.47100000002</v>
      </c>
      <c r="J174" s="241">
        <f t="shared" si="128"/>
        <v>-239790.52899999998</v>
      </c>
      <c r="K174" s="241">
        <v>863736.47100000002</v>
      </c>
      <c r="L174" s="242">
        <f t="shared" si="112"/>
        <v>99.992413886515664</v>
      </c>
      <c r="M174" s="242">
        <f t="shared" ref="M174:M196" si="145">F174</f>
        <v>3848533</v>
      </c>
      <c r="N174" s="241">
        <f t="shared" si="130"/>
        <v>100</v>
      </c>
      <c r="O174" s="241">
        <f t="shared" si="141"/>
        <v>0</v>
      </c>
      <c r="P174" s="241">
        <f t="shared" si="142"/>
        <v>-65.528999999980442</v>
      </c>
      <c r="Q174" s="241">
        <f t="shared" ref="Q174:Q191" si="146">R174+S174+T174</f>
        <v>-65.528999999999996</v>
      </c>
      <c r="R174" s="242"/>
      <c r="S174" s="242">
        <v>-65.528999999999996</v>
      </c>
      <c r="T174" s="241"/>
      <c r="U174" s="241"/>
      <c r="V174" s="241">
        <f>P174-Q174-U174</f>
        <v>1.9554136088117957E-11</v>
      </c>
      <c r="W174" s="241"/>
      <c r="X174" s="241"/>
      <c r="Y174" s="241"/>
      <c r="Z174" s="241"/>
      <c r="AA174" s="239" t="s">
        <v>66</v>
      </c>
      <c r="AB174" s="239" t="s">
        <v>66</v>
      </c>
    </row>
    <row r="175" spans="1:28" ht="83.25" customHeight="1" x14ac:dyDescent="0.2">
      <c r="B175" s="238" t="s">
        <v>127</v>
      </c>
      <c r="C175" s="238"/>
      <c r="D175" s="238"/>
      <c r="E175" s="46" t="s">
        <v>258</v>
      </c>
      <c r="F175" s="273">
        <f t="shared" ref="F175:H175" si="147">F176</f>
        <v>127423</v>
      </c>
      <c r="G175" s="241">
        <f t="shared" si="147"/>
        <v>84966</v>
      </c>
      <c r="H175" s="241">
        <f t="shared" si="147"/>
        <v>75339</v>
      </c>
      <c r="I175" s="241">
        <f>+I176</f>
        <v>79990.966</v>
      </c>
      <c r="J175" s="241">
        <f t="shared" ref="J175:M175" si="148">J176</f>
        <v>-4975.0340000000006</v>
      </c>
      <c r="K175" s="241">
        <f t="shared" si="148"/>
        <v>75326.576000000001</v>
      </c>
      <c r="L175" s="242">
        <f t="shared" si="112"/>
        <v>99.983509205059789</v>
      </c>
      <c r="M175" s="241">
        <f t="shared" si="148"/>
        <v>127423</v>
      </c>
      <c r="N175" s="241">
        <v>100</v>
      </c>
      <c r="O175" s="241">
        <f t="shared" ref="O175:S175" si="149">O176</f>
        <v>0</v>
      </c>
      <c r="P175" s="241">
        <f t="shared" si="149"/>
        <v>-12.424000000000671</v>
      </c>
      <c r="Q175" s="241">
        <f>+R175+S175+T175</f>
        <v>-12.420999999999999</v>
      </c>
      <c r="R175" s="241">
        <f t="shared" si="149"/>
        <v>0</v>
      </c>
      <c r="S175" s="241">
        <f t="shared" si="149"/>
        <v>-8.8849999999999998</v>
      </c>
      <c r="T175" s="241">
        <f>+T176</f>
        <v>-3.536</v>
      </c>
      <c r="U175" s="241">
        <f>U176+U180</f>
        <v>0</v>
      </c>
      <c r="V175" s="241">
        <f>V176+V180</f>
        <v>-3.000000000569103E-3</v>
      </c>
      <c r="W175" s="241"/>
      <c r="X175" s="241"/>
      <c r="Y175" s="241"/>
      <c r="Z175" s="241"/>
      <c r="AA175" s="243" t="s">
        <v>63</v>
      </c>
      <c r="AB175" s="239"/>
    </row>
    <row r="176" spans="1:28" ht="25.5" x14ac:dyDescent="0.2">
      <c r="B176" s="254"/>
      <c r="C176" s="238" t="s">
        <v>46</v>
      </c>
      <c r="D176" s="238"/>
      <c r="E176" s="269" t="s">
        <v>47</v>
      </c>
      <c r="F176" s="242">
        <f>F177+F178+F179+F180+F181+F182+F183+F184+F185+F186+F187+F190+F189+F188</f>
        <v>127423</v>
      </c>
      <c r="G176" s="242">
        <f t="shared" ref="G176:V176" si="150">G177+G178+G179+G180+G181+G182+G183+G184+G185+G186+G187+G190+G189+G188</f>
        <v>84966</v>
      </c>
      <c r="H176" s="242">
        <f t="shared" si="150"/>
        <v>75339</v>
      </c>
      <c r="I176" s="242">
        <f t="shared" si="150"/>
        <v>79990.966</v>
      </c>
      <c r="J176" s="242">
        <f t="shared" si="150"/>
        <v>-4975.0340000000006</v>
      </c>
      <c r="K176" s="242">
        <f t="shared" si="150"/>
        <v>75326.576000000001</v>
      </c>
      <c r="L176" s="242">
        <f t="shared" si="112"/>
        <v>99.983509205059789</v>
      </c>
      <c r="M176" s="242">
        <f t="shared" si="150"/>
        <v>127423</v>
      </c>
      <c r="N176" s="242">
        <f t="shared" si="150"/>
        <v>1400</v>
      </c>
      <c r="O176" s="242">
        <f t="shared" si="150"/>
        <v>0</v>
      </c>
      <c r="P176" s="242">
        <f t="shared" si="150"/>
        <v>-12.424000000000671</v>
      </c>
      <c r="Q176" s="242">
        <f t="shared" si="150"/>
        <v>-12.420999999999999</v>
      </c>
      <c r="R176" s="242">
        <f t="shared" si="150"/>
        <v>0</v>
      </c>
      <c r="S176" s="242">
        <f t="shared" si="150"/>
        <v>-8.8849999999999998</v>
      </c>
      <c r="T176" s="242">
        <f t="shared" si="150"/>
        <v>-3.536</v>
      </c>
      <c r="U176" s="242">
        <f t="shared" si="150"/>
        <v>0</v>
      </c>
      <c r="V176" s="242">
        <f t="shared" si="150"/>
        <v>-3.000000000569103E-3</v>
      </c>
      <c r="W176" s="241"/>
      <c r="X176" s="241"/>
      <c r="Y176" s="241"/>
      <c r="Z176" s="241"/>
      <c r="AA176" s="239"/>
      <c r="AB176" s="239"/>
    </row>
    <row r="177" spans="2:28" x14ac:dyDescent="0.2">
      <c r="B177" s="254"/>
      <c r="C177" s="254"/>
      <c r="D177" s="238" t="s">
        <v>88</v>
      </c>
      <c r="E177" s="247" t="s">
        <v>49</v>
      </c>
      <c r="F177" s="241">
        <v>81398</v>
      </c>
      <c r="G177" s="241">
        <v>47262</v>
      </c>
      <c r="H177" s="241">
        <v>47262</v>
      </c>
      <c r="I177" s="241">
        <v>47262</v>
      </c>
      <c r="J177" s="241">
        <f t="shared" ref="J177:J191" si="151">I177-G177</f>
        <v>0</v>
      </c>
      <c r="K177" s="241">
        <v>47262</v>
      </c>
      <c r="L177" s="242">
        <f t="shared" si="112"/>
        <v>100</v>
      </c>
      <c r="M177" s="242">
        <f t="shared" si="145"/>
        <v>81398</v>
      </c>
      <c r="N177" s="241">
        <f t="shared" ref="N177:N191" si="152">M177/F177*100</f>
        <v>100</v>
      </c>
      <c r="O177" s="241">
        <v>0</v>
      </c>
      <c r="P177" s="241">
        <f t="shared" ref="P177:P191" si="153">K177-H177</f>
        <v>0</v>
      </c>
      <c r="Q177" s="241">
        <f t="shared" si="146"/>
        <v>0</v>
      </c>
      <c r="R177" s="242"/>
      <c r="S177" s="242"/>
      <c r="T177" s="241"/>
      <c r="U177" s="241"/>
      <c r="V177" s="241">
        <f t="shared" ref="V177:V181" si="154">P177-Q177-U177</f>
        <v>0</v>
      </c>
      <c r="W177" s="241"/>
      <c r="X177" s="241"/>
      <c r="Y177" s="241"/>
      <c r="Z177" s="241"/>
      <c r="AA177" s="239"/>
      <c r="AB177" s="239"/>
    </row>
    <row r="178" spans="2:28" ht="69" customHeight="1" x14ac:dyDescent="0.2">
      <c r="B178" s="254"/>
      <c r="C178" s="254"/>
      <c r="D178" s="250" t="s">
        <v>101</v>
      </c>
      <c r="E178" s="246" t="s">
        <v>56</v>
      </c>
      <c r="F178" s="241">
        <v>4944</v>
      </c>
      <c r="G178" s="241">
        <v>2723</v>
      </c>
      <c r="H178" s="241">
        <v>2723</v>
      </c>
      <c r="I178" s="241">
        <v>2722.7849999999999</v>
      </c>
      <c r="J178" s="241">
        <f t="shared" si="151"/>
        <v>-0.21500000000014552</v>
      </c>
      <c r="K178" s="241">
        <v>2722.7849999999999</v>
      </c>
      <c r="L178" s="242">
        <f t="shared" si="112"/>
        <v>99.99210429673154</v>
      </c>
      <c r="M178" s="242">
        <f t="shared" si="145"/>
        <v>4944</v>
      </c>
      <c r="N178" s="241">
        <f t="shared" si="152"/>
        <v>100</v>
      </c>
      <c r="O178" s="241">
        <f t="shared" ref="O178:O186" si="155">M178-F178</f>
        <v>0</v>
      </c>
      <c r="P178" s="241">
        <f t="shared" si="153"/>
        <v>-0.21500000000014552</v>
      </c>
      <c r="Q178" s="241">
        <f>+S178+T178</f>
        <v>-0.215</v>
      </c>
      <c r="R178" s="242"/>
      <c r="S178" s="242">
        <v>-0.215</v>
      </c>
      <c r="T178" s="241"/>
      <c r="U178" s="241"/>
      <c r="V178" s="241">
        <v>0</v>
      </c>
      <c r="W178" s="241"/>
      <c r="X178" s="241"/>
      <c r="Y178" s="241"/>
      <c r="Z178" s="241"/>
      <c r="AA178" s="239" t="s">
        <v>66</v>
      </c>
      <c r="AB178" s="239" t="s">
        <v>66</v>
      </c>
    </row>
    <row r="179" spans="2:28" ht="67.5" customHeight="1" x14ac:dyDescent="0.2">
      <c r="B179" s="245"/>
      <c r="C179" s="238"/>
      <c r="D179" s="250" t="s">
        <v>103</v>
      </c>
      <c r="E179" s="251" t="s">
        <v>58</v>
      </c>
      <c r="F179" s="241">
        <v>2717</v>
      </c>
      <c r="G179" s="241">
        <v>1430</v>
      </c>
      <c r="H179" s="241">
        <v>1430</v>
      </c>
      <c r="I179" s="241">
        <v>1427.9</v>
      </c>
      <c r="J179" s="241">
        <f t="shared" si="151"/>
        <v>-2.0999999999999091</v>
      </c>
      <c r="K179" s="241">
        <v>1427.9</v>
      </c>
      <c r="L179" s="242">
        <f t="shared" si="112"/>
        <v>99.853146853146853</v>
      </c>
      <c r="M179" s="242">
        <f t="shared" si="145"/>
        <v>2717</v>
      </c>
      <c r="N179" s="241">
        <f t="shared" si="152"/>
        <v>100</v>
      </c>
      <c r="O179" s="241">
        <f t="shared" si="155"/>
        <v>0</v>
      </c>
      <c r="P179" s="241">
        <f t="shared" si="153"/>
        <v>-2.0999999999999091</v>
      </c>
      <c r="Q179" s="241">
        <f t="shared" si="146"/>
        <v>-2.1</v>
      </c>
      <c r="R179" s="242"/>
      <c r="S179" s="242">
        <v>-2.1</v>
      </c>
      <c r="T179" s="241"/>
      <c r="U179" s="241"/>
      <c r="V179" s="241">
        <v>0</v>
      </c>
      <c r="W179" s="241"/>
      <c r="X179" s="241"/>
      <c r="Y179" s="241"/>
      <c r="Z179" s="241"/>
      <c r="AA179" s="239" t="s">
        <v>66</v>
      </c>
      <c r="AB179" s="239" t="s">
        <v>66</v>
      </c>
    </row>
    <row r="180" spans="2:28" x14ac:dyDescent="0.2">
      <c r="B180" s="254"/>
      <c r="C180" s="254"/>
      <c r="D180" s="238" t="s">
        <v>59</v>
      </c>
      <c r="E180" s="247" t="s">
        <v>60</v>
      </c>
      <c r="F180" s="241">
        <v>4448</v>
      </c>
      <c r="G180" s="241">
        <v>2628</v>
      </c>
      <c r="H180" s="241">
        <v>2628</v>
      </c>
      <c r="I180" s="241">
        <v>2628</v>
      </c>
      <c r="J180" s="241">
        <f t="shared" si="151"/>
        <v>0</v>
      </c>
      <c r="K180" s="241">
        <v>2628</v>
      </c>
      <c r="L180" s="242">
        <f t="shared" si="112"/>
        <v>100</v>
      </c>
      <c r="M180" s="242">
        <f t="shared" si="145"/>
        <v>4448</v>
      </c>
      <c r="N180" s="241">
        <f t="shared" si="152"/>
        <v>100</v>
      </c>
      <c r="O180" s="241">
        <v>0</v>
      </c>
      <c r="P180" s="241">
        <f t="shared" si="153"/>
        <v>0</v>
      </c>
      <c r="Q180" s="241">
        <f t="shared" si="146"/>
        <v>0</v>
      </c>
      <c r="R180" s="242"/>
      <c r="S180" s="242"/>
      <c r="T180" s="241"/>
      <c r="U180" s="241"/>
      <c r="V180" s="241">
        <f t="shared" si="154"/>
        <v>0</v>
      </c>
      <c r="W180" s="241"/>
      <c r="X180" s="241"/>
      <c r="Y180" s="241"/>
      <c r="Z180" s="241"/>
      <c r="AA180" s="239"/>
      <c r="AB180" s="239"/>
    </row>
    <row r="181" spans="2:28" ht="67.5" customHeight="1" x14ac:dyDescent="0.2">
      <c r="B181" s="254"/>
      <c r="C181" s="254"/>
      <c r="D181" s="250" t="s">
        <v>61</v>
      </c>
      <c r="E181" s="246" t="s">
        <v>62</v>
      </c>
      <c r="F181" s="241">
        <v>3663</v>
      </c>
      <c r="G181" s="241">
        <v>2110</v>
      </c>
      <c r="H181" s="241">
        <v>2110</v>
      </c>
      <c r="I181" s="241">
        <v>2105.1729999999998</v>
      </c>
      <c r="J181" s="241">
        <f t="shared" si="151"/>
        <v>-4.8270000000002256</v>
      </c>
      <c r="K181" s="241">
        <v>2105.1729999999998</v>
      </c>
      <c r="L181" s="242">
        <f t="shared" si="112"/>
        <v>99.771232227488142</v>
      </c>
      <c r="M181" s="242">
        <f t="shared" si="145"/>
        <v>3663</v>
      </c>
      <c r="N181" s="241">
        <f t="shared" si="152"/>
        <v>100</v>
      </c>
      <c r="O181" s="241">
        <v>0</v>
      </c>
      <c r="P181" s="241">
        <f t="shared" si="153"/>
        <v>-4.8270000000002256</v>
      </c>
      <c r="Q181" s="241">
        <f t="shared" si="146"/>
        <v>-4.827</v>
      </c>
      <c r="R181" s="242"/>
      <c r="S181" s="242">
        <v>-4.827</v>
      </c>
      <c r="T181" s="241"/>
      <c r="U181" s="241"/>
      <c r="V181" s="241">
        <f t="shared" si="154"/>
        <v>-2.2559731860383181E-13</v>
      </c>
      <c r="W181" s="241"/>
      <c r="X181" s="241"/>
      <c r="Y181" s="241"/>
      <c r="Z181" s="241"/>
      <c r="AA181" s="239" t="s">
        <v>66</v>
      </c>
      <c r="AB181" s="239" t="s">
        <v>66</v>
      </c>
    </row>
    <row r="182" spans="2:28" ht="70.5" customHeight="1" x14ac:dyDescent="0.2">
      <c r="B182" s="254"/>
      <c r="C182" s="254"/>
      <c r="D182" s="250" t="s">
        <v>64</v>
      </c>
      <c r="E182" s="274" t="s">
        <v>65</v>
      </c>
      <c r="F182" s="241">
        <v>2287</v>
      </c>
      <c r="G182" s="241">
        <v>1054</v>
      </c>
      <c r="H182" s="241">
        <v>1054</v>
      </c>
      <c r="I182" s="241">
        <v>1052.9159999999999</v>
      </c>
      <c r="J182" s="241">
        <f t="shared" si="151"/>
        <v>-1.08400000000006</v>
      </c>
      <c r="K182" s="241">
        <v>1052.9159999999999</v>
      </c>
      <c r="L182" s="242">
        <f t="shared" si="112"/>
        <v>99.897153700189747</v>
      </c>
      <c r="M182" s="242">
        <f t="shared" si="145"/>
        <v>2287</v>
      </c>
      <c r="N182" s="241">
        <f t="shared" si="152"/>
        <v>100</v>
      </c>
      <c r="O182" s="241">
        <v>0</v>
      </c>
      <c r="P182" s="241">
        <f t="shared" si="153"/>
        <v>-1.08400000000006</v>
      </c>
      <c r="Q182" s="241">
        <f t="shared" si="146"/>
        <v>-1.0840000000000001</v>
      </c>
      <c r="R182" s="242"/>
      <c r="S182" s="242">
        <v>-1.0840000000000001</v>
      </c>
      <c r="T182" s="241"/>
      <c r="U182" s="241"/>
      <c r="V182" s="241">
        <v>0</v>
      </c>
      <c r="W182" s="241"/>
      <c r="X182" s="241"/>
      <c r="Y182" s="241"/>
      <c r="Z182" s="241"/>
      <c r="AA182" s="239" t="s">
        <v>66</v>
      </c>
      <c r="AB182" s="239" t="s">
        <v>66</v>
      </c>
    </row>
    <row r="183" spans="2:28" ht="67.5" customHeight="1" x14ac:dyDescent="0.2">
      <c r="B183" s="254"/>
      <c r="C183" s="254"/>
      <c r="D183" s="250" t="s">
        <v>71</v>
      </c>
      <c r="E183" s="246" t="s">
        <v>104</v>
      </c>
      <c r="F183" s="241">
        <v>784</v>
      </c>
      <c r="G183" s="241">
        <v>784</v>
      </c>
      <c r="H183" s="241">
        <v>744</v>
      </c>
      <c r="I183" s="241">
        <v>743.34</v>
      </c>
      <c r="J183" s="241">
        <f t="shared" si="151"/>
        <v>-40.659999999999968</v>
      </c>
      <c r="K183" s="241">
        <v>743.34</v>
      </c>
      <c r="L183" s="242">
        <f t="shared" si="112"/>
        <v>99.911290322580655</v>
      </c>
      <c r="M183" s="242">
        <f t="shared" si="145"/>
        <v>784</v>
      </c>
      <c r="N183" s="241">
        <f t="shared" si="152"/>
        <v>100</v>
      </c>
      <c r="O183" s="241">
        <f t="shared" si="155"/>
        <v>0</v>
      </c>
      <c r="P183" s="241">
        <f t="shared" si="153"/>
        <v>-0.65999999999996817</v>
      </c>
      <c r="Q183" s="241">
        <f t="shared" si="146"/>
        <v>-0.65900000000000003</v>
      </c>
      <c r="R183" s="242"/>
      <c r="S183" s="242">
        <v>-0.65900000000000003</v>
      </c>
      <c r="T183" s="242"/>
      <c r="U183" s="241"/>
      <c r="V183" s="241">
        <f t="shared" ref="V183:V185" si="156">P183-Q183-U183</f>
        <v>-9.9999999996813749E-4</v>
      </c>
      <c r="W183" s="241"/>
      <c r="X183" s="241"/>
      <c r="Y183" s="241"/>
      <c r="Z183" s="241"/>
      <c r="AA183" s="239" t="s">
        <v>66</v>
      </c>
      <c r="AB183" s="239" t="s">
        <v>66</v>
      </c>
    </row>
    <row r="184" spans="2:28" ht="25.5" x14ac:dyDescent="0.2">
      <c r="B184" s="238"/>
      <c r="C184" s="238"/>
      <c r="D184" s="238" t="s">
        <v>97</v>
      </c>
      <c r="E184" s="247" t="s">
        <v>98</v>
      </c>
      <c r="F184" s="241">
        <v>3511</v>
      </c>
      <c r="G184" s="241">
        <v>3304</v>
      </c>
      <c r="H184" s="241">
        <v>3304</v>
      </c>
      <c r="I184" s="241">
        <v>3304</v>
      </c>
      <c r="J184" s="241">
        <f t="shared" si="151"/>
        <v>0</v>
      </c>
      <c r="K184" s="241">
        <v>3304</v>
      </c>
      <c r="L184" s="242">
        <f t="shared" si="112"/>
        <v>100</v>
      </c>
      <c r="M184" s="242">
        <f t="shared" si="145"/>
        <v>3511</v>
      </c>
      <c r="N184" s="241">
        <f t="shared" si="152"/>
        <v>100</v>
      </c>
      <c r="O184" s="241">
        <f t="shared" si="155"/>
        <v>0</v>
      </c>
      <c r="P184" s="241">
        <f t="shared" si="153"/>
        <v>0</v>
      </c>
      <c r="Q184" s="241">
        <f t="shared" si="146"/>
        <v>0</v>
      </c>
      <c r="R184" s="242"/>
      <c r="S184" s="242"/>
      <c r="T184" s="241"/>
      <c r="U184" s="241"/>
      <c r="V184" s="241">
        <f t="shared" si="156"/>
        <v>0</v>
      </c>
      <c r="W184" s="241"/>
      <c r="X184" s="241"/>
      <c r="Y184" s="241"/>
      <c r="Z184" s="241"/>
      <c r="AA184" s="239"/>
      <c r="AB184" s="239"/>
    </row>
    <row r="185" spans="2:28" ht="71.25" customHeight="1" x14ac:dyDescent="0.2">
      <c r="B185" s="238"/>
      <c r="C185" s="238"/>
      <c r="D185" s="250" t="s">
        <v>73</v>
      </c>
      <c r="E185" s="246" t="s">
        <v>74</v>
      </c>
      <c r="F185" s="241">
        <v>452</v>
      </c>
      <c r="G185" s="241">
        <v>452</v>
      </c>
      <c r="H185" s="241">
        <v>224</v>
      </c>
      <c r="I185" s="241">
        <v>451.15699999999998</v>
      </c>
      <c r="J185" s="241">
        <f t="shared" si="151"/>
        <v>-0.84300000000001774</v>
      </c>
      <c r="K185" s="241">
        <v>222.703</v>
      </c>
      <c r="L185" s="242">
        <f t="shared" si="112"/>
        <v>99.420982142857142</v>
      </c>
      <c r="M185" s="242">
        <f t="shared" si="145"/>
        <v>452</v>
      </c>
      <c r="N185" s="241">
        <f t="shared" si="152"/>
        <v>100</v>
      </c>
      <c r="O185" s="241">
        <f t="shared" si="155"/>
        <v>0</v>
      </c>
      <c r="P185" s="241">
        <f t="shared" si="153"/>
        <v>-1.296999999999997</v>
      </c>
      <c r="Q185" s="241">
        <f t="shared" si="146"/>
        <v>-1.296</v>
      </c>
      <c r="R185" s="242"/>
      <c r="S185" s="242"/>
      <c r="T185" s="241">
        <v>-1.296</v>
      </c>
      <c r="U185" s="241"/>
      <c r="V185" s="241">
        <f t="shared" si="156"/>
        <v>-9.9999999999700329E-4</v>
      </c>
      <c r="W185" s="241"/>
      <c r="X185" s="241"/>
      <c r="Y185" s="241"/>
      <c r="Z185" s="241"/>
      <c r="AA185" s="239" t="s">
        <v>66</v>
      </c>
      <c r="AB185" s="239" t="s">
        <v>66</v>
      </c>
    </row>
    <row r="186" spans="2:28" ht="71.25" customHeight="1" x14ac:dyDescent="0.2">
      <c r="B186" s="245"/>
      <c r="C186" s="238"/>
      <c r="D186" s="250" t="s">
        <v>75</v>
      </c>
      <c r="E186" s="246" t="s">
        <v>76</v>
      </c>
      <c r="F186" s="241">
        <v>2800</v>
      </c>
      <c r="G186" s="241">
        <v>2800</v>
      </c>
      <c r="H186" s="241">
        <v>200</v>
      </c>
      <c r="I186" s="241">
        <v>2524.1370000000002</v>
      </c>
      <c r="J186" s="241">
        <f t="shared" si="151"/>
        <v>-275.86299999999983</v>
      </c>
      <c r="K186" s="241">
        <v>200</v>
      </c>
      <c r="L186" s="242">
        <f t="shared" si="112"/>
        <v>100</v>
      </c>
      <c r="M186" s="242">
        <f t="shared" si="145"/>
        <v>2800</v>
      </c>
      <c r="N186" s="241">
        <f t="shared" si="152"/>
        <v>100</v>
      </c>
      <c r="O186" s="241">
        <f t="shared" si="155"/>
        <v>0</v>
      </c>
      <c r="P186" s="241">
        <f t="shared" si="153"/>
        <v>0</v>
      </c>
      <c r="Q186" s="241">
        <f t="shared" si="146"/>
        <v>0</v>
      </c>
      <c r="R186" s="242"/>
      <c r="S186" s="242"/>
      <c r="T186" s="242"/>
      <c r="U186" s="242"/>
      <c r="V186" s="241">
        <v>0</v>
      </c>
      <c r="W186" s="241"/>
      <c r="X186" s="241"/>
      <c r="Y186" s="241"/>
      <c r="Z186" s="241"/>
      <c r="AA186" s="239"/>
      <c r="AB186" s="239" t="s">
        <v>66</v>
      </c>
    </row>
    <row r="187" spans="2:28" ht="69.75" customHeight="1" x14ac:dyDescent="0.2">
      <c r="B187" s="254"/>
      <c r="C187" s="254"/>
      <c r="D187" s="250" t="s">
        <v>77</v>
      </c>
      <c r="E187" s="246" t="s">
        <v>129</v>
      </c>
      <c r="F187" s="241">
        <v>17447</v>
      </c>
      <c r="G187" s="241">
        <v>17447</v>
      </c>
      <c r="H187" s="241">
        <v>13470</v>
      </c>
      <c r="I187" s="241">
        <v>13469.641</v>
      </c>
      <c r="J187" s="241">
        <f t="shared" si="151"/>
        <v>-3977.3590000000004</v>
      </c>
      <c r="K187" s="241">
        <v>13469.641</v>
      </c>
      <c r="L187" s="242">
        <f t="shared" si="112"/>
        <v>99.997334818114325</v>
      </c>
      <c r="M187" s="242">
        <f t="shared" si="145"/>
        <v>17447</v>
      </c>
      <c r="N187" s="241">
        <f t="shared" si="152"/>
        <v>100</v>
      </c>
      <c r="O187" s="241">
        <v>0</v>
      </c>
      <c r="P187" s="241">
        <f t="shared" si="153"/>
        <v>-0.35900000000037835</v>
      </c>
      <c r="Q187" s="241">
        <f t="shared" si="146"/>
        <v>-0.35799999999999998</v>
      </c>
      <c r="R187" s="242"/>
      <c r="S187" s="242"/>
      <c r="T187" s="242">
        <v>-0.35799999999999998</v>
      </c>
      <c r="U187" s="241"/>
      <c r="V187" s="241">
        <f t="shared" ref="V187:V195" si="157">P187-Q187-U187</f>
        <v>-1.0000000003783649E-3</v>
      </c>
      <c r="W187" s="241"/>
      <c r="X187" s="241"/>
      <c r="Y187" s="241"/>
      <c r="Z187" s="241"/>
      <c r="AA187" s="239" t="s">
        <v>66</v>
      </c>
      <c r="AB187" s="239" t="s">
        <v>66</v>
      </c>
    </row>
    <row r="188" spans="2:28" ht="70.5" customHeight="1" x14ac:dyDescent="0.2">
      <c r="B188" s="245"/>
      <c r="C188" s="238"/>
      <c r="D188" s="250" t="s">
        <v>79</v>
      </c>
      <c r="E188" s="246" t="s">
        <v>80</v>
      </c>
      <c r="F188" s="242">
        <v>188</v>
      </c>
      <c r="G188" s="242">
        <v>188</v>
      </c>
      <c r="H188" s="242">
        <v>188</v>
      </c>
      <c r="I188" s="242">
        <v>187.81800000000001</v>
      </c>
      <c r="J188" s="241">
        <f t="shared" si="151"/>
        <v>-0.18199999999998795</v>
      </c>
      <c r="K188" s="242">
        <v>187.81800000000001</v>
      </c>
      <c r="L188" s="242">
        <f t="shared" si="112"/>
        <v>99.903191489361703</v>
      </c>
      <c r="M188" s="242">
        <f t="shared" si="145"/>
        <v>188</v>
      </c>
      <c r="N188" s="241">
        <f t="shared" si="152"/>
        <v>100</v>
      </c>
      <c r="O188" s="241">
        <f t="shared" ref="O188:O189" si="158">M188-F188</f>
        <v>0</v>
      </c>
      <c r="P188" s="241">
        <f t="shared" si="153"/>
        <v>-0.18199999999998795</v>
      </c>
      <c r="Q188" s="241">
        <f t="shared" si="146"/>
        <v>-0.182</v>
      </c>
      <c r="R188" s="242"/>
      <c r="S188" s="253"/>
      <c r="T188" s="253">
        <v>-0.182</v>
      </c>
      <c r="U188" s="242"/>
      <c r="V188" s="241">
        <v>0</v>
      </c>
      <c r="W188" s="241"/>
      <c r="X188" s="241"/>
      <c r="Y188" s="241"/>
      <c r="Z188" s="241"/>
      <c r="AA188" s="239" t="s">
        <v>66</v>
      </c>
      <c r="AB188" s="239" t="s">
        <v>66</v>
      </c>
    </row>
    <row r="189" spans="2:28" ht="68.25" customHeight="1" x14ac:dyDescent="0.2">
      <c r="B189" s="245"/>
      <c r="C189" s="238"/>
      <c r="D189" s="250" t="s">
        <v>206</v>
      </c>
      <c r="E189" s="246" t="s">
        <v>207</v>
      </c>
      <c r="F189" s="241">
        <v>2</v>
      </c>
      <c r="G189" s="241">
        <v>2</v>
      </c>
      <c r="H189" s="241">
        <v>2</v>
      </c>
      <c r="I189" s="241">
        <v>0.3</v>
      </c>
      <c r="J189" s="241">
        <f t="shared" si="151"/>
        <v>-1.7</v>
      </c>
      <c r="K189" s="241">
        <v>0.3</v>
      </c>
      <c r="L189" s="242">
        <f t="shared" si="112"/>
        <v>15</v>
      </c>
      <c r="M189" s="242">
        <f t="shared" si="145"/>
        <v>2</v>
      </c>
      <c r="N189" s="241">
        <f t="shared" si="152"/>
        <v>100</v>
      </c>
      <c r="O189" s="241">
        <f t="shared" si="158"/>
        <v>0</v>
      </c>
      <c r="P189" s="241">
        <f t="shared" si="153"/>
        <v>-1.7</v>
      </c>
      <c r="Q189" s="241">
        <f t="shared" si="146"/>
        <v>-1.7</v>
      </c>
      <c r="R189" s="242"/>
      <c r="S189" s="242"/>
      <c r="T189" s="241">
        <v>-1.7</v>
      </c>
      <c r="U189" s="241"/>
      <c r="V189" s="241">
        <f t="shared" si="157"/>
        <v>0</v>
      </c>
      <c r="W189" s="241"/>
      <c r="X189" s="241"/>
      <c r="Y189" s="241"/>
      <c r="Z189" s="241"/>
      <c r="AA189" s="239" t="s">
        <v>54</v>
      </c>
      <c r="AB189" s="239" t="s">
        <v>54</v>
      </c>
    </row>
    <row r="190" spans="2:28" ht="51" x14ac:dyDescent="0.2">
      <c r="B190" s="238"/>
      <c r="C190" s="238"/>
      <c r="D190" s="250" t="s">
        <v>85</v>
      </c>
      <c r="E190" s="246" t="s">
        <v>86</v>
      </c>
      <c r="F190" s="241">
        <v>2782</v>
      </c>
      <c r="G190" s="241">
        <v>2782</v>
      </c>
      <c r="H190" s="241">
        <v>0</v>
      </c>
      <c r="I190" s="241">
        <v>2111.799</v>
      </c>
      <c r="J190" s="241">
        <f t="shared" si="151"/>
        <v>-670.20100000000002</v>
      </c>
      <c r="K190" s="241">
        <v>0</v>
      </c>
      <c r="L190" s="242" t="e">
        <f t="shared" si="112"/>
        <v>#DIV/0!</v>
      </c>
      <c r="M190" s="242">
        <f t="shared" si="145"/>
        <v>2782</v>
      </c>
      <c r="N190" s="241">
        <f t="shared" si="152"/>
        <v>100</v>
      </c>
      <c r="O190" s="241">
        <v>0</v>
      </c>
      <c r="P190" s="241">
        <f t="shared" si="153"/>
        <v>0</v>
      </c>
      <c r="Q190" s="241">
        <f t="shared" si="146"/>
        <v>0</v>
      </c>
      <c r="R190" s="242"/>
      <c r="S190" s="242"/>
      <c r="T190" s="241"/>
      <c r="U190" s="241"/>
      <c r="V190" s="241">
        <f t="shared" si="157"/>
        <v>0</v>
      </c>
      <c r="W190" s="260"/>
      <c r="X190" s="260"/>
      <c r="Y190" s="260"/>
      <c r="Z190" s="241"/>
      <c r="AA190" s="239"/>
      <c r="AB190" s="7" t="s">
        <v>259</v>
      </c>
    </row>
    <row r="191" spans="2:28" s="275" customFormat="1" ht="67.5" customHeight="1" x14ac:dyDescent="0.25">
      <c r="B191" s="237" t="s">
        <v>130</v>
      </c>
      <c r="C191" s="250" t="s">
        <v>46</v>
      </c>
      <c r="D191" s="250" t="s">
        <v>125</v>
      </c>
      <c r="E191" s="246" t="s">
        <v>131</v>
      </c>
      <c r="F191" s="241">
        <v>11111</v>
      </c>
      <c r="G191" s="241">
        <v>5789</v>
      </c>
      <c r="H191" s="241">
        <v>5789</v>
      </c>
      <c r="I191" s="241">
        <v>5788.7830000000004</v>
      </c>
      <c r="J191" s="241">
        <f t="shared" si="151"/>
        <v>-0.21699999999964348</v>
      </c>
      <c r="K191" s="241">
        <v>5788.7830000000004</v>
      </c>
      <c r="L191" s="242">
        <f t="shared" si="112"/>
        <v>99.996251511487316</v>
      </c>
      <c r="M191" s="242">
        <f t="shared" si="145"/>
        <v>11111</v>
      </c>
      <c r="N191" s="241">
        <f t="shared" si="152"/>
        <v>100</v>
      </c>
      <c r="O191" s="241">
        <f t="shared" ref="O191:O196" si="159">M191-F191</f>
        <v>0</v>
      </c>
      <c r="P191" s="241">
        <f t="shared" si="153"/>
        <v>-0.21699999999964348</v>
      </c>
      <c r="Q191" s="241">
        <f t="shared" si="146"/>
        <v>-0.217</v>
      </c>
      <c r="R191" s="242"/>
      <c r="S191" s="242"/>
      <c r="T191" s="242">
        <v>-0.217</v>
      </c>
      <c r="U191" s="241"/>
      <c r="V191" s="241">
        <v>0</v>
      </c>
      <c r="W191" s="241"/>
      <c r="X191" s="241"/>
      <c r="Y191" s="241"/>
      <c r="Z191" s="241"/>
      <c r="AA191" s="239" t="s">
        <v>54</v>
      </c>
      <c r="AB191" s="239" t="s">
        <v>54</v>
      </c>
    </row>
    <row r="192" spans="2:28" ht="54.75" customHeight="1" x14ac:dyDescent="0.2">
      <c r="B192" s="245" t="s">
        <v>132</v>
      </c>
      <c r="C192" s="238"/>
      <c r="D192" s="238"/>
      <c r="E192" s="247" t="s">
        <v>133</v>
      </c>
      <c r="F192" s="241">
        <f t="shared" ref="F192:J192" si="160">F193</f>
        <v>3982909</v>
      </c>
      <c r="G192" s="241">
        <f t="shared" si="160"/>
        <v>2384108</v>
      </c>
      <c r="H192" s="241">
        <f t="shared" si="160"/>
        <v>1545493</v>
      </c>
      <c r="I192" s="241">
        <f t="shared" si="160"/>
        <v>2329362.7939999998</v>
      </c>
      <c r="J192" s="241">
        <f t="shared" si="160"/>
        <v>-54745.206000000006</v>
      </c>
      <c r="K192" s="241">
        <f>K193</f>
        <v>1545487.794</v>
      </c>
      <c r="L192" s="242">
        <f t="shared" si="112"/>
        <v>99.999663149558103</v>
      </c>
      <c r="M192" s="242">
        <f t="shared" si="145"/>
        <v>3982909</v>
      </c>
      <c r="N192" s="241">
        <v>100</v>
      </c>
      <c r="O192" s="241">
        <f t="shared" ref="O192:V192" si="161">O193</f>
        <v>0</v>
      </c>
      <c r="P192" s="241">
        <f t="shared" si="161"/>
        <v>-5.2060000000055879</v>
      </c>
      <c r="Q192" s="241">
        <f>+R192+T192+S192</f>
        <v>-5.2060000000000004</v>
      </c>
      <c r="R192" s="241"/>
      <c r="S192" s="241"/>
      <c r="T192" s="241">
        <f t="shared" si="161"/>
        <v>-5.2060000000000004</v>
      </c>
      <c r="U192" s="241"/>
      <c r="V192" s="241">
        <f t="shared" si="161"/>
        <v>0</v>
      </c>
      <c r="W192" s="241"/>
      <c r="X192" s="241"/>
      <c r="Y192" s="241"/>
      <c r="Z192" s="241"/>
      <c r="AA192" s="239"/>
      <c r="AB192" s="239"/>
    </row>
    <row r="193" spans="2:28" ht="55.5" customHeight="1" x14ac:dyDescent="0.2">
      <c r="B193" s="245"/>
      <c r="C193" s="238" t="s">
        <v>46</v>
      </c>
      <c r="D193" s="238"/>
      <c r="E193" s="247" t="s">
        <v>133</v>
      </c>
      <c r="F193" s="241">
        <f t="shared" ref="F193:K193" si="162">SUM(F194:F196)</f>
        <v>3982909</v>
      </c>
      <c r="G193" s="241">
        <f t="shared" si="162"/>
        <v>2384108</v>
      </c>
      <c r="H193" s="241">
        <f t="shared" si="162"/>
        <v>1545493</v>
      </c>
      <c r="I193" s="241">
        <f t="shared" si="162"/>
        <v>2329362.7939999998</v>
      </c>
      <c r="J193" s="241">
        <f t="shared" si="162"/>
        <v>-54745.206000000006</v>
      </c>
      <c r="K193" s="241">
        <f t="shared" si="162"/>
        <v>1545487.794</v>
      </c>
      <c r="L193" s="242">
        <f t="shared" si="112"/>
        <v>99.999663149558103</v>
      </c>
      <c r="M193" s="242">
        <f t="shared" si="145"/>
        <v>3982909</v>
      </c>
      <c r="N193" s="241">
        <v>100</v>
      </c>
      <c r="O193" s="241">
        <f t="shared" ref="O193:T193" si="163">SUM(O194:O196)</f>
        <v>0</v>
      </c>
      <c r="P193" s="241">
        <f t="shared" si="163"/>
        <v>-5.2060000000055879</v>
      </c>
      <c r="Q193" s="241">
        <f>+Q194+Q195+Q196</f>
        <v>-5.2060000000000004</v>
      </c>
      <c r="R193" s="241"/>
      <c r="S193" s="241"/>
      <c r="T193" s="241">
        <f t="shared" si="163"/>
        <v>-5.2060000000000004</v>
      </c>
      <c r="U193" s="241"/>
      <c r="V193" s="241">
        <v>0</v>
      </c>
      <c r="W193" s="241"/>
      <c r="X193" s="241"/>
      <c r="Y193" s="241"/>
      <c r="Z193" s="241"/>
      <c r="AA193" s="239"/>
      <c r="AB193" s="239"/>
    </row>
    <row r="194" spans="2:28" ht="89.25" x14ac:dyDescent="0.2">
      <c r="B194" s="245"/>
      <c r="C194" s="238"/>
      <c r="D194" s="250" t="s">
        <v>77</v>
      </c>
      <c r="E194" s="246" t="s">
        <v>134</v>
      </c>
      <c r="F194" s="241">
        <v>951500</v>
      </c>
      <c r="G194" s="241">
        <v>813100</v>
      </c>
      <c r="H194" s="241">
        <v>0</v>
      </c>
      <c r="I194" s="241">
        <v>783875</v>
      </c>
      <c r="J194" s="241">
        <f t="shared" ref="J194" si="164">I194-G194</f>
        <v>-29225</v>
      </c>
      <c r="K194" s="241">
        <v>0</v>
      </c>
      <c r="L194" s="242">
        <v>0</v>
      </c>
      <c r="M194" s="242">
        <f t="shared" si="145"/>
        <v>951500</v>
      </c>
      <c r="N194" s="241">
        <f t="shared" ref="N194:N210" si="165">M194/F194*100</f>
        <v>100</v>
      </c>
      <c r="O194" s="241">
        <f t="shared" si="159"/>
        <v>0</v>
      </c>
      <c r="P194" s="241">
        <f t="shared" ref="P194:P196" si="166">K194-H194</f>
        <v>0</v>
      </c>
      <c r="Q194" s="241">
        <f t="shared" ref="Q194:Q195" si="167">R194+S194+T194</f>
        <v>0</v>
      </c>
      <c r="R194" s="242"/>
      <c r="S194" s="242"/>
      <c r="T194" s="241"/>
      <c r="U194" s="241"/>
      <c r="V194" s="241">
        <f t="shared" si="157"/>
        <v>0</v>
      </c>
      <c r="W194" s="241"/>
      <c r="X194" s="241"/>
      <c r="Y194" s="241"/>
      <c r="Z194" s="241"/>
      <c r="AA194" s="239"/>
      <c r="AB194" s="239" t="s">
        <v>243</v>
      </c>
    </row>
    <row r="195" spans="2:28" ht="25.5" x14ac:dyDescent="0.2">
      <c r="B195" s="245"/>
      <c r="C195" s="238"/>
      <c r="D195" s="250" t="s">
        <v>83</v>
      </c>
      <c r="E195" s="246" t="s">
        <v>84</v>
      </c>
      <c r="F195" s="241">
        <v>28350</v>
      </c>
      <c r="G195" s="241">
        <v>25515</v>
      </c>
      <c r="H195" s="241">
        <v>0</v>
      </c>
      <c r="I195" s="241">
        <v>0</v>
      </c>
      <c r="J195" s="241">
        <f t="shared" ref="J195:J196" si="168">I195-G195</f>
        <v>-25515</v>
      </c>
      <c r="K195" s="241">
        <v>0</v>
      </c>
      <c r="L195" s="242">
        <v>0</v>
      </c>
      <c r="M195" s="242">
        <f t="shared" si="145"/>
        <v>28350</v>
      </c>
      <c r="N195" s="241">
        <f t="shared" si="165"/>
        <v>100</v>
      </c>
      <c r="O195" s="241">
        <f t="shared" si="159"/>
        <v>0</v>
      </c>
      <c r="P195" s="241">
        <f t="shared" si="166"/>
        <v>0</v>
      </c>
      <c r="Q195" s="241">
        <f t="shared" si="167"/>
        <v>0</v>
      </c>
      <c r="R195" s="241"/>
      <c r="S195" s="242"/>
      <c r="T195" s="241"/>
      <c r="U195" s="241"/>
      <c r="V195" s="241">
        <f t="shared" si="157"/>
        <v>0</v>
      </c>
      <c r="W195" s="241"/>
      <c r="X195" s="241"/>
      <c r="Y195" s="241"/>
      <c r="Z195" s="241"/>
      <c r="AA195" s="239"/>
      <c r="AB195" s="239"/>
    </row>
    <row r="196" spans="2:28" ht="63.75" x14ac:dyDescent="0.2">
      <c r="B196" s="245"/>
      <c r="C196" s="238"/>
      <c r="D196" s="238" t="s">
        <v>125</v>
      </c>
      <c r="E196" s="247" t="s">
        <v>126</v>
      </c>
      <c r="F196" s="241">
        <v>3003059</v>
      </c>
      <c r="G196" s="241">
        <v>1545493</v>
      </c>
      <c r="H196" s="241">
        <v>1545493</v>
      </c>
      <c r="I196" s="241">
        <v>1545487.794</v>
      </c>
      <c r="J196" s="241">
        <f t="shared" si="168"/>
        <v>-5.2060000000055879</v>
      </c>
      <c r="K196" s="241">
        <v>1545487.794</v>
      </c>
      <c r="L196" s="242">
        <f t="shared" si="112"/>
        <v>99.999663149558103</v>
      </c>
      <c r="M196" s="242">
        <f t="shared" si="145"/>
        <v>3003059</v>
      </c>
      <c r="N196" s="241">
        <f t="shared" si="165"/>
        <v>100</v>
      </c>
      <c r="O196" s="241">
        <f t="shared" si="159"/>
        <v>0</v>
      </c>
      <c r="P196" s="241">
        <f t="shared" si="166"/>
        <v>-5.2060000000055879</v>
      </c>
      <c r="Q196" s="241">
        <v>-5.2060000000000004</v>
      </c>
      <c r="R196" s="242"/>
      <c r="S196" s="242"/>
      <c r="T196" s="242">
        <v>-5.2060000000000004</v>
      </c>
      <c r="U196" s="241"/>
      <c r="V196" s="241">
        <f>W196+X196+Y196+Z196</f>
        <v>0</v>
      </c>
      <c r="W196" s="241"/>
      <c r="X196" s="241"/>
      <c r="Y196" s="241"/>
      <c r="Z196" s="241"/>
      <c r="AA196" s="239" t="s">
        <v>54</v>
      </c>
      <c r="AB196" s="239" t="s">
        <v>54</v>
      </c>
    </row>
    <row r="197" spans="2:28" ht="28.5" customHeight="1" x14ac:dyDescent="0.2">
      <c r="B197" s="245" t="s">
        <v>135</v>
      </c>
      <c r="C197" s="238"/>
      <c r="D197" s="238"/>
      <c r="E197" s="247" t="s">
        <v>136</v>
      </c>
      <c r="F197" s="241">
        <f t="shared" ref="F197:K197" si="169">F198+F200+F202+F205+F207</f>
        <v>6297124</v>
      </c>
      <c r="G197" s="241">
        <f t="shared" si="169"/>
        <v>3584017</v>
      </c>
      <c r="H197" s="241">
        <f t="shared" si="169"/>
        <v>3354650</v>
      </c>
      <c r="I197" s="273">
        <f t="shared" si="169"/>
        <v>3488239.3489999999</v>
      </c>
      <c r="J197" s="241">
        <f t="shared" si="169"/>
        <v>-95777.650999999983</v>
      </c>
      <c r="K197" s="241">
        <f t="shared" si="169"/>
        <v>3354647.7310000001</v>
      </c>
      <c r="L197" s="242">
        <f t="shared" si="112"/>
        <v>99.999932362541557</v>
      </c>
      <c r="M197" s="241">
        <f t="shared" ref="M197:P197" si="170">M198+M200+M202+M205+M207</f>
        <v>6297124</v>
      </c>
      <c r="N197" s="241">
        <f t="shared" si="165"/>
        <v>100</v>
      </c>
      <c r="O197" s="241">
        <v>0</v>
      </c>
      <c r="P197" s="241">
        <f t="shared" si="170"/>
        <v>-2.2690000000056898</v>
      </c>
      <c r="Q197" s="241">
        <f>R197+S197+T197</f>
        <v>-2.2679999999999998</v>
      </c>
      <c r="R197" s="241">
        <f>R198+R200+R202+R205+R207</f>
        <v>0</v>
      </c>
      <c r="S197" s="241">
        <f>S198+S200+S202+S205+S207</f>
        <v>0</v>
      </c>
      <c r="T197" s="241">
        <f>T198+T200+T202+T205+T207</f>
        <v>-2.2679999999999998</v>
      </c>
      <c r="U197" s="241">
        <v>0</v>
      </c>
      <c r="V197" s="241">
        <v>0</v>
      </c>
      <c r="W197" s="241"/>
      <c r="X197" s="241"/>
      <c r="Y197" s="241"/>
      <c r="Z197" s="241"/>
      <c r="AA197" s="276"/>
      <c r="AB197" s="239"/>
    </row>
    <row r="198" spans="2:28" ht="27" customHeight="1" x14ac:dyDescent="0.2">
      <c r="B198" s="245"/>
      <c r="C198" s="238" t="s">
        <v>115</v>
      </c>
      <c r="D198" s="238"/>
      <c r="E198" s="247" t="s">
        <v>116</v>
      </c>
      <c r="F198" s="241">
        <f t="shared" ref="F198:K198" si="171">+F199</f>
        <v>294742</v>
      </c>
      <c r="G198" s="241">
        <f t="shared" si="171"/>
        <v>294742</v>
      </c>
      <c r="H198" s="241">
        <f>H199</f>
        <v>133575</v>
      </c>
      <c r="I198" s="241">
        <f t="shared" si="171"/>
        <v>254087.93100000001</v>
      </c>
      <c r="J198" s="241">
        <f t="shared" si="171"/>
        <v>-40654.068999999989</v>
      </c>
      <c r="K198" s="241">
        <f t="shared" si="171"/>
        <v>133574.25099999999</v>
      </c>
      <c r="L198" s="242">
        <f t="shared" si="112"/>
        <v>99.999439266329773</v>
      </c>
      <c r="M198" s="242">
        <f t="shared" ref="M198:M201" si="172">F198</f>
        <v>294742</v>
      </c>
      <c r="N198" s="241">
        <f t="shared" si="165"/>
        <v>100</v>
      </c>
      <c r="O198" s="241">
        <f t="shared" ref="O198:O207" si="173">M198-F198</f>
        <v>0</v>
      </c>
      <c r="P198" s="241">
        <f t="shared" ref="P198:P206" si="174">K198-H198</f>
        <v>-0.74900000001071021</v>
      </c>
      <c r="Q198" s="241">
        <f t="shared" ref="Q198:T198" si="175">Q199</f>
        <v>-0.748</v>
      </c>
      <c r="R198" s="241">
        <f t="shared" si="175"/>
        <v>0</v>
      </c>
      <c r="S198" s="241">
        <f t="shared" si="175"/>
        <v>0</v>
      </c>
      <c r="T198" s="241">
        <f t="shared" si="175"/>
        <v>-0.748</v>
      </c>
      <c r="U198" s="241"/>
      <c r="V198" s="241">
        <v>0</v>
      </c>
      <c r="W198" s="241"/>
      <c r="X198" s="241"/>
      <c r="Y198" s="241"/>
      <c r="Z198" s="241"/>
      <c r="AA198" s="239"/>
      <c r="AB198" s="239"/>
    </row>
    <row r="199" spans="2:28" ht="63.75" x14ac:dyDescent="0.2">
      <c r="B199" s="245"/>
      <c r="C199" s="238"/>
      <c r="D199" s="238" t="s">
        <v>137</v>
      </c>
      <c r="E199" s="277" t="s">
        <v>138</v>
      </c>
      <c r="F199" s="241">
        <v>294742</v>
      </c>
      <c r="G199" s="241">
        <v>294742</v>
      </c>
      <c r="H199" s="241">
        <v>133575</v>
      </c>
      <c r="I199" s="241">
        <v>254087.93100000001</v>
      </c>
      <c r="J199" s="241">
        <f t="shared" ref="J199:J204" si="176">I199-G199</f>
        <v>-40654.068999999989</v>
      </c>
      <c r="K199" s="241">
        <v>133574.25099999999</v>
      </c>
      <c r="L199" s="242">
        <f t="shared" si="112"/>
        <v>99.999439266329773</v>
      </c>
      <c r="M199" s="242">
        <f t="shared" si="172"/>
        <v>294742</v>
      </c>
      <c r="N199" s="241">
        <f t="shared" si="165"/>
        <v>100</v>
      </c>
      <c r="O199" s="241">
        <f t="shared" si="173"/>
        <v>0</v>
      </c>
      <c r="P199" s="241">
        <f t="shared" si="174"/>
        <v>-0.74900000001071021</v>
      </c>
      <c r="Q199" s="241">
        <f t="shared" ref="Q199:Q204" si="177">R199+S199+T199</f>
        <v>-0.748</v>
      </c>
      <c r="R199" s="241"/>
      <c r="S199" s="242"/>
      <c r="T199" s="241">
        <v>-0.748</v>
      </c>
      <c r="U199" s="241"/>
      <c r="V199" s="241">
        <v>0</v>
      </c>
      <c r="W199" s="241"/>
      <c r="X199" s="241"/>
      <c r="Y199" s="241"/>
      <c r="Z199" s="241"/>
      <c r="AA199" s="239" t="s">
        <v>54</v>
      </c>
      <c r="AB199" s="239" t="s">
        <v>54</v>
      </c>
    </row>
    <row r="200" spans="2:28" ht="83.25" customHeight="1" x14ac:dyDescent="0.2">
      <c r="B200" s="245"/>
      <c r="C200" s="238" t="s">
        <v>119</v>
      </c>
      <c r="D200" s="238"/>
      <c r="E200" s="247" t="s">
        <v>139</v>
      </c>
      <c r="F200" s="241">
        <f t="shared" ref="F200:K200" si="178">+F201</f>
        <v>4441492</v>
      </c>
      <c r="G200" s="241">
        <f t="shared" si="178"/>
        <v>2490978</v>
      </c>
      <c r="H200" s="241">
        <f t="shared" si="178"/>
        <v>2490978</v>
      </c>
      <c r="I200" s="241">
        <f t="shared" si="178"/>
        <v>2490978</v>
      </c>
      <c r="J200" s="241">
        <f t="shared" si="178"/>
        <v>0</v>
      </c>
      <c r="K200" s="241">
        <f t="shared" si="178"/>
        <v>2490978</v>
      </c>
      <c r="L200" s="242">
        <f t="shared" si="112"/>
        <v>100</v>
      </c>
      <c r="M200" s="242">
        <f t="shared" ref="M200:Q200" si="179">M201</f>
        <v>4441492</v>
      </c>
      <c r="N200" s="241">
        <f t="shared" si="165"/>
        <v>100</v>
      </c>
      <c r="O200" s="241">
        <f t="shared" si="173"/>
        <v>0</v>
      </c>
      <c r="P200" s="241">
        <f t="shared" si="174"/>
        <v>0</v>
      </c>
      <c r="Q200" s="241">
        <f t="shared" si="179"/>
        <v>0</v>
      </c>
      <c r="R200" s="241"/>
      <c r="S200" s="241"/>
      <c r="T200" s="241"/>
      <c r="U200" s="241"/>
      <c r="V200" s="241">
        <v>0</v>
      </c>
      <c r="W200" s="241"/>
      <c r="X200" s="241"/>
      <c r="Y200" s="241"/>
      <c r="Z200" s="241"/>
      <c r="AA200" s="239"/>
      <c r="AB200" s="239"/>
    </row>
    <row r="201" spans="2:28" ht="25.5" x14ac:dyDescent="0.2">
      <c r="B201" s="245"/>
      <c r="C201" s="238"/>
      <c r="D201" s="238" t="s">
        <v>125</v>
      </c>
      <c r="E201" s="247" t="s">
        <v>126</v>
      </c>
      <c r="F201" s="241">
        <v>4441492</v>
      </c>
      <c r="G201" s="241">
        <v>2490978</v>
      </c>
      <c r="H201" s="241">
        <v>2490978</v>
      </c>
      <c r="I201" s="241">
        <v>2490978</v>
      </c>
      <c r="J201" s="241">
        <f t="shared" si="176"/>
        <v>0</v>
      </c>
      <c r="K201" s="241">
        <v>2490978</v>
      </c>
      <c r="L201" s="242">
        <f t="shared" si="112"/>
        <v>100</v>
      </c>
      <c r="M201" s="242">
        <f t="shared" si="172"/>
        <v>4441492</v>
      </c>
      <c r="N201" s="241">
        <f t="shared" si="165"/>
        <v>100</v>
      </c>
      <c r="O201" s="241">
        <f t="shared" si="173"/>
        <v>0</v>
      </c>
      <c r="P201" s="241">
        <f t="shared" si="174"/>
        <v>0</v>
      </c>
      <c r="Q201" s="241">
        <f t="shared" si="177"/>
        <v>0</v>
      </c>
      <c r="R201" s="242"/>
      <c r="S201" s="242"/>
      <c r="T201" s="241"/>
      <c r="U201" s="241"/>
      <c r="V201" s="241">
        <v>0</v>
      </c>
      <c r="W201" s="241"/>
      <c r="X201" s="241"/>
      <c r="Y201" s="241"/>
      <c r="Z201" s="241"/>
      <c r="AA201" s="239"/>
      <c r="AB201" s="239"/>
    </row>
    <row r="202" spans="2:28" ht="31.5" customHeight="1" x14ac:dyDescent="0.2">
      <c r="B202" s="245"/>
      <c r="C202" s="238" t="s">
        <v>140</v>
      </c>
      <c r="D202" s="238"/>
      <c r="E202" s="247" t="s">
        <v>141</v>
      </c>
      <c r="F202" s="241">
        <f>F203+F204</f>
        <v>877967</v>
      </c>
      <c r="G202" s="241">
        <f t="shared" ref="G202:U202" si="180">G203+G204</f>
        <v>404635</v>
      </c>
      <c r="H202" s="241">
        <f t="shared" si="180"/>
        <v>390000</v>
      </c>
      <c r="I202" s="241">
        <f t="shared" si="180"/>
        <v>390000</v>
      </c>
      <c r="J202" s="241">
        <f t="shared" si="180"/>
        <v>-14635</v>
      </c>
      <c r="K202" s="241">
        <f t="shared" si="180"/>
        <v>390000</v>
      </c>
      <c r="L202" s="242">
        <f t="shared" si="112"/>
        <v>100</v>
      </c>
      <c r="M202" s="241">
        <f t="shared" si="180"/>
        <v>877967</v>
      </c>
      <c r="N202" s="241">
        <f t="shared" si="180"/>
        <v>200</v>
      </c>
      <c r="O202" s="241">
        <f t="shared" si="180"/>
        <v>0</v>
      </c>
      <c r="P202" s="241">
        <f t="shared" si="180"/>
        <v>0</v>
      </c>
      <c r="Q202" s="241">
        <f t="shared" si="180"/>
        <v>0</v>
      </c>
      <c r="R202" s="241">
        <f t="shared" si="180"/>
        <v>0</v>
      </c>
      <c r="S202" s="241">
        <f t="shared" si="180"/>
        <v>0</v>
      </c>
      <c r="T202" s="241">
        <f t="shared" si="180"/>
        <v>0</v>
      </c>
      <c r="U202" s="241">
        <f t="shared" si="180"/>
        <v>0</v>
      </c>
      <c r="V202" s="241">
        <v>0</v>
      </c>
      <c r="W202" s="241"/>
      <c r="X202" s="241"/>
      <c r="Y202" s="241"/>
      <c r="Z202" s="241"/>
      <c r="AA202" s="239"/>
      <c r="AB202" s="239"/>
    </row>
    <row r="203" spans="2:28" ht="25.5" x14ac:dyDescent="0.2">
      <c r="B203" s="245"/>
      <c r="C203" s="238"/>
      <c r="D203" s="250" t="s">
        <v>125</v>
      </c>
      <c r="E203" s="246" t="s">
        <v>126</v>
      </c>
      <c r="F203" s="241">
        <v>872332</v>
      </c>
      <c r="G203" s="241">
        <v>399000</v>
      </c>
      <c r="H203" s="241">
        <v>390000</v>
      </c>
      <c r="I203" s="241">
        <v>390000</v>
      </c>
      <c r="J203" s="241">
        <f t="shared" si="176"/>
        <v>-9000</v>
      </c>
      <c r="K203" s="241">
        <v>390000</v>
      </c>
      <c r="L203" s="242">
        <f t="shared" si="112"/>
        <v>100</v>
      </c>
      <c r="M203" s="242">
        <f t="shared" ref="M203:M210" si="181">F203</f>
        <v>872332</v>
      </c>
      <c r="N203" s="241">
        <f t="shared" si="165"/>
        <v>100</v>
      </c>
      <c r="O203" s="241">
        <f t="shared" si="173"/>
        <v>0</v>
      </c>
      <c r="P203" s="241">
        <f t="shared" si="174"/>
        <v>0</v>
      </c>
      <c r="Q203" s="241">
        <f t="shared" si="177"/>
        <v>0</v>
      </c>
      <c r="R203" s="242"/>
      <c r="S203" s="242"/>
      <c r="T203" s="241"/>
      <c r="U203" s="241"/>
      <c r="V203" s="241">
        <v>0</v>
      </c>
      <c r="W203" s="241"/>
      <c r="X203" s="241"/>
      <c r="Y203" s="241"/>
      <c r="Z203" s="241"/>
      <c r="AA203" s="239"/>
      <c r="AB203" s="239" t="s">
        <v>50</v>
      </c>
    </row>
    <row r="204" spans="2:28" ht="38.25" x14ac:dyDescent="0.2">
      <c r="B204" s="245"/>
      <c r="C204" s="238"/>
      <c r="D204" s="238" t="s">
        <v>236</v>
      </c>
      <c r="E204" s="247" t="s">
        <v>237</v>
      </c>
      <c r="F204" s="241">
        <v>5635</v>
      </c>
      <c r="G204" s="241">
        <v>5635</v>
      </c>
      <c r="H204" s="241">
        <v>0</v>
      </c>
      <c r="I204" s="241">
        <v>0</v>
      </c>
      <c r="J204" s="241">
        <f t="shared" si="176"/>
        <v>-5635</v>
      </c>
      <c r="K204" s="241">
        <v>0</v>
      </c>
      <c r="L204" s="242" t="e">
        <f t="shared" si="112"/>
        <v>#DIV/0!</v>
      </c>
      <c r="M204" s="242">
        <f t="shared" si="181"/>
        <v>5635</v>
      </c>
      <c r="N204" s="241">
        <f t="shared" si="165"/>
        <v>100</v>
      </c>
      <c r="O204" s="241">
        <f t="shared" si="173"/>
        <v>0</v>
      </c>
      <c r="P204" s="241">
        <f t="shared" si="174"/>
        <v>0</v>
      </c>
      <c r="Q204" s="241">
        <f t="shared" si="177"/>
        <v>0</v>
      </c>
      <c r="R204" s="242"/>
      <c r="S204" s="242"/>
      <c r="T204" s="241"/>
      <c r="U204" s="241"/>
      <c r="V204" s="241">
        <v>0</v>
      </c>
      <c r="W204" s="241"/>
      <c r="X204" s="241"/>
      <c r="Y204" s="241"/>
      <c r="Z204" s="241"/>
      <c r="AA204" s="239"/>
      <c r="AB204" s="239" t="s">
        <v>244</v>
      </c>
    </row>
    <row r="205" spans="2:28" ht="40.5" customHeight="1" x14ac:dyDescent="0.2">
      <c r="B205" s="245"/>
      <c r="C205" s="238" t="s">
        <v>142</v>
      </c>
      <c r="D205" s="238"/>
      <c r="E205" s="247" t="s">
        <v>143</v>
      </c>
      <c r="F205" s="241">
        <f t="shared" ref="F205:K205" si="182">+F206</f>
        <v>110936</v>
      </c>
      <c r="G205" s="241">
        <f t="shared" si="182"/>
        <v>71934</v>
      </c>
      <c r="H205" s="241">
        <f t="shared" si="182"/>
        <v>71934</v>
      </c>
      <c r="I205" s="241">
        <f t="shared" si="182"/>
        <v>71933.418000000005</v>
      </c>
      <c r="J205" s="241">
        <f t="shared" si="182"/>
        <v>-0.58199999999487773</v>
      </c>
      <c r="K205" s="241">
        <f t="shared" si="182"/>
        <v>71933.418000000005</v>
      </c>
      <c r="L205" s="242">
        <f t="shared" si="112"/>
        <v>99.999190925014602</v>
      </c>
      <c r="M205" s="242">
        <f>M206</f>
        <v>110936</v>
      </c>
      <c r="N205" s="241">
        <f t="shared" si="165"/>
        <v>100</v>
      </c>
      <c r="O205" s="241">
        <f t="shared" si="173"/>
        <v>0</v>
      </c>
      <c r="P205" s="241">
        <f t="shared" si="174"/>
        <v>-0.58199999999487773</v>
      </c>
      <c r="Q205" s="241">
        <f>Q206</f>
        <v>-0.58199999999999996</v>
      </c>
      <c r="R205" s="241">
        <f>R206</f>
        <v>0</v>
      </c>
      <c r="S205" s="241">
        <f t="shared" ref="S205:T205" si="183">S206</f>
        <v>0</v>
      </c>
      <c r="T205" s="241">
        <f t="shared" si="183"/>
        <v>-0.58199999999999996</v>
      </c>
      <c r="U205" s="241"/>
      <c r="V205" s="241">
        <f t="shared" ref="V205:V210" si="184">P205-Q205-U205</f>
        <v>5.1222359687130847E-12</v>
      </c>
      <c r="W205" s="241"/>
      <c r="X205" s="241"/>
      <c r="Y205" s="241"/>
      <c r="Z205" s="241"/>
      <c r="AA205" s="239"/>
      <c r="AB205" s="239"/>
    </row>
    <row r="206" spans="2:28" ht="63.75" x14ac:dyDescent="0.2">
      <c r="B206" s="245"/>
      <c r="C206" s="238"/>
      <c r="D206" s="238" t="s">
        <v>125</v>
      </c>
      <c r="E206" s="247" t="s">
        <v>126</v>
      </c>
      <c r="F206" s="241">
        <v>110936</v>
      </c>
      <c r="G206" s="241">
        <v>71934</v>
      </c>
      <c r="H206" s="241">
        <v>71934</v>
      </c>
      <c r="I206" s="241">
        <v>71933.418000000005</v>
      </c>
      <c r="J206" s="241">
        <f t="shared" ref="J206:J210" si="185">I206-G206</f>
        <v>-0.58199999999487773</v>
      </c>
      <c r="K206" s="241">
        <v>71933.418000000005</v>
      </c>
      <c r="L206" s="242">
        <f t="shared" si="112"/>
        <v>99.999190925014602</v>
      </c>
      <c r="M206" s="242">
        <f t="shared" si="181"/>
        <v>110936</v>
      </c>
      <c r="N206" s="241">
        <f t="shared" si="165"/>
        <v>100</v>
      </c>
      <c r="O206" s="241">
        <f t="shared" si="173"/>
        <v>0</v>
      </c>
      <c r="P206" s="241">
        <f t="shared" si="174"/>
        <v>-0.58199999999487773</v>
      </c>
      <c r="Q206" s="241">
        <f t="shared" ref="Q206:Q211" si="186">R206+S206+T206</f>
        <v>-0.58199999999999996</v>
      </c>
      <c r="R206" s="242"/>
      <c r="S206" s="242"/>
      <c r="T206" s="241">
        <v>-0.58199999999999996</v>
      </c>
      <c r="U206" s="241"/>
      <c r="V206" s="241">
        <f t="shared" si="184"/>
        <v>5.1222359687130847E-12</v>
      </c>
      <c r="W206" s="241"/>
      <c r="X206" s="241"/>
      <c r="Y206" s="241"/>
      <c r="Z206" s="241"/>
      <c r="AA206" s="239" t="s">
        <v>66</v>
      </c>
      <c r="AB206" s="239" t="s">
        <v>66</v>
      </c>
    </row>
    <row r="207" spans="2:28" ht="54.75" customHeight="1" x14ac:dyDescent="0.2">
      <c r="B207" s="245"/>
      <c r="C207" s="238" t="s">
        <v>145</v>
      </c>
      <c r="D207" s="238"/>
      <c r="E207" s="247" t="s">
        <v>146</v>
      </c>
      <c r="F207" s="241">
        <f t="shared" ref="F207:K207" si="187">+F208+F209</f>
        <v>571987</v>
      </c>
      <c r="G207" s="241">
        <f t="shared" si="187"/>
        <v>321728</v>
      </c>
      <c r="H207" s="241">
        <f t="shared" si="187"/>
        <v>268163</v>
      </c>
      <c r="I207" s="241">
        <f t="shared" si="187"/>
        <v>281240</v>
      </c>
      <c r="J207" s="241">
        <f t="shared" si="187"/>
        <v>-40488</v>
      </c>
      <c r="K207" s="241">
        <f t="shared" si="187"/>
        <v>268162.06199999998</v>
      </c>
      <c r="L207" s="242">
        <f t="shared" ref="L207:L270" si="188">(K207/H207)*100</f>
        <v>99.999650212743731</v>
      </c>
      <c r="M207" s="242">
        <f t="shared" ref="M207:Q207" si="189">M209+M208</f>
        <v>571987</v>
      </c>
      <c r="N207" s="241">
        <f t="shared" si="165"/>
        <v>100</v>
      </c>
      <c r="O207" s="241">
        <f t="shared" si="173"/>
        <v>0</v>
      </c>
      <c r="P207" s="241">
        <f t="shared" si="189"/>
        <v>-0.93800000000010186</v>
      </c>
      <c r="Q207" s="241">
        <f t="shared" si="189"/>
        <v>-0.93799999999999994</v>
      </c>
      <c r="R207" s="242">
        <f>R208+R209</f>
        <v>0</v>
      </c>
      <c r="S207" s="242">
        <f t="shared" ref="S207:T207" si="190">S208+S209</f>
        <v>0</v>
      </c>
      <c r="T207" s="242">
        <f t="shared" si="190"/>
        <v>-0.93799999999999994</v>
      </c>
      <c r="U207" s="241"/>
      <c r="V207" s="241">
        <v>0</v>
      </c>
      <c r="W207" s="241"/>
      <c r="X207" s="241"/>
      <c r="Y207" s="241"/>
      <c r="Z207" s="241"/>
      <c r="AA207" s="239"/>
      <c r="AB207" s="239"/>
    </row>
    <row r="208" spans="2:28" ht="63.75" x14ac:dyDescent="0.2">
      <c r="B208" s="238"/>
      <c r="C208" s="238"/>
      <c r="D208" s="250" t="s">
        <v>77</v>
      </c>
      <c r="E208" s="246" t="s">
        <v>129</v>
      </c>
      <c r="F208" s="241">
        <v>56728</v>
      </c>
      <c r="G208" s="241">
        <v>56728</v>
      </c>
      <c r="H208" s="241">
        <v>3163</v>
      </c>
      <c r="I208" s="241">
        <v>16240</v>
      </c>
      <c r="J208" s="241">
        <f t="shared" si="185"/>
        <v>-40488</v>
      </c>
      <c r="K208" s="241">
        <v>3162.0619999999999</v>
      </c>
      <c r="L208" s="242">
        <f t="shared" si="188"/>
        <v>99.970344609547894</v>
      </c>
      <c r="M208" s="242">
        <f t="shared" si="181"/>
        <v>56728</v>
      </c>
      <c r="N208" s="241">
        <f t="shared" si="165"/>
        <v>100</v>
      </c>
      <c r="O208" s="241">
        <v>0</v>
      </c>
      <c r="P208" s="241">
        <f t="shared" ref="P208:P210" si="191">K208-H208</f>
        <v>-0.93800000000010186</v>
      </c>
      <c r="Q208" s="241">
        <f t="shared" si="186"/>
        <v>-0.93799999999999994</v>
      </c>
      <c r="R208" s="241"/>
      <c r="S208" s="242"/>
      <c r="T208" s="241">
        <v>-0.93799999999999994</v>
      </c>
      <c r="U208" s="241"/>
      <c r="V208" s="241">
        <f t="shared" si="184"/>
        <v>-1.0191847366058937E-13</v>
      </c>
      <c r="W208" s="241"/>
      <c r="X208" s="241"/>
      <c r="Y208" s="241"/>
      <c r="Z208" s="241"/>
      <c r="AA208" s="239" t="s">
        <v>66</v>
      </c>
      <c r="AB208" s="239" t="s">
        <v>66</v>
      </c>
    </row>
    <row r="209" spans="2:28" ht="25.5" x14ac:dyDescent="0.2">
      <c r="B209" s="245"/>
      <c r="C209" s="238"/>
      <c r="D209" s="250" t="s">
        <v>125</v>
      </c>
      <c r="E209" s="246" t="s">
        <v>126</v>
      </c>
      <c r="F209" s="241">
        <v>515259</v>
      </c>
      <c r="G209" s="241">
        <v>265000</v>
      </c>
      <c r="H209" s="241">
        <v>265000</v>
      </c>
      <c r="I209" s="241">
        <v>265000</v>
      </c>
      <c r="J209" s="241">
        <f t="shared" si="185"/>
        <v>0</v>
      </c>
      <c r="K209" s="241">
        <v>265000</v>
      </c>
      <c r="L209" s="242">
        <f t="shared" si="188"/>
        <v>100</v>
      </c>
      <c r="M209" s="242">
        <f t="shared" si="181"/>
        <v>515259</v>
      </c>
      <c r="N209" s="241">
        <f t="shared" si="165"/>
        <v>100</v>
      </c>
      <c r="O209" s="241">
        <f t="shared" ref="O209:O214" si="192">M209-F209</f>
        <v>0</v>
      </c>
      <c r="P209" s="241">
        <f t="shared" si="191"/>
        <v>0</v>
      </c>
      <c r="Q209" s="241">
        <f t="shared" si="186"/>
        <v>0</v>
      </c>
      <c r="R209" s="242"/>
      <c r="S209" s="242"/>
      <c r="T209" s="241"/>
      <c r="U209" s="241"/>
      <c r="V209" s="241">
        <f t="shared" si="184"/>
        <v>0</v>
      </c>
      <c r="W209" s="241"/>
      <c r="X209" s="241"/>
      <c r="Y209" s="241"/>
      <c r="Z209" s="241"/>
      <c r="AA209" s="239"/>
      <c r="AB209" s="239"/>
    </row>
    <row r="210" spans="2:28" s="278" customFormat="1" ht="80.25" customHeight="1" x14ac:dyDescent="0.2">
      <c r="B210" s="237" t="s">
        <v>147</v>
      </c>
      <c r="C210" s="250" t="s">
        <v>46</v>
      </c>
      <c r="D210" s="250" t="s">
        <v>77</v>
      </c>
      <c r="E210" s="247" t="s">
        <v>148</v>
      </c>
      <c r="F210" s="241">
        <v>23939</v>
      </c>
      <c r="G210" s="241">
        <v>23939</v>
      </c>
      <c r="H210" s="241">
        <v>7610</v>
      </c>
      <c r="I210" s="241">
        <v>20629.322</v>
      </c>
      <c r="J210" s="241">
        <f t="shared" si="185"/>
        <v>-3309.6779999999999</v>
      </c>
      <c r="K210" s="241">
        <v>4004.279</v>
      </c>
      <c r="L210" s="242">
        <f t="shared" si="188"/>
        <v>52.618646517739819</v>
      </c>
      <c r="M210" s="242">
        <f t="shared" si="181"/>
        <v>23939</v>
      </c>
      <c r="N210" s="241">
        <f t="shared" si="165"/>
        <v>100</v>
      </c>
      <c r="O210" s="241">
        <f t="shared" si="192"/>
        <v>0</v>
      </c>
      <c r="P210" s="241">
        <f t="shared" si="191"/>
        <v>-3605.721</v>
      </c>
      <c r="Q210" s="241">
        <f t="shared" si="186"/>
        <v>-3605.72</v>
      </c>
      <c r="R210" s="241"/>
      <c r="S210" s="242"/>
      <c r="T210" s="241">
        <v>-3605.72</v>
      </c>
      <c r="U210" s="241"/>
      <c r="V210" s="241">
        <f t="shared" si="184"/>
        <v>-1.0000000002037268E-3</v>
      </c>
      <c r="W210" s="241"/>
      <c r="X210" s="241"/>
      <c r="Y210" s="241"/>
      <c r="Z210" s="241"/>
      <c r="AA210" s="239" t="s">
        <v>66</v>
      </c>
      <c r="AB210" s="239" t="s">
        <v>50</v>
      </c>
    </row>
    <row r="211" spans="2:28" s="278" customFormat="1" ht="93.75" customHeight="1" x14ac:dyDescent="0.2">
      <c r="B211" s="245" t="s">
        <v>149</v>
      </c>
      <c r="C211" s="238"/>
      <c r="D211" s="238"/>
      <c r="E211" s="247" t="s">
        <v>150</v>
      </c>
      <c r="F211" s="241">
        <f t="shared" ref="F211:P211" si="193">F212</f>
        <v>9088674</v>
      </c>
      <c r="G211" s="241">
        <f t="shared" si="193"/>
        <v>4824913</v>
      </c>
      <c r="H211" s="241">
        <f t="shared" si="193"/>
        <v>4824913</v>
      </c>
      <c r="I211" s="241">
        <f t="shared" si="193"/>
        <v>4824912.5630000001</v>
      </c>
      <c r="J211" s="241">
        <f t="shared" si="193"/>
        <v>-0.43699999999999761</v>
      </c>
      <c r="K211" s="241">
        <f t="shared" si="193"/>
        <v>4824912.5630000001</v>
      </c>
      <c r="L211" s="242">
        <f t="shared" si="188"/>
        <v>99.999990942841876</v>
      </c>
      <c r="M211" s="241">
        <f t="shared" si="193"/>
        <v>9088674</v>
      </c>
      <c r="N211" s="241">
        <f t="shared" si="193"/>
        <v>100</v>
      </c>
      <c r="O211" s="241">
        <f t="shared" si="193"/>
        <v>0</v>
      </c>
      <c r="P211" s="241">
        <f t="shared" si="193"/>
        <v>-0.43699999999999761</v>
      </c>
      <c r="Q211" s="241">
        <f t="shared" si="186"/>
        <v>-0.437</v>
      </c>
      <c r="R211" s="241">
        <f t="shared" ref="R211:T211" si="194">R212</f>
        <v>0</v>
      </c>
      <c r="S211" s="241">
        <f t="shared" si="194"/>
        <v>0</v>
      </c>
      <c r="T211" s="241">
        <f t="shared" si="194"/>
        <v>-0.437</v>
      </c>
      <c r="U211" s="241">
        <v>0</v>
      </c>
      <c r="V211" s="241">
        <f>V212</f>
        <v>0</v>
      </c>
      <c r="W211" s="241"/>
      <c r="X211" s="241"/>
      <c r="Y211" s="241"/>
      <c r="Z211" s="241"/>
      <c r="AA211" s="249"/>
      <c r="AB211" s="239"/>
    </row>
    <row r="212" spans="2:28" ht="25.5" x14ac:dyDescent="0.2">
      <c r="B212" s="245"/>
      <c r="C212" s="238" t="s">
        <v>46</v>
      </c>
      <c r="D212" s="238"/>
      <c r="E212" s="247" t="s">
        <v>47</v>
      </c>
      <c r="F212" s="241">
        <f t="shared" ref="F212:K212" si="195">F214+F213</f>
        <v>9088674</v>
      </c>
      <c r="G212" s="241">
        <f t="shared" si="195"/>
        <v>4824913</v>
      </c>
      <c r="H212" s="241">
        <f t="shared" si="195"/>
        <v>4824913</v>
      </c>
      <c r="I212" s="241">
        <f t="shared" si="195"/>
        <v>4824912.5630000001</v>
      </c>
      <c r="J212" s="241">
        <f t="shared" si="195"/>
        <v>-0.43699999999999761</v>
      </c>
      <c r="K212" s="241">
        <f t="shared" si="195"/>
        <v>4824912.5630000001</v>
      </c>
      <c r="L212" s="242">
        <f t="shared" si="188"/>
        <v>99.999990942841876</v>
      </c>
      <c r="M212" s="242">
        <f t="shared" ref="M212:M214" si="196">F212</f>
        <v>9088674</v>
      </c>
      <c r="N212" s="241">
        <f t="shared" ref="N212:O212" si="197">N214</f>
        <v>100</v>
      </c>
      <c r="O212" s="241">
        <f t="shared" si="197"/>
        <v>0</v>
      </c>
      <c r="P212" s="241">
        <f t="shared" ref="P212:T212" si="198">P214+P213</f>
        <v>-0.43699999999999761</v>
      </c>
      <c r="Q212" s="241">
        <f t="shared" si="198"/>
        <v>-0.437</v>
      </c>
      <c r="R212" s="241">
        <f>R213+R214</f>
        <v>0</v>
      </c>
      <c r="S212" s="241">
        <f t="shared" ref="S212:V212" si="199">S214</f>
        <v>0</v>
      </c>
      <c r="T212" s="241">
        <f t="shared" si="198"/>
        <v>-0.437</v>
      </c>
      <c r="U212" s="241">
        <f t="shared" si="199"/>
        <v>0</v>
      </c>
      <c r="V212" s="241">
        <f t="shared" si="199"/>
        <v>0</v>
      </c>
      <c r="W212" s="241"/>
      <c r="X212" s="241"/>
      <c r="Y212" s="241"/>
      <c r="Z212" s="241"/>
      <c r="AA212" s="239"/>
      <c r="AB212" s="279"/>
    </row>
    <row r="213" spans="2:28" ht="63.75" x14ac:dyDescent="0.2">
      <c r="B213" s="238"/>
      <c r="C213" s="238"/>
      <c r="D213" s="238" t="s">
        <v>77</v>
      </c>
      <c r="E213" s="247" t="s">
        <v>129</v>
      </c>
      <c r="F213" s="241">
        <v>43</v>
      </c>
      <c r="G213" s="241">
        <v>43</v>
      </c>
      <c r="H213" s="241">
        <v>43</v>
      </c>
      <c r="I213" s="241">
        <v>42.563000000000002</v>
      </c>
      <c r="J213" s="241">
        <f t="shared" ref="J213:J234" si="200">I213-G213</f>
        <v>-0.43699999999999761</v>
      </c>
      <c r="K213" s="241">
        <v>42.563000000000002</v>
      </c>
      <c r="L213" s="242">
        <f t="shared" si="188"/>
        <v>98.983720930232565</v>
      </c>
      <c r="M213" s="242">
        <f t="shared" si="196"/>
        <v>43</v>
      </c>
      <c r="N213" s="241">
        <f t="shared" ref="N213:N217" si="201">M213/F213*100</f>
        <v>100</v>
      </c>
      <c r="O213" s="241">
        <f t="shared" si="192"/>
        <v>0</v>
      </c>
      <c r="P213" s="241">
        <f t="shared" ref="P213:P234" si="202">K213-H213</f>
        <v>-0.43699999999999761</v>
      </c>
      <c r="Q213" s="241">
        <f t="shared" ref="Q213:Q217" si="203">R213+S213+T213</f>
        <v>-0.437</v>
      </c>
      <c r="R213" s="241"/>
      <c r="S213" s="242"/>
      <c r="T213" s="241">
        <v>-0.437</v>
      </c>
      <c r="U213" s="241"/>
      <c r="V213" s="241">
        <f t="shared" ref="V213:V218" si="204">P213-Q213-U213</f>
        <v>2.3869795029440866E-15</v>
      </c>
      <c r="W213" s="241"/>
      <c r="X213" s="241"/>
      <c r="Y213" s="241"/>
      <c r="Z213" s="241"/>
      <c r="AA213" s="239" t="s">
        <v>66</v>
      </c>
      <c r="AB213" s="239" t="s">
        <v>66</v>
      </c>
    </row>
    <row r="214" spans="2:28" ht="25.5" x14ac:dyDescent="0.2">
      <c r="B214" s="245"/>
      <c r="C214" s="238"/>
      <c r="D214" s="238" t="s">
        <v>125</v>
      </c>
      <c r="E214" s="247" t="s">
        <v>126</v>
      </c>
      <c r="F214" s="241">
        <v>9088631</v>
      </c>
      <c r="G214" s="241">
        <v>4824870</v>
      </c>
      <c r="H214" s="241">
        <v>4824870</v>
      </c>
      <c r="I214" s="273">
        <v>4824870</v>
      </c>
      <c r="J214" s="241">
        <f t="shared" si="200"/>
        <v>0</v>
      </c>
      <c r="K214" s="241">
        <v>4824870</v>
      </c>
      <c r="L214" s="242">
        <f t="shared" si="188"/>
        <v>100</v>
      </c>
      <c r="M214" s="242">
        <f t="shared" si="196"/>
        <v>9088631</v>
      </c>
      <c r="N214" s="241">
        <f t="shared" si="201"/>
        <v>100</v>
      </c>
      <c r="O214" s="241">
        <f t="shared" si="192"/>
        <v>0</v>
      </c>
      <c r="P214" s="241">
        <f t="shared" si="202"/>
        <v>0</v>
      </c>
      <c r="Q214" s="241">
        <f t="shared" si="203"/>
        <v>0</v>
      </c>
      <c r="R214" s="242"/>
      <c r="S214" s="242"/>
      <c r="T214" s="241"/>
      <c r="U214" s="241"/>
      <c r="V214" s="241">
        <v>0</v>
      </c>
      <c r="W214" s="241"/>
      <c r="X214" s="241"/>
      <c r="Y214" s="241"/>
      <c r="Z214" s="241"/>
      <c r="AA214" s="239"/>
      <c r="AB214" s="239"/>
    </row>
    <row r="215" spans="2:28" ht="76.5" customHeight="1" x14ac:dyDescent="0.2">
      <c r="B215" s="238" t="s">
        <v>151</v>
      </c>
      <c r="C215" s="238"/>
      <c r="D215" s="238"/>
      <c r="E215" s="256" t="s">
        <v>248</v>
      </c>
      <c r="F215" s="241">
        <f t="shared" ref="F215:K215" si="205">F216</f>
        <v>340630</v>
      </c>
      <c r="G215" s="241">
        <f t="shared" si="205"/>
        <v>247789</v>
      </c>
      <c r="H215" s="241">
        <f t="shared" si="205"/>
        <v>175776</v>
      </c>
      <c r="I215" s="241">
        <f t="shared" si="205"/>
        <v>221129.41683999996</v>
      </c>
      <c r="J215" s="241">
        <f t="shared" si="205"/>
        <v>-26659.583159999991</v>
      </c>
      <c r="K215" s="241">
        <f t="shared" si="205"/>
        <v>175772.44082999998</v>
      </c>
      <c r="L215" s="242">
        <f t="shared" si="188"/>
        <v>99.997975167258318</v>
      </c>
      <c r="M215" s="241">
        <f t="shared" ref="M215:T215" si="206">M216</f>
        <v>340630</v>
      </c>
      <c r="N215" s="241">
        <f t="shared" si="201"/>
        <v>100</v>
      </c>
      <c r="O215" s="241">
        <f t="shared" si="206"/>
        <v>0</v>
      </c>
      <c r="P215" s="241">
        <f t="shared" si="206"/>
        <v>-3.5591699999998632</v>
      </c>
      <c r="Q215" s="241">
        <f>Q216</f>
        <v>-3.5561600000000002</v>
      </c>
      <c r="R215" s="241">
        <f t="shared" si="206"/>
        <v>0</v>
      </c>
      <c r="S215" s="241">
        <f t="shared" si="206"/>
        <v>-1.0101599999999999</v>
      </c>
      <c r="T215" s="241">
        <f t="shared" si="206"/>
        <v>-2.5460000000000003</v>
      </c>
      <c r="U215" s="241">
        <v>0</v>
      </c>
      <c r="V215" s="241">
        <v>0</v>
      </c>
      <c r="W215" s="241"/>
      <c r="X215" s="241"/>
      <c r="Y215" s="241"/>
      <c r="Z215" s="241"/>
      <c r="AA215" s="243"/>
      <c r="AB215" s="244"/>
    </row>
    <row r="216" spans="2:28" ht="25.5" x14ac:dyDescent="0.2">
      <c r="B216" s="238"/>
      <c r="C216" s="238" t="s">
        <v>46</v>
      </c>
      <c r="D216" s="238"/>
      <c r="E216" s="247" t="s">
        <v>47</v>
      </c>
      <c r="F216" s="241">
        <f t="shared" ref="F216:K216" si="207">SUM(F217:F234)</f>
        <v>340630</v>
      </c>
      <c r="G216" s="241">
        <f t="shared" si="207"/>
        <v>247789</v>
      </c>
      <c r="H216" s="241">
        <f t="shared" si="207"/>
        <v>175776</v>
      </c>
      <c r="I216" s="241">
        <f t="shared" si="207"/>
        <v>221129.41683999996</v>
      </c>
      <c r="J216" s="241">
        <f t="shared" si="207"/>
        <v>-26659.583159999991</v>
      </c>
      <c r="K216" s="241">
        <f t="shared" si="207"/>
        <v>175772.44082999998</v>
      </c>
      <c r="L216" s="242">
        <f t="shared" si="188"/>
        <v>99.997975167258318</v>
      </c>
      <c r="M216" s="241">
        <f t="shared" ref="M216:T216" si="208">SUM(M217:M234)</f>
        <v>340630</v>
      </c>
      <c r="N216" s="241">
        <f t="shared" si="201"/>
        <v>100</v>
      </c>
      <c r="O216" s="241">
        <f>SUM(O222:O234)</f>
        <v>0</v>
      </c>
      <c r="P216" s="241">
        <f t="shared" si="208"/>
        <v>-3.5591699999998632</v>
      </c>
      <c r="Q216" s="241">
        <f>SUM(Q217:Q234)</f>
        <v>-3.5561600000000002</v>
      </c>
      <c r="R216" s="241">
        <f t="shared" si="208"/>
        <v>0</v>
      </c>
      <c r="S216" s="241">
        <f t="shared" si="208"/>
        <v>-1.0101599999999999</v>
      </c>
      <c r="T216" s="241">
        <f t="shared" si="208"/>
        <v>-2.5460000000000003</v>
      </c>
      <c r="U216" s="241">
        <f>U222+U224+U225+U226+U227+U231+U233+U234</f>
        <v>0</v>
      </c>
      <c r="V216" s="241">
        <f>V222+V224+V225+V226+V227+V231+V233+V234</f>
        <v>-2.2600000001723186E-3</v>
      </c>
      <c r="W216" s="241"/>
      <c r="X216" s="241"/>
      <c r="Y216" s="241"/>
      <c r="Z216" s="241"/>
      <c r="AA216" s="239"/>
      <c r="AB216" s="244"/>
    </row>
    <row r="217" spans="2:28" x14ac:dyDescent="0.2">
      <c r="B217" s="238"/>
      <c r="C217" s="238"/>
      <c r="D217" s="238" t="s">
        <v>88</v>
      </c>
      <c r="E217" s="247" t="s">
        <v>49</v>
      </c>
      <c r="F217" s="241">
        <v>186254</v>
      </c>
      <c r="G217" s="241">
        <v>109590</v>
      </c>
      <c r="H217" s="241">
        <v>109590</v>
      </c>
      <c r="I217" s="241">
        <v>109590</v>
      </c>
      <c r="J217" s="241">
        <f t="shared" si="200"/>
        <v>0</v>
      </c>
      <c r="K217" s="241">
        <v>109590</v>
      </c>
      <c r="L217" s="242">
        <f t="shared" si="188"/>
        <v>100</v>
      </c>
      <c r="M217" s="242">
        <f t="shared" ref="M217:M234" si="209">F217</f>
        <v>186254</v>
      </c>
      <c r="N217" s="241">
        <f t="shared" si="201"/>
        <v>100</v>
      </c>
      <c r="O217" s="241">
        <f t="shared" ref="O217:O221" si="210">M217-F217</f>
        <v>0</v>
      </c>
      <c r="P217" s="241">
        <f t="shared" si="202"/>
        <v>0</v>
      </c>
      <c r="Q217" s="241">
        <f t="shared" si="203"/>
        <v>0</v>
      </c>
      <c r="R217" s="241"/>
      <c r="S217" s="242"/>
      <c r="T217" s="241"/>
      <c r="U217" s="241"/>
      <c r="V217" s="241">
        <f t="shared" si="204"/>
        <v>0</v>
      </c>
      <c r="W217" s="241"/>
      <c r="X217" s="241"/>
      <c r="Y217" s="241"/>
      <c r="Z217" s="241"/>
      <c r="AA217" s="239"/>
      <c r="AB217" s="239"/>
    </row>
    <row r="218" spans="2:28" ht="63.75" x14ac:dyDescent="0.2">
      <c r="B218" s="245"/>
      <c r="C218" s="238"/>
      <c r="D218" s="250" t="s">
        <v>101</v>
      </c>
      <c r="E218" s="246" t="s">
        <v>56</v>
      </c>
      <c r="F218" s="241">
        <v>7912</v>
      </c>
      <c r="G218" s="241">
        <v>4374</v>
      </c>
      <c r="H218" s="241">
        <v>4374</v>
      </c>
      <c r="I218" s="241">
        <v>4373.4390000000003</v>
      </c>
      <c r="J218" s="241">
        <f t="shared" si="200"/>
        <v>-0.56099999999969441</v>
      </c>
      <c r="K218" s="241">
        <v>4373.4390000000003</v>
      </c>
      <c r="L218" s="242">
        <f t="shared" si="188"/>
        <v>99.987174211248302</v>
      </c>
      <c r="M218" s="242">
        <f t="shared" si="209"/>
        <v>7912</v>
      </c>
      <c r="N218" s="241">
        <v>100</v>
      </c>
      <c r="O218" s="241">
        <f t="shared" si="210"/>
        <v>0</v>
      </c>
      <c r="P218" s="241">
        <f t="shared" si="202"/>
        <v>-0.56099999999969441</v>
      </c>
      <c r="Q218" s="241">
        <f>T218+S218</f>
        <v>-0.56100000000000005</v>
      </c>
      <c r="R218" s="242" t="s">
        <v>53</v>
      </c>
      <c r="S218" s="242">
        <v>-0.56100000000000005</v>
      </c>
      <c r="T218" s="241"/>
      <c r="U218" s="241"/>
      <c r="V218" s="241">
        <f t="shared" si="204"/>
        <v>3.056443986793056E-13</v>
      </c>
      <c r="W218" s="241"/>
      <c r="X218" s="241"/>
      <c r="Y218" s="241"/>
      <c r="Z218" s="241"/>
      <c r="AA218" s="239" t="s">
        <v>66</v>
      </c>
      <c r="AB218" s="239" t="s">
        <v>66</v>
      </c>
    </row>
    <row r="219" spans="2:28" ht="38.25" x14ac:dyDescent="0.2">
      <c r="B219" s="245"/>
      <c r="C219" s="238"/>
      <c r="D219" s="250" t="s">
        <v>103</v>
      </c>
      <c r="E219" s="251" t="s">
        <v>58</v>
      </c>
      <c r="F219" s="241">
        <v>2684</v>
      </c>
      <c r="G219" s="241">
        <v>1996</v>
      </c>
      <c r="H219" s="241">
        <v>1996</v>
      </c>
      <c r="I219" s="241">
        <v>1996</v>
      </c>
      <c r="J219" s="241">
        <f t="shared" si="200"/>
        <v>0</v>
      </c>
      <c r="K219" s="241">
        <v>1996</v>
      </c>
      <c r="L219" s="242">
        <f t="shared" si="188"/>
        <v>100</v>
      </c>
      <c r="M219" s="242">
        <f t="shared" si="209"/>
        <v>2684</v>
      </c>
      <c r="N219" s="241">
        <f t="shared" ref="N219:N234" si="211">M219/F219*100</f>
        <v>100</v>
      </c>
      <c r="O219" s="241">
        <f t="shared" si="210"/>
        <v>0</v>
      </c>
      <c r="P219" s="241">
        <f t="shared" si="202"/>
        <v>0</v>
      </c>
      <c r="Q219" s="241">
        <f t="shared" ref="Q219:Q223" si="212">R219+S219+T219</f>
        <v>0</v>
      </c>
      <c r="R219" s="242"/>
      <c r="S219" s="242"/>
      <c r="T219" s="241"/>
      <c r="U219" s="241"/>
      <c r="V219" s="241">
        <v>0</v>
      </c>
      <c r="W219" s="241"/>
      <c r="X219" s="241"/>
      <c r="Y219" s="241"/>
      <c r="Z219" s="241"/>
      <c r="AA219" s="239"/>
      <c r="AB219" s="239"/>
    </row>
    <row r="220" spans="2:28" x14ac:dyDescent="0.2">
      <c r="B220" s="238"/>
      <c r="C220" s="238"/>
      <c r="D220" s="238" t="s">
        <v>59</v>
      </c>
      <c r="E220" s="247" t="s">
        <v>60</v>
      </c>
      <c r="F220" s="241">
        <v>9898</v>
      </c>
      <c r="G220" s="241">
        <v>5831</v>
      </c>
      <c r="H220" s="241">
        <v>5831</v>
      </c>
      <c r="I220" s="241">
        <v>5831</v>
      </c>
      <c r="J220" s="241">
        <f t="shared" si="200"/>
        <v>0</v>
      </c>
      <c r="K220" s="241">
        <v>5831</v>
      </c>
      <c r="L220" s="242">
        <f t="shared" si="188"/>
        <v>100</v>
      </c>
      <c r="M220" s="242">
        <f t="shared" si="209"/>
        <v>9898</v>
      </c>
      <c r="N220" s="241">
        <f t="shared" si="211"/>
        <v>100</v>
      </c>
      <c r="O220" s="241">
        <f t="shared" si="210"/>
        <v>0</v>
      </c>
      <c r="P220" s="241">
        <f t="shared" si="202"/>
        <v>0</v>
      </c>
      <c r="Q220" s="241">
        <f t="shared" si="212"/>
        <v>0</v>
      </c>
      <c r="R220" s="241"/>
      <c r="S220" s="242"/>
      <c r="T220" s="241"/>
      <c r="U220" s="241"/>
      <c r="V220" s="241">
        <f t="shared" ref="V220:V225" si="213">P220-Q220-U220</f>
        <v>0</v>
      </c>
      <c r="W220" s="241"/>
      <c r="X220" s="241"/>
      <c r="Y220" s="241"/>
      <c r="Z220" s="241"/>
      <c r="AA220" s="239"/>
      <c r="AB220" s="239"/>
    </row>
    <row r="221" spans="2:28" ht="38.25" x14ac:dyDescent="0.2">
      <c r="B221" s="238"/>
      <c r="C221" s="238"/>
      <c r="D221" s="238" t="s">
        <v>61</v>
      </c>
      <c r="E221" s="247" t="s">
        <v>102</v>
      </c>
      <c r="F221" s="241">
        <v>8437</v>
      </c>
      <c r="G221" s="241">
        <v>4637</v>
      </c>
      <c r="H221" s="241">
        <v>4637</v>
      </c>
      <c r="I221" s="241">
        <v>4637</v>
      </c>
      <c r="J221" s="241">
        <f t="shared" si="200"/>
        <v>0</v>
      </c>
      <c r="K221" s="241">
        <v>4637</v>
      </c>
      <c r="L221" s="242">
        <f t="shared" si="188"/>
        <v>100</v>
      </c>
      <c r="M221" s="242">
        <f t="shared" si="209"/>
        <v>8437</v>
      </c>
      <c r="N221" s="241">
        <f t="shared" si="211"/>
        <v>100</v>
      </c>
      <c r="O221" s="241">
        <f t="shared" si="210"/>
        <v>0</v>
      </c>
      <c r="P221" s="241">
        <f t="shared" si="202"/>
        <v>0</v>
      </c>
      <c r="Q221" s="241">
        <f t="shared" si="212"/>
        <v>0</v>
      </c>
      <c r="R221" s="241"/>
      <c r="S221" s="242"/>
      <c r="T221" s="241"/>
      <c r="U221" s="241"/>
      <c r="V221" s="241">
        <f t="shared" si="213"/>
        <v>0</v>
      </c>
      <c r="W221" s="241"/>
      <c r="X221" s="241"/>
      <c r="Y221" s="241"/>
      <c r="Z221" s="241"/>
      <c r="AA221" s="239"/>
      <c r="AB221" s="239"/>
    </row>
    <row r="222" spans="2:28" ht="63.75" x14ac:dyDescent="0.2">
      <c r="B222" s="238"/>
      <c r="C222" s="238"/>
      <c r="D222" s="250" t="s">
        <v>89</v>
      </c>
      <c r="E222" s="246" t="s">
        <v>110</v>
      </c>
      <c r="F222" s="241">
        <v>41</v>
      </c>
      <c r="G222" s="241">
        <v>41</v>
      </c>
      <c r="H222" s="241">
        <v>41</v>
      </c>
      <c r="I222" s="241">
        <v>40.550840000000001</v>
      </c>
      <c r="J222" s="241">
        <f t="shared" si="200"/>
        <v>-0.44915999999999912</v>
      </c>
      <c r="K222" s="241">
        <v>40.549999999999997</v>
      </c>
      <c r="L222" s="242">
        <f t="shared" si="188"/>
        <v>98.902439024390233</v>
      </c>
      <c r="M222" s="242">
        <f t="shared" si="209"/>
        <v>41</v>
      </c>
      <c r="N222" s="241">
        <f t="shared" si="211"/>
        <v>100</v>
      </c>
      <c r="O222" s="241">
        <v>0</v>
      </c>
      <c r="P222" s="241">
        <f t="shared" si="202"/>
        <v>-0.45000000000000284</v>
      </c>
      <c r="Q222" s="241">
        <f t="shared" si="212"/>
        <v>-0.44916</v>
      </c>
      <c r="R222" s="242"/>
      <c r="S222" s="242">
        <v>-0.44916</v>
      </c>
      <c r="T222" s="241"/>
      <c r="U222" s="241"/>
      <c r="V222" s="241">
        <f t="shared" si="213"/>
        <v>-8.4000000000283848E-4</v>
      </c>
      <c r="W222" s="241"/>
      <c r="X222" s="241"/>
      <c r="Y222" s="241"/>
      <c r="Z222" s="241"/>
      <c r="AA222" s="239" t="s">
        <v>66</v>
      </c>
      <c r="AB222" s="239" t="s">
        <v>66</v>
      </c>
    </row>
    <row r="223" spans="2:28" ht="51" x14ac:dyDescent="0.2">
      <c r="B223" s="238"/>
      <c r="C223" s="238"/>
      <c r="D223" s="238" t="s">
        <v>64</v>
      </c>
      <c r="E223" s="252" t="s">
        <v>65</v>
      </c>
      <c r="F223" s="241">
        <v>5623</v>
      </c>
      <c r="G223" s="241">
        <v>2800</v>
      </c>
      <c r="H223" s="241">
        <v>2800</v>
      </c>
      <c r="I223" s="241">
        <v>2800</v>
      </c>
      <c r="J223" s="241">
        <f t="shared" si="200"/>
        <v>0</v>
      </c>
      <c r="K223" s="241">
        <v>2800</v>
      </c>
      <c r="L223" s="242">
        <f t="shared" si="188"/>
        <v>100</v>
      </c>
      <c r="M223" s="242">
        <f t="shared" si="209"/>
        <v>5623</v>
      </c>
      <c r="N223" s="241">
        <f t="shared" si="211"/>
        <v>100</v>
      </c>
      <c r="O223" s="241">
        <f t="shared" ref="O223:O234" si="214">M223-F223</f>
        <v>0</v>
      </c>
      <c r="P223" s="241">
        <f t="shared" si="202"/>
        <v>0</v>
      </c>
      <c r="Q223" s="241">
        <f t="shared" si="212"/>
        <v>0</v>
      </c>
      <c r="R223" s="241"/>
      <c r="S223" s="242"/>
      <c r="T223" s="241"/>
      <c r="U223" s="241"/>
      <c r="V223" s="241">
        <f t="shared" si="213"/>
        <v>0</v>
      </c>
      <c r="W223" s="241"/>
      <c r="X223" s="241"/>
      <c r="Y223" s="241"/>
      <c r="Z223" s="241"/>
      <c r="AA223" s="239"/>
      <c r="AB223" s="239"/>
    </row>
    <row r="224" spans="2:28" ht="51" x14ac:dyDescent="0.2">
      <c r="B224" s="238"/>
      <c r="C224" s="238"/>
      <c r="D224" s="238" t="s">
        <v>91</v>
      </c>
      <c r="E224" s="247" t="s">
        <v>92</v>
      </c>
      <c r="F224" s="241">
        <v>90980</v>
      </c>
      <c r="G224" s="241">
        <v>90980</v>
      </c>
      <c r="H224" s="241">
        <v>28093</v>
      </c>
      <c r="I224" s="241">
        <v>71902.164000000004</v>
      </c>
      <c r="J224" s="241">
        <f t="shared" si="200"/>
        <v>-19077.835999999996</v>
      </c>
      <c r="K224" s="241">
        <v>28093</v>
      </c>
      <c r="L224" s="242">
        <f t="shared" si="188"/>
        <v>100</v>
      </c>
      <c r="M224" s="242">
        <f t="shared" si="209"/>
        <v>90980</v>
      </c>
      <c r="N224" s="241">
        <f t="shared" si="211"/>
        <v>100</v>
      </c>
      <c r="O224" s="241">
        <f t="shared" si="214"/>
        <v>0</v>
      </c>
      <c r="P224" s="241">
        <f t="shared" si="202"/>
        <v>0</v>
      </c>
      <c r="Q224" s="241">
        <f>R224+T224</f>
        <v>0</v>
      </c>
      <c r="R224" s="242"/>
      <c r="S224" s="242"/>
      <c r="T224" s="241"/>
      <c r="U224" s="241"/>
      <c r="V224" s="241">
        <f t="shared" si="213"/>
        <v>0</v>
      </c>
      <c r="W224" s="241"/>
      <c r="X224" s="241"/>
      <c r="Y224" s="241"/>
      <c r="Z224" s="241"/>
      <c r="AA224" s="239"/>
      <c r="AB224" s="239" t="s">
        <v>242</v>
      </c>
    </row>
    <row r="225" spans="2:28" ht="54" customHeight="1" x14ac:dyDescent="0.2">
      <c r="B225" s="238"/>
      <c r="C225" s="238"/>
      <c r="D225" s="238" t="s">
        <v>93</v>
      </c>
      <c r="E225" s="247" t="s">
        <v>94</v>
      </c>
      <c r="F225" s="241">
        <v>1700</v>
      </c>
      <c r="G225" s="241">
        <v>1700</v>
      </c>
      <c r="H225" s="241">
        <v>1134</v>
      </c>
      <c r="I225" s="241">
        <v>1134</v>
      </c>
      <c r="J225" s="241">
        <f t="shared" si="200"/>
        <v>-566</v>
      </c>
      <c r="K225" s="241">
        <v>1134</v>
      </c>
      <c r="L225" s="242">
        <f t="shared" si="188"/>
        <v>100</v>
      </c>
      <c r="M225" s="242">
        <f t="shared" si="209"/>
        <v>1700</v>
      </c>
      <c r="N225" s="241">
        <f t="shared" si="211"/>
        <v>100</v>
      </c>
      <c r="O225" s="241">
        <f t="shared" si="214"/>
        <v>0</v>
      </c>
      <c r="P225" s="241">
        <f t="shared" si="202"/>
        <v>0</v>
      </c>
      <c r="Q225" s="241">
        <f t="shared" ref="Q225:Q234" si="215">R225+S225+T225</f>
        <v>0</v>
      </c>
      <c r="R225" s="242"/>
      <c r="S225" s="242"/>
      <c r="T225" s="241"/>
      <c r="U225" s="241"/>
      <c r="V225" s="241">
        <f t="shared" si="213"/>
        <v>0</v>
      </c>
      <c r="W225" s="241"/>
      <c r="X225" s="241"/>
      <c r="Y225" s="241"/>
      <c r="Z225" s="241"/>
      <c r="AA225" s="239"/>
      <c r="AB225" s="239"/>
    </row>
    <row r="226" spans="2:28" ht="62.25" customHeight="1" x14ac:dyDescent="0.2">
      <c r="B226" s="238"/>
      <c r="C226" s="238"/>
      <c r="D226" s="250" t="s">
        <v>95</v>
      </c>
      <c r="E226" s="284" t="s">
        <v>96</v>
      </c>
      <c r="F226" s="241">
        <v>1264</v>
      </c>
      <c r="G226" s="241">
        <v>1264</v>
      </c>
      <c r="H226" s="241">
        <v>0</v>
      </c>
      <c r="I226" s="241">
        <v>1257.5831700000001</v>
      </c>
      <c r="J226" s="241">
        <f t="shared" si="200"/>
        <v>-6.4168299999998908</v>
      </c>
      <c r="K226" s="241">
        <v>0</v>
      </c>
      <c r="L226" s="242" t="e">
        <f t="shared" si="188"/>
        <v>#DIV/0!</v>
      </c>
      <c r="M226" s="242">
        <f t="shared" si="209"/>
        <v>1264</v>
      </c>
      <c r="N226" s="241">
        <f t="shared" si="211"/>
        <v>100</v>
      </c>
      <c r="O226" s="241">
        <f t="shared" si="214"/>
        <v>0</v>
      </c>
      <c r="P226" s="241">
        <f t="shared" si="202"/>
        <v>0</v>
      </c>
      <c r="Q226" s="241">
        <f t="shared" si="215"/>
        <v>0</v>
      </c>
      <c r="R226" s="242"/>
      <c r="S226" s="242"/>
      <c r="T226" s="241"/>
      <c r="U226" s="241"/>
      <c r="V226" s="241">
        <v>0</v>
      </c>
      <c r="W226" s="241"/>
      <c r="X226" s="241"/>
      <c r="Y226" s="241"/>
      <c r="Z226" s="241"/>
      <c r="AA226" s="239"/>
      <c r="AB226" s="239" t="s">
        <v>242</v>
      </c>
    </row>
    <row r="227" spans="2:28" ht="63.75" x14ac:dyDescent="0.2">
      <c r="B227" s="238"/>
      <c r="C227" s="238"/>
      <c r="D227" s="238" t="s">
        <v>71</v>
      </c>
      <c r="E227" s="247" t="s">
        <v>104</v>
      </c>
      <c r="F227" s="241">
        <v>5469</v>
      </c>
      <c r="G227" s="241">
        <v>5469</v>
      </c>
      <c r="H227" s="241">
        <v>3296</v>
      </c>
      <c r="I227" s="241">
        <v>3295.3054499999998</v>
      </c>
      <c r="J227" s="241">
        <f t="shared" si="200"/>
        <v>-2173.6945500000002</v>
      </c>
      <c r="K227" s="241">
        <v>3295.3054499999998</v>
      </c>
      <c r="L227" s="242">
        <f t="shared" si="188"/>
        <v>99.978927487864084</v>
      </c>
      <c r="M227" s="242">
        <f t="shared" si="209"/>
        <v>5469</v>
      </c>
      <c r="N227" s="241">
        <f t="shared" si="211"/>
        <v>100</v>
      </c>
      <c r="O227" s="241">
        <f t="shared" si="214"/>
        <v>0</v>
      </c>
      <c r="P227" s="241">
        <f t="shared" si="202"/>
        <v>-0.69455000000016298</v>
      </c>
      <c r="Q227" s="241">
        <f t="shared" si="215"/>
        <v>-0.69399999999999995</v>
      </c>
      <c r="R227" s="242"/>
      <c r="S227" s="242"/>
      <c r="T227" s="241">
        <v>-0.69399999999999995</v>
      </c>
      <c r="U227" s="241"/>
      <c r="V227" s="241">
        <f t="shared" ref="V227:V229" si="216">P227-Q227-U227</f>
        <v>-5.5000000016303119E-4</v>
      </c>
      <c r="W227" s="241"/>
      <c r="X227" s="241"/>
      <c r="Y227" s="241"/>
      <c r="Z227" s="241"/>
      <c r="AA227" s="239" t="s">
        <v>66</v>
      </c>
      <c r="AB227" s="239" t="s">
        <v>242</v>
      </c>
    </row>
    <row r="228" spans="2:28" ht="25.5" x14ac:dyDescent="0.2">
      <c r="B228" s="238"/>
      <c r="C228" s="238"/>
      <c r="D228" s="238" t="s">
        <v>97</v>
      </c>
      <c r="E228" s="247" t="s">
        <v>98</v>
      </c>
      <c r="F228" s="241">
        <v>11548</v>
      </c>
      <c r="G228" s="241">
        <v>11415</v>
      </c>
      <c r="H228" s="241">
        <v>11415</v>
      </c>
      <c r="I228" s="241">
        <v>11415</v>
      </c>
      <c r="J228" s="241">
        <f t="shared" si="200"/>
        <v>0</v>
      </c>
      <c r="K228" s="241">
        <v>11415</v>
      </c>
      <c r="L228" s="242">
        <f t="shared" si="188"/>
        <v>100</v>
      </c>
      <c r="M228" s="242">
        <f t="shared" si="209"/>
        <v>11548</v>
      </c>
      <c r="N228" s="241">
        <f t="shared" si="211"/>
        <v>100</v>
      </c>
      <c r="O228" s="241">
        <f t="shared" si="214"/>
        <v>0</v>
      </c>
      <c r="P228" s="241">
        <f t="shared" si="202"/>
        <v>0</v>
      </c>
      <c r="Q228" s="241">
        <f t="shared" si="215"/>
        <v>0</v>
      </c>
      <c r="R228" s="242"/>
      <c r="S228" s="242"/>
      <c r="T228" s="241"/>
      <c r="U228" s="241"/>
      <c r="V228" s="241">
        <f t="shared" si="216"/>
        <v>0</v>
      </c>
      <c r="W228" s="241"/>
      <c r="X228" s="241"/>
      <c r="Y228" s="241"/>
      <c r="Z228" s="241"/>
      <c r="AA228" s="239"/>
      <c r="AB228" s="239"/>
    </row>
    <row r="229" spans="2:28" ht="67.5" customHeight="1" x14ac:dyDescent="0.2">
      <c r="B229" s="238"/>
      <c r="C229" s="238"/>
      <c r="D229" s="250" t="s">
        <v>73</v>
      </c>
      <c r="E229" s="246" t="s">
        <v>74</v>
      </c>
      <c r="F229" s="241">
        <v>399</v>
      </c>
      <c r="G229" s="241">
        <v>399</v>
      </c>
      <c r="H229" s="241">
        <v>206</v>
      </c>
      <c r="I229" s="241">
        <v>326.22800000000001</v>
      </c>
      <c r="J229" s="241">
        <f t="shared" si="200"/>
        <v>-72.771999999999991</v>
      </c>
      <c r="K229" s="241">
        <v>206</v>
      </c>
      <c r="L229" s="242">
        <f t="shared" si="188"/>
        <v>100</v>
      </c>
      <c r="M229" s="242">
        <f t="shared" si="209"/>
        <v>399</v>
      </c>
      <c r="N229" s="241">
        <f t="shared" si="211"/>
        <v>100</v>
      </c>
      <c r="O229" s="241">
        <f t="shared" si="214"/>
        <v>0</v>
      </c>
      <c r="P229" s="241">
        <f t="shared" si="202"/>
        <v>0</v>
      </c>
      <c r="Q229" s="241">
        <f t="shared" si="215"/>
        <v>0</v>
      </c>
      <c r="R229" s="242"/>
      <c r="S229" s="242"/>
      <c r="T229" s="241"/>
      <c r="U229" s="241"/>
      <c r="V229" s="241">
        <f t="shared" si="216"/>
        <v>0</v>
      </c>
      <c r="W229" s="241"/>
      <c r="X229" s="241"/>
      <c r="Y229" s="241"/>
      <c r="Z229" s="241"/>
      <c r="AA229" s="239"/>
      <c r="AB229" s="239" t="s">
        <v>66</v>
      </c>
    </row>
    <row r="230" spans="2:28" ht="69" customHeight="1" x14ac:dyDescent="0.2">
      <c r="B230" s="245"/>
      <c r="C230" s="238"/>
      <c r="D230" s="250" t="s">
        <v>75</v>
      </c>
      <c r="E230" s="246" t="s">
        <v>76</v>
      </c>
      <c r="F230" s="241">
        <v>3948</v>
      </c>
      <c r="G230" s="241">
        <v>3948</v>
      </c>
      <c r="H230" s="241">
        <v>630</v>
      </c>
      <c r="I230" s="241">
        <v>800</v>
      </c>
      <c r="J230" s="241">
        <f t="shared" si="200"/>
        <v>-3148</v>
      </c>
      <c r="K230" s="241">
        <v>630</v>
      </c>
      <c r="L230" s="242">
        <f t="shared" si="188"/>
        <v>100</v>
      </c>
      <c r="M230" s="242">
        <f t="shared" si="209"/>
        <v>3948</v>
      </c>
      <c r="N230" s="241">
        <f t="shared" si="211"/>
        <v>100</v>
      </c>
      <c r="O230" s="241">
        <f t="shared" si="214"/>
        <v>0</v>
      </c>
      <c r="P230" s="241">
        <f t="shared" si="202"/>
        <v>0</v>
      </c>
      <c r="Q230" s="241">
        <f t="shared" si="215"/>
        <v>0</v>
      </c>
      <c r="R230" s="242"/>
      <c r="S230" s="242"/>
      <c r="T230" s="242"/>
      <c r="U230" s="242"/>
      <c r="V230" s="241">
        <v>0</v>
      </c>
      <c r="W230" s="241"/>
      <c r="X230" s="241"/>
      <c r="Y230" s="241"/>
      <c r="Z230" s="241"/>
      <c r="AA230" s="239"/>
      <c r="AB230" s="239" t="s">
        <v>66</v>
      </c>
    </row>
    <row r="231" spans="2:28" ht="70.5" customHeight="1" x14ac:dyDescent="0.2">
      <c r="B231" s="238"/>
      <c r="C231" s="238"/>
      <c r="D231" s="250" t="s">
        <v>77</v>
      </c>
      <c r="E231" s="246" t="s">
        <v>129</v>
      </c>
      <c r="F231" s="241">
        <v>1838</v>
      </c>
      <c r="G231" s="241">
        <v>1838</v>
      </c>
      <c r="H231" s="241">
        <v>247</v>
      </c>
      <c r="I231" s="241">
        <v>246.78213</v>
      </c>
      <c r="J231" s="241">
        <f t="shared" si="200"/>
        <v>-1591.2178699999999</v>
      </c>
      <c r="K231" s="241">
        <v>246.78213</v>
      </c>
      <c r="L231" s="242">
        <f t="shared" si="188"/>
        <v>99.911793522267203</v>
      </c>
      <c r="M231" s="242">
        <f t="shared" si="209"/>
        <v>1838</v>
      </c>
      <c r="N231" s="241">
        <f t="shared" si="211"/>
        <v>100</v>
      </c>
      <c r="O231" s="241">
        <f t="shared" si="214"/>
        <v>0</v>
      </c>
      <c r="P231" s="241">
        <f t="shared" si="202"/>
        <v>-0.21787000000000489</v>
      </c>
      <c r="Q231" s="241">
        <f t="shared" si="215"/>
        <v>-0.217</v>
      </c>
      <c r="R231" s="242"/>
      <c r="S231" s="242"/>
      <c r="T231" s="241">
        <v>-0.217</v>
      </c>
      <c r="U231" s="241"/>
      <c r="V231" s="241">
        <f t="shared" ref="V231:V234" si="217">P231-Q231-U231</f>
        <v>-8.7000000000489464E-4</v>
      </c>
      <c r="W231" s="241"/>
      <c r="X231" s="241"/>
      <c r="Y231" s="241"/>
      <c r="Z231" s="241"/>
      <c r="AA231" s="239" t="s">
        <v>66</v>
      </c>
      <c r="AB231" s="239" t="s">
        <v>66</v>
      </c>
    </row>
    <row r="232" spans="2:28" ht="63.75" x14ac:dyDescent="0.2">
      <c r="B232" s="245"/>
      <c r="C232" s="238"/>
      <c r="D232" s="250" t="s">
        <v>206</v>
      </c>
      <c r="E232" s="246" t="s">
        <v>247</v>
      </c>
      <c r="F232" s="241">
        <v>79</v>
      </c>
      <c r="G232" s="241">
        <v>54</v>
      </c>
      <c r="H232" s="241">
        <v>54</v>
      </c>
      <c r="I232" s="241">
        <v>53.124250000000004</v>
      </c>
      <c r="J232" s="241">
        <f t="shared" si="200"/>
        <v>-0.87574999999999648</v>
      </c>
      <c r="K232" s="241">
        <v>53.124250000000004</v>
      </c>
      <c r="L232" s="242">
        <f t="shared" si="188"/>
        <v>98.37824074074075</v>
      </c>
      <c r="M232" s="242">
        <f t="shared" si="209"/>
        <v>79</v>
      </c>
      <c r="N232" s="241">
        <f t="shared" si="211"/>
        <v>100</v>
      </c>
      <c r="O232" s="241">
        <f t="shared" si="214"/>
        <v>0</v>
      </c>
      <c r="P232" s="241">
        <f t="shared" si="202"/>
        <v>-0.87574999999999648</v>
      </c>
      <c r="Q232" s="241">
        <f t="shared" si="215"/>
        <v>-0.875</v>
      </c>
      <c r="R232" s="242"/>
      <c r="S232" s="242"/>
      <c r="T232" s="241">
        <v>-0.875</v>
      </c>
      <c r="U232" s="241"/>
      <c r="V232" s="241">
        <f t="shared" si="217"/>
        <v>-7.4999999999647571E-4</v>
      </c>
      <c r="W232" s="241"/>
      <c r="X232" s="241"/>
      <c r="Y232" s="241"/>
      <c r="Z232" s="241"/>
      <c r="AA232" s="239" t="s">
        <v>66</v>
      </c>
      <c r="AB232" s="239" t="s">
        <v>66</v>
      </c>
    </row>
    <row r="233" spans="2:28" ht="67.5" customHeight="1" x14ac:dyDescent="0.2">
      <c r="B233" s="238"/>
      <c r="C233" s="238"/>
      <c r="D233" s="250" t="s">
        <v>83</v>
      </c>
      <c r="E233" s="246" t="s">
        <v>153</v>
      </c>
      <c r="F233" s="241">
        <v>46</v>
      </c>
      <c r="G233" s="241">
        <v>46</v>
      </c>
      <c r="H233" s="241">
        <v>25</v>
      </c>
      <c r="I233" s="241">
        <v>24.24</v>
      </c>
      <c r="J233" s="241">
        <f t="shared" si="200"/>
        <v>-21.76</v>
      </c>
      <c r="K233" s="241">
        <v>24.24</v>
      </c>
      <c r="L233" s="242">
        <f t="shared" si="188"/>
        <v>96.96</v>
      </c>
      <c r="M233" s="242">
        <f t="shared" si="209"/>
        <v>46</v>
      </c>
      <c r="N233" s="241">
        <f t="shared" si="211"/>
        <v>100</v>
      </c>
      <c r="O233" s="241">
        <f t="shared" si="214"/>
        <v>0</v>
      </c>
      <c r="P233" s="241">
        <f t="shared" si="202"/>
        <v>-0.76000000000000156</v>
      </c>
      <c r="Q233" s="241">
        <f t="shared" si="215"/>
        <v>-0.76</v>
      </c>
      <c r="R233" s="242"/>
      <c r="S233" s="242"/>
      <c r="T233" s="241">
        <v>-0.76</v>
      </c>
      <c r="U233" s="241"/>
      <c r="V233" s="241">
        <f t="shared" si="217"/>
        <v>-1.5543122344752192E-15</v>
      </c>
      <c r="W233" s="241"/>
      <c r="X233" s="241"/>
      <c r="Y233" s="241"/>
      <c r="Z233" s="241"/>
      <c r="AA233" s="239" t="s">
        <v>66</v>
      </c>
      <c r="AB233" s="239" t="s">
        <v>66</v>
      </c>
    </row>
    <row r="234" spans="2:28" ht="35.25" customHeight="1" x14ac:dyDescent="0.2">
      <c r="B234" s="238"/>
      <c r="C234" s="238"/>
      <c r="D234" s="238" t="s">
        <v>125</v>
      </c>
      <c r="E234" s="247" t="s">
        <v>126</v>
      </c>
      <c r="F234" s="241">
        <v>2510</v>
      </c>
      <c r="G234" s="241">
        <v>1407</v>
      </c>
      <c r="H234" s="241">
        <v>1407</v>
      </c>
      <c r="I234" s="241">
        <v>1407</v>
      </c>
      <c r="J234" s="241">
        <f t="shared" si="200"/>
        <v>0</v>
      </c>
      <c r="K234" s="241">
        <v>1407</v>
      </c>
      <c r="L234" s="242">
        <f t="shared" si="188"/>
        <v>100</v>
      </c>
      <c r="M234" s="242">
        <f t="shared" si="209"/>
        <v>2510</v>
      </c>
      <c r="N234" s="241">
        <f t="shared" si="211"/>
        <v>100</v>
      </c>
      <c r="O234" s="241">
        <f t="shared" si="214"/>
        <v>0</v>
      </c>
      <c r="P234" s="241">
        <f t="shared" si="202"/>
        <v>0</v>
      </c>
      <c r="Q234" s="241">
        <f t="shared" si="215"/>
        <v>0</v>
      </c>
      <c r="R234" s="242"/>
      <c r="S234" s="242"/>
      <c r="T234" s="241"/>
      <c r="U234" s="241"/>
      <c r="V234" s="241">
        <f t="shared" si="217"/>
        <v>0</v>
      </c>
      <c r="W234" s="241"/>
      <c r="X234" s="241"/>
      <c r="Y234" s="241"/>
      <c r="Z234" s="241"/>
      <c r="AA234" s="239"/>
      <c r="AB234" s="239"/>
    </row>
    <row r="235" spans="2:28" ht="84.75" customHeight="1" x14ac:dyDescent="0.2">
      <c r="B235" s="238" t="s">
        <v>154</v>
      </c>
      <c r="C235" s="238"/>
      <c r="D235" s="238"/>
      <c r="E235" s="255" t="s">
        <v>250</v>
      </c>
      <c r="F235" s="241">
        <f t="shared" ref="F235:V235" si="218">F236</f>
        <v>837491</v>
      </c>
      <c r="G235" s="241">
        <f t="shared" si="218"/>
        <v>523273</v>
      </c>
      <c r="H235" s="241">
        <f t="shared" si="218"/>
        <v>387536</v>
      </c>
      <c r="I235" s="241">
        <f t="shared" si="218"/>
        <v>455786.73440000007</v>
      </c>
      <c r="J235" s="241">
        <f t="shared" si="218"/>
        <v>-67486.265599999984</v>
      </c>
      <c r="K235" s="241">
        <f t="shared" si="218"/>
        <v>387532.45299999998</v>
      </c>
      <c r="L235" s="242">
        <f t="shared" si="188"/>
        <v>99.999084730192806</v>
      </c>
      <c r="M235" s="241">
        <f t="shared" si="218"/>
        <v>837491</v>
      </c>
      <c r="N235" s="241">
        <f t="shared" si="218"/>
        <v>1500</v>
      </c>
      <c r="O235" s="241">
        <f t="shared" si="218"/>
        <v>0</v>
      </c>
      <c r="P235" s="241">
        <f t="shared" si="218"/>
        <v>-3.5469999999977446</v>
      </c>
      <c r="Q235" s="241">
        <f t="shared" si="218"/>
        <v>-3.54</v>
      </c>
      <c r="R235" s="241">
        <f t="shared" si="218"/>
        <v>0</v>
      </c>
      <c r="S235" s="241">
        <f t="shared" si="218"/>
        <v>-0.156</v>
      </c>
      <c r="T235" s="241">
        <f t="shared" si="218"/>
        <v>-3.3840000000000003</v>
      </c>
      <c r="U235" s="241">
        <f t="shared" si="218"/>
        <v>0</v>
      </c>
      <c r="V235" s="241">
        <f t="shared" si="218"/>
        <v>0</v>
      </c>
      <c r="W235" s="241"/>
      <c r="X235" s="241"/>
      <c r="Y235" s="241"/>
      <c r="Z235" s="241"/>
      <c r="AA235" s="280"/>
      <c r="AB235" s="279"/>
    </row>
    <row r="236" spans="2:28" ht="25.5" x14ac:dyDescent="0.2">
      <c r="B236" s="238"/>
      <c r="C236" s="238" t="s">
        <v>46</v>
      </c>
      <c r="D236" s="250"/>
      <c r="E236" s="281" t="s">
        <v>47</v>
      </c>
      <c r="F236" s="241">
        <f t="shared" ref="F236:T236" si="219">SUM(F237:F251)</f>
        <v>837491</v>
      </c>
      <c r="G236" s="241">
        <f t="shared" si="219"/>
        <v>523273</v>
      </c>
      <c r="H236" s="241">
        <f t="shared" si="219"/>
        <v>387536</v>
      </c>
      <c r="I236" s="241">
        <f t="shared" si="219"/>
        <v>455786.73440000007</v>
      </c>
      <c r="J236" s="241">
        <f t="shared" si="219"/>
        <v>-67486.265599999984</v>
      </c>
      <c r="K236" s="241">
        <f t="shared" si="219"/>
        <v>387532.45299999998</v>
      </c>
      <c r="L236" s="242">
        <f t="shared" si="188"/>
        <v>99.999084730192806</v>
      </c>
      <c r="M236" s="241">
        <f t="shared" si="219"/>
        <v>837491</v>
      </c>
      <c r="N236" s="241">
        <f t="shared" si="219"/>
        <v>1500</v>
      </c>
      <c r="O236" s="241">
        <f t="shared" si="219"/>
        <v>0</v>
      </c>
      <c r="P236" s="241">
        <f t="shared" si="219"/>
        <v>-3.5469999999977446</v>
      </c>
      <c r="Q236" s="241">
        <f t="shared" si="219"/>
        <v>-3.54</v>
      </c>
      <c r="R236" s="241">
        <f t="shared" si="219"/>
        <v>0</v>
      </c>
      <c r="S236" s="241">
        <f t="shared" si="219"/>
        <v>-0.156</v>
      </c>
      <c r="T236" s="241">
        <f t="shared" si="219"/>
        <v>-3.3840000000000003</v>
      </c>
      <c r="U236" s="241"/>
      <c r="V236" s="241">
        <v>0</v>
      </c>
      <c r="W236" s="241"/>
      <c r="X236" s="241"/>
      <c r="Y236" s="241"/>
      <c r="Z236" s="241"/>
      <c r="AA236" s="239"/>
      <c r="AB236" s="239"/>
    </row>
    <row r="237" spans="2:28" x14ac:dyDescent="0.2">
      <c r="B237" s="238"/>
      <c r="C237" s="238"/>
      <c r="D237" s="238" t="s">
        <v>88</v>
      </c>
      <c r="E237" s="247" t="s">
        <v>49</v>
      </c>
      <c r="F237" s="241">
        <v>409717</v>
      </c>
      <c r="G237" s="241">
        <v>221200</v>
      </c>
      <c r="H237" s="241">
        <v>221200</v>
      </c>
      <c r="I237" s="241">
        <v>221200</v>
      </c>
      <c r="J237" s="241">
        <f t="shared" ref="J237:J251" si="220">I237-G237</f>
        <v>0</v>
      </c>
      <c r="K237" s="241">
        <v>221200</v>
      </c>
      <c r="L237" s="242">
        <f t="shared" si="188"/>
        <v>100</v>
      </c>
      <c r="M237" s="242">
        <f t="shared" ref="M237:M251" si="221">F237</f>
        <v>409717</v>
      </c>
      <c r="N237" s="241">
        <f t="shared" ref="N237:N242" si="222">M237/F237*100</f>
        <v>100</v>
      </c>
      <c r="O237" s="241">
        <f t="shared" ref="O237:O242" si="223">M237-F237</f>
        <v>0</v>
      </c>
      <c r="P237" s="241">
        <f t="shared" ref="P237:P251" si="224">K237-H237</f>
        <v>0</v>
      </c>
      <c r="Q237" s="241">
        <f t="shared" ref="Q237:Q251" si="225">R237+S237+T237</f>
        <v>0</v>
      </c>
      <c r="R237" s="242"/>
      <c r="S237" s="242"/>
      <c r="T237" s="241"/>
      <c r="U237" s="241"/>
      <c r="V237" s="241">
        <f t="shared" ref="V237:V243" si="226">P237-Q237-U237</f>
        <v>0</v>
      </c>
      <c r="W237" s="241"/>
      <c r="X237" s="241"/>
      <c r="Y237" s="241"/>
      <c r="Z237" s="241"/>
      <c r="AA237" s="239"/>
      <c r="AB237" s="239"/>
    </row>
    <row r="238" spans="2:28" x14ac:dyDescent="0.2">
      <c r="B238" s="238"/>
      <c r="C238" s="238"/>
      <c r="D238" s="238" t="s">
        <v>101</v>
      </c>
      <c r="E238" s="247" t="s">
        <v>56</v>
      </c>
      <c r="F238" s="241">
        <v>11391</v>
      </c>
      <c r="G238" s="241">
        <v>6643</v>
      </c>
      <c r="H238" s="241">
        <v>6643</v>
      </c>
      <c r="I238" s="241">
        <v>6643</v>
      </c>
      <c r="J238" s="241">
        <f t="shared" si="220"/>
        <v>0</v>
      </c>
      <c r="K238" s="241">
        <v>6643</v>
      </c>
      <c r="L238" s="242">
        <f t="shared" si="188"/>
        <v>100</v>
      </c>
      <c r="M238" s="242">
        <f t="shared" si="221"/>
        <v>11391</v>
      </c>
      <c r="N238" s="241">
        <f t="shared" si="222"/>
        <v>100</v>
      </c>
      <c r="O238" s="241">
        <f t="shared" si="223"/>
        <v>0</v>
      </c>
      <c r="P238" s="241">
        <f t="shared" si="224"/>
        <v>0</v>
      </c>
      <c r="Q238" s="241">
        <f t="shared" si="225"/>
        <v>0</v>
      </c>
      <c r="R238" s="241"/>
      <c r="S238" s="242"/>
      <c r="T238" s="241"/>
      <c r="U238" s="241"/>
      <c r="V238" s="241">
        <f t="shared" si="226"/>
        <v>0</v>
      </c>
      <c r="W238" s="241"/>
      <c r="X238" s="241"/>
      <c r="Y238" s="241"/>
      <c r="Z238" s="241"/>
      <c r="AA238" s="239"/>
      <c r="AB238" s="239"/>
    </row>
    <row r="239" spans="2:28" ht="38.25" x14ac:dyDescent="0.2">
      <c r="B239" s="245"/>
      <c r="C239" s="238"/>
      <c r="D239" s="250" t="s">
        <v>57</v>
      </c>
      <c r="E239" s="251" t="s">
        <v>58</v>
      </c>
      <c r="F239" s="241">
        <v>7227</v>
      </c>
      <c r="G239" s="241">
        <v>5635</v>
      </c>
      <c r="H239" s="241">
        <v>5635</v>
      </c>
      <c r="I239" s="241">
        <v>5635</v>
      </c>
      <c r="J239" s="241">
        <f t="shared" si="220"/>
        <v>0</v>
      </c>
      <c r="K239" s="241">
        <v>5635</v>
      </c>
      <c r="L239" s="242">
        <f t="shared" si="188"/>
        <v>100</v>
      </c>
      <c r="M239" s="242">
        <f t="shared" si="221"/>
        <v>7227</v>
      </c>
      <c r="N239" s="241">
        <f t="shared" si="222"/>
        <v>100</v>
      </c>
      <c r="O239" s="241">
        <f t="shared" si="223"/>
        <v>0</v>
      </c>
      <c r="P239" s="241">
        <f t="shared" si="224"/>
        <v>0</v>
      </c>
      <c r="Q239" s="241">
        <f t="shared" si="225"/>
        <v>0</v>
      </c>
      <c r="R239" s="242"/>
      <c r="S239" s="242"/>
      <c r="T239" s="241"/>
      <c r="U239" s="241"/>
      <c r="V239" s="241">
        <v>0</v>
      </c>
      <c r="W239" s="241"/>
      <c r="X239" s="241"/>
      <c r="Y239" s="241"/>
      <c r="Z239" s="241"/>
      <c r="AA239" s="239"/>
      <c r="AB239" s="239"/>
    </row>
    <row r="240" spans="2:28" x14ac:dyDescent="0.2">
      <c r="B240" s="238"/>
      <c r="C240" s="238"/>
      <c r="D240" s="238" t="s">
        <v>59</v>
      </c>
      <c r="E240" s="247" t="s">
        <v>60</v>
      </c>
      <c r="F240" s="241">
        <v>21634</v>
      </c>
      <c r="G240" s="241">
        <v>12165</v>
      </c>
      <c r="H240" s="241">
        <v>12165</v>
      </c>
      <c r="I240" s="241">
        <v>12165</v>
      </c>
      <c r="J240" s="241">
        <f t="shared" si="220"/>
        <v>0</v>
      </c>
      <c r="K240" s="241">
        <v>12165</v>
      </c>
      <c r="L240" s="242">
        <f t="shared" si="188"/>
        <v>100</v>
      </c>
      <c r="M240" s="242">
        <f t="shared" si="221"/>
        <v>21634</v>
      </c>
      <c r="N240" s="241">
        <f t="shared" si="222"/>
        <v>100</v>
      </c>
      <c r="O240" s="241">
        <f t="shared" si="223"/>
        <v>0</v>
      </c>
      <c r="P240" s="241">
        <f t="shared" si="224"/>
        <v>0</v>
      </c>
      <c r="Q240" s="241">
        <f t="shared" si="225"/>
        <v>0</v>
      </c>
      <c r="R240" s="242"/>
      <c r="S240" s="242"/>
      <c r="T240" s="241"/>
      <c r="U240" s="241"/>
      <c r="V240" s="241">
        <f t="shared" si="226"/>
        <v>0</v>
      </c>
      <c r="W240" s="241"/>
      <c r="X240" s="241"/>
      <c r="Y240" s="241"/>
      <c r="Z240" s="241"/>
      <c r="AA240" s="239"/>
      <c r="AB240" s="239"/>
    </row>
    <row r="241" spans="2:28" ht="39" customHeight="1" x14ac:dyDescent="0.2">
      <c r="B241" s="238"/>
      <c r="C241" s="238"/>
      <c r="D241" s="238" t="s">
        <v>61</v>
      </c>
      <c r="E241" s="247" t="s">
        <v>102</v>
      </c>
      <c r="F241" s="241">
        <v>18438</v>
      </c>
      <c r="G241" s="241">
        <v>10040</v>
      </c>
      <c r="H241" s="241">
        <v>10040</v>
      </c>
      <c r="I241" s="241">
        <v>10040</v>
      </c>
      <c r="J241" s="241">
        <f t="shared" si="220"/>
        <v>0</v>
      </c>
      <c r="K241" s="241">
        <v>10040</v>
      </c>
      <c r="L241" s="242">
        <f t="shared" si="188"/>
        <v>100</v>
      </c>
      <c r="M241" s="242">
        <f t="shared" si="221"/>
        <v>18438</v>
      </c>
      <c r="N241" s="241">
        <f t="shared" si="222"/>
        <v>100</v>
      </c>
      <c r="O241" s="241">
        <f t="shared" si="223"/>
        <v>0</v>
      </c>
      <c r="P241" s="241">
        <f t="shared" si="224"/>
        <v>0</v>
      </c>
      <c r="Q241" s="241">
        <f t="shared" si="225"/>
        <v>0</v>
      </c>
      <c r="R241" s="242"/>
      <c r="S241" s="242"/>
      <c r="T241" s="241"/>
      <c r="U241" s="241"/>
      <c r="V241" s="241">
        <f t="shared" si="226"/>
        <v>0</v>
      </c>
      <c r="W241" s="241"/>
      <c r="X241" s="241"/>
      <c r="Y241" s="241"/>
      <c r="Z241" s="241"/>
      <c r="AA241" s="239"/>
      <c r="AB241" s="239"/>
    </row>
    <row r="242" spans="2:28" ht="65.25" customHeight="1" x14ac:dyDescent="0.2">
      <c r="B242" s="238"/>
      <c r="C242" s="238"/>
      <c r="D242" s="250" t="s">
        <v>89</v>
      </c>
      <c r="E242" s="246" t="s">
        <v>110</v>
      </c>
      <c r="F242" s="241">
        <v>63</v>
      </c>
      <c r="G242" s="241">
        <v>37</v>
      </c>
      <c r="H242" s="241">
        <v>37</v>
      </c>
      <c r="I242" s="241">
        <v>36.844000000000001</v>
      </c>
      <c r="J242" s="241">
        <f t="shared" si="220"/>
        <v>-0.15599999999999881</v>
      </c>
      <c r="K242" s="241">
        <v>36.844000000000001</v>
      </c>
      <c r="L242" s="242">
        <f t="shared" si="188"/>
        <v>99.578378378378389</v>
      </c>
      <c r="M242" s="242">
        <f t="shared" si="221"/>
        <v>63</v>
      </c>
      <c r="N242" s="241">
        <f t="shared" si="222"/>
        <v>100</v>
      </c>
      <c r="O242" s="241">
        <f t="shared" si="223"/>
        <v>0</v>
      </c>
      <c r="P242" s="241">
        <f t="shared" si="224"/>
        <v>-0.15599999999999881</v>
      </c>
      <c r="Q242" s="241">
        <f t="shared" si="225"/>
        <v>-0.156</v>
      </c>
      <c r="R242" s="241"/>
      <c r="S242" s="242">
        <v>-0.156</v>
      </c>
      <c r="T242" s="241"/>
      <c r="U242" s="241"/>
      <c r="V242" s="241">
        <f t="shared" si="226"/>
        <v>1.1934897514720433E-15</v>
      </c>
      <c r="W242" s="241"/>
      <c r="X242" s="241"/>
      <c r="Y242" s="241"/>
      <c r="Z242" s="241"/>
      <c r="AA242" s="239" t="s">
        <v>66</v>
      </c>
      <c r="AB242" s="239" t="s">
        <v>66</v>
      </c>
    </row>
    <row r="243" spans="2:28" ht="39" customHeight="1" x14ac:dyDescent="0.2">
      <c r="B243" s="238"/>
      <c r="C243" s="238"/>
      <c r="D243" s="238" t="s">
        <v>64</v>
      </c>
      <c r="E243" s="258" t="s">
        <v>65</v>
      </c>
      <c r="F243" s="241">
        <v>12292</v>
      </c>
      <c r="G243" s="241">
        <v>5710</v>
      </c>
      <c r="H243" s="241">
        <v>5710</v>
      </c>
      <c r="I243" s="241">
        <v>5710</v>
      </c>
      <c r="J243" s="241">
        <f t="shared" si="220"/>
        <v>0</v>
      </c>
      <c r="K243" s="241">
        <v>5710</v>
      </c>
      <c r="L243" s="242">
        <f t="shared" si="188"/>
        <v>100</v>
      </c>
      <c r="M243" s="242">
        <f t="shared" si="221"/>
        <v>12292</v>
      </c>
      <c r="N243" s="241">
        <v>100</v>
      </c>
      <c r="O243" s="241">
        <v>0</v>
      </c>
      <c r="P243" s="241">
        <f t="shared" si="224"/>
        <v>0</v>
      </c>
      <c r="Q243" s="241">
        <f t="shared" si="225"/>
        <v>0</v>
      </c>
      <c r="R243" s="241"/>
      <c r="S243" s="241"/>
      <c r="T243" s="241"/>
      <c r="U243" s="241"/>
      <c r="V243" s="241">
        <f t="shared" si="226"/>
        <v>0</v>
      </c>
      <c r="W243" s="241"/>
      <c r="X243" s="241"/>
      <c r="Y243" s="241"/>
      <c r="Z243" s="241"/>
      <c r="AA243" s="239"/>
      <c r="AB243" s="239"/>
    </row>
    <row r="244" spans="2:28" ht="68.25" customHeight="1" x14ac:dyDescent="0.2">
      <c r="B244" s="238"/>
      <c r="C244" s="238"/>
      <c r="D244" s="250" t="s">
        <v>91</v>
      </c>
      <c r="E244" s="246" t="s">
        <v>92</v>
      </c>
      <c r="F244" s="241">
        <v>199690</v>
      </c>
      <c r="G244" s="241">
        <v>199690</v>
      </c>
      <c r="H244" s="241">
        <v>74848</v>
      </c>
      <c r="I244" s="241">
        <v>139963.88740000001</v>
      </c>
      <c r="J244" s="241">
        <f t="shared" si="220"/>
        <v>-59726.112599999993</v>
      </c>
      <c r="K244" s="241">
        <v>74847.557000000001</v>
      </c>
      <c r="L244" s="242">
        <f t="shared" si="188"/>
        <v>99.999408133817866</v>
      </c>
      <c r="M244" s="242">
        <f t="shared" si="221"/>
        <v>199690</v>
      </c>
      <c r="N244" s="241">
        <f t="shared" ref="N244:N252" si="227">M244/F244*100</f>
        <v>100</v>
      </c>
      <c r="O244" s="241">
        <f t="shared" ref="O244:O251" si="228">M244-F244</f>
        <v>0</v>
      </c>
      <c r="P244" s="241">
        <f t="shared" si="224"/>
        <v>-0.44299999999930151</v>
      </c>
      <c r="Q244" s="241">
        <f t="shared" si="225"/>
        <v>-0.442</v>
      </c>
      <c r="R244" s="242"/>
      <c r="S244" s="242"/>
      <c r="T244" s="241">
        <v>-0.442</v>
      </c>
      <c r="U244" s="241"/>
      <c r="V244" s="241">
        <v>0</v>
      </c>
      <c r="W244" s="241"/>
      <c r="X244" s="241"/>
      <c r="Y244" s="241"/>
      <c r="Z244" s="241"/>
      <c r="AA244" s="239" t="s">
        <v>66</v>
      </c>
      <c r="AB244" s="239" t="s">
        <v>66</v>
      </c>
    </row>
    <row r="245" spans="2:28" ht="66" customHeight="1" x14ac:dyDescent="0.2">
      <c r="B245" s="238"/>
      <c r="C245" s="238"/>
      <c r="D245" s="250" t="s">
        <v>93</v>
      </c>
      <c r="E245" s="246" t="s">
        <v>94</v>
      </c>
      <c r="F245" s="241">
        <v>12600</v>
      </c>
      <c r="G245" s="241">
        <v>12600</v>
      </c>
      <c r="H245" s="241">
        <v>12225</v>
      </c>
      <c r="I245" s="241">
        <v>12505.414000000001</v>
      </c>
      <c r="J245" s="241">
        <f t="shared" si="220"/>
        <v>-94.585999999999331</v>
      </c>
      <c r="K245" s="241">
        <v>12224.475</v>
      </c>
      <c r="L245" s="242">
        <f t="shared" si="188"/>
        <v>99.995705521472402</v>
      </c>
      <c r="M245" s="242">
        <f t="shared" si="221"/>
        <v>12600</v>
      </c>
      <c r="N245" s="241">
        <f t="shared" si="227"/>
        <v>100</v>
      </c>
      <c r="O245" s="241">
        <f t="shared" si="228"/>
        <v>0</v>
      </c>
      <c r="P245" s="241">
        <f t="shared" si="224"/>
        <v>-0.5249999999996362</v>
      </c>
      <c r="Q245" s="241">
        <f t="shared" si="225"/>
        <v>-0.52400000000000002</v>
      </c>
      <c r="R245" s="242"/>
      <c r="S245" s="242"/>
      <c r="T245" s="241">
        <v>-0.52400000000000002</v>
      </c>
      <c r="U245" s="241"/>
      <c r="V245" s="241">
        <v>0</v>
      </c>
      <c r="W245" s="241"/>
      <c r="X245" s="241"/>
      <c r="Y245" s="241"/>
      <c r="Z245" s="241"/>
      <c r="AA245" s="239" t="s">
        <v>66</v>
      </c>
      <c r="AB245" s="239" t="s">
        <v>219</v>
      </c>
    </row>
    <row r="246" spans="2:28" ht="66" customHeight="1" x14ac:dyDescent="0.2">
      <c r="B246" s="238"/>
      <c r="C246" s="238"/>
      <c r="D246" s="250" t="s">
        <v>95</v>
      </c>
      <c r="E246" s="284" t="s">
        <v>96</v>
      </c>
      <c r="F246" s="241">
        <v>1029</v>
      </c>
      <c r="G246" s="241">
        <v>1029</v>
      </c>
      <c r="H246" s="241">
        <v>515</v>
      </c>
      <c r="I246" s="241">
        <v>1028.5050000000001</v>
      </c>
      <c r="J246" s="241">
        <f t="shared" si="220"/>
        <v>-0.49499999999989086</v>
      </c>
      <c r="K246" s="241">
        <v>514.27300000000002</v>
      </c>
      <c r="L246" s="242">
        <f t="shared" si="188"/>
        <v>99.858834951456316</v>
      </c>
      <c r="M246" s="242">
        <f t="shared" si="221"/>
        <v>1029</v>
      </c>
      <c r="N246" s="241">
        <f t="shared" si="227"/>
        <v>100</v>
      </c>
      <c r="O246" s="241">
        <f t="shared" si="228"/>
        <v>0</v>
      </c>
      <c r="P246" s="241">
        <f t="shared" si="224"/>
        <v>-0.72699999999997544</v>
      </c>
      <c r="Q246" s="241">
        <f t="shared" si="225"/>
        <v>-0.72599999999999998</v>
      </c>
      <c r="R246" s="242"/>
      <c r="S246" s="242"/>
      <c r="T246" s="241">
        <v>-0.72599999999999998</v>
      </c>
      <c r="U246" s="241"/>
      <c r="V246" s="241">
        <f t="shared" ref="V246:V249" si="229">P246-Q246-U246</f>
        <v>-9.9999999997546496E-4</v>
      </c>
      <c r="W246" s="241"/>
      <c r="X246" s="241"/>
      <c r="Y246" s="241"/>
      <c r="Z246" s="241"/>
      <c r="AA246" s="239" t="s">
        <v>66</v>
      </c>
      <c r="AB246" s="239" t="s">
        <v>66</v>
      </c>
    </row>
    <row r="247" spans="2:28" ht="63.75" x14ac:dyDescent="0.2">
      <c r="B247" s="238"/>
      <c r="C247" s="238"/>
      <c r="D247" s="250" t="s">
        <v>71</v>
      </c>
      <c r="E247" s="246" t="s">
        <v>104</v>
      </c>
      <c r="F247" s="241">
        <v>6199</v>
      </c>
      <c r="G247" s="241">
        <v>6199</v>
      </c>
      <c r="H247" s="241">
        <v>3790</v>
      </c>
      <c r="I247" s="241">
        <v>3789.491</v>
      </c>
      <c r="J247" s="241">
        <f t="shared" si="220"/>
        <v>-2409.509</v>
      </c>
      <c r="K247" s="241">
        <v>3789.491</v>
      </c>
      <c r="L247" s="242">
        <f t="shared" si="188"/>
        <v>99.986569920844332</v>
      </c>
      <c r="M247" s="242">
        <f t="shared" si="221"/>
        <v>6199</v>
      </c>
      <c r="N247" s="241">
        <f t="shared" si="227"/>
        <v>100</v>
      </c>
      <c r="O247" s="241">
        <f t="shared" si="228"/>
        <v>0</v>
      </c>
      <c r="P247" s="241">
        <f t="shared" si="224"/>
        <v>-0.50900000000001455</v>
      </c>
      <c r="Q247" s="241">
        <f t="shared" si="225"/>
        <v>-0.50800000000000001</v>
      </c>
      <c r="R247" s="241"/>
      <c r="S247" s="242"/>
      <c r="T247" s="241">
        <v>-0.50800000000000001</v>
      </c>
      <c r="U247" s="241"/>
      <c r="V247" s="241">
        <f t="shared" si="229"/>
        <v>-1.0000000000145448E-3</v>
      </c>
      <c r="W247" s="241"/>
      <c r="X247" s="241"/>
      <c r="Y247" s="241"/>
      <c r="Z247" s="241"/>
      <c r="AA247" s="239" t="s">
        <v>66</v>
      </c>
      <c r="AB247" s="239" t="s">
        <v>219</v>
      </c>
    </row>
    <row r="248" spans="2:28" ht="63.75" x14ac:dyDescent="0.2">
      <c r="B248" s="238"/>
      <c r="C248" s="238"/>
      <c r="D248" s="250" t="s">
        <v>97</v>
      </c>
      <c r="E248" s="246" t="s">
        <v>98</v>
      </c>
      <c r="F248" s="241">
        <v>57395</v>
      </c>
      <c r="G248" s="241">
        <v>33173</v>
      </c>
      <c r="H248" s="241">
        <v>33173</v>
      </c>
      <c r="I248" s="241">
        <v>33172.595000000001</v>
      </c>
      <c r="J248" s="241">
        <f t="shared" si="220"/>
        <v>-0.40499999999883585</v>
      </c>
      <c r="K248" s="241">
        <v>33172.595000000001</v>
      </c>
      <c r="L248" s="242">
        <f t="shared" si="188"/>
        <v>99.998779127603783</v>
      </c>
      <c r="M248" s="242">
        <f t="shared" si="221"/>
        <v>57395</v>
      </c>
      <c r="N248" s="241">
        <f t="shared" si="227"/>
        <v>100</v>
      </c>
      <c r="O248" s="241">
        <f t="shared" si="228"/>
        <v>0</v>
      </c>
      <c r="P248" s="241">
        <f t="shared" si="224"/>
        <v>-0.40499999999883585</v>
      </c>
      <c r="Q248" s="241">
        <f t="shared" si="225"/>
        <v>-0.40400000000000003</v>
      </c>
      <c r="R248" s="242"/>
      <c r="S248" s="242"/>
      <c r="T248" s="241">
        <v>-0.40400000000000003</v>
      </c>
      <c r="U248" s="241"/>
      <c r="V248" s="241">
        <f t="shared" si="229"/>
        <v>-9.9999999883582102E-4</v>
      </c>
      <c r="W248" s="241"/>
      <c r="X248" s="241"/>
      <c r="Y248" s="241"/>
      <c r="Z248" s="241"/>
      <c r="AA248" s="239" t="s">
        <v>66</v>
      </c>
      <c r="AB248" s="239" t="s">
        <v>66</v>
      </c>
    </row>
    <row r="249" spans="2:28" ht="63.75" x14ac:dyDescent="0.2">
      <c r="B249" s="238"/>
      <c r="C249" s="238"/>
      <c r="D249" s="250" t="s">
        <v>73</v>
      </c>
      <c r="E249" s="246" t="s">
        <v>74</v>
      </c>
      <c r="F249" s="241">
        <v>403</v>
      </c>
      <c r="G249" s="241">
        <v>403</v>
      </c>
      <c r="H249" s="241">
        <v>182</v>
      </c>
      <c r="I249" s="241">
        <v>400.48200000000003</v>
      </c>
      <c r="J249" s="241">
        <f t="shared" si="220"/>
        <v>-2.5179999999999723</v>
      </c>
      <c r="K249" s="241">
        <v>181.839</v>
      </c>
      <c r="L249" s="242">
        <f t="shared" si="188"/>
        <v>99.91153846153847</v>
      </c>
      <c r="M249" s="242">
        <f t="shared" si="221"/>
        <v>403</v>
      </c>
      <c r="N249" s="241">
        <f t="shared" si="227"/>
        <v>100</v>
      </c>
      <c r="O249" s="241">
        <f t="shared" si="228"/>
        <v>0</v>
      </c>
      <c r="P249" s="241">
        <f t="shared" si="224"/>
        <v>-0.16100000000000136</v>
      </c>
      <c r="Q249" s="241">
        <f t="shared" si="225"/>
        <v>-0.16</v>
      </c>
      <c r="R249" s="242"/>
      <c r="S249" s="242"/>
      <c r="T249" s="241">
        <v>-0.16</v>
      </c>
      <c r="U249" s="241"/>
      <c r="V249" s="241">
        <f t="shared" si="229"/>
        <v>-1.0000000000013609E-3</v>
      </c>
      <c r="W249" s="241"/>
      <c r="X249" s="241"/>
      <c r="Y249" s="241"/>
      <c r="Z249" s="241"/>
      <c r="AA249" s="239" t="s">
        <v>66</v>
      </c>
      <c r="AB249" s="239" t="s">
        <v>66</v>
      </c>
    </row>
    <row r="250" spans="2:28" ht="72.75" customHeight="1" x14ac:dyDescent="0.2">
      <c r="B250" s="245"/>
      <c r="C250" s="238"/>
      <c r="D250" s="250" t="s">
        <v>75</v>
      </c>
      <c r="E250" s="246" t="s">
        <v>76</v>
      </c>
      <c r="F250" s="241">
        <v>7081</v>
      </c>
      <c r="G250" s="241">
        <v>7081</v>
      </c>
      <c r="H250" s="241">
        <v>400</v>
      </c>
      <c r="I250" s="241">
        <v>2524.1370000000002</v>
      </c>
      <c r="J250" s="241">
        <f t="shared" si="220"/>
        <v>-4556.8629999999994</v>
      </c>
      <c r="K250" s="241">
        <v>400</v>
      </c>
      <c r="L250" s="242">
        <f t="shared" si="188"/>
        <v>100</v>
      </c>
      <c r="M250" s="242">
        <f t="shared" si="221"/>
        <v>7081</v>
      </c>
      <c r="N250" s="241">
        <f t="shared" si="227"/>
        <v>100</v>
      </c>
      <c r="O250" s="241">
        <f t="shared" si="228"/>
        <v>0</v>
      </c>
      <c r="P250" s="241">
        <f t="shared" si="224"/>
        <v>0</v>
      </c>
      <c r="Q250" s="241">
        <f t="shared" si="225"/>
        <v>0</v>
      </c>
      <c r="R250" s="242"/>
      <c r="S250" s="242"/>
      <c r="T250" s="242"/>
      <c r="U250" s="242"/>
      <c r="V250" s="241">
        <v>0</v>
      </c>
      <c r="W250" s="241"/>
      <c r="X250" s="241"/>
      <c r="Y250" s="241"/>
      <c r="Z250" s="241"/>
      <c r="AA250" s="239"/>
      <c r="AB250" s="239" t="s">
        <v>66</v>
      </c>
    </row>
    <row r="251" spans="2:28" ht="63.75" x14ac:dyDescent="0.2">
      <c r="B251" s="238"/>
      <c r="C251" s="238"/>
      <c r="D251" s="250" t="s">
        <v>77</v>
      </c>
      <c r="E251" s="246" t="s">
        <v>129</v>
      </c>
      <c r="F251" s="241">
        <v>72332</v>
      </c>
      <c r="G251" s="241">
        <v>1668</v>
      </c>
      <c r="H251" s="241">
        <v>973</v>
      </c>
      <c r="I251" s="241">
        <v>972.37900000000002</v>
      </c>
      <c r="J251" s="241">
        <f t="shared" si="220"/>
        <v>-695.62099999999998</v>
      </c>
      <c r="K251" s="241">
        <v>972.37900000000002</v>
      </c>
      <c r="L251" s="242">
        <f t="shared" si="188"/>
        <v>99.936176772867427</v>
      </c>
      <c r="M251" s="242">
        <f t="shared" si="221"/>
        <v>72332</v>
      </c>
      <c r="N251" s="241">
        <f t="shared" si="227"/>
        <v>100</v>
      </c>
      <c r="O251" s="241">
        <f t="shared" si="228"/>
        <v>0</v>
      </c>
      <c r="P251" s="241">
        <f t="shared" si="224"/>
        <v>-0.6209999999999809</v>
      </c>
      <c r="Q251" s="241">
        <f t="shared" si="225"/>
        <v>-0.62</v>
      </c>
      <c r="R251" s="242"/>
      <c r="S251" s="242"/>
      <c r="T251" s="241">
        <v>-0.62</v>
      </c>
      <c r="U251" s="241"/>
      <c r="V251" s="241">
        <v>0</v>
      </c>
      <c r="W251" s="241"/>
      <c r="X251" s="241"/>
      <c r="Y251" s="241"/>
      <c r="Z251" s="241"/>
      <c r="AA251" s="239" t="s">
        <v>66</v>
      </c>
      <c r="AB251" s="239" t="s">
        <v>66</v>
      </c>
    </row>
    <row r="252" spans="2:28" ht="79.5" customHeight="1" x14ac:dyDescent="0.2">
      <c r="B252" s="238" t="s">
        <v>154</v>
      </c>
      <c r="C252" s="238"/>
      <c r="D252" s="238"/>
      <c r="E252" s="427" t="s">
        <v>251</v>
      </c>
      <c r="F252" s="241">
        <f t="shared" ref="F252:K252" si="230">F253</f>
        <v>893190</v>
      </c>
      <c r="G252" s="241">
        <f t="shared" si="230"/>
        <v>583569</v>
      </c>
      <c r="H252" s="241">
        <f t="shared" si="230"/>
        <v>468440</v>
      </c>
      <c r="I252" s="241">
        <f t="shared" si="230"/>
        <v>560234.81494999991</v>
      </c>
      <c r="J252" s="241">
        <f t="shared" si="230"/>
        <v>-23334.185049999996</v>
      </c>
      <c r="K252" s="241">
        <f t="shared" si="230"/>
        <v>468409.27795000002</v>
      </c>
      <c r="L252" s="242">
        <f t="shared" si="188"/>
        <v>99.993441625394937</v>
      </c>
      <c r="M252" s="241">
        <f t="shared" ref="M252:T252" si="231">M253</f>
        <v>893190</v>
      </c>
      <c r="N252" s="241">
        <f t="shared" si="227"/>
        <v>100</v>
      </c>
      <c r="O252" s="241">
        <f t="shared" si="231"/>
        <v>0</v>
      </c>
      <c r="P252" s="241">
        <f t="shared" si="231"/>
        <v>-30.722050000000351</v>
      </c>
      <c r="Q252" s="241">
        <f t="shared" si="231"/>
        <v>-30.72</v>
      </c>
      <c r="R252" s="241">
        <f t="shared" si="231"/>
        <v>0</v>
      </c>
      <c r="S252" s="241">
        <f t="shared" si="231"/>
        <v>-1.423</v>
      </c>
      <c r="T252" s="241">
        <f t="shared" si="231"/>
        <v>-5.2970000000000006</v>
      </c>
      <c r="U252" s="241">
        <v>0</v>
      </c>
      <c r="V252" s="241">
        <v>0</v>
      </c>
      <c r="W252" s="241">
        <v>0</v>
      </c>
      <c r="X252" s="241">
        <v>0</v>
      </c>
      <c r="Y252" s="241">
        <v>0</v>
      </c>
      <c r="Z252" s="241">
        <v>0</v>
      </c>
      <c r="AA252" s="282"/>
      <c r="AB252" s="239"/>
    </row>
    <row r="253" spans="2:28" ht="25.5" x14ac:dyDescent="0.2">
      <c r="B253" s="238"/>
      <c r="C253" s="238" t="s">
        <v>46</v>
      </c>
      <c r="D253" s="238"/>
      <c r="E253" s="274" t="s">
        <v>47</v>
      </c>
      <c r="F253" s="241">
        <f t="shared" ref="F253:R253" si="232">F254+F255+F256+F257+F258+F259+F260+F261+F262+F263+F264+F265+F266+F267+F268+F269+F270</f>
        <v>893190</v>
      </c>
      <c r="G253" s="241">
        <f t="shared" si="232"/>
        <v>583569</v>
      </c>
      <c r="H253" s="241">
        <f t="shared" si="232"/>
        <v>468440</v>
      </c>
      <c r="I253" s="241">
        <f t="shared" si="232"/>
        <v>560234.81494999991</v>
      </c>
      <c r="J253" s="241">
        <f t="shared" si="232"/>
        <v>-23334.185049999996</v>
      </c>
      <c r="K253" s="241">
        <f t="shared" si="232"/>
        <v>468409.27795000002</v>
      </c>
      <c r="L253" s="242">
        <f t="shared" si="188"/>
        <v>99.993441625394937</v>
      </c>
      <c r="M253" s="241">
        <f t="shared" si="232"/>
        <v>893190</v>
      </c>
      <c r="N253" s="241">
        <f t="shared" si="232"/>
        <v>1700</v>
      </c>
      <c r="O253" s="241">
        <f t="shared" si="232"/>
        <v>0</v>
      </c>
      <c r="P253" s="241">
        <f t="shared" si="232"/>
        <v>-30.722050000000351</v>
      </c>
      <c r="Q253" s="241">
        <f t="shared" si="232"/>
        <v>-30.72</v>
      </c>
      <c r="R253" s="241">
        <f t="shared" si="232"/>
        <v>0</v>
      </c>
      <c r="S253" s="241">
        <f t="shared" ref="S253:U253" si="233">S254+S255+S256+S257+S258+S259+S260+S261+S262+S263+S264+S265+S266+S267+S268+S269</f>
        <v>-1.423</v>
      </c>
      <c r="T253" s="241">
        <f t="shared" si="233"/>
        <v>-5.2970000000000006</v>
      </c>
      <c r="U253" s="241">
        <f t="shared" si="233"/>
        <v>0</v>
      </c>
      <c r="V253" s="241">
        <f t="shared" ref="V253:Z253" si="234">+V259+V261+V262+V263+V264+V268</f>
        <v>-6.7118532953713839E-13</v>
      </c>
      <c r="W253" s="241">
        <f t="shared" si="234"/>
        <v>0</v>
      </c>
      <c r="X253" s="241">
        <f t="shared" si="234"/>
        <v>0</v>
      </c>
      <c r="Y253" s="241">
        <f t="shared" si="234"/>
        <v>0</v>
      </c>
      <c r="Z253" s="241">
        <f t="shared" si="234"/>
        <v>0</v>
      </c>
      <c r="AA253" s="239"/>
      <c r="AB253" s="239"/>
    </row>
    <row r="254" spans="2:28" x14ac:dyDescent="0.2">
      <c r="B254" s="238"/>
      <c r="C254" s="238"/>
      <c r="D254" s="238" t="s">
        <v>88</v>
      </c>
      <c r="E254" s="247" t="s">
        <v>49</v>
      </c>
      <c r="F254" s="241">
        <v>447196</v>
      </c>
      <c r="G254" s="241">
        <v>257938</v>
      </c>
      <c r="H254" s="241">
        <v>257938</v>
      </c>
      <c r="I254" s="241">
        <v>257938</v>
      </c>
      <c r="J254" s="241">
        <f t="shared" ref="J254:J270" si="235">I254-G254</f>
        <v>0</v>
      </c>
      <c r="K254" s="241">
        <v>257938</v>
      </c>
      <c r="L254" s="242">
        <f t="shared" si="188"/>
        <v>100</v>
      </c>
      <c r="M254" s="242">
        <f t="shared" ref="M254:M270" si="236">F254</f>
        <v>447196</v>
      </c>
      <c r="N254" s="241">
        <v>100</v>
      </c>
      <c r="O254" s="241">
        <f t="shared" ref="O254:O258" si="237">M254-F254</f>
        <v>0</v>
      </c>
      <c r="P254" s="241">
        <f t="shared" ref="P254:P270" si="238">K254-H254</f>
        <v>0</v>
      </c>
      <c r="Q254" s="241">
        <f t="shared" ref="Q254:Q269" si="239">R254+S254+T254</f>
        <v>0</v>
      </c>
      <c r="R254" s="241"/>
      <c r="S254" s="242"/>
      <c r="T254" s="242"/>
      <c r="U254" s="241"/>
      <c r="V254" s="241">
        <f t="shared" ref="V254:V258" si="240">P254-Q254-U254</f>
        <v>0</v>
      </c>
      <c r="W254" s="241"/>
      <c r="X254" s="241"/>
      <c r="Y254" s="241"/>
      <c r="Z254" s="241"/>
      <c r="AA254" s="239"/>
      <c r="AB254" s="239"/>
    </row>
    <row r="255" spans="2:28" x14ac:dyDescent="0.2">
      <c r="B255" s="238"/>
      <c r="C255" s="238"/>
      <c r="D255" s="238" t="s">
        <v>101</v>
      </c>
      <c r="E255" s="247" t="s">
        <v>56</v>
      </c>
      <c r="F255" s="241">
        <v>14340</v>
      </c>
      <c r="G255" s="241">
        <v>7659</v>
      </c>
      <c r="H255" s="241">
        <v>7659</v>
      </c>
      <c r="I255" s="241">
        <v>7659</v>
      </c>
      <c r="J255" s="241">
        <f t="shared" si="235"/>
        <v>0</v>
      </c>
      <c r="K255" s="241">
        <v>7659</v>
      </c>
      <c r="L255" s="242">
        <f t="shared" si="188"/>
        <v>100</v>
      </c>
      <c r="M255" s="242">
        <f t="shared" si="236"/>
        <v>14340</v>
      </c>
      <c r="N255" s="241">
        <f t="shared" ref="N255:N271" si="241">M255/F255*100</f>
        <v>100</v>
      </c>
      <c r="O255" s="241">
        <f t="shared" si="237"/>
        <v>0</v>
      </c>
      <c r="P255" s="241">
        <f t="shared" si="238"/>
        <v>0</v>
      </c>
      <c r="Q255" s="241">
        <f t="shared" si="239"/>
        <v>0</v>
      </c>
      <c r="R255" s="241"/>
      <c r="S255" s="242"/>
      <c r="T255" s="241"/>
      <c r="U255" s="241"/>
      <c r="V255" s="241">
        <f t="shared" si="240"/>
        <v>0</v>
      </c>
      <c r="W255" s="241"/>
      <c r="X255" s="241"/>
      <c r="Y255" s="241"/>
      <c r="Z255" s="241"/>
      <c r="AA255" s="239"/>
      <c r="AB255" s="239"/>
    </row>
    <row r="256" spans="2:28" ht="38.25" x14ac:dyDescent="0.2">
      <c r="B256" s="245"/>
      <c r="C256" s="238"/>
      <c r="D256" s="250" t="s">
        <v>57</v>
      </c>
      <c r="E256" s="251" t="s">
        <v>58</v>
      </c>
      <c r="F256" s="241">
        <v>8715</v>
      </c>
      <c r="G256" s="241">
        <v>5077</v>
      </c>
      <c r="H256" s="241">
        <v>5077</v>
      </c>
      <c r="I256" s="241">
        <v>5077</v>
      </c>
      <c r="J256" s="241">
        <f t="shared" si="235"/>
        <v>0</v>
      </c>
      <c r="K256" s="241">
        <v>5077</v>
      </c>
      <c r="L256" s="242">
        <f t="shared" si="188"/>
        <v>100</v>
      </c>
      <c r="M256" s="242">
        <f t="shared" si="236"/>
        <v>8715</v>
      </c>
      <c r="N256" s="241">
        <f t="shared" si="241"/>
        <v>100</v>
      </c>
      <c r="O256" s="241">
        <f t="shared" si="237"/>
        <v>0</v>
      </c>
      <c r="P256" s="241">
        <f t="shared" si="238"/>
        <v>0</v>
      </c>
      <c r="Q256" s="241">
        <f t="shared" si="239"/>
        <v>0</v>
      </c>
      <c r="R256" s="242"/>
      <c r="S256" s="242"/>
      <c r="T256" s="241"/>
      <c r="U256" s="241"/>
      <c r="V256" s="241">
        <v>0</v>
      </c>
      <c r="W256" s="241"/>
      <c r="X256" s="241"/>
      <c r="Y256" s="241"/>
      <c r="Z256" s="241"/>
      <c r="AA256" s="239"/>
      <c r="AB256" s="239"/>
    </row>
    <row r="257" spans="2:28" x14ac:dyDescent="0.2">
      <c r="B257" s="238"/>
      <c r="C257" s="238"/>
      <c r="D257" s="238" t="s">
        <v>59</v>
      </c>
      <c r="E257" s="247" t="s">
        <v>60</v>
      </c>
      <c r="F257" s="241">
        <v>23625</v>
      </c>
      <c r="G257" s="241">
        <v>14241</v>
      </c>
      <c r="H257" s="241">
        <v>14241</v>
      </c>
      <c r="I257" s="241">
        <v>14241</v>
      </c>
      <c r="J257" s="241">
        <f t="shared" si="235"/>
        <v>0</v>
      </c>
      <c r="K257" s="241">
        <v>14241</v>
      </c>
      <c r="L257" s="242">
        <f t="shared" si="188"/>
        <v>100</v>
      </c>
      <c r="M257" s="242">
        <f t="shared" si="236"/>
        <v>23625</v>
      </c>
      <c r="N257" s="241">
        <v>100</v>
      </c>
      <c r="O257" s="241">
        <f t="shared" si="237"/>
        <v>0</v>
      </c>
      <c r="P257" s="241">
        <f t="shared" si="238"/>
        <v>0</v>
      </c>
      <c r="Q257" s="241">
        <f t="shared" si="239"/>
        <v>0</v>
      </c>
      <c r="R257" s="241"/>
      <c r="S257" s="241"/>
      <c r="T257" s="241"/>
      <c r="U257" s="241"/>
      <c r="V257" s="241">
        <f t="shared" si="240"/>
        <v>0</v>
      </c>
      <c r="W257" s="241"/>
      <c r="X257" s="241"/>
      <c r="Y257" s="241"/>
      <c r="Z257" s="241"/>
      <c r="AA257" s="239"/>
      <c r="AB257" s="239"/>
    </row>
    <row r="258" spans="2:28" ht="38.25" x14ac:dyDescent="0.2">
      <c r="B258" s="238"/>
      <c r="C258" s="238"/>
      <c r="D258" s="238" t="s">
        <v>61</v>
      </c>
      <c r="E258" s="247" t="s">
        <v>102</v>
      </c>
      <c r="F258" s="241">
        <v>20134</v>
      </c>
      <c r="G258" s="241">
        <v>11691</v>
      </c>
      <c r="H258" s="241">
        <v>11691</v>
      </c>
      <c r="I258" s="241">
        <v>11691</v>
      </c>
      <c r="J258" s="241">
        <f t="shared" si="235"/>
        <v>0</v>
      </c>
      <c r="K258" s="241">
        <v>11691</v>
      </c>
      <c r="L258" s="242">
        <f t="shared" si="188"/>
        <v>100</v>
      </c>
      <c r="M258" s="242">
        <f t="shared" si="236"/>
        <v>20134</v>
      </c>
      <c r="N258" s="241">
        <f t="shared" si="241"/>
        <v>100</v>
      </c>
      <c r="O258" s="241">
        <f t="shared" si="237"/>
        <v>0</v>
      </c>
      <c r="P258" s="241">
        <f t="shared" si="238"/>
        <v>0</v>
      </c>
      <c r="Q258" s="241">
        <f t="shared" si="239"/>
        <v>0</v>
      </c>
      <c r="R258" s="242"/>
      <c r="S258" s="242"/>
      <c r="T258" s="241"/>
      <c r="U258" s="241"/>
      <c r="V258" s="241">
        <f t="shared" si="240"/>
        <v>0</v>
      </c>
      <c r="W258" s="241"/>
      <c r="X258" s="241"/>
      <c r="Y258" s="241"/>
      <c r="Z258" s="241"/>
      <c r="AA258" s="239"/>
      <c r="AB258" s="239"/>
    </row>
    <row r="259" spans="2:28" ht="68.25" customHeight="1" x14ac:dyDescent="0.2">
      <c r="B259" s="238"/>
      <c r="C259" s="238"/>
      <c r="D259" s="250" t="s">
        <v>89</v>
      </c>
      <c r="E259" s="246" t="s">
        <v>110</v>
      </c>
      <c r="F259" s="241">
        <v>228</v>
      </c>
      <c r="G259" s="241">
        <v>121</v>
      </c>
      <c r="H259" s="241">
        <v>121</v>
      </c>
      <c r="I259" s="241">
        <v>120.55200000000001</v>
      </c>
      <c r="J259" s="241">
        <f t="shared" si="235"/>
        <v>-0.44799999999999329</v>
      </c>
      <c r="K259" s="241">
        <v>120.55200000000001</v>
      </c>
      <c r="L259" s="242">
        <f t="shared" si="188"/>
        <v>99.629752066115714</v>
      </c>
      <c r="M259" s="242">
        <f t="shared" si="236"/>
        <v>228</v>
      </c>
      <c r="N259" s="241">
        <f t="shared" si="241"/>
        <v>100</v>
      </c>
      <c r="O259" s="241">
        <v>0</v>
      </c>
      <c r="P259" s="241">
        <f t="shared" si="238"/>
        <v>-0.44799999999999329</v>
      </c>
      <c r="Q259" s="241">
        <f t="shared" si="239"/>
        <v>-0.44800000000000001</v>
      </c>
      <c r="R259" s="241"/>
      <c r="S259" s="241">
        <v>-0.44800000000000001</v>
      </c>
      <c r="T259" s="241"/>
      <c r="U259" s="241"/>
      <c r="V259" s="241">
        <v>0</v>
      </c>
      <c r="W259" s="241"/>
      <c r="X259" s="241"/>
      <c r="Y259" s="241"/>
      <c r="Z259" s="241"/>
      <c r="AA259" s="239" t="s">
        <v>66</v>
      </c>
      <c r="AB259" s="239" t="s">
        <v>66</v>
      </c>
    </row>
    <row r="260" spans="2:28" ht="65.25" customHeight="1" x14ac:dyDescent="0.2">
      <c r="B260" s="238"/>
      <c r="C260" s="238"/>
      <c r="D260" s="238" t="s">
        <v>64</v>
      </c>
      <c r="E260" s="283" t="s">
        <v>65</v>
      </c>
      <c r="F260" s="241">
        <v>13422</v>
      </c>
      <c r="G260" s="241">
        <v>6667</v>
      </c>
      <c r="H260" s="241">
        <v>6667</v>
      </c>
      <c r="I260" s="241">
        <v>6666.0249999999996</v>
      </c>
      <c r="J260" s="241">
        <f t="shared" si="235"/>
        <v>-0.9750000000003638</v>
      </c>
      <c r="K260" s="241">
        <v>6666.0249999999996</v>
      </c>
      <c r="L260" s="242">
        <f t="shared" si="188"/>
        <v>99.985375731213438</v>
      </c>
      <c r="M260" s="242">
        <f t="shared" si="236"/>
        <v>13422</v>
      </c>
      <c r="N260" s="241">
        <f t="shared" si="241"/>
        <v>100</v>
      </c>
      <c r="O260" s="241">
        <f t="shared" ref="O260:O270" si="242">M260-F260</f>
        <v>0</v>
      </c>
      <c r="P260" s="241">
        <f t="shared" si="238"/>
        <v>-0.9750000000003638</v>
      </c>
      <c r="Q260" s="241">
        <f t="shared" si="239"/>
        <v>-0.97499999999999998</v>
      </c>
      <c r="R260" s="242"/>
      <c r="S260" s="242">
        <v>-0.97499999999999998</v>
      </c>
      <c r="T260" s="241"/>
      <c r="U260" s="241"/>
      <c r="V260" s="241">
        <f t="shared" ref="V260:V261" si="243">P260-Q260-U260</f>
        <v>-3.638200851696638E-13</v>
      </c>
      <c r="W260" s="241"/>
      <c r="X260" s="241"/>
      <c r="Y260" s="241"/>
      <c r="Z260" s="241"/>
      <c r="AA260" s="239" t="s">
        <v>66</v>
      </c>
      <c r="AB260" s="239" t="s">
        <v>66</v>
      </c>
    </row>
    <row r="261" spans="2:28" ht="58.5" customHeight="1" x14ac:dyDescent="0.2">
      <c r="B261" s="238"/>
      <c r="C261" s="238"/>
      <c r="D261" s="250" t="s">
        <v>91</v>
      </c>
      <c r="E261" s="246" t="s">
        <v>92</v>
      </c>
      <c r="F261" s="241">
        <v>218631</v>
      </c>
      <c r="G261" s="241">
        <v>203272</v>
      </c>
      <c r="H261" s="241">
        <v>95877</v>
      </c>
      <c r="I261" s="241">
        <v>185391.318</v>
      </c>
      <c r="J261" s="241">
        <f t="shared" si="235"/>
        <v>-17880.682000000001</v>
      </c>
      <c r="K261" s="241">
        <v>95877</v>
      </c>
      <c r="L261" s="242">
        <f t="shared" si="188"/>
        <v>100</v>
      </c>
      <c r="M261" s="242">
        <f t="shared" si="236"/>
        <v>218631</v>
      </c>
      <c r="N261" s="241">
        <f t="shared" si="241"/>
        <v>100</v>
      </c>
      <c r="O261" s="241">
        <f t="shared" si="242"/>
        <v>0</v>
      </c>
      <c r="P261" s="241">
        <f t="shared" si="238"/>
        <v>0</v>
      </c>
      <c r="Q261" s="241">
        <f t="shared" si="239"/>
        <v>0</v>
      </c>
      <c r="R261" s="242"/>
      <c r="S261" s="242"/>
      <c r="T261" s="241"/>
      <c r="U261" s="241"/>
      <c r="V261" s="241">
        <f t="shared" si="243"/>
        <v>0</v>
      </c>
      <c r="W261" s="241"/>
      <c r="X261" s="241"/>
      <c r="Y261" s="241"/>
      <c r="Z261" s="241"/>
      <c r="AA261" s="239"/>
      <c r="AB261" s="7" t="s">
        <v>242</v>
      </c>
    </row>
    <row r="262" spans="2:28" ht="68.25" customHeight="1" x14ac:dyDescent="0.2">
      <c r="B262" s="238"/>
      <c r="C262" s="238"/>
      <c r="D262" s="250" t="s">
        <v>93</v>
      </c>
      <c r="E262" s="246" t="s">
        <v>94</v>
      </c>
      <c r="F262" s="241">
        <v>13235</v>
      </c>
      <c r="G262" s="241">
        <v>12749</v>
      </c>
      <c r="H262" s="241">
        <v>12590</v>
      </c>
      <c r="I262" s="241">
        <v>12589.692999999999</v>
      </c>
      <c r="J262" s="241">
        <f t="shared" si="235"/>
        <v>-159.3070000000007</v>
      </c>
      <c r="K262" s="241">
        <v>12589.692999999999</v>
      </c>
      <c r="L262" s="242">
        <f t="shared" si="188"/>
        <v>99.997561556791098</v>
      </c>
      <c r="M262" s="242">
        <f t="shared" si="236"/>
        <v>13235</v>
      </c>
      <c r="N262" s="241">
        <f t="shared" si="241"/>
        <v>100</v>
      </c>
      <c r="O262" s="241">
        <f t="shared" si="242"/>
        <v>0</v>
      </c>
      <c r="P262" s="241">
        <f t="shared" si="238"/>
        <v>-0.30700000000069849</v>
      </c>
      <c r="Q262" s="241">
        <f t="shared" si="239"/>
        <v>-0.307</v>
      </c>
      <c r="R262" s="242"/>
      <c r="S262" s="242"/>
      <c r="T262" s="241">
        <v>-0.307</v>
      </c>
      <c r="U262" s="241"/>
      <c r="V262" s="241">
        <f>P262-Q262-U262</f>
        <v>-6.9849681594291724E-13</v>
      </c>
      <c r="W262" s="241"/>
      <c r="X262" s="241"/>
      <c r="Y262" s="241"/>
      <c r="Z262" s="241"/>
      <c r="AA262" s="239" t="s">
        <v>66</v>
      </c>
      <c r="AB262" s="239" t="s">
        <v>66</v>
      </c>
    </row>
    <row r="263" spans="2:28" ht="66" customHeight="1" x14ac:dyDescent="0.2">
      <c r="B263" s="238"/>
      <c r="C263" s="238"/>
      <c r="D263" s="250" t="s">
        <v>95</v>
      </c>
      <c r="E263" s="284" t="s">
        <v>96</v>
      </c>
      <c r="F263" s="241">
        <v>1659</v>
      </c>
      <c r="G263" s="241">
        <v>1659</v>
      </c>
      <c r="H263" s="241">
        <v>1659</v>
      </c>
      <c r="I263" s="241">
        <v>1658.8</v>
      </c>
      <c r="J263" s="241">
        <f t="shared" si="235"/>
        <v>-0.20000000000004547</v>
      </c>
      <c r="K263" s="241">
        <v>1658.8</v>
      </c>
      <c r="L263" s="242">
        <f t="shared" si="188"/>
        <v>99.987944544906568</v>
      </c>
      <c r="M263" s="242">
        <f t="shared" si="236"/>
        <v>1659</v>
      </c>
      <c r="N263" s="241">
        <f t="shared" si="241"/>
        <v>100</v>
      </c>
      <c r="O263" s="241">
        <f t="shared" si="242"/>
        <v>0</v>
      </c>
      <c r="P263" s="241">
        <f t="shared" si="238"/>
        <v>-0.20000000000004547</v>
      </c>
      <c r="Q263" s="241">
        <f t="shared" si="239"/>
        <v>-0.2</v>
      </c>
      <c r="R263" s="242"/>
      <c r="S263" s="242"/>
      <c r="T263" s="241">
        <v>-0.2</v>
      </c>
      <c r="U263" s="241"/>
      <c r="V263" s="241">
        <v>0</v>
      </c>
      <c r="W263" s="241"/>
      <c r="X263" s="241"/>
      <c r="Y263" s="241"/>
      <c r="Z263" s="241"/>
      <c r="AA263" s="239" t="s">
        <v>66</v>
      </c>
      <c r="AB263" s="239" t="s">
        <v>66</v>
      </c>
    </row>
    <row r="264" spans="2:28" ht="25.5" x14ac:dyDescent="0.2">
      <c r="B264" s="238"/>
      <c r="C264" s="238"/>
      <c r="D264" s="238" t="s">
        <v>71</v>
      </c>
      <c r="E264" s="247" t="s">
        <v>104</v>
      </c>
      <c r="F264" s="241">
        <v>5508</v>
      </c>
      <c r="G264" s="241">
        <v>5508</v>
      </c>
      <c r="H264" s="241">
        <v>5508</v>
      </c>
      <c r="I264" s="241">
        <v>5507.9999500000004</v>
      </c>
      <c r="J264" s="241">
        <f t="shared" si="235"/>
        <v>-4.999999964638846E-5</v>
      </c>
      <c r="K264" s="241">
        <v>5507.9999500000004</v>
      </c>
      <c r="L264" s="242">
        <f t="shared" si="188"/>
        <v>99.999999092229487</v>
      </c>
      <c r="M264" s="242">
        <f t="shared" si="236"/>
        <v>5508</v>
      </c>
      <c r="N264" s="241">
        <f t="shared" si="241"/>
        <v>100</v>
      </c>
      <c r="O264" s="241">
        <f t="shared" si="242"/>
        <v>0</v>
      </c>
      <c r="P264" s="241">
        <f t="shared" si="238"/>
        <v>-4.999999964638846E-5</v>
      </c>
      <c r="Q264" s="241">
        <f t="shared" si="239"/>
        <v>0</v>
      </c>
      <c r="R264" s="242"/>
      <c r="S264" s="242"/>
      <c r="T264" s="241"/>
      <c r="U264" s="241"/>
      <c r="V264" s="241">
        <v>0</v>
      </c>
      <c r="W264" s="241"/>
      <c r="X264" s="241"/>
      <c r="Y264" s="241"/>
      <c r="Z264" s="241"/>
      <c r="AA264" s="239"/>
      <c r="AB264" s="239"/>
    </row>
    <row r="265" spans="2:28" ht="68.25" customHeight="1" x14ac:dyDescent="0.2">
      <c r="B265" s="238"/>
      <c r="C265" s="238"/>
      <c r="D265" s="250" t="s">
        <v>97</v>
      </c>
      <c r="E265" s="246" t="s">
        <v>98</v>
      </c>
      <c r="F265" s="241">
        <v>77151</v>
      </c>
      <c r="G265" s="241">
        <v>47203</v>
      </c>
      <c r="H265" s="241">
        <v>47203</v>
      </c>
      <c r="I265" s="241">
        <v>47199.466</v>
      </c>
      <c r="J265" s="241">
        <f t="shared" si="235"/>
        <v>-3.5339999999996508</v>
      </c>
      <c r="K265" s="241">
        <v>47199.466</v>
      </c>
      <c r="L265" s="242">
        <f t="shared" si="188"/>
        <v>99.992513187721116</v>
      </c>
      <c r="M265" s="242">
        <f t="shared" si="236"/>
        <v>77151</v>
      </c>
      <c r="N265" s="241">
        <f t="shared" si="241"/>
        <v>100</v>
      </c>
      <c r="O265" s="241">
        <f t="shared" si="242"/>
        <v>0</v>
      </c>
      <c r="P265" s="241">
        <f t="shared" si="238"/>
        <v>-3.5339999999996508</v>
      </c>
      <c r="Q265" s="241">
        <f t="shared" si="239"/>
        <v>-3.5329999999999999</v>
      </c>
      <c r="R265" s="242"/>
      <c r="S265" s="242"/>
      <c r="T265" s="241">
        <v>-3.5329999999999999</v>
      </c>
      <c r="U265" s="241"/>
      <c r="V265" s="241">
        <v>0</v>
      </c>
      <c r="W265" s="241"/>
      <c r="X265" s="241"/>
      <c r="Y265" s="241"/>
      <c r="Z265" s="241"/>
      <c r="AA265" s="239" t="s">
        <v>66</v>
      </c>
      <c r="AB265" s="239" t="s">
        <v>66</v>
      </c>
    </row>
    <row r="266" spans="2:28" ht="63.75" x14ac:dyDescent="0.2">
      <c r="B266" s="245"/>
      <c r="C266" s="238"/>
      <c r="D266" s="250" t="s">
        <v>73</v>
      </c>
      <c r="E266" s="246" t="s">
        <v>74</v>
      </c>
      <c r="F266" s="241">
        <v>419</v>
      </c>
      <c r="G266" s="241">
        <v>419</v>
      </c>
      <c r="H266" s="241">
        <v>232</v>
      </c>
      <c r="I266" s="241">
        <v>418.99900000000002</v>
      </c>
      <c r="J266" s="241">
        <f t="shared" si="235"/>
        <v>-9.9999999997635314E-4</v>
      </c>
      <c r="K266" s="241">
        <v>231.917</v>
      </c>
      <c r="L266" s="242">
        <f t="shared" si="188"/>
        <v>99.964224137931041</v>
      </c>
      <c r="M266" s="242">
        <f t="shared" si="236"/>
        <v>419</v>
      </c>
      <c r="N266" s="241">
        <f t="shared" si="241"/>
        <v>100</v>
      </c>
      <c r="O266" s="241">
        <f t="shared" si="242"/>
        <v>0</v>
      </c>
      <c r="P266" s="241">
        <f t="shared" si="238"/>
        <v>-8.2999999999998408E-2</v>
      </c>
      <c r="Q266" s="241">
        <f t="shared" si="239"/>
        <v>-8.2000000000000003E-2</v>
      </c>
      <c r="R266" s="242"/>
      <c r="S266" s="242"/>
      <c r="T266" s="241">
        <v>-8.2000000000000003E-2</v>
      </c>
      <c r="U266" s="241"/>
      <c r="V266" s="241">
        <v>0</v>
      </c>
      <c r="W266" s="241"/>
      <c r="X266" s="241"/>
      <c r="Y266" s="241"/>
      <c r="Z266" s="241"/>
      <c r="AA266" s="239" t="s">
        <v>66</v>
      </c>
      <c r="AB266" s="239"/>
    </row>
    <row r="267" spans="2:28" ht="87.75" customHeight="1" x14ac:dyDescent="0.2">
      <c r="B267" s="245"/>
      <c r="C267" s="238"/>
      <c r="D267" s="250" t="s">
        <v>75</v>
      </c>
      <c r="E267" s="246" t="s">
        <v>76</v>
      </c>
      <c r="F267" s="241">
        <v>7393</v>
      </c>
      <c r="G267" s="241">
        <v>7393</v>
      </c>
      <c r="H267" s="241">
        <v>400</v>
      </c>
      <c r="I267" s="241">
        <v>2524.1370000000002</v>
      </c>
      <c r="J267" s="241">
        <f t="shared" si="235"/>
        <v>-4868.8629999999994</v>
      </c>
      <c r="K267" s="241">
        <v>400</v>
      </c>
      <c r="L267" s="242">
        <f t="shared" si="188"/>
        <v>100</v>
      </c>
      <c r="M267" s="242">
        <f t="shared" si="236"/>
        <v>7393</v>
      </c>
      <c r="N267" s="241">
        <f t="shared" si="241"/>
        <v>100</v>
      </c>
      <c r="O267" s="241">
        <f t="shared" si="242"/>
        <v>0</v>
      </c>
      <c r="P267" s="241">
        <f t="shared" si="238"/>
        <v>0</v>
      </c>
      <c r="Q267" s="241">
        <f t="shared" si="239"/>
        <v>0</v>
      </c>
      <c r="R267" s="242"/>
      <c r="S267" s="242"/>
      <c r="T267" s="242"/>
      <c r="U267" s="242"/>
      <c r="V267" s="241">
        <v>0</v>
      </c>
      <c r="W267" s="241"/>
      <c r="X267" s="241"/>
      <c r="Y267" s="241"/>
      <c r="Z267" s="241"/>
      <c r="AA267" s="239"/>
      <c r="AB267" s="239" t="s">
        <v>229</v>
      </c>
    </row>
    <row r="268" spans="2:28" ht="69" customHeight="1" x14ac:dyDescent="0.2">
      <c r="B268" s="238"/>
      <c r="C268" s="238"/>
      <c r="D268" s="250" t="s">
        <v>77</v>
      </c>
      <c r="E268" s="246" t="s">
        <v>78</v>
      </c>
      <c r="F268" s="241">
        <v>40837</v>
      </c>
      <c r="G268" s="241">
        <v>1275</v>
      </c>
      <c r="H268" s="241">
        <v>880</v>
      </c>
      <c r="I268" s="241">
        <v>879.09500000000003</v>
      </c>
      <c r="J268" s="241">
        <f t="shared" si="235"/>
        <v>-395.90499999999997</v>
      </c>
      <c r="K268" s="241">
        <v>879.09500000000003</v>
      </c>
      <c r="L268" s="242">
        <f t="shared" si="188"/>
        <v>99.897159090909099</v>
      </c>
      <c r="M268" s="242">
        <f t="shared" si="236"/>
        <v>40837</v>
      </c>
      <c r="N268" s="241">
        <f t="shared" si="241"/>
        <v>100</v>
      </c>
      <c r="O268" s="241">
        <f t="shared" si="242"/>
        <v>0</v>
      </c>
      <c r="P268" s="242">
        <f t="shared" si="238"/>
        <v>-0.90499999999997272</v>
      </c>
      <c r="Q268" s="241">
        <f t="shared" si="239"/>
        <v>-0.90500000000000003</v>
      </c>
      <c r="R268" s="242"/>
      <c r="S268" s="242"/>
      <c r="T268" s="241">
        <v>-0.90500000000000003</v>
      </c>
      <c r="U268" s="241"/>
      <c r="V268" s="241">
        <f t="shared" ref="V268:V274" si="244">P268-Q268-U268</f>
        <v>2.7311486405778851E-14</v>
      </c>
      <c r="W268" s="241"/>
      <c r="X268" s="241"/>
      <c r="Y268" s="241"/>
      <c r="Z268" s="241"/>
      <c r="AA268" s="239" t="s">
        <v>66</v>
      </c>
      <c r="AB268" s="239" t="s">
        <v>66</v>
      </c>
    </row>
    <row r="269" spans="2:28" ht="70.5" customHeight="1" x14ac:dyDescent="0.2">
      <c r="B269" s="238"/>
      <c r="C269" s="238"/>
      <c r="D269" s="250" t="s">
        <v>79</v>
      </c>
      <c r="E269" s="246" t="s">
        <v>80</v>
      </c>
      <c r="F269" s="241">
        <v>673</v>
      </c>
      <c r="G269" s="241">
        <v>673</v>
      </c>
      <c r="H269" s="241">
        <v>673</v>
      </c>
      <c r="I269" s="241">
        <v>672.73</v>
      </c>
      <c r="J269" s="241">
        <f t="shared" si="235"/>
        <v>-0.26999999999998181</v>
      </c>
      <c r="K269" s="241">
        <v>672.73</v>
      </c>
      <c r="L269" s="242">
        <f t="shared" si="188"/>
        <v>99.95988112927192</v>
      </c>
      <c r="M269" s="242">
        <f t="shared" si="236"/>
        <v>673</v>
      </c>
      <c r="N269" s="241">
        <f t="shared" si="241"/>
        <v>100</v>
      </c>
      <c r="O269" s="241">
        <f t="shared" si="242"/>
        <v>0</v>
      </c>
      <c r="P269" s="242">
        <f t="shared" si="238"/>
        <v>-0.26999999999998181</v>
      </c>
      <c r="Q269" s="241">
        <f t="shared" si="239"/>
        <v>-0.27</v>
      </c>
      <c r="R269" s="242"/>
      <c r="S269" s="242"/>
      <c r="T269" s="241">
        <v>-0.27</v>
      </c>
      <c r="U269" s="241"/>
      <c r="V269" s="241">
        <v>0</v>
      </c>
      <c r="W269" s="241"/>
      <c r="X269" s="241"/>
      <c r="Y269" s="241"/>
      <c r="Z269" s="241"/>
      <c r="AA269" s="239" t="s">
        <v>66</v>
      </c>
      <c r="AB269" s="239" t="s">
        <v>66</v>
      </c>
    </row>
    <row r="270" spans="2:28" ht="25.5" x14ac:dyDescent="0.2">
      <c r="B270" s="238"/>
      <c r="C270" s="238"/>
      <c r="D270" s="238" t="s">
        <v>83</v>
      </c>
      <c r="E270" s="247" t="s">
        <v>153</v>
      </c>
      <c r="F270" s="241">
        <v>24</v>
      </c>
      <c r="G270" s="241">
        <v>24</v>
      </c>
      <c r="H270" s="241">
        <v>24</v>
      </c>
      <c r="I270" s="241">
        <v>0</v>
      </c>
      <c r="J270" s="241">
        <f t="shared" si="235"/>
        <v>-24</v>
      </c>
      <c r="K270" s="241">
        <v>0</v>
      </c>
      <c r="L270" s="242">
        <f t="shared" si="188"/>
        <v>0</v>
      </c>
      <c r="M270" s="242">
        <f t="shared" si="236"/>
        <v>24</v>
      </c>
      <c r="N270" s="241">
        <f t="shared" si="241"/>
        <v>100</v>
      </c>
      <c r="O270" s="241">
        <f t="shared" si="242"/>
        <v>0</v>
      </c>
      <c r="P270" s="241">
        <f t="shared" si="238"/>
        <v>-24</v>
      </c>
      <c r="Q270" s="241">
        <f t="shared" ref="Q270:Q285" si="245">R270+S270+T270</f>
        <v>-24</v>
      </c>
      <c r="R270" s="242"/>
      <c r="S270" s="242"/>
      <c r="T270" s="241">
        <v>-24</v>
      </c>
      <c r="U270" s="241"/>
      <c r="V270" s="241">
        <f t="shared" si="244"/>
        <v>0</v>
      </c>
      <c r="W270" s="241"/>
      <c r="X270" s="241"/>
      <c r="Y270" s="241"/>
      <c r="Z270" s="241"/>
      <c r="AA270" s="239"/>
      <c r="AB270" s="239"/>
    </row>
    <row r="271" spans="2:28" ht="79.5" customHeight="1" x14ac:dyDescent="0.2">
      <c r="B271" s="238" t="s">
        <v>154</v>
      </c>
      <c r="C271" s="238"/>
      <c r="D271" s="238"/>
      <c r="E271" s="46" t="s">
        <v>263</v>
      </c>
      <c r="F271" s="241">
        <f t="shared" ref="F271:K271" si="246">F272</f>
        <v>485186</v>
      </c>
      <c r="G271" s="241">
        <f t="shared" si="246"/>
        <v>374982</v>
      </c>
      <c r="H271" s="241">
        <f t="shared" si="246"/>
        <v>274003</v>
      </c>
      <c r="I271" s="241">
        <f t="shared" si="246"/>
        <v>350274.571</v>
      </c>
      <c r="J271" s="241">
        <f t="shared" si="246"/>
        <v>-24707.428999999996</v>
      </c>
      <c r="K271" s="241">
        <f t="shared" si="246"/>
        <v>274002.99900000001</v>
      </c>
      <c r="L271" s="242">
        <f t="shared" ref="L271:L335" si="247">(K271/H271)*100</f>
        <v>99.999999635040496</v>
      </c>
      <c r="M271" s="241">
        <f t="shared" ref="M271:T271" si="248">M272</f>
        <v>485186</v>
      </c>
      <c r="N271" s="241">
        <f t="shared" si="241"/>
        <v>100</v>
      </c>
      <c r="O271" s="241">
        <f t="shared" si="248"/>
        <v>0</v>
      </c>
      <c r="P271" s="241">
        <f t="shared" si="248"/>
        <v>-1.0000000002037268E-3</v>
      </c>
      <c r="Q271" s="241">
        <f t="shared" si="248"/>
        <v>0</v>
      </c>
      <c r="R271" s="241">
        <f t="shared" si="248"/>
        <v>0</v>
      </c>
      <c r="S271" s="241">
        <f t="shared" si="248"/>
        <v>0</v>
      </c>
      <c r="T271" s="241">
        <f t="shared" si="248"/>
        <v>0</v>
      </c>
      <c r="U271" s="241">
        <v>0</v>
      </c>
      <c r="V271" s="241">
        <v>0</v>
      </c>
      <c r="W271" s="241">
        <v>0</v>
      </c>
      <c r="X271" s="241">
        <v>0</v>
      </c>
      <c r="Y271" s="241">
        <v>0</v>
      </c>
      <c r="Z271" s="241">
        <v>0</v>
      </c>
      <c r="AA271" s="276"/>
      <c r="AB271" s="239"/>
    </row>
    <row r="272" spans="2:28" ht="25.5" x14ac:dyDescent="0.2">
      <c r="B272" s="238"/>
      <c r="C272" s="238" t="s">
        <v>46</v>
      </c>
      <c r="D272" s="238"/>
      <c r="E272" s="269" t="s">
        <v>47</v>
      </c>
      <c r="F272" s="241">
        <f t="shared" ref="F272:K272" si="249">F273+F274+F275+F276+F277+F279+F280+F281+F283+F284+F285+F278+F282</f>
        <v>485186</v>
      </c>
      <c r="G272" s="241">
        <f t="shared" si="249"/>
        <v>374982</v>
      </c>
      <c r="H272" s="241">
        <f t="shared" si="249"/>
        <v>274003</v>
      </c>
      <c r="I272" s="241">
        <f t="shared" si="249"/>
        <v>350274.571</v>
      </c>
      <c r="J272" s="241">
        <f t="shared" si="249"/>
        <v>-24707.428999999996</v>
      </c>
      <c r="K272" s="241">
        <f t="shared" si="249"/>
        <v>274002.99900000001</v>
      </c>
      <c r="L272" s="242">
        <f t="shared" si="247"/>
        <v>99.999999635040496</v>
      </c>
      <c r="M272" s="241">
        <f t="shared" ref="M272:R272" si="250">M273+M274+M275+M276+M277+M279+M280+M281+M283+M284+M285+M278+M282</f>
        <v>485186</v>
      </c>
      <c r="N272" s="241">
        <v>100</v>
      </c>
      <c r="O272" s="241">
        <f t="shared" si="250"/>
        <v>0</v>
      </c>
      <c r="P272" s="241">
        <f t="shared" si="250"/>
        <v>-1.0000000002037268E-3</v>
      </c>
      <c r="Q272" s="241">
        <f t="shared" si="250"/>
        <v>0</v>
      </c>
      <c r="R272" s="241">
        <f t="shared" si="250"/>
        <v>0</v>
      </c>
      <c r="S272" s="241">
        <f t="shared" ref="S272:Z272" si="251">SUM(S273:S285)</f>
        <v>0</v>
      </c>
      <c r="T272" s="241">
        <f t="shared" si="251"/>
        <v>0</v>
      </c>
      <c r="U272" s="241">
        <f t="shared" si="251"/>
        <v>0</v>
      </c>
      <c r="V272" s="241">
        <f t="shared" si="251"/>
        <v>-1.0000000002037268E-3</v>
      </c>
      <c r="W272" s="241">
        <f t="shared" si="251"/>
        <v>0</v>
      </c>
      <c r="X272" s="241">
        <f t="shared" si="251"/>
        <v>0</v>
      </c>
      <c r="Y272" s="241">
        <f t="shared" si="251"/>
        <v>0</v>
      </c>
      <c r="Z272" s="241">
        <f t="shared" si="251"/>
        <v>0</v>
      </c>
      <c r="AA272" s="239"/>
      <c r="AB272" s="239"/>
    </row>
    <row r="273" spans="2:28" x14ac:dyDescent="0.2">
      <c r="B273" s="238"/>
      <c r="C273" s="238"/>
      <c r="D273" s="238" t="s">
        <v>88</v>
      </c>
      <c r="E273" s="247" t="s">
        <v>49</v>
      </c>
      <c r="F273" s="241">
        <v>226830</v>
      </c>
      <c r="G273" s="241">
        <v>135737</v>
      </c>
      <c r="H273" s="241">
        <v>135737</v>
      </c>
      <c r="I273" s="285">
        <v>135737</v>
      </c>
      <c r="J273" s="241">
        <f t="shared" ref="J273:J285" si="252">I273-G273</f>
        <v>0</v>
      </c>
      <c r="K273" s="241">
        <v>135737</v>
      </c>
      <c r="L273" s="242">
        <f t="shared" si="247"/>
        <v>100</v>
      </c>
      <c r="M273" s="242">
        <f t="shared" ref="M273:M286" si="253">F273</f>
        <v>226830</v>
      </c>
      <c r="N273" s="241">
        <v>100</v>
      </c>
      <c r="O273" s="241">
        <f t="shared" ref="O273:O277" si="254">M273-F273</f>
        <v>0</v>
      </c>
      <c r="P273" s="241">
        <f t="shared" ref="P273:P285" si="255">K273-H273</f>
        <v>0</v>
      </c>
      <c r="Q273" s="241">
        <f t="shared" si="245"/>
        <v>0</v>
      </c>
      <c r="R273" s="241"/>
      <c r="S273" s="242"/>
      <c r="T273" s="242"/>
      <c r="U273" s="241"/>
      <c r="V273" s="241">
        <f t="shared" si="244"/>
        <v>0</v>
      </c>
      <c r="W273" s="241"/>
      <c r="X273" s="241"/>
      <c r="Y273" s="241"/>
      <c r="Z273" s="241"/>
      <c r="AA273" s="239"/>
      <c r="AB273" s="239"/>
    </row>
    <row r="274" spans="2:28" x14ac:dyDescent="0.2">
      <c r="B274" s="238"/>
      <c r="C274" s="238"/>
      <c r="D274" s="238" t="s">
        <v>101</v>
      </c>
      <c r="E274" s="247" t="s">
        <v>56</v>
      </c>
      <c r="F274" s="241">
        <v>8004</v>
      </c>
      <c r="G274" s="241">
        <v>5277</v>
      </c>
      <c r="H274" s="241">
        <v>5277</v>
      </c>
      <c r="I274" s="241">
        <v>5277</v>
      </c>
      <c r="J274" s="241">
        <f t="shared" si="252"/>
        <v>0</v>
      </c>
      <c r="K274" s="241">
        <v>5277</v>
      </c>
      <c r="L274" s="242">
        <f t="shared" si="247"/>
        <v>100</v>
      </c>
      <c r="M274" s="242">
        <f t="shared" si="253"/>
        <v>8004</v>
      </c>
      <c r="N274" s="241">
        <f t="shared" ref="N274:N276" si="256">M274/F274*100</f>
        <v>100</v>
      </c>
      <c r="O274" s="241">
        <f t="shared" si="254"/>
        <v>0</v>
      </c>
      <c r="P274" s="241">
        <f t="shared" si="255"/>
        <v>0</v>
      </c>
      <c r="Q274" s="241">
        <f t="shared" si="245"/>
        <v>0</v>
      </c>
      <c r="R274" s="241"/>
      <c r="S274" s="242"/>
      <c r="T274" s="241"/>
      <c r="U274" s="241"/>
      <c r="V274" s="241">
        <f t="shared" si="244"/>
        <v>0</v>
      </c>
      <c r="W274" s="241"/>
      <c r="X274" s="241"/>
      <c r="Y274" s="241"/>
      <c r="Z274" s="241"/>
      <c r="AA274" s="239"/>
      <c r="AB274" s="239"/>
    </row>
    <row r="275" spans="2:28" ht="38.25" x14ac:dyDescent="0.2">
      <c r="B275" s="245"/>
      <c r="C275" s="238"/>
      <c r="D275" s="250" t="s">
        <v>57</v>
      </c>
      <c r="E275" s="251" t="s">
        <v>58</v>
      </c>
      <c r="F275" s="241">
        <v>5882</v>
      </c>
      <c r="G275" s="241">
        <v>2966</v>
      </c>
      <c r="H275" s="241">
        <v>2966</v>
      </c>
      <c r="I275" s="241">
        <v>2966</v>
      </c>
      <c r="J275" s="241">
        <f t="shared" si="252"/>
        <v>0</v>
      </c>
      <c r="K275" s="241">
        <v>2966</v>
      </c>
      <c r="L275" s="242">
        <f t="shared" si="247"/>
        <v>100</v>
      </c>
      <c r="M275" s="242">
        <f t="shared" si="253"/>
        <v>5882</v>
      </c>
      <c r="N275" s="241">
        <f t="shared" si="256"/>
        <v>100</v>
      </c>
      <c r="O275" s="241">
        <f t="shared" si="254"/>
        <v>0</v>
      </c>
      <c r="P275" s="241">
        <f t="shared" si="255"/>
        <v>0</v>
      </c>
      <c r="Q275" s="241">
        <f t="shared" si="245"/>
        <v>0</v>
      </c>
      <c r="R275" s="242"/>
      <c r="S275" s="242"/>
      <c r="T275" s="241"/>
      <c r="U275" s="241"/>
      <c r="V275" s="241">
        <v>0</v>
      </c>
      <c r="W275" s="241"/>
      <c r="X275" s="241"/>
      <c r="Y275" s="241"/>
      <c r="Z275" s="241"/>
      <c r="AA275" s="239"/>
      <c r="AB275" s="239"/>
    </row>
    <row r="276" spans="2:28" x14ac:dyDescent="0.2">
      <c r="B276" s="238"/>
      <c r="C276" s="238"/>
      <c r="D276" s="238" t="s">
        <v>59</v>
      </c>
      <c r="E276" s="247" t="s">
        <v>60</v>
      </c>
      <c r="F276" s="241">
        <v>11927</v>
      </c>
      <c r="G276" s="241">
        <v>6941</v>
      </c>
      <c r="H276" s="241">
        <v>6941</v>
      </c>
      <c r="I276" s="241">
        <v>6941</v>
      </c>
      <c r="J276" s="241">
        <f t="shared" si="252"/>
        <v>0</v>
      </c>
      <c r="K276" s="241">
        <v>6941</v>
      </c>
      <c r="L276" s="242">
        <f t="shared" si="247"/>
        <v>100</v>
      </c>
      <c r="M276" s="242">
        <f t="shared" si="253"/>
        <v>11927</v>
      </c>
      <c r="N276" s="241">
        <f t="shared" si="256"/>
        <v>100</v>
      </c>
      <c r="O276" s="241">
        <f t="shared" si="254"/>
        <v>0</v>
      </c>
      <c r="P276" s="241">
        <f t="shared" si="255"/>
        <v>0</v>
      </c>
      <c r="Q276" s="241">
        <f t="shared" si="245"/>
        <v>0</v>
      </c>
      <c r="R276" s="241"/>
      <c r="S276" s="242"/>
      <c r="T276" s="241"/>
      <c r="U276" s="241"/>
      <c r="V276" s="241">
        <f t="shared" ref="V276:V279" si="257">P276-Q276-U276</f>
        <v>0</v>
      </c>
      <c r="W276" s="241"/>
      <c r="X276" s="241"/>
      <c r="Y276" s="241"/>
      <c r="Z276" s="241"/>
      <c r="AA276" s="239"/>
      <c r="AB276" s="239"/>
    </row>
    <row r="277" spans="2:28" ht="38.25" x14ac:dyDescent="0.2">
      <c r="B277" s="238"/>
      <c r="C277" s="238"/>
      <c r="D277" s="238" t="s">
        <v>61</v>
      </c>
      <c r="E277" s="247" t="s">
        <v>102</v>
      </c>
      <c r="F277" s="241">
        <v>10165</v>
      </c>
      <c r="G277" s="241">
        <v>5214</v>
      </c>
      <c r="H277" s="241">
        <v>5214</v>
      </c>
      <c r="I277" s="241">
        <v>5214</v>
      </c>
      <c r="J277" s="241">
        <f t="shared" si="252"/>
        <v>0</v>
      </c>
      <c r="K277" s="241">
        <v>5214</v>
      </c>
      <c r="L277" s="242">
        <f t="shared" si="247"/>
        <v>100</v>
      </c>
      <c r="M277" s="242">
        <f t="shared" si="253"/>
        <v>10165</v>
      </c>
      <c r="N277" s="241">
        <v>100</v>
      </c>
      <c r="O277" s="241">
        <f t="shared" si="254"/>
        <v>0</v>
      </c>
      <c r="P277" s="241">
        <f t="shared" si="255"/>
        <v>0</v>
      </c>
      <c r="Q277" s="241">
        <f t="shared" si="245"/>
        <v>0</v>
      </c>
      <c r="R277" s="241"/>
      <c r="S277" s="241"/>
      <c r="T277" s="241"/>
      <c r="U277" s="241"/>
      <c r="V277" s="241">
        <f t="shared" si="257"/>
        <v>0</v>
      </c>
      <c r="W277" s="241"/>
      <c r="X277" s="241"/>
      <c r="Y277" s="241"/>
      <c r="Z277" s="241"/>
      <c r="AA277" s="239"/>
      <c r="AB277" s="239"/>
    </row>
    <row r="278" spans="2:28" ht="25.5" x14ac:dyDescent="0.2">
      <c r="B278" s="238"/>
      <c r="C278" s="238"/>
      <c r="D278" s="238" t="s">
        <v>89</v>
      </c>
      <c r="E278" s="247" t="s">
        <v>110</v>
      </c>
      <c r="F278" s="241">
        <v>28</v>
      </c>
      <c r="G278" s="241">
        <v>0</v>
      </c>
      <c r="H278" s="241">
        <v>0</v>
      </c>
      <c r="I278" s="241">
        <v>0</v>
      </c>
      <c r="J278" s="241">
        <f t="shared" si="252"/>
        <v>0</v>
      </c>
      <c r="K278" s="241">
        <v>0</v>
      </c>
      <c r="L278" s="242">
        <v>0</v>
      </c>
      <c r="M278" s="242">
        <f t="shared" si="253"/>
        <v>28</v>
      </c>
      <c r="N278" s="241">
        <f t="shared" ref="N278:N286" si="258">M278/F278*100</f>
        <v>100</v>
      </c>
      <c r="O278" s="241">
        <v>0</v>
      </c>
      <c r="P278" s="241">
        <f t="shared" si="255"/>
        <v>0</v>
      </c>
      <c r="Q278" s="241">
        <f t="shared" si="245"/>
        <v>0</v>
      </c>
      <c r="R278" s="241"/>
      <c r="S278" s="241"/>
      <c r="T278" s="241"/>
      <c r="U278" s="241"/>
      <c r="V278" s="241">
        <v>0</v>
      </c>
      <c r="W278" s="241"/>
      <c r="X278" s="241"/>
      <c r="Y278" s="241"/>
      <c r="Z278" s="241"/>
      <c r="AA278" s="239"/>
      <c r="AB278" s="239"/>
    </row>
    <row r="279" spans="2:28" ht="51" x14ac:dyDescent="0.2">
      <c r="B279" s="238"/>
      <c r="C279" s="238"/>
      <c r="D279" s="238" t="s">
        <v>64</v>
      </c>
      <c r="E279" s="283" t="s">
        <v>65</v>
      </c>
      <c r="F279" s="241">
        <v>6777</v>
      </c>
      <c r="G279" s="241">
        <v>3274</v>
      </c>
      <c r="H279" s="241">
        <v>3274</v>
      </c>
      <c r="I279" s="241">
        <v>3274</v>
      </c>
      <c r="J279" s="241">
        <f t="shared" si="252"/>
        <v>0</v>
      </c>
      <c r="K279" s="241">
        <v>3274</v>
      </c>
      <c r="L279" s="242">
        <f t="shared" si="247"/>
        <v>100</v>
      </c>
      <c r="M279" s="242">
        <f t="shared" si="253"/>
        <v>6777</v>
      </c>
      <c r="N279" s="241">
        <f t="shared" si="258"/>
        <v>100</v>
      </c>
      <c r="O279" s="241">
        <f t="shared" ref="O279:O285" si="259">M279-F279</f>
        <v>0</v>
      </c>
      <c r="P279" s="241">
        <f t="shared" si="255"/>
        <v>0</v>
      </c>
      <c r="Q279" s="241">
        <f t="shared" si="245"/>
        <v>0</v>
      </c>
      <c r="R279" s="242"/>
      <c r="S279" s="242"/>
      <c r="T279" s="241"/>
      <c r="U279" s="241"/>
      <c r="V279" s="241">
        <f t="shared" si="257"/>
        <v>0</v>
      </c>
      <c r="W279" s="241"/>
      <c r="X279" s="241"/>
      <c r="Y279" s="241"/>
      <c r="Z279" s="241"/>
      <c r="AA279" s="239"/>
      <c r="AB279" s="239"/>
    </row>
    <row r="280" spans="2:28" ht="53.25" customHeight="1" x14ac:dyDescent="0.2">
      <c r="B280" s="238"/>
      <c r="C280" s="238"/>
      <c r="D280" s="238" t="s">
        <v>91</v>
      </c>
      <c r="E280" s="247" t="s">
        <v>92</v>
      </c>
      <c r="F280" s="241">
        <v>91770</v>
      </c>
      <c r="G280" s="241">
        <v>91770</v>
      </c>
      <c r="H280" s="241">
        <v>43782</v>
      </c>
      <c r="I280" s="241">
        <v>71190.763000000006</v>
      </c>
      <c r="J280" s="241">
        <f t="shared" si="252"/>
        <v>-20579.236999999994</v>
      </c>
      <c r="K280" s="241">
        <v>43782</v>
      </c>
      <c r="L280" s="242">
        <f t="shared" si="247"/>
        <v>100</v>
      </c>
      <c r="M280" s="242">
        <f t="shared" si="253"/>
        <v>91770</v>
      </c>
      <c r="N280" s="241">
        <f t="shared" si="258"/>
        <v>100</v>
      </c>
      <c r="O280" s="241">
        <v>0</v>
      </c>
      <c r="P280" s="241">
        <f t="shared" si="255"/>
        <v>0</v>
      </c>
      <c r="Q280" s="241">
        <f t="shared" si="245"/>
        <v>0</v>
      </c>
      <c r="R280" s="241"/>
      <c r="S280" s="241"/>
      <c r="T280" s="241"/>
      <c r="U280" s="241"/>
      <c r="V280" s="241">
        <v>0</v>
      </c>
      <c r="W280" s="241"/>
      <c r="X280" s="241"/>
      <c r="Y280" s="241"/>
      <c r="Z280" s="241"/>
      <c r="AA280" s="239"/>
      <c r="AB280" s="239" t="s">
        <v>242</v>
      </c>
    </row>
    <row r="281" spans="2:28" ht="53.25" customHeight="1" x14ac:dyDescent="0.2">
      <c r="B281" s="238"/>
      <c r="C281" s="238"/>
      <c r="D281" s="238" t="s">
        <v>93</v>
      </c>
      <c r="E281" s="247" t="s">
        <v>94</v>
      </c>
      <c r="F281" s="241">
        <v>5510</v>
      </c>
      <c r="G281" s="241">
        <v>5510</v>
      </c>
      <c r="H281" s="241">
        <v>3191</v>
      </c>
      <c r="I281" s="241">
        <v>3469.2040000000002</v>
      </c>
      <c r="J281" s="241">
        <f t="shared" si="252"/>
        <v>-2040.7959999999998</v>
      </c>
      <c r="K281" s="241">
        <v>3190.9989999999998</v>
      </c>
      <c r="L281" s="242">
        <f t="shared" si="247"/>
        <v>99.999968661861487</v>
      </c>
      <c r="M281" s="242">
        <f t="shared" si="253"/>
        <v>5510</v>
      </c>
      <c r="N281" s="241">
        <f t="shared" si="258"/>
        <v>100</v>
      </c>
      <c r="O281" s="241">
        <f t="shared" si="259"/>
        <v>0</v>
      </c>
      <c r="P281" s="241">
        <f t="shared" si="255"/>
        <v>-1.0000000002037268E-3</v>
      </c>
      <c r="Q281" s="241">
        <f t="shared" si="245"/>
        <v>0</v>
      </c>
      <c r="R281" s="242"/>
      <c r="S281" s="242"/>
      <c r="T281" s="241"/>
      <c r="U281" s="241"/>
      <c r="V281" s="241">
        <f t="shared" ref="V281:V283" si="260">P281-Q281-U281</f>
        <v>-1.0000000002037268E-3</v>
      </c>
      <c r="W281" s="241"/>
      <c r="X281" s="241"/>
      <c r="Y281" s="241"/>
      <c r="Z281" s="241"/>
      <c r="AA281" s="239"/>
      <c r="AB281" s="239" t="s">
        <v>242</v>
      </c>
    </row>
    <row r="282" spans="2:28" ht="63.75" x14ac:dyDescent="0.2">
      <c r="B282" s="238"/>
      <c r="C282" s="238"/>
      <c r="D282" s="250" t="s">
        <v>95</v>
      </c>
      <c r="E282" s="284" t="s">
        <v>96</v>
      </c>
      <c r="F282" s="241">
        <v>406</v>
      </c>
      <c r="G282" s="241">
        <v>406</v>
      </c>
      <c r="H282" s="241">
        <v>353</v>
      </c>
      <c r="I282" s="241">
        <v>353</v>
      </c>
      <c r="J282" s="241">
        <f t="shared" si="252"/>
        <v>-53</v>
      </c>
      <c r="K282" s="241">
        <v>353</v>
      </c>
      <c r="L282" s="242">
        <f t="shared" si="247"/>
        <v>100</v>
      </c>
      <c r="M282" s="242">
        <f t="shared" si="253"/>
        <v>406</v>
      </c>
      <c r="N282" s="241">
        <f t="shared" si="258"/>
        <v>100</v>
      </c>
      <c r="O282" s="241">
        <f t="shared" si="259"/>
        <v>0</v>
      </c>
      <c r="P282" s="241">
        <f t="shared" si="255"/>
        <v>0</v>
      </c>
      <c r="Q282" s="241">
        <f t="shared" si="245"/>
        <v>0</v>
      </c>
      <c r="R282" s="242"/>
      <c r="S282" s="242"/>
      <c r="T282" s="241"/>
      <c r="U282" s="241"/>
      <c r="V282" s="241">
        <f t="shared" si="260"/>
        <v>0</v>
      </c>
      <c r="W282" s="241"/>
      <c r="X282" s="241"/>
      <c r="Y282" s="241"/>
      <c r="Z282" s="241"/>
      <c r="AA282" s="239"/>
      <c r="AB282" s="239" t="s">
        <v>264</v>
      </c>
    </row>
    <row r="283" spans="2:28" ht="63.75" x14ac:dyDescent="0.2">
      <c r="B283" s="238"/>
      <c r="C283" s="238"/>
      <c r="D283" s="250" t="s">
        <v>71</v>
      </c>
      <c r="E283" s="246" t="s">
        <v>104</v>
      </c>
      <c r="F283" s="241">
        <v>2719</v>
      </c>
      <c r="G283" s="241">
        <v>2719</v>
      </c>
      <c r="H283" s="241">
        <v>872</v>
      </c>
      <c r="I283" s="241">
        <v>1408.4680000000001</v>
      </c>
      <c r="J283" s="241">
        <f t="shared" si="252"/>
        <v>-1310.5319999999999</v>
      </c>
      <c r="K283" s="241">
        <v>872</v>
      </c>
      <c r="L283" s="242">
        <f t="shared" si="247"/>
        <v>100</v>
      </c>
      <c r="M283" s="242">
        <f t="shared" si="253"/>
        <v>2719</v>
      </c>
      <c r="N283" s="241">
        <f t="shared" si="258"/>
        <v>100</v>
      </c>
      <c r="O283" s="241">
        <f t="shared" si="259"/>
        <v>0</v>
      </c>
      <c r="P283" s="241">
        <f t="shared" si="255"/>
        <v>0</v>
      </c>
      <c r="Q283" s="241">
        <f t="shared" si="245"/>
        <v>0</v>
      </c>
      <c r="R283" s="242"/>
      <c r="S283" s="242"/>
      <c r="T283" s="241"/>
      <c r="U283" s="241"/>
      <c r="V283" s="241">
        <f t="shared" si="260"/>
        <v>0</v>
      </c>
      <c r="W283" s="241"/>
      <c r="X283" s="241"/>
      <c r="Y283" s="241"/>
      <c r="Z283" s="241"/>
      <c r="AA283" s="239"/>
      <c r="AB283" s="239" t="s">
        <v>264</v>
      </c>
    </row>
    <row r="284" spans="2:28" ht="52.5" customHeight="1" x14ac:dyDescent="0.2">
      <c r="B284" s="245"/>
      <c r="C284" s="238"/>
      <c r="D284" s="250" t="s">
        <v>75</v>
      </c>
      <c r="E284" s="246" t="s">
        <v>76</v>
      </c>
      <c r="F284" s="241">
        <v>2800</v>
      </c>
      <c r="G284" s="241">
        <v>2800</v>
      </c>
      <c r="H284" s="241">
        <v>800</v>
      </c>
      <c r="I284" s="241">
        <v>2524.1370000000002</v>
      </c>
      <c r="J284" s="241">
        <f t="shared" si="252"/>
        <v>-275.86299999999983</v>
      </c>
      <c r="K284" s="241">
        <v>800</v>
      </c>
      <c r="L284" s="242">
        <f t="shared" si="247"/>
        <v>100</v>
      </c>
      <c r="M284" s="242">
        <f t="shared" si="253"/>
        <v>2800</v>
      </c>
      <c r="N284" s="241">
        <f t="shared" si="258"/>
        <v>100</v>
      </c>
      <c r="O284" s="241">
        <f t="shared" si="259"/>
        <v>0</v>
      </c>
      <c r="P284" s="241">
        <f t="shared" si="255"/>
        <v>0</v>
      </c>
      <c r="Q284" s="241">
        <f t="shared" si="245"/>
        <v>0</v>
      </c>
      <c r="R284" s="242"/>
      <c r="S284" s="242"/>
      <c r="T284" s="242"/>
      <c r="U284" s="242"/>
      <c r="V284" s="241">
        <v>0</v>
      </c>
      <c r="W284" s="241"/>
      <c r="X284" s="241"/>
      <c r="Y284" s="241"/>
      <c r="Z284" s="241"/>
      <c r="AA284" s="239"/>
      <c r="AB284" s="239" t="s">
        <v>242</v>
      </c>
    </row>
    <row r="285" spans="2:28" ht="54.75" customHeight="1" x14ac:dyDescent="0.2">
      <c r="B285" s="238"/>
      <c r="C285" s="238"/>
      <c r="D285" s="250" t="s">
        <v>77</v>
      </c>
      <c r="E285" s="246" t="s">
        <v>78</v>
      </c>
      <c r="F285" s="241">
        <v>112368</v>
      </c>
      <c r="G285" s="241">
        <v>112368</v>
      </c>
      <c r="H285" s="241">
        <v>65596</v>
      </c>
      <c r="I285" s="241">
        <v>111919.999</v>
      </c>
      <c r="J285" s="241">
        <f t="shared" si="252"/>
        <v>-448.00100000000384</v>
      </c>
      <c r="K285" s="241">
        <v>65596</v>
      </c>
      <c r="L285" s="242">
        <f t="shared" si="247"/>
        <v>100</v>
      </c>
      <c r="M285" s="242">
        <f t="shared" si="253"/>
        <v>112368</v>
      </c>
      <c r="N285" s="241">
        <f t="shared" si="258"/>
        <v>100</v>
      </c>
      <c r="O285" s="241">
        <f t="shared" si="259"/>
        <v>0</v>
      </c>
      <c r="P285" s="241">
        <f t="shared" si="255"/>
        <v>0</v>
      </c>
      <c r="Q285" s="241">
        <f t="shared" si="245"/>
        <v>0</v>
      </c>
      <c r="R285" s="241"/>
      <c r="S285" s="242"/>
      <c r="T285" s="241"/>
      <c r="U285" s="241"/>
      <c r="V285" s="241">
        <f t="shared" ref="V285:V289" si="261">P285-Q285-U285</f>
        <v>0</v>
      </c>
      <c r="W285" s="241"/>
      <c r="X285" s="241"/>
      <c r="Y285" s="241"/>
      <c r="Z285" s="241"/>
      <c r="AA285" s="239"/>
      <c r="AB285" s="239" t="s">
        <v>242</v>
      </c>
    </row>
    <row r="286" spans="2:28" ht="69.75" customHeight="1" x14ac:dyDescent="0.2">
      <c r="B286" s="238" t="s">
        <v>154</v>
      </c>
      <c r="C286" s="238"/>
      <c r="D286" s="238"/>
      <c r="E286" s="46" t="s">
        <v>271</v>
      </c>
      <c r="F286" s="241">
        <f t="shared" ref="F286:K286" si="262">F287</f>
        <v>228430</v>
      </c>
      <c r="G286" s="241">
        <f t="shared" si="262"/>
        <v>152330</v>
      </c>
      <c r="H286" s="241">
        <f t="shared" si="262"/>
        <v>96567</v>
      </c>
      <c r="I286" s="241">
        <f t="shared" si="262"/>
        <v>138482.652</v>
      </c>
      <c r="J286" s="241">
        <f t="shared" si="262"/>
        <v>-13847.347999999998</v>
      </c>
      <c r="K286" s="241">
        <f t="shared" si="262"/>
        <v>95587.87</v>
      </c>
      <c r="L286" s="242">
        <f t="shared" si="247"/>
        <v>98.986061490985534</v>
      </c>
      <c r="M286" s="242">
        <f t="shared" si="253"/>
        <v>228430</v>
      </c>
      <c r="N286" s="241">
        <f t="shared" si="258"/>
        <v>100</v>
      </c>
      <c r="O286" s="241">
        <v>0</v>
      </c>
      <c r="P286" s="241">
        <f t="shared" ref="P286:T286" si="263">P287</f>
        <v>-979.13000000000034</v>
      </c>
      <c r="Q286" s="241">
        <f t="shared" si="263"/>
        <v>-979.12900000000002</v>
      </c>
      <c r="R286" s="241">
        <f t="shared" si="263"/>
        <v>0</v>
      </c>
      <c r="S286" s="241">
        <f t="shared" si="263"/>
        <v>-1.8620000000000001</v>
      </c>
      <c r="T286" s="241">
        <f t="shared" si="263"/>
        <v>-977.26700000000005</v>
      </c>
      <c r="U286" s="241">
        <v>0</v>
      </c>
      <c r="V286" s="241">
        <v>0</v>
      </c>
      <c r="W286" s="241">
        <v>0</v>
      </c>
      <c r="X286" s="241">
        <v>0</v>
      </c>
      <c r="Y286" s="241">
        <v>0</v>
      </c>
      <c r="Z286" s="241">
        <v>0</v>
      </c>
      <c r="AA286" s="276"/>
      <c r="AB286" s="239"/>
    </row>
    <row r="287" spans="2:28" ht="25.5" x14ac:dyDescent="0.2">
      <c r="B287" s="238"/>
      <c r="C287" s="238" t="s">
        <v>46</v>
      </c>
      <c r="D287" s="238"/>
      <c r="E287" s="269" t="s">
        <v>47</v>
      </c>
      <c r="F287" s="241">
        <f>F288+F290+F291+F292+F293+F294+F295+F296+F297+F2838+F289+F298+F299</f>
        <v>228430</v>
      </c>
      <c r="G287" s="241">
        <f t="shared" ref="G287:I287" si="264">G288+G290+G291+G292+G293+G294+G295+G296+G297+G2838+G289+G298+G299</f>
        <v>152330</v>
      </c>
      <c r="H287" s="241">
        <f t="shared" si="264"/>
        <v>96567</v>
      </c>
      <c r="I287" s="241">
        <f t="shared" si="264"/>
        <v>138482.652</v>
      </c>
      <c r="J287" s="241">
        <f t="shared" ref="J287:J299" si="265">I287-G287</f>
        <v>-13847.347999999998</v>
      </c>
      <c r="K287" s="241">
        <f>K288+K290+K291+K292+K293+K294+K295+K296+K297+K2838+K289+K298+K299</f>
        <v>95587.87</v>
      </c>
      <c r="L287" s="242">
        <f t="shared" si="247"/>
        <v>98.986061490985534</v>
      </c>
      <c r="M287" s="241">
        <f>M288+M290+M291+M292+M293+M294+M295+M296+M297+M2838+M289+M298+M299</f>
        <v>228430</v>
      </c>
      <c r="N287" s="241">
        <v>100</v>
      </c>
      <c r="O287" s="241">
        <f t="shared" ref="O287" si="266">O288+O290+O291+O292+O293+O294+O295+O296+O297+O2838+O289+O298</f>
        <v>0</v>
      </c>
      <c r="P287" s="241">
        <f t="shared" ref="P287:T287" si="267">P288+P290+P291+P292+P293+P294+P295+P296+P297+P2838+P289+P298+P299</f>
        <v>-979.13000000000034</v>
      </c>
      <c r="Q287" s="241">
        <f t="shared" si="267"/>
        <v>-979.12900000000002</v>
      </c>
      <c r="R287" s="241">
        <f t="shared" si="267"/>
        <v>0</v>
      </c>
      <c r="S287" s="241">
        <f t="shared" si="267"/>
        <v>-1.8620000000000001</v>
      </c>
      <c r="T287" s="241">
        <f t="shared" si="267"/>
        <v>-977.26700000000005</v>
      </c>
      <c r="U287" s="241">
        <f t="shared" ref="U287:Z287" si="268">SUM(U288:U298)</f>
        <v>0</v>
      </c>
      <c r="V287" s="241">
        <f t="shared" si="268"/>
        <v>4.2188474935755949E-15</v>
      </c>
      <c r="W287" s="241">
        <f t="shared" si="268"/>
        <v>0</v>
      </c>
      <c r="X287" s="241">
        <f t="shared" si="268"/>
        <v>0</v>
      </c>
      <c r="Y287" s="241">
        <f t="shared" si="268"/>
        <v>0</v>
      </c>
      <c r="Z287" s="241">
        <f t="shared" si="268"/>
        <v>0</v>
      </c>
      <c r="AA287" s="239"/>
      <c r="AB287" s="239"/>
    </row>
    <row r="288" spans="2:28" x14ac:dyDescent="0.2">
      <c r="B288" s="238"/>
      <c r="C288" s="238"/>
      <c r="D288" s="238" t="s">
        <v>88</v>
      </c>
      <c r="E288" s="247" t="s">
        <v>49</v>
      </c>
      <c r="F288" s="241">
        <v>102117</v>
      </c>
      <c r="G288" s="241">
        <v>40821</v>
      </c>
      <c r="H288" s="241">
        <v>40821</v>
      </c>
      <c r="I288" s="285">
        <v>40821</v>
      </c>
      <c r="J288" s="241">
        <f t="shared" si="265"/>
        <v>0</v>
      </c>
      <c r="K288" s="241">
        <v>40821</v>
      </c>
      <c r="L288" s="242">
        <f t="shared" si="247"/>
        <v>100</v>
      </c>
      <c r="M288" s="242">
        <f t="shared" ref="M288:M299" si="269">F288</f>
        <v>102117</v>
      </c>
      <c r="N288" s="241">
        <v>100</v>
      </c>
      <c r="O288" s="241">
        <f t="shared" ref="O288:O293" si="270">M288-F288</f>
        <v>0</v>
      </c>
      <c r="P288" s="241">
        <f t="shared" ref="P288:P299" si="271">K288-H288</f>
        <v>0</v>
      </c>
      <c r="Q288" s="241">
        <f t="shared" ref="Q288:Q296" si="272">R288+S288+T288</f>
        <v>0</v>
      </c>
      <c r="R288" s="241"/>
      <c r="S288" s="242"/>
      <c r="T288" s="242"/>
      <c r="U288" s="241"/>
      <c r="V288" s="241">
        <f t="shared" si="261"/>
        <v>0</v>
      </c>
      <c r="W288" s="241"/>
      <c r="X288" s="241"/>
      <c r="Y288" s="241"/>
      <c r="Z288" s="241"/>
      <c r="AA288" s="239"/>
      <c r="AB288" s="239"/>
    </row>
    <row r="289" spans="2:28" ht="67.5" customHeight="1" x14ac:dyDescent="0.2">
      <c r="B289" s="238"/>
      <c r="C289" s="238"/>
      <c r="D289" s="250" t="s">
        <v>101</v>
      </c>
      <c r="E289" s="246" t="s">
        <v>56</v>
      </c>
      <c r="F289" s="241">
        <v>4489</v>
      </c>
      <c r="G289" s="241">
        <v>697</v>
      </c>
      <c r="H289" s="241">
        <v>697</v>
      </c>
      <c r="I289" s="241">
        <v>695.13800000000003</v>
      </c>
      <c r="J289" s="241">
        <f t="shared" si="265"/>
        <v>-1.8619999999999663</v>
      </c>
      <c r="K289" s="241">
        <v>695.13800000000003</v>
      </c>
      <c r="L289" s="242">
        <f t="shared" si="247"/>
        <v>99.732855093256816</v>
      </c>
      <c r="M289" s="242">
        <f t="shared" si="269"/>
        <v>4489</v>
      </c>
      <c r="N289" s="241">
        <f t="shared" ref="N289:N291" si="273">M289/F289*100</f>
        <v>100</v>
      </c>
      <c r="O289" s="241">
        <f t="shared" si="270"/>
        <v>0</v>
      </c>
      <c r="P289" s="241">
        <f t="shared" si="271"/>
        <v>-1.8619999999999663</v>
      </c>
      <c r="Q289" s="241">
        <f t="shared" si="272"/>
        <v>-1.8620000000000001</v>
      </c>
      <c r="R289" s="241"/>
      <c r="S289" s="242">
        <v>-1.8620000000000001</v>
      </c>
      <c r="T289" s="241"/>
      <c r="U289" s="241"/>
      <c r="V289" s="241">
        <f t="shared" si="261"/>
        <v>3.3750779948604759E-14</v>
      </c>
      <c r="W289" s="241"/>
      <c r="X289" s="241"/>
      <c r="Y289" s="241"/>
      <c r="Z289" s="241"/>
      <c r="AA289" s="239" t="s">
        <v>66</v>
      </c>
      <c r="AB289" s="239" t="s">
        <v>66</v>
      </c>
    </row>
    <row r="290" spans="2:28" ht="38.25" x14ac:dyDescent="0.2">
      <c r="B290" s="245"/>
      <c r="C290" s="238"/>
      <c r="D290" s="250" t="s">
        <v>57</v>
      </c>
      <c r="E290" s="251" t="s">
        <v>58</v>
      </c>
      <c r="F290" s="241">
        <v>3682</v>
      </c>
      <c r="G290" s="241">
        <v>886</v>
      </c>
      <c r="H290" s="241">
        <v>886</v>
      </c>
      <c r="I290" s="241">
        <v>886</v>
      </c>
      <c r="J290" s="241">
        <f t="shared" si="265"/>
        <v>0</v>
      </c>
      <c r="K290" s="241">
        <v>886</v>
      </c>
      <c r="L290" s="242">
        <f t="shared" si="247"/>
        <v>100</v>
      </c>
      <c r="M290" s="242">
        <f t="shared" si="269"/>
        <v>3682</v>
      </c>
      <c r="N290" s="241">
        <f t="shared" si="273"/>
        <v>100</v>
      </c>
      <c r="O290" s="241">
        <f t="shared" si="270"/>
        <v>0</v>
      </c>
      <c r="P290" s="241">
        <f t="shared" si="271"/>
        <v>0</v>
      </c>
      <c r="Q290" s="241">
        <f t="shared" si="272"/>
        <v>0</v>
      </c>
      <c r="R290" s="242"/>
      <c r="S290" s="242"/>
      <c r="T290" s="241"/>
      <c r="U290" s="241"/>
      <c r="V290" s="241">
        <v>0</v>
      </c>
      <c r="W290" s="241"/>
      <c r="X290" s="241"/>
      <c r="Y290" s="241"/>
      <c r="Z290" s="241"/>
      <c r="AA290" s="239"/>
      <c r="AB290" s="239"/>
    </row>
    <row r="291" spans="2:28" x14ac:dyDescent="0.2">
      <c r="B291" s="238"/>
      <c r="C291" s="238"/>
      <c r="D291" s="238" t="s">
        <v>59</v>
      </c>
      <c r="E291" s="247" t="s">
        <v>60</v>
      </c>
      <c r="F291" s="241">
        <v>5312</v>
      </c>
      <c r="G291" s="241">
        <v>2148</v>
      </c>
      <c r="H291" s="241">
        <v>2148</v>
      </c>
      <c r="I291" s="241">
        <v>2148</v>
      </c>
      <c r="J291" s="241">
        <f t="shared" si="265"/>
        <v>0</v>
      </c>
      <c r="K291" s="241">
        <v>2148</v>
      </c>
      <c r="L291" s="242">
        <f t="shared" si="247"/>
        <v>100</v>
      </c>
      <c r="M291" s="242">
        <f t="shared" si="269"/>
        <v>5312</v>
      </c>
      <c r="N291" s="241">
        <f t="shared" si="273"/>
        <v>100</v>
      </c>
      <c r="O291" s="241">
        <f t="shared" si="270"/>
        <v>0</v>
      </c>
      <c r="P291" s="241">
        <f t="shared" si="271"/>
        <v>0</v>
      </c>
      <c r="Q291" s="241">
        <f t="shared" si="272"/>
        <v>0</v>
      </c>
      <c r="R291" s="241"/>
      <c r="S291" s="242"/>
      <c r="T291" s="241"/>
      <c r="U291" s="241"/>
      <c r="V291" s="241">
        <v>0</v>
      </c>
      <c r="W291" s="241"/>
      <c r="X291" s="241"/>
      <c r="Y291" s="241"/>
      <c r="Z291" s="241"/>
      <c r="AA291" s="239"/>
      <c r="AB291" s="239"/>
    </row>
    <row r="292" spans="2:28" ht="38.25" x14ac:dyDescent="0.2">
      <c r="B292" s="238"/>
      <c r="C292" s="238"/>
      <c r="D292" s="238" t="s">
        <v>61</v>
      </c>
      <c r="E292" s="247" t="s">
        <v>102</v>
      </c>
      <c r="F292" s="241">
        <v>4527</v>
      </c>
      <c r="G292" s="241">
        <v>1545</v>
      </c>
      <c r="H292" s="241">
        <v>1545</v>
      </c>
      <c r="I292" s="241">
        <v>1545</v>
      </c>
      <c r="J292" s="241">
        <f t="shared" si="265"/>
        <v>0</v>
      </c>
      <c r="K292" s="241">
        <v>1545</v>
      </c>
      <c r="L292" s="242">
        <f t="shared" si="247"/>
        <v>100</v>
      </c>
      <c r="M292" s="242">
        <f t="shared" si="269"/>
        <v>4527</v>
      </c>
      <c r="N292" s="241">
        <v>100</v>
      </c>
      <c r="O292" s="241">
        <f t="shared" si="270"/>
        <v>0</v>
      </c>
      <c r="P292" s="241">
        <f t="shared" si="271"/>
        <v>0</v>
      </c>
      <c r="Q292" s="241">
        <f t="shared" si="272"/>
        <v>0</v>
      </c>
      <c r="R292" s="241"/>
      <c r="S292" s="241"/>
      <c r="T292" s="241"/>
      <c r="U292" s="241"/>
      <c r="V292" s="241">
        <f t="shared" ref="V292:V296" si="274">P292-Q292-U292</f>
        <v>0</v>
      </c>
      <c r="W292" s="241"/>
      <c r="X292" s="241"/>
      <c r="Y292" s="241"/>
      <c r="Z292" s="241"/>
      <c r="AA292" s="239"/>
      <c r="AB292" s="239"/>
    </row>
    <row r="293" spans="2:28" ht="52.5" customHeight="1" x14ac:dyDescent="0.2">
      <c r="B293" s="238"/>
      <c r="C293" s="238"/>
      <c r="D293" s="238" t="s">
        <v>64</v>
      </c>
      <c r="E293" s="283" t="s">
        <v>65</v>
      </c>
      <c r="F293" s="241">
        <v>3018</v>
      </c>
      <c r="G293" s="241">
        <v>948</v>
      </c>
      <c r="H293" s="241">
        <v>948</v>
      </c>
      <c r="I293" s="241">
        <v>948</v>
      </c>
      <c r="J293" s="241">
        <f t="shared" si="265"/>
        <v>0</v>
      </c>
      <c r="K293" s="241">
        <v>948</v>
      </c>
      <c r="L293" s="242">
        <f t="shared" si="247"/>
        <v>100</v>
      </c>
      <c r="M293" s="242">
        <f t="shared" si="269"/>
        <v>3018</v>
      </c>
      <c r="N293" s="241">
        <f t="shared" ref="N293:N300" si="275">M293/F293*100</f>
        <v>100</v>
      </c>
      <c r="O293" s="241">
        <f t="shared" si="270"/>
        <v>0</v>
      </c>
      <c r="P293" s="241">
        <f t="shared" si="271"/>
        <v>0</v>
      </c>
      <c r="Q293" s="241">
        <f t="shared" si="272"/>
        <v>0</v>
      </c>
      <c r="R293" s="242"/>
      <c r="S293" s="242"/>
      <c r="T293" s="241"/>
      <c r="U293" s="241"/>
      <c r="V293" s="241">
        <f t="shared" si="274"/>
        <v>0</v>
      </c>
      <c r="W293" s="241"/>
      <c r="X293" s="241"/>
      <c r="Y293" s="241"/>
      <c r="Z293" s="241"/>
      <c r="AA293" s="239"/>
      <c r="AB293" s="239"/>
    </row>
    <row r="294" spans="2:28" ht="69" customHeight="1" x14ac:dyDescent="0.2">
      <c r="B294" s="238"/>
      <c r="C294" s="238"/>
      <c r="D294" s="250" t="s">
        <v>91</v>
      </c>
      <c r="E294" s="246" t="s">
        <v>92</v>
      </c>
      <c r="F294" s="241">
        <v>28375</v>
      </c>
      <c r="G294" s="241">
        <v>28375</v>
      </c>
      <c r="H294" s="241">
        <v>4854</v>
      </c>
      <c r="I294" s="241">
        <v>18251.169000000002</v>
      </c>
      <c r="J294" s="241">
        <f t="shared" si="265"/>
        <v>-10123.830999999998</v>
      </c>
      <c r="K294" s="241">
        <v>4853.3869999999997</v>
      </c>
      <c r="L294" s="242">
        <f t="shared" si="247"/>
        <v>99.987371240214244</v>
      </c>
      <c r="M294" s="242">
        <f t="shared" si="269"/>
        <v>28375</v>
      </c>
      <c r="N294" s="241">
        <f t="shared" si="275"/>
        <v>100</v>
      </c>
      <c r="O294" s="241">
        <v>0</v>
      </c>
      <c r="P294" s="241">
        <f t="shared" si="271"/>
        <v>-0.61300000000028376</v>
      </c>
      <c r="Q294" s="241">
        <f t="shared" si="272"/>
        <v>-0.61199999999999999</v>
      </c>
      <c r="R294" s="241"/>
      <c r="S294" s="241"/>
      <c r="T294" s="241">
        <v>-0.61199999999999999</v>
      </c>
      <c r="U294" s="241"/>
      <c r="V294" s="241">
        <v>0</v>
      </c>
      <c r="W294" s="241"/>
      <c r="X294" s="241"/>
      <c r="Y294" s="241"/>
      <c r="Z294" s="241"/>
      <c r="AA294" s="239" t="s">
        <v>66</v>
      </c>
      <c r="AB294" s="239" t="s">
        <v>66</v>
      </c>
    </row>
    <row r="295" spans="2:28" ht="71.25" customHeight="1" x14ac:dyDescent="0.2">
      <c r="B295" s="238"/>
      <c r="C295" s="238"/>
      <c r="D295" s="238" t="s">
        <v>93</v>
      </c>
      <c r="E295" s="247" t="s">
        <v>94</v>
      </c>
      <c r="F295" s="241">
        <v>153</v>
      </c>
      <c r="G295" s="241">
        <v>153</v>
      </c>
      <c r="H295" s="241">
        <v>153</v>
      </c>
      <c r="I295" s="241">
        <v>152.19999999999999</v>
      </c>
      <c r="J295" s="241">
        <f t="shared" si="265"/>
        <v>-0.80000000000001137</v>
      </c>
      <c r="K295" s="241">
        <v>152.19999999999999</v>
      </c>
      <c r="L295" s="242">
        <f t="shared" si="247"/>
        <v>99.477124183006524</v>
      </c>
      <c r="M295" s="242">
        <f t="shared" si="269"/>
        <v>153</v>
      </c>
      <c r="N295" s="241">
        <f t="shared" si="275"/>
        <v>100</v>
      </c>
      <c r="O295" s="241">
        <f t="shared" ref="O295:O298" si="276">M295-F295</f>
        <v>0</v>
      </c>
      <c r="P295" s="241">
        <f t="shared" si="271"/>
        <v>-0.80000000000001137</v>
      </c>
      <c r="Q295" s="241">
        <f t="shared" si="272"/>
        <v>-0.8</v>
      </c>
      <c r="R295" s="242"/>
      <c r="S295" s="242"/>
      <c r="T295" s="241">
        <v>-0.8</v>
      </c>
      <c r="U295" s="241"/>
      <c r="V295" s="241">
        <f t="shared" si="274"/>
        <v>-1.1324274851176597E-14</v>
      </c>
      <c r="W295" s="241"/>
      <c r="X295" s="241"/>
      <c r="Y295" s="241"/>
      <c r="Z295" s="241"/>
      <c r="AA295" s="239" t="s">
        <v>66</v>
      </c>
      <c r="AB295" s="239" t="s">
        <v>66</v>
      </c>
    </row>
    <row r="296" spans="2:28" ht="68.25" customHeight="1" x14ac:dyDescent="0.2">
      <c r="B296" s="238"/>
      <c r="C296" s="238"/>
      <c r="D296" s="250" t="s">
        <v>71</v>
      </c>
      <c r="E296" s="246" t="s">
        <v>104</v>
      </c>
      <c r="F296" s="241">
        <v>2037</v>
      </c>
      <c r="G296" s="241">
        <v>2037</v>
      </c>
      <c r="H296" s="241">
        <v>2037</v>
      </c>
      <c r="I296" s="241">
        <v>2036.145</v>
      </c>
      <c r="J296" s="241">
        <f t="shared" si="265"/>
        <v>-0.85500000000001819</v>
      </c>
      <c r="K296" s="241">
        <v>2036.145</v>
      </c>
      <c r="L296" s="242">
        <f t="shared" si="247"/>
        <v>99.958026509572903</v>
      </c>
      <c r="M296" s="242">
        <f t="shared" si="269"/>
        <v>2037</v>
      </c>
      <c r="N296" s="241">
        <f t="shared" si="275"/>
        <v>100</v>
      </c>
      <c r="O296" s="241">
        <f t="shared" si="276"/>
        <v>0</v>
      </c>
      <c r="P296" s="241">
        <f t="shared" si="271"/>
        <v>-0.85500000000001819</v>
      </c>
      <c r="Q296" s="241">
        <f t="shared" si="272"/>
        <v>-0.85499999999999998</v>
      </c>
      <c r="R296" s="242"/>
      <c r="S296" s="242"/>
      <c r="T296" s="241">
        <v>-0.85499999999999998</v>
      </c>
      <c r="U296" s="241"/>
      <c r="V296" s="241">
        <f t="shared" si="274"/>
        <v>-1.8207657603852567E-14</v>
      </c>
      <c r="W296" s="241"/>
      <c r="X296" s="241"/>
      <c r="Y296" s="241"/>
      <c r="Z296" s="241"/>
      <c r="AA296" s="239" t="s">
        <v>66</v>
      </c>
      <c r="AB296" s="239" t="s">
        <v>66</v>
      </c>
    </row>
    <row r="297" spans="2:28" ht="65.25" customHeight="1" x14ac:dyDescent="0.2">
      <c r="B297" s="245"/>
      <c r="C297" s="238"/>
      <c r="D297" s="250" t="s">
        <v>75</v>
      </c>
      <c r="E297" s="246" t="s">
        <v>76</v>
      </c>
      <c r="F297" s="241">
        <v>3443</v>
      </c>
      <c r="G297" s="241">
        <v>3443</v>
      </c>
      <c r="H297" s="241">
        <v>553</v>
      </c>
      <c r="I297" s="241">
        <v>800</v>
      </c>
      <c r="J297" s="241">
        <f t="shared" si="265"/>
        <v>-2643</v>
      </c>
      <c r="K297" s="241">
        <v>553</v>
      </c>
      <c r="L297" s="242">
        <f t="shared" si="247"/>
        <v>100</v>
      </c>
      <c r="M297" s="242">
        <f t="shared" si="269"/>
        <v>3443</v>
      </c>
      <c r="N297" s="241">
        <f t="shared" si="275"/>
        <v>100</v>
      </c>
      <c r="O297" s="241">
        <f t="shared" si="276"/>
        <v>0</v>
      </c>
      <c r="P297" s="241">
        <f t="shared" si="271"/>
        <v>0</v>
      </c>
      <c r="Q297" s="241">
        <v>0</v>
      </c>
      <c r="R297" s="242"/>
      <c r="S297" s="242"/>
      <c r="T297" s="242"/>
      <c r="U297" s="242"/>
      <c r="V297" s="241">
        <v>0</v>
      </c>
      <c r="W297" s="241"/>
      <c r="X297" s="241"/>
      <c r="Y297" s="241"/>
      <c r="Z297" s="241"/>
      <c r="AA297" s="239"/>
      <c r="AB297" s="239" t="s">
        <v>66</v>
      </c>
    </row>
    <row r="298" spans="2:28" ht="66" customHeight="1" x14ac:dyDescent="0.2">
      <c r="B298" s="238"/>
      <c r="C298" s="238"/>
      <c r="D298" s="238" t="s">
        <v>77</v>
      </c>
      <c r="E298" s="247" t="s">
        <v>78</v>
      </c>
      <c r="F298" s="241">
        <v>70302</v>
      </c>
      <c r="G298" s="241">
        <v>70302</v>
      </c>
      <c r="H298" s="241">
        <v>40950</v>
      </c>
      <c r="I298" s="241">
        <v>70200</v>
      </c>
      <c r="J298" s="241">
        <f t="shared" si="265"/>
        <v>-102</v>
      </c>
      <c r="K298" s="241">
        <v>40950</v>
      </c>
      <c r="L298" s="242">
        <f t="shared" si="247"/>
        <v>100</v>
      </c>
      <c r="M298" s="242">
        <f t="shared" si="269"/>
        <v>70302</v>
      </c>
      <c r="N298" s="241">
        <f t="shared" si="275"/>
        <v>100</v>
      </c>
      <c r="O298" s="241">
        <f t="shared" si="276"/>
        <v>0</v>
      </c>
      <c r="P298" s="241">
        <f t="shared" si="271"/>
        <v>0</v>
      </c>
      <c r="Q298" s="241">
        <f t="shared" ref="Q298:Q317" si="277">R298+S298+T298</f>
        <v>0</v>
      </c>
      <c r="R298" s="241"/>
      <c r="S298" s="242"/>
      <c r="T298" s="241"/>
      <c r="U298" s="241"/>
      <c r="V298" s="241">
        <f t="shared" ref="V298:V303" si="278">P298-Q298-U298</f>
        <v>0</v>
      </c>
      <c r="W298" s="241"/>
      <c r="X298" s="241"/>
      <c r="Y298" s="241"/>
      <c r="Z298" s="241"/>
      <c r="AA298" s="239"/>
      <c r="AB298" s="239" t="s">
        <v>66</v>
      </c>
    </row>
    <row r="299" spans="2:28" ht="66" customHeight="1" x14ac:dyDescent="0.2">
      <c r="B299" s="245"/>
      <c r="C299" s="238"/>
      <c r="D299" s="250" t="s">
        <v>85</v>
      </c>
      <c r="E299" s="246" t="s">
        <v>86</v>
      </c>
      <c r="F299" s="241">
        <v>975</v>
      </c>
      <c r="G299" s="241">
        <v>975</v>
      </c>
      <c r="H299" s="241">
        <v>975</v>
      </c>
      <c r="I299" s="241">
        <v>0</v>
      </c>
      <c r="J299" s="241">
        <f t="shared" si="265"/>
        <v>-975</v>
      </c>
      <c r="K299" s="241">
        <v>0</v>
      </c>
      <c r="L299" s="242">
        <f t="shared" ref="L299" si="279">(K299/H299)*100</f>
        <v>0</v>
      </c>
      <c r="M299" s="241">
        <f t="shared" si="269"/>
        <v>975</v>
      </c>
      <c r="N299" s="241">
        <v>100</v>
      </c>
      <c r="O299" s="241">
        <f>SUM(O303:O310)</f>
        <v>0</v>
      </c>
      <c r="P299" s="241">
        <f t="shared" si="271"/>
        <v>-975</v>
      </c>
      <c r="Q299" s="241">
        <f t="shared" ref="Q299" si="280">+R299+S299+T299</f>
        <v>-975</v>
      </c>
      <c r="R299" s="241"/>
      <c r="S299" s="241"/>
      <c r="T299" s="241">
        <v>-975</v>
      </c>
      <c r="U299" s="241"/>
      <c r="V299" s="241">
        <v>0</v>
      </c>
      <c r="W299" s="241"/>
      <c r="X299" s="241"/>
      <c r="Y299" s="241"/>
      <c r="Z299" s="241"/>
      <c r="AA299" s="239" t="s">
        <v>272</v>
      </c>
      <c r="AB299" s="239" t="s">
        <v>272</v>
      </c>
    </row>
    <row r="300" spans="2:28" ht="76.5" x14ac:dyDescent="0.2">
      <c r="B300" s="238" t="s">
        <v>158</v>
      </c>
      <c r="C300" s="238"/>
      <c r="D300" s="238"/>
      <c r="E300" s="77" t="s">
        <v>252</v>
      </c>
      <c r="F300" s="241">
        <f t="shared" ref="F300:K300" si="281">F301</f>
        <v>1199482</v>
      </c>
      <c r="G300" s="241">
        <f t="shared" si="281"/>
        <v>784150</v>
      </c>
      <c r="H300" s="241">
        <f t="shared" si="281"/>
        <v>659166</v>
      </c>
      <c r="I300" s="241">
        <f t="shared" si="281"/>
        <v>729774.44744999986</v>
      </c>
      <c r="J300" s="241">
        <f t="shared" si="281"/>
        <v>-54375.55255</v>
      </c>
      <c r="K300" s="241">
        <f t="shared" si="281"/>
        <v>659162.26044999994</v>
      </c>
      <c r="L300" s="242">
        <f t="shared" si="247"/>
        <v>99.999432684634812</v>
      </c>
      <c r="M300" s="241">
        <f t="shared" ref="M300:T300" si="282">M301</f>
        <v>1199482</v>
      </c>
      <c r="N300" s="241">
        <f t="shared" si="275"/>
        <v>100</v>
      </c>
      <c r="O300" s="241">
        <f t="shared" si="282"/>
        <v>0</v>
      </c>
      <c r="P300" s="241">
        <f t="shared" si="282"/>
        <v>-3.7395499999978483</v>
      </c>
      <c r="Q300" s="241">
        <f t="shared" si="282"/>
        <v>-3.7239999999999998</v>
      </c>
      <c r="R300" s="241">
        <f t="shared" si="282"/>
        <v>0</v>
      </c>
      <c r="S300" s="241">
        <f t="shared" si="282"/>
        <v>0</v>
      </c>
      <c r="T300" s="241">
        <f t="shared" si="282"/>
        <v>-3.7239999999999998</v>
      </c>
      <c r="U300" s="241">
        <v>0</v>
      </c>
      <c r="V300" s="241">
        <v>0</v>
      </c>
      <c r="W300" s="241"/>
      <c r="X300" s="241"/>
      <c r="Y300" s="241"/>
      <c r="Z300" s="241"/>
      <c r="AA300" s="257"/>
      <c r="AB300" s="239"/>
    </row>
    <row r="301" spans="2:28" ht="27" customHeight="1" x14ac:dyDescent="0.2">
      <c r="B301" s="238"/>
      <c r="C301" s="238" t="s">
        <v>46</v>
      </c>
      <c r="D301" s="238"/>
      <c r="E301" s="269" t="s">
        <v>47</v>
      </c>
      <c r="F301" s="241">
        <f t="shared" ref="F301:T301" si="283">SUM(F302:F317)</f>
        <v>1199482</v>
      </c>
      <c r="G301" s="241">
        <f t="shared" si="283"/>
        <v>784150</v>
      </c>
      <c r="H301" s="241">
        <f t="shared" si="283"/>
        <v>659166</v>
      </c>
      <c r="I301" s="241">
        <f t="shared" si="283"/>
        <v>729774.44744999986</v>
      </c>
      <c r="J301" s="241">
        <f t="shared" si="283"/>
        <v>-54375.55255</v>
      </c>
      <c r="K301" s="241">
        <f t="shared" si="283"/>
        <v>659162.26044999994</v>
      </c>
      <c r="L301" s="242">
        <f t="shared" si="247"/>
        <v>99.999432684634812</v>
      </c>
      <c r="M301" s="241">
        <f t="shared" si="283"/>
        <v>1199482</v>
      </c>
      <c r="N301" s="241">
        <f t="shared" si="283"/>
        <v>1600</v>
      </c>
      <c r="O301" s="241">
        <f t="shared" si="283"/>
        <v>0</v>
      </c>
      <c r="P301" s="241">
        <f t="shared" si="283"/>
        <v>-3.7395499999978483</v>
      </c>
      <c r="Q301" s="241">
        <f t="shared" si="283"/>
        <v>-3.7239999999999998</v>
      </c>
      <c r="R301" s="241">
        <f t="shared" si="283"/>
        <v>0</v>
      </c>
      <c r="S301" s="241">
        <f t="shared" si="283"/>
        <v>0</v>
      </c>
      <c r="T301" s="241">
        <f t="shared" si="283"/>
        <v>-3.7239999999999998</v>
      </c>
      <c r="U301" s="241">
        <f>SUM(U307:U317)</f>
        <v>0</v>
      </c>
      <c r="V301" s="241">
        <v>0</v>
      </c>
      <c r="W301" s="241"/>
      <c r="X301" s="241"/>
      <c r="Y301" s="241"/>
      <c r="Z301" s="241"/>
      <c r="AA301" s="239"/>
      <c r="AB301" s="274"/>
    </row>
    <row r="302" spans="2:28" x14ac:dyDescent="0.2">
      <c r="B302" s="238"/>
      <c r="C302" s="238"/>
      <c r="D302" s="238" t="s">
        <v>48</v>
      </c>
      <c r="E302" s="247" t="s">
        <v>49</v>
      </c>
      <c r="F302" s="241">
        <v>798062</v>
      </c>
      <c r="G302" s="241">
        <v>476500</v>
      </c>
      <c r="H302" s="241">
        <v>476500</v>
      </c>
      <c r="I302" s="241">
        <v>476500</v>
      </c>
      <c r="J302" s="241">
        <f t="shared" ref="J302:J317" si="284">I302-G302</f>
        <v>0</v>
      </c>
      <c r="K302" s="241">
        <v>476500</v>
      </c>
      <c r="L302" s="242">
        <f t="shared" si="247"/>
        <v>100</v>
      </c>
      <c r="M302" s="242">
        <f t="shared" ref="M302:M317" si="285">F302</f>
        <v>798062</v>
      </c>
      <c r="N302" s="241">
        <f t="shared" ref="N302:N317" si="286">M302/F302*100</f>
        <v>100</v>
      </c>
      <c r="O302" s="241">
        <f t="shared" ref="O302:O317" si="287">M302-F302</f>
        <v>0</v>
      </c>
      <c r="P302" s="241">
        <f t="shared" ref="P302:P317" si="288">K302-H302</f>
        <v>0</v>
      </c>
      <c r="Q302" s="241">
        <f t="shared" si="277"/>
        <v>0</v>
      </c>
      <c r="R302" s="242"/>
      <c r="S302" s="242"/>
      <c r="T302" s="241"/>
      <c r="U302" s="241"/>
      <c r="V302" s="241">
        <f t="shared" si="278"/>
        <v>0</v>
      </c>
      <c r="W302" s="241"/>
      <c r="X302" s="241"/>
      <c r="Y302" s="241"/>
      <c r="Z302" s="241"/>
      <c r="AA302" s="239"/>
      <c r="AB302" s="239"/>
    </row>
    <row r="303" spans="2:28" x14ac:dyDescent="0.2">
      <c r="B303" s="238"/>
      <c r="C303" s="238"/>
      <c r="D303" s="238" t="s">
        <v>101</v>
      </c>
      <c r="E303" s="247" t="s">
        <v>56</v>
      </c>
      <c r="F303" s="241">
        <v>26349</v>
      </c>
      <c r="G303" s="241">
        <v>16624</v>
      </c>
      <c r="H303" s="241">
        <v>16624</v>
      </c>
      <c r="I303" s="241">
        <v>16624</v>
      </c>
      <c r="J303" s="241">
        <f t="shared" si="284"/>
        <v>0</v>
      </c>
      <c r="K303" s="241">
        <v>16624</v>
      </c>
      <c r="L303" s="242">
        <f t="shared" si="247"/>
        <v>100</v>
      </c>
      <c r="M303" s="242">
        <f t="shared" si="285"/>
        <v>26349</v>
      </c>
      <c r="N303" s="241">
        <f t="shared" si="286"/>
        <v>100</v>
      </c>
      <c r="O303" s="241">
        <f t="shared" si="287"/>
        <v>0</v>
      </c>
      <c r="P303" s="241">
        <f t="shared" si="288"/>
        <v>0</v>
      </c>
      <c r="Q303" s="241">
        <f t="shared" si="277"/>
        <v>0</v>
      </c>
      <c r="R303" s="241"/>
      <c r="S303" s="242"/>
      <c r="T303" s="241"/>
      <c r="U303" s="241"/>
      <c r="V303" s="241">
        <f t="shared" si="278"/>
        <v>0</v>
      </c>
      <c r="W303" s="241"/>
      <c r="X303" s="241"/>
      <c r="Y303" s="241"/>
      <c r="Z303" s="241"/>
      <c r="AA303" s="239"/>
      <c r="AB303" s="239"/>
    </row>
    <row r="304" spans="2:28" ht="39" customHeight="1" x14ac:dyDescent="0.2">
      <c r="B304" s="245"/>
      <c r="C304" s="238"/>
      <c r="D304" s="250" t="s">
        <v>57</v>
      </c>
      <c r="E304" s="251" t="s">
        <v>58</v>
      </c>
      <c r="F304" s="241">
        <v>18351</v>
      </c>
      <c r="G304" s="241">
        <v>8790</v>
      </c>
      <c r="H304" s="241">
        <v>8790</v>
      </c>
      <c r="I304" s="241">
        <v>8790</v>
      </c>
      <c r="J304" s="241">
        <f t="shared" si="284"/>
        <v>0</v>
      </c>
      <c r="K304" s="241">
        <v>8790</v>
      </c>
      <c r="L304" s="242">
        <f t="shared" si="247"/>
        <v>100</v>
      </c>
      <c r="M304" s="242">
        <f t="shared" si="285"/>
        <v>18351</v>
      </c>
      <c r="N304" s="241">
        <f t="shared" si="286"/>
        <v>100</v>
      </c>
      <c r="O304" s="241">
        <f t="shared" si="287"/>
        <v>0</v>
      </c>
      <c r="P304" s="241">
        <f t="shared" si="288"/>
        <v>0</v>
      </c>
      <c r="Q304" s="241">
        <f t="shared" si="277"/>
        <v>0</v>
      </c>
      <c r="R304" s="242"/>
      <c r="S304" s="242"/>
      <c r="T304" s="241"/>
      <c r="U304" s="241"/>
      <c r="V304" s="241">
        <v>0</v>
      </c>
      <c r="W304" s="241"/>
      <c r="X304" s="241"/>
      <c r="Y304" s="241"/>
      <c r="Z304" s="241"/>
      <c r="AA304" s="239"/>
      <c r="AB304" s="239"/>
    </row>
    <row r="305" spans="2:28" x14ac:dyDescent="0.2">
      <c r="B305" s="238"/>
      <c r="C305" s="238"/>
      <c r="D305" s="238" t="s">
        <v>59</v>
      </c>
      <c r="E305" s="247" t="s">
        <v>60</v>
      </c>
      <c r="F305" s="241">
        <v>42138</v>
      </c>
      <c r="G305" s="241">
        <v>26080</v>
      </c>
      <c r="H305" s="241">
        <v>26080</v>
      </c>
      <c r="I305" s="241">
        <v>26080</v>
      </c>
      <c r="J305" s="241">
        <f t="shared" si="284"/>
        <v>0</v>
      </c>
      <c r="K305" s="241">
        <v>26080</v>
      </c>
      <c r="L305" s="242">
        <f t="shared" si="247"/>
        <v>100</v>
      </c>
      <c r="M305" s="242">
        <f t="shared" si="285"/>
        <v>42138</v>
      </c>
      <c r="N305" s="241">
        <f t="shared" si="286"/>
        <v>100</v>
      </c>
      <c r="O305" s="241">
        <f t="shared" si="287"/>
        <v>0</v>
      </c>
      <c r="P305" s="241">
        <f t="shared" si="288"/>
        <v>0</v>
      </c>
      <c r="Q305" s="241">
        <f t="shared" si="277"/>
        <v>0</v>
      </c>
      <c r="R305" s="242"/>
      <c r="S305" s="242"/>
      <c r="T305" s="241"/>
      <c r="U305" s="241"/>
      <c r="V305" s="241">
        <f t="shared" ref="V305:V309" si="289">P305-Q305-U305</f>
        <v>0</v>
      </c>
      <c r="W305" s="241"/>
      <c r="X305" s="241"/>
      <c r="Y305" s="241"/>
      <c r="Z305" s="241"/>
      <c r="AA305" s="239"/>
      <c r="AB305" s="239"/>
    </row>
    <row r="306" spans="2:28" ht="38.25" x14ac:dyDescent="0.2">
      <c r="B306" s="238"/>
      <c r="C306" s="238"/>
      <c r="D306" s="238" t="s">
        <v>61</v>
      </c>
      <c r="E306" s="247" t="s">
        <v>102</v>
      </c>
      <c r="F306" s="241">
        <v>35912</v>
      </c>
      <c r="G306" s="241">
        <v>20560</v>
      </c>
      <c r="H306" s="241">
        <v>20560</v>
      </c>
      <c r="I306" s="241">
        <v>20560</v>
      </c>
      <c r="J306" s="241">
        <f t="shared" si="284"/>
        <v>0</v>
      </c>
      <c r="K306" s="241">
        <v>20560</v>
      </c>
      <c r="L306" s="242">
        <f t="shared" si="247"/>
        <v>100</v>
      </c>
      <c r="M306" s="242">
        <f t="shared" si="285"/>
        <v>35912</v>
      </c>
      <c r="N306" s="241">
        <f t="shared" si="286"/>
        <v>100</v>
      </c>
      <c r="O306" s="241">
        <f t="shared" si="287"/>
        <v>0</v>
      </c>
      <c r="P306" s="241">
        <f t="shared" si="288"/>
        <v>0</v>
      </c>
      <c r="Q306" s="241">
        <f t="shared" si="277"/>
        <v>0</v>
      </c>
      <c r="R306" s="242"/>
      <c r="S306" s="242"/>
      <c r="T306" s="241"/>
      <c r="U306" s="241"/>
      <c r="V306" s="241">
        <f t="shared" si="289"/>
        <v>0</v>
      </c>
      <c r="W306" s="241"/>
      <c r="X306" s="241"/>
      <c r="Y306" s="241"/>
      <c r="Z306" s="241"/>
      <c r="AA306" s="239"/>
      <c r="AB306" s="239"/>
    </row>
    <row r="307" spans="2:28" ht="25.5" x14ac:dyDescent="0.2">
      <c r="B307" s="238"/>
      <c r="C307" s="238"/>
      <c r="D307" s="238" t="s">
        <v>89</v>
      </c>
      <c r="E307" s="247" t="s">
        <v>110</v>
      </c>
      <c r="F307" s="241">
        <v>50</v>
      </c>
      <c r="G307" s="241">
        <v>0</v>
      </c>
      <c r="H307" s="241">
        <v>0</v>
      </c>
      <c r="I307" s="241">
        <v>0</v>
      </c>
      <c r="J307" s="241">
        <f t="shared" si="284"/>
        <v>0</v>
      </c>
      <c r="K307" s="241">
        <v>0</v>
      </c>
      <c r="L307" s="242" t="e">
        <f t="shared" si="247"/>
        <v>#DIV/0!</v>
      </c>
      <c r="M307" s="242">
        <f t="shared" si="285"/>
        <v>50</v>
      </c>
      <c r="N307" s="241">
        <f t="shared" si="286"/>
        <v>100</v>
      </c>
      <c r="O307" s="241">
        <f t="shared" si="287"/>
        <v>0</v>
      </c>
      <c r="P307" s="241">
        <f t="shared" si="288"/>
        <v>0</v>
      </c>
      <c r="Q307" s="241">
        <f t="shared" si="277"/>
        <v>0</v>
      </c>
      <c r="R307" s="242"/>
      <c r="S307" s="242"/>
      <c r="T307" s="241"/>
      <c r="U307" s="241"/>
      <c r="V307" s="241">
        <f t="shared" si="289"/>
        <v>0</v>
      </c>
      <c r="W307" s="241"/>
      <c r="X307" s="241"/>
      <c r="Y307" s="241"/>
      <c r="Z307" s="241"/>
      <c r="AA307" s="239"/>
      <c r="AB307" s="239"/>
    </row>
    <row r="308" spans="2:28" ht="51" x14ac:dyDescent="0.2">
      <c r="B308" s="238"/>
      <c r="C308" s="238"/>
      <c r="D308" s="238" t="s">
        <v>64</v>
      </c>
      <c r="E308" s="283" t="s">
        <v>65</v>
      </c>
      <c r="F308" s="241">
        <v>23943</v>
      </c>
      <c r="G308" s="241">
        <v>12065</v>
      </c>
      <c r="H308" s="241">
        <v>12065</v>
      </c>
      <c r="I308" s="241">
        <v>12065</v>
      </c>
      <c r="J308" s="241">
        <f t="shared" si="284"/>
        <v>0</v>
      </c>
      <c r="K308" s="241">
        <v>12065</v>
      </c>
      <c r="L308" s="242">
        <f t="shared" si="247"/>
        <v>100</v>
      </c>
      <c r="M308" s="242">
        <f t="shared" si="285"/>
        <v>23943</v>
      </c>
      <c r="N308" s="241">
        <f t="shared" si="286"/>
        <v>100</v>
      </c>
      <c r="O308" s="241">
        <f t="shared" si="287"/>
        <v>0</v>
      </c>
      <c r="P308" s="241">
        <f t="shared" si="288"/>
        <v>0</v>
      </c>
      <c r="Q308" s="241">
        <f t="shared" si="277"/>
        <v>0</v>
      </c>
      <c r="R308" s="242"/>
      <c r="S308" s="242"/>
      <c r="T308" s="241"/>
      <c r="U308" s="241"/>
      <c r="V308" s="241">
        <f t="shared" si="289"/>
        <v>0</v>
      </c>
      <c r="W308" s="241"/>
      <c r="X308" s="241"/>
      <c r="Y308" s="241"/>
      <c r="Z308" s="241"/>
      <c r="AA308" s="239"/>
      <c r="AB308" s="239"/>
    </row>
    <row r="309" spans="2:28" ht="163.5" customHeight="1" x14ac:dyDescent="0.2">
      <c r="B309" s="238"/>
      <c r="C309" s="238"/>
      <c r="D309" s="250" t="s">
        <v>91</v>
      </c>
      <c r="E309" s="246" t="s">
        <v>92</v>
      </c>
      <c r="F309" s="241">
        <v>133399</v>
      </c>
      <c r="G309" s="241">
        <v>133399</v>
      </c>
      <c r="H309" s="241">
        <v>41474</v>
      </c>
      <c r="I309" s="241">
        <v>105469.727</v>
      </c>
      <c r="J309" s="241">
        <f t="shared" si="284"/>
        <v>-27929.273000000001</v>
      </c>
      <c r="K309" s="241">
        <v>41473.152000000002</v>
      </c>
      <c r="L309" s="242">
        <f t="shared" si="247"/>
        <v>99.997955345517681</v>
      </c>
      <c r="M309" s="242">
        <f t="shared" si="285"/>
        <v>133399</v>
      </c>
      <c r="N309" s="241">
        <f t="shared" si="286"/>
        <v>100</v>
      </c>
      <c r="O309" s="241">
        <f t="shared" si="287"/>
        <v>0</v>
      </c>
      <c r="P309" s="241">
        <f t="shared" si="288"/>
        <v>-0.84799999999813735</v>
      </c>
      <c r="Q309" s="241">
        <f t="shared" si="277"/>
        <v>-0.84699999999999998</v>
      </c>
      <c r="R309" s="242"/>
      <c r="S309" s="242"/>
      <c r="T309" s="241">
        <v>-0.84699999999999998</v>
      </c>
      <c r="U309" s="241"/>
      <c r="V309" s="241">
        <f t="shared" si="289"/>
        <v>-9.9999999813737972E-4</v>
      </c>
      <c r="W309" s="241"/>
      <c r="X309" s="241"/>
      <c r="Y309" s="241"/>
      <c r="Z309" s="241"/>
      <c r="AA309" s="239" t="s">
        <v>66</v>
      </c>
      <c r="AB309" s="7" t="s">
        <v>253</v>
      </c>
    </row>
    <row r="310" spans="2:28" ht="170.25" customHeight="1" x14ac:dyDescent="0.2">
      <c r="B310" s="238"/>
      <c r="C310" s="238"/>
      <c r="D310" s="250" t="s">
        <v>93</v>
      </c>
      <c r="E310" s="246" t="s">
        <v>94</v>
      </c>
      <c r="F310" s="241">
        <v>18146</v>
      </c>
      <c r="G310" s="241">
        <v>18146</v>
      </c>
      <c r="H310" s="241">
        <v>11907</v>
      </c>
      <c r="I310" s="241">
        <v>16063.960999999999</v>
      </c>
      <c r="J310" s="241">
        <f t="shared" si="284"/>
        <v>-2082.0390000000007</v>
      </c>
      <c r="K310" s="241">
        <v>11906.531000000001</v>
      </c>
      <c r="L310" s="242">
        <f t="shared" si="247"/>
        <v>99.996061140505589</v>
      </c>
      <c r="M310" s="242">
        <f t="shared" si="285"/>
        <v>18146</v>
      </c>
      <c r="N310" s="241">
        <f t="shared" si="286"/>
        <v>100</v>
      </c>
      <c r="O310" s="241">
        <f t="shared" si="287"/>
        <v>0</v>
      </c>
      <c r="P310" s="241">
        <f t="shared" si="288"/>
        <v>-0.46899999999914144</v>
      </c>
      <c r="Q310" s="241">
        <f t="shared" si="277"/>
        <v>-0.46800000000000003</v>
      </c>
      <c r="R310" s="242"/>
      <c r="S310" s="242"/>
      <c r="T310" s="241">
        <v>-0.46800000000000003</v>
      </c>
      <c r="U310" s="241"/>
      <c r="V310" s="241">
        <v>0</v>
      </c>
      <c r="W310" s="241"/>
      <c r="X310" s="241"/>
      <c r="Y310" s="241"/>
      <c r="Z310" s="241"/>
      <c r="AA310" s="239" t="s">
        <v>66</v>
      </c>
      <c r="AB310" s="7" t="s">
        <v>254</v>
      </c>
    </row>
    <row r="311" spans="2:28" ht="70.5" customHeight="1" x14ac:dyDescent="0.2">
      <c r="B311" s="238"/>
      <c r="C311" s="238"/>
      <c r="D311" s="250" t="s">
        <v>95</v>
      </c>
      <c r="E311" s="284" t="s">
        <v>96</v>
      </c>
      <c r="F311" s="241">
        <v>624</v>
      </c>
      <c r="G311" s="241">
        <v>624</v>
      </c>
      <c r="H311" s="241">
        <v>617</v>
      </c>
      <c r="I311" s="241">
        <v>616.39544999999998</v>
      </c>
      <c r="J311" s="241">
        <f t="shared" si="284"/>
        <v>-7.6045500000000175</v>
      </c>
      <c r="K311" s="241">
        <v>616.39544999999998</v>
      </c>
      <c r="L311" s="242">
        <f t="shared" si="247"/>
        <v>99.902017828200968</v>
      </c>
      <c r="M311" s="242">
        <f t="shared" si="285"/>
        <v>624</v>
      </c>
      <c r="N311" s="241">
        <f t="shared" si="286"/>
        <v>100</v>
      </c>
      <c r="O311" s="241">
        <f t="shared" si="287"/>
        <v>0</v>
      </c>
      <c r="P311" s="241">
        <f t="shared" si="288"/>
        <v>-0.60455000000001746</v>
      </c>
      <c r="Q311" s="241">
        <f t="shared" si="277"/>
        <v>-0.60399999999999998</v>
      </c>
      <c r="R311" s="242"/>
      <c r="S311" s="242"/>
      <c r="T311" s="241">
        <v>-0.60399999999999998</v>
      </c>
      <c r="U311" s="241"/>
      <c r="V311" s="241">
        <f t="shared" ref="V311:V317" si="290">P311-Q311-U311</f>
        <v>-5.5000000001748095E-4</v>
      </c>
      <c r="W311" s="241"/>
      <c r="X311" s="241"/>
      <c r="Y311" s="241"/>
      <c r="Z311" s="241"/>
      <c r="AA311" s="239" t="s">
        <v>66</v>
      </c>
      <c r="AB311" s="239" t="s">
        <v>66</v>
      </c>
    </row>
    <row r="312" spans="2:28" ht="68.25" customHeight="1" x14ac:dyDescent="0.2">
      <c r="B312" s="238"/>
      <c r="C312" s="238"/>
      <c r="D312" s="250" t="s">
        <v>71</v>
      </c>
      <c r="E312" s="246" t="s">
        <v>104</v>
      </c>
      <c r="F312" s="241">
        <v>9791</v>
      </c>
      <c r="G312" s="241">
        <v>9101</v>
      </c>
      <c r="H312" s="241">
        <v>6289</v>
      </c>
      <c r="I312" s="241">
        <v>6288.36</v>
      </c>
      <c r="J312" s="241">
        <f t="shared" si="284"/>
        <v>-2812.6400000000003</v>
      </c>
      <c r="K312" s="241">
        <v>6288.36</v>
      </c>
      <c r="L312" s="242">
        <f t="shared" si="247"/>
        <v>99.989823501351566</v>
      </c>
      <c r="M312" s="242">
        <f t="shared" si="285"/>
        <v>9791</v>
      </c>
      <c r="N312" s="241">
        <f t="shared" si="286"/>
        <v>100</v>
      </c>
      <c r="O312" s="241">
        <f t="shared" si="287"/>
        <v>0</v>
      </c>
      <c r="P312" s="241">
        <f t="shared" si="288"/>
        <v>-0.64000000000032742</v>
      </c>
      <c r="Q312" s="241">
        <f t="shared" si="277"/>
        <v>-0.63900000000000001</v>
      </c>
      <c r="R312" s="242"/>
      <c r="S312" s="241"/>
      <c r="T312" s="241">
        <v>-0.63900000000000001</v>
      </c>
      <c r="U312" s="241"/>
      <c r="V312" s="241">
        <f t="shared" si="290"/>
        <v>-1.0000000003274057E-3</v>
      </c>
      <c r="W312" s="241"/>
      <c r="X312" s="241"/>
      <c r="Y312" s="241"/>
      <c r="Z312" s="241"/>
      <c r="AA312" s="239" t="s">
        <v>66</v>
      </c>
      <c r="AB312" s="7" t="s">
        <v>242</v>
      </c>
    </row>
    <row r="313" spans="2:28" ht="71.25" customHeight="1" x14ac:dyDescent="0.2">
      <c r="B313" s="238"/>
      <c r="C313" s="238"/>
      <c r="D313" s="250" t="s">
        <v>97</v>
      </c>
      <c r="E313" s="246" t="s">
        <v>98</v>
      </c>
      <c r="F313" s="241">
        <v>60313</v>
      </c>
      <c r="G313" s="241">
        <v>36408</v>
      </c>
      <c r="H313" s="241">
        <v>36408</v>
      </c>
      <c r="I313" s="241">
        <v>36407.731</v>
      </c>
      <c r="J313" s="241">
        <f t="shared" si="284"/>
        <v>-0.26900000000023283</v>
      </c>
      <c r="K313" s="241">
        <v>36407.731</v>
      </c>
      <c r="L313" s="242">
        <f t="shared" si="247"/>
        <v>99.999261151395302</v>
      </c>
      <c r="M313" s="242">
        <f t="shared" si="285"/>
        <v>60313</v>
      </c>
      <c r="N313" s="241">
        <f t="shared" si="286"/>
        <v>100</v>
      </c>
      <c r="O313" s="241">
        <f t="shared" si="287"/>
        <v>0</v>
      </c>
      <c r="P313" s="241">
        <f t="shared" si="288"/>
        <v>-0.26900000000023283</v>
      </c>
      <c r="Q313" s="241">
        <f t="shared" si="277"/>
        <v>-0.26800000000000002</v>
      </c>
      <c r="R313" s="242"/>
      <c r="S313" s="242"/>
      <c r="T313" s="241">
        <v>-0.26800000000000002</v>
      </c>
      <c r="U313" s="241"/>
      <c r="V313" s="241">
        <v>0</v>
      </c>
      <c r="W313" s="241"/>
      <c r="X313" s="241"/>
      <c r="Y313" s="241"/>
      <c r="Z313" s="241"/>
      <c r="AA313" s="239" t="s">
        <v>66</v>
      </c>
      <c r="AB313" s="239" t="s">
        <v>66</v>
      </c>
    </row>
    <row r="314" spans="2:28" ht="69.75" customHeight="1" x14ac:dyDescent="0.2">
      <c r="B314" s="245"/>
      <c r="C314" s="238"/>
      <c r="D314" s="250" t="s">
        <v>73</v>
      </c>
      <c r="E314" s="246" t="s">
        <v>74</v>
      </c>
      <c r="F314" s="241">
        <v>1171</v>
      </c>
      <c r="G314" s="241">
        <v>1171</v>
      </c>
      <c r="H314" s="241">
        <v>380</v>
      </c>
      <c r="I314" s="241">
        <v>713.14599999999996</v>
      </c>
      <c r="J314" s="241">
        <f t="shared" si="284"/>
        <v>-457.85400000000004</v>
      </c>
      <c r="K314" s="241">
        <v>379.101</v>
      </c>
      <c r="L314" s="242">
        <f t="shared" si="247"/>
        <v>99.763421052631571</v>
      </c>
      <c r="M314" s="242">
        <f t="shared" si="285"/>
        <v>1171</v>
      </c>
      <c r="N314" s="241">
        <f t="shared" si="286"/>
        <v>100</v>
      </c>
      <c r="O314" s="241">
        <f t="shared" si="287"/>
        <v>0</v>
      </c>
      <c r="P314" s="241">
        <f t="shared" si="288"/>
        <v>-0.89900000000000091</v>
      </c>
      <c r="Q314" s="241">
        <f t="shared" si="277"/>
        <v>-0.89800000000000002</v>
      </c>
      <c r="R314" s="242"/>
      <c r="S314" s="242"/>
      <c r="T314" s="241">
        <v>-0.89800000000000002</v>
      </c>
      <c r="U314" s="241"/>
      <c r="V314" s="241">
        <v>0</v>
      </c>
      <c r="W314" s="241"/>
      <c r="X314" s="241"/>
      <c r="Y314" s="241"/>
      <c r="Z314" s="241"/>
      <c r="AA314" s="239" t="s">
        <v>66</v>
      </c>
      <c r="AB314" s="239" t="s">
        <v>66</v>
      </c>
    </row>
    <row r="315" spans="2:28" ht="70.5" customHeight="1" x14ac:dyDescent="0.2">
      <c r="B315" s="245"/>
      <c r="C315" s="238"/>
      <c r="D315" s="250" t="s">
        <v>75</v>
      </c>
      <c r="E315" s="246" t="s">
        <v>76</v>
      </c>
      <c r="F315" s="241">
        <v>27592</v>
      </c>
      <c r="G315" s="241">
        <v>21052</v>
      </c>
      <c r="H315" s="241">
        <v>400</v>
      </c>
      <c r="I315" s="241">
        <v>2524.1370000000002</v>
      </c>
      <c r="J315" s="241">
        <f t="shared" si="284"/>
        <v>-18527.863000000001</v>
      </c>
      <c r="K315" s="241">
        <v>400</v>
      </c>
      <c r="L315" s="242">
        <f t="shared" si="247"/>
        <v>100</v>
      </c>
      <c r="M315" s="242">
        <f t="shared" si="285"/>
        <v>27592</v>
      </c>
      <c r="N315" s="241">
        <f t="shared" si="286"/>
        <v>100</v>
      </c>
      <c r="O315" s="241">
        <f t="shared" si="287"/>
        <v>0</v>
      </c>
      <c r="P315" s="241">
        <f t="shared" si="288"/>
        <v>0</v>
      </c>
      <c r="Q315" s="241">
        <f t="shared" si="277"/>
        <v>0</v>
      </c>
      <c r="R315" s="242"/>
      <c r="S315" s="242"/>
      <c r="T315" s="242"/>
      <c r="U315" s="242"/>
      <c r="V315" s="241">
        <v>0</v>
      </c>
      <c r="W315" s="241"/>
      <c r="X315" s="241"/>
      <c r="Y315" s="241"/>
      <c r="Z315" s="241"/>
      <c r="AA315" s="239"/>
      <c r="AB315" s="239" t="s">
        <v>233</v>
      </c>
    </row>
    <row r="316" spans="2:28" ht="78.75" customHeight="1" x14ac:dyDescent="0.2">
      <c r="B316" s="238"/>
      <c r="C316" s="238"/>
      <c r="D316" s="250" t="s">
        <v>77</v>
      </c>
      <c r="E316" s="246" t="s">
        <v>78</v>
      </c>
      <c r="F316" s="241">
        <v>3630</v>
      </c>
      <c r="G316" s="241">
        <v>3630</v>
      </c>
      <c r="H316" s="241">
        <v>1072</v>
      </c>
      <c r="I316" s="241">
        <v>1071.99</v>
      </c>
      <c r="J316" s="241">
        <f t="shared" si="284"/>
        <v>-2558.0100000000002</v>
      </c>
      <c r="K316" s="241">
        <v>1071.99</v>
      </c>
      <c r="L316" s="242">
        <f t="shared" si="247"/>
        <v>99.999067164179095</v>
      </c>
      <c r="M316" s="242">
        <f t="shared" si="285"/>
        <v>3630</v>
      </c>
      <c r="N316" s="241">
        <f t="shared" si="286"/>
        <v>100</v>
      </c>
      <c r="O316" s="241">
        <f t="shared" si="287"/>
        <v>0</v>
      </c>
      <c r="P316" s="241">
        <f t="shared" si="288"/>
        <v>-9.9999999999909051E-3</v>
      </c>
      <c r="Q316" s="241">
        <f t="shared" si="277"/>
        <v>0</v>
      </c>
      <c r="R316" s="242"/>
      <c r="S316" s="242"/>
      <c r="T316" s="241"/>
      <c r="U316" s="241"/>
      <c r="V316" s="241">
        <f t="shared" si="290"/>
        <v>-9.9999999999909051E-3</v>
      </c>
      <c r="W316" s="241"/>
      <c r="X316" s="241"/>
      <c r="Y316" s="241"/>
      <c r="Z316" s="241"/>
      <c r="AA316" s="239"/>
      <c r="AB316" s="239" t="s">
        <v>239</v>
      </c>
    </row>
    <row r="317" spans="2:28" ht="15.75" customHeight="1" x14ac:dyDescent="0.2">
      <c r="B317" s="238"/>
      <c r="C317" s="238"/>
      <c r="D317" s="238" t="s">
        <v>83</v>
      </c>
      <c r="E317" s="247" t="s">
        <v>153</v>
      </c>
      <c r="F317" s="241">
        <v>11</v>
      </c>
      <c r="G317" s="241">
        <v>0</v>
      </c>
      <c r="H317" s="241">
        <v>0</v>
      </c>
      <c r="I317" s="241">
        <v>0</v>
      </c>
      <c r="J317" s="241">
        <f t="shared" si="284"/>
        <v>0</v>
      </c>
      <c r="K317" s="241">
        <v>0</v>
      </c>
      <c r="L317" s="242" t="e">
        <f t="shared" si="247"/>
        <v>#DIV/0!</v>
      </c>
      <c r="M317" s="242">
        <f t="shared" si="285"/>
        <v>11</v>
      </c>
      <c r="N317" s="241">
        <f t="shared" si="286"/>
        <v>100</v>
      </c>
      <c r="O317" s="241">
        <f t="shared" si="287"/>
        <v>0</v>
      </c>
      <c r="P317" s="241">
        <f t="shared" si="288"/>
        <v>0</v>
      </c>
      <c r="Q317" s="241">
        <f t="shared" si="277"/>
        <v>0</v>
      </c>
      <c r="R317" s="242"/>
      <c r="S317" s="242"/>
      <c r="T317" s="241"/>
      <c r="U317" s="241"/>
      <c r="V317" s="241">
        <f t="shared" si="290"/>
        <v>0</v>
      </c>
      <c r="W317" s="241"/>
      <c r="X317" s="241"/>
      <c r="Y317" s="241"/>
      <c r="Z317" s="241"/>
      <c r="AA317" s="239"/>
      <c r="AB317" s="239"/>
    </row>
    <row r="318" spans="2:28" ht="38.25" x14ac:dyDescent="0.2">
      <c r="B318" s="238" t="s">
        <v>160</v>
      </c>
      <c r="C318" s="238"/>
      <c r="D318" s="238"/>
      <c r="E318" s="286" t="s">
        <v>161</v>
      </c>
      <c r="F318" s="241">
        <f t="shared" ref="F318:J318" si="291">F319</f>
        <v>1298</v>
      </c>
      <c r="G318" s="241">
        <f t="shared" si="291"/>
        <v>1298</v>
      </c>
      <c r="H318" s="241">
        <f t="shared" ref="H318:K318" si="292">+H319</f>
        <v>1298</v>
      </c>
      <c r="I318" s="241">
        <f t="shared" si="292"/>
        <v>1297.5</v>
      </c>
      <c r="J318" s="241">
        <f t="shared" si="291"/>
        <v>-0.5</v>
      </c>
      <c r="K318" s="241">
        <f t="shared" si="292"/>
        <v>1297.5</v>
      </c>
      <c r="L318" s="242">
        <f t="shared" si="247"/>
        <v>99.961479198767336</v>
      </c>
      <c r="M318" s="241">
        <f t="shared" ref="M318:P318" si="293">M319</f>
        <v>1298</v>
      </c>
      <c r="N318" s="241">
        <v>100</v>
      </c>
      <c r="O318" s="241">
        <f t="shared" si="293"/>
        <v>0</v>
      </c>
      <c r="P318" s="241">
        <f t="shared" si="293"/>
        <v>-0.5</v>
      </c>
      <c r="Q318" s="241">
        <f>Q319</f>
        <v>-0.5</v>
      </c>
      <c r="R318" s="241">
        <f t="shared" ref="R318:T318" si="294">R319</f>
        <v>0</v>
      </c>
      <c r="S318" s="241">
        <f t="shared" si="294"/>
        <v>0</v>
      </c>
      <c r="T318" s="241">
        <f t="shared" si="294"/>
        <v>-0.5</v>
      </c>
      <c r="U318" s="241">
        <v>0</v>
      </c>
      <c r="V318" s="241">
        <v>0</v>
      </c>
      <c r="W318" s="241"/>
      <c r="X318" s="241"/>
      <c r="Y318" s="241"/>
      <c r="Z318" s="241"/>
      <c r="AA318" s="239"/>
      <c r="AB318" s="239"/>
    </row>
    <row r="319" spans="2:28" ht="63.75" x14ac:dyDescent="0.2">
      <c r="B319" s="245"/>
      <c r="C319" s="238" t="s">
        <v>46</v>
      </c>
      <c r="D319" s="238" t="s">
        <v>238</v>
      </c>
      <c r="E319" s="247" t="s">
        <v>47</v>
      </c>
      <c r="F319" s="241">
        <v>1298</v>
      </c>
      <c r="G319" s="241">
        <v>1298</v>
      </c>
      <c r="H319" s="241">
        <v>1298</v>
      </c>
      <c r="I319" s="241">
        <v>1297.5</v>
      </c>
      <c r="J319" s="241">
        <f t="shared" ref="J319:J334" si="295">I319-G319</f>
        <v>-0.5</v>
      </c>
      <c r="K319" s="241">
        <v>1297.5</v>
      </c>
      <c r="L319" s="242">
        <f t="shared" si="247"/>
        <v>99.961479198767336</v>
      </c>
      <c r="M319" s="241">
        <f t="shared" ref="M319:M334" si="296">F319</f>
        <v>1298</v>
      </c>
      <c r="N319" s="241">
        <v>100</v>
      </c>
      <c r="O319" s="241">
        <f>SUM(O323:O330)</f>
        <v>0</v>
      </c>
      <c r="P319" s="241">
        <f t="shared" ref="P319:P334" si="297">K319-H319</f>
        <v>-0.5</v>
      </c>
      <c r="Q319" s="241">
        <f t="shared" ref="Q319:Q321" si="298">+R319+S319+T319</f>
        <v>-0.5</v>
      </c>
      <c r="R319" s="241"/>
      <c r="S319" s="241"/>
      <c r="T319" s="241">
        <v>-0.5</v>
      </c>
      <c r="U319" s="241"/>
      <c r="V319" s="241">
        <v>0</v>
      </c>
      <c r="W319" s="241"/>
      <c r="X319" s="241"/>
      <c r="Y319" s="241"/>
      <c r="Z319" s="241"/>
      <c r="AA319" s="239" t="s">
        <v>66</v>
      </c>
      <c r="AB319" s="239" t="s">
        <v>66</v>
      </c>
    </row>
    <row r="320" spans="2:28" ht="30.75" customHeight="1" x14ac:dyDescent="0.2">
      <c r="B320" s="238" t="s">
        <v>195</v>
      </c>
      <c r="C320" s="238"/>
      <c r="D320" s="238"/>
      <c r="E320" s="288" t="s">
        <v>196</v>
      </c>
      <c r="F320" s="241">
        <f t="shared" ref="F320:J320" si="299">F321</f>
        <v>30385</v>
      </c>
      <c r="G320" s="241">
        <f t="shared" si="299"/>
        <v>30385</v>
      </c>
      <c r="H320" s="241">
        <f t="shared" ref="H320:K320" si="300">+H321</f>
        <v>7580</v>
      </c>
      <c r="I320" s="241">
        <f t="shared" si="300"/>
        <v>7579.2960000000003</v>
      </c>
      <c r="J320" s="241">
        <f t="shared" si="299"/>
        <v>-22805.703999999998</v>
      </c>
      <c r="K320" s="241">
        <f t="shared" si="300"/>
        <v>7579.2960000000003</v>
      </c>
      <c r="L320" s="242">
        <f t="shared" si="247"/>
        <v>99.990712401055418</v>
      </c>
      <c r="M320" s="241">
        <f t="shared" ref="M320:T320" si="301">M321</f>
        <v>30385</v>
      </c>
      <c r="N320" s="241">
        <v>100</v>
      </c>
      <c r="O320" s="241">
        <f t="shared" si="301"/>
        <v>0</v>
      </c>
      <c r="P320" s="241">
        <f t="shared" si="301"/>
        <v>-0.70399999999972351</v>
      </c>
      <c r="Q320" s="241">
        <f t="shared" si="301"/>
        <v>-0.70299999999999996</v>
      </c>
      <c r="R320" s="241">
        <f t="shared" si="301"/>
        <v>0</v>
      </c>
      <c r="S320" s="241">
        <f t="shared" si="301"/>
        <v>0</v>
      </c>
      <c r="T320" s="241">
        <f t="shared" si="301"/>
        <v>-0.70299999999999996</v>
      </c>
      <c r="U320" s="241">
        <v>0</v>
      </c>
      <c r="V320" s="241">
        <v>0</v>
      </c>
      <c r="W320" s="241"/>
      <c r="X320" s="241"/>
      <c r="Y320" s="241"/>
      <c r="Z320" s="241"/>
      <c r="AA320" s="239"/>
      <c r="AB320" s="239"/>
    </row>
    <row r="321" spans="2:28" ht="63.75" x14ac:dyDescent="0.2">
      <c r="B321" s="245"/>
      <c r="C321" s="238" t="s">
        <v>46</v>
      </c>
      <c r="D321" s="238" t="s">
        <v>85</v>
      </c>
      <c r="E321" s="246" t="s">
        <v>86</v>
      </c>
      <c r="F321" s="241">
        <v>30385</v>
      </c>
      <c r="G321" s="241">
        <v>30385</v>
      </c>
      <c r="H321" s="241">
        <v>7580</v>
      </c>
      <c r="I321" s="241">
        <v>7579.2960000000003</v>
      </c>
      <c r="J321" s="241">
        <f t="shared" si="295"/>
        <v>-22805.703999999998</v>
      </c>
      <c r="K321" s="241">
        <v>7579.2960000000003</v>
      </c>
      <c r="L321" s="242">
        <f t="shared" si="247"/>
        <v>99.990712401055418</v>
      </c>
      <c r="M321" s="241">
        <f t="shared" si="296"/>
        <v>30385</v>
      </c>
      <c r="N321" s="241">
        <v>100</v>
      </c>
      <c r="O321" s="241">
        <f>SUM(O325:O332)</f>
        <v>0</v>
      </c>
      <c r="P321" s="241">
        <f t="shared" si="297"/>
        <v>-0.70399999999972351</v>
      </c>
      <c r="Q321" s="241">
        <f t="shared" si="298"/>
        <v>-0.70299999999999996</v>
      </c>
      <c r="R321" s="241"/>
      <c r="S321" s="241"/>
      <c r="T321" s="241">
        <v>-0.70299999999999996</v>
      </c>
      <c r="U321" s="241"/>
      <c r="V321" s="241">
        <v>0</v>
      </c>
      <c r="W321" s="241"/>
      <c r="X321" s="241"/>
      <c r="Y321" s="241"/>
      <c r="Z321" s="241"/>
      <c r="AA321" s="239" t="s">
        <v>66</v>
      </c>
      <c r="AB321" s="239" t="s">
        <v>66</v>
      </c>
    </row>
    <row r="322" spans="2:28" ht="102" x14ac:dyDescent="0.2">
      <c r="B322" s="245" t="s">
        <v>162</v>
      </c>
      <c r="C322" s="238"/>
      <c r="D322" s="238"/>
      <c r="E322" s="252" t="s">
        <v>249</v>
      </c>
      <c r="F322" s="241">
        <f t="shared" ref="F322:K322" si="302">F323</f>
        <v>171034</v>
      </c>
      <c r="G322" s="241">
        <f t="shared" si="302"/>
        <v>130038</v>
      </c>
      <c r="H322" s="241">
        <f t="shared" si="302"/>
        <v>87498</v>
      </c>
      <c r="I322" s="241">
        <f t="shared" si="302"/>
        <v>121302.4186</v>
      </c>
      <c r="J322" s="241">
        <f t="shared" si="302"/>
        <v>-8735.5813999999955</v>
      </c>
      <c r="K322" s="241">
        <f t="shared" si="302"/>
        <v>87496.134600000005</v>
      </c>
      <c r="L322" s="242">
        <f t="shared" si="247"/>
        <v>99.997868065555792</v>
      </c>
      <c r="M322" s="241">
        <f t="shared" ref="M322:V322" si="303">M323</f>
        <v>171034</v>
      </c>
      <c r="N322" s="241">
        <f t="shared" ref="N322:N326" si="304">M322/F322*100</f>
        <v>100</v>
      </c>
      <c r="O322" s="241">
        <f t="shared" si="303"/>
        <v>0</v>
      </c>
      <c r="P322" s="241">
        <f t="shared" si="303"/>
        <v>-1.865399999995816</v>
      </c>
      <c r="Q322" s="241">
        <f t="shared" si="303"/>
        <v>-1.8639999999999999</v>
      </c>
      <c r="R322" s="241">
        <f t="shared" si="303"/>
        <v>0</v>
      </c>
      <c r="S322" s="241">
        <f t="shared" si="303"/>
        <v>-0.35799999999999998</v>
      </c>
      <c r="T322" s="241">
        <f t="shared" si="303"/>
        <v>-1.506</v>
      </c>
      <c r="U322" s="241">
        <f t="shared" si="303"/>
        <v>0</v>
      </c>
      <c r="V322" s="241">
        <f t="shared" si="303"/>
        <v>-3.9999999953033161E-4</v>
      </c>
      <c r="W322" s="241"/>
      <c r="X322" s="241"/>
      <c r="Y322" s="241"/>
      <c r="Z322" s="241"/>
      <c r="AA322" s="257"/>
      <c r="AB322" s="239"/>
    </row>
    <row r="323" spans="2:28" ht="29.25" customHeight="1" x14ac:dyDescent="0.2">
      <c r="B323" s="245"/>
      <c r="C323" s="238" t="s">
        <v>46</v>
      </c>
      <c r="D323" s="238"/>
      <c r="E323" s="247" t="s">
        <v>47</v>
      </c>
      <c r="F323" s="241">
        <f t="shared" ref="F323:K323" si="305">SUM(F324:F334)</f>
        <v>171034</v>
      </c>
      <c r="G323" s="241">
        <f t="shared" si="305"/>
        <v>130038</v>
      </c>
      <c r="H323" s="241">
        <f t="shared" si="305"/>
        <v>87498</v>
      </c>
      <c r="I323" s="241">
        <f t="shared" si="305"/>
        <v>121302.4186</v>
      </c>
      <c r="J323" s="241">
        <f t="shared" si="305"/>
        <v>-8735.5813999999955</v>
      </c>
      <c r="K323" s="241">
        <f t="shared" si="305"/>
        <v>87496.134600000005</v>
      </c>
      <c r="L323" s="242">
        <f t="shared" si="247"/>
        <v>99.997868065555792</v>
      </c>
      <c r="M323" s="241">
        <f t="shared" ref="M323:U323" si="306">SUM(M324:M334)</f>
        <v>171034</v>
      </c>
      <c r="N323" s="241">
        <f t="shared" si="306"/>
        <v>1100</v>
      </c>
      <c r="O323" s="241">
        <f t="shared" si="306"/>
        <v>0</v>
      </c>
      <c r="P323" s="241">
        <f t="shared" si="306"/>
        <v>-1.865399999995816</v>
      </c>
      <c r="Q323" s="241">
        <f t="shared" si="306"/>
        <v>-1.8639999999999999</v>
      </c>
      <c r="R323" s="241">
        <f t="shared" si="306"/>
        <v>0</v>
      </c>
      <c r="S323" s="242">
        <f t="shared" si="306"/>
        <v>-0.35799999999999998</v>
      </c>
      <c r="T323" s="242">
        <f t="shared" si="306"/>
        <v>-1.506</v>
      </c>
      <c r="U323" s="242">
        <f t="shared" si="306"/>
        <v>0</v>
      </c>
      <c r="V323" s="241">
        <f>V332+V334</f>
        <v>-3.9999999953033161E-4</v>
      </c>
      <c r="W323" s="241"/>
      <c r="X323" s="241"/>
      <c r="Y323" s="241"/>
      <c r="Z323" s="241"/>
      <c r="AA323" s="239"/>
      <c r="AB323" s="239"/>
    </row>
    <row r="324" spans="2:28" ht="25.5" x14ac:dyDescent="0.2">
      <c r="B324" s="245"/>
      <c r="C324" s="238"/>
      <c r="D324" s="238" t="s">
        <v>88</v>
      </c>
      <c r="E324" s="247" t="s">
        <v>49</v>
      </c>
      <c r="F324" s="241">
        <v>83190</v>
      </c>
      <c r="G324" s="241">
        <v>48886</v>
      </c>
      <c r="H324" s="241">
        <v>47500</v>
      </c>
      <c r="I324" s="241">
        <v>47499.999000000003</v>
      </c>
      <c r="J324" s="241">
        <f t="shared" si="295"/>
        <v>-1386.0009999999966</v>
      </c>
      <c r="K324" s="241">
        <v>47499.999000000003</v>
      </c>
      <c r="L324" s="242">
        <f t="shared" si="247"/>
        <v>99.99999789473685</v>
      </c>
      <c r="M324" s="242">
        <f t="shared" si="296"/>
        <v>83190</v>
      </c>
      <c r="N324" s="241">
        <f t="shared" si="304"/>
        <v>100</v>
      </c>
      <c r="O324" s="241">
        <f t="shared" ref="O324:O334" si="307">M324-F324</f>
        <v>0</v>
      </c>
      <c r="P324" s="241">
        <f t="shared" si="297"/>
        <v>-9.9999999656574801E-4</v>
      </c>
      <c r="Q324" s="241">
        <f t="shared" ref="Q324:Q334" si="308">R324+S324+T324</f>
        <v>0</v>
      </c>
      <c r="R324" s="242"/>
      <c r="S324" s="242"/>
      <c r="T324" s="241"/>
      <c r="U324" s="241"/>
      <c r="V324" s="241">
        <f t="shared" ref="V324:V329" si="309">P324-Q324-U324</f>
        <v>-9.9999999656574801E-4</v>
      </c>
      <c r="W324" s="241"/>
      <c r="X324" s="241"/>
      <c r="Y324" s="241"/>
      <c r="Z324" s="241"/>
      <c r="AA324" s="239"/>
      <c r="AB324" s="239" t="s">
        <v>212</v>
      </c>
    </row>
    <row r="325" spans="2:28" ht="63.75" x14ac:dyDescent="0.2">
      <c r="B325" s="238"/>
      <c r="C325" s="238"/>
      <c r="D325" s="250" t="s">
        <v>101</v>
      </c>
      <c r="E325" s="246" t="s">
        <v>56</v>
      </c>
      <c r="F325" s="241">
        <v>3972</v>
      </c>
      <c r="G325" s="241">
        <v>3060</v>
      </c>
      <c r="H325" s="241">
        <v>2957</v>
      </c>
      <c r="I325" s="241">
        <v>2956.7130000000002</v>
      </c>
      <c r="J325" s="241">
        <f t="shared" si="295"/>
        <v>-103.28699999999981</v>
      </c>
      <c r="K325" s="241">
        <v>2956.7130000000002</v>
      </c>
      <c r="L325" s="242">
        <f t="shared" si="247"/>
        <v>99.990294217111938</v>
      </c>
      <c r="M325" s="242">
        <f t="shared" si="296"/>
        <v>3972</v>
      </c>
      <c r="N325" s="241">
        <f t="shared" si="304"/>
        <v>100</v>
      </c>
      <c r="O325" s="241">
        <f t="shared" si="307"/>
        <v>0</v>
      </c>
      <c r="P325" s="241">
        <f t="shared" si="297"/>
        <v>-0.28699999999980719</v>
      </c>
      <c r="Q325" s="241">
        <f t="shared" si="308"/>
        <v>-0.28699999999999998</v>
      </c>
      <c r="R325" s="241"/>
      <c r="S325" s="242">
        <v>-0.28699999999999998</v>
      </c>
      <c r="T325" s="241"/>
      <c r="U325" s="241"/>
      <c r="V325" s="241">
        <f t="shared" si="309"/>
        <v>1.9279022822615843E-13</v>
      </c>
      <c r="W325" s="241"/>
      <c r="X325" s="241"/>
      <c r="Y325" s="241"/>
      <c r="Z325" s="241"/>
      <c r="AA325" s="239" t="s">
        <v>66</v>
      </c>
      <c r="AB325" s="239" t="s">
        <v>212</v>
      </c>
    </row>
    <row r="326" spans="2:28" ht="38.25" x14ac:dyDescent="0.2">
      <c r="B326" s="245"/>
      <c r="C326" s="238"/>
      <c r="D326" s="250" t="s">
        <v>57</v>
      </c>
      <c r="E326" s="251" t="s">
        <v>58</v>
      </c>
      <c r="F326" s="241">
        <v>2351</v>
      </c>
      <c r="G326" s="241">
        <v>1468</v>
      </c>
      <c r="H326" s="241">
        <v>1420</v>
      </c>
      <c r="I326" s="241">
        <v>1420</v>
      </c>
      <c r="J326" s="241">
        <f t="shared" si="295"/>
        <v>-48</v>
      </c>
      <c r="K326" s="241">
        <v>1420</v>
      </c>
      <c r="L326" s="242">
        <f t="shared" si="247"/>
        <v>100</v>
      </c>
      <c r="M326" s="242">
        <f t="shared" si="296"/>
        <v>2351</v>
      </c>
      <c r="N326" s="241">
        <f t="shared" si="304"/>
        <v>100</v>
      </c>
      <c r="O326" s="241">
        <f t="shared" si="307"/>
        <v>0</v>
      </c>
      <c r="P326" s="241">
        <f t="shared" si="297"/>
        <v>0</v>
      </c>
      <c r="Q326" s="241">
        <f t="shared" si="308"/>
        <v>0</v>
      </c>
      <c r="R326" s="242"/>
      <c r="S326" s="242"/>
      <c r="T326" s="241"/>
      <c r="U326" s="241"/>
      <c r="V326" s="241">
        <v>0</v>
      </c>
      <c r="W326" s="241"/>
      <c r="X326" s="241"/>
      <c r="Y326" s="241"/>
      <c r="Z326" s="241"/>
      <c r="AA326" s="239"/>
      <c r="AB326" s="239" t="s">
        <v>212</v>
      </c>
    </row>
    <row r="327" spans="2:28" ht="25.5" x14ac:dyDescent="0.2">
      <c r="B327" s="238"/>
      <c r="C327" s="238"/>
      <c r="D327" s="238" t="s">
        <v>59</v>
      </c>
      <c r="E327" s="247" t="s">
        <v>60</v>
      </c>
      <c r="F327" s="241">
        <v>4392</v>
      </c>
      <c r="G327" s="241">
        <v>2452</v>
      </c>
      <c r="H327" s="241">
        <v>2379</v>
      </c>
      <c r="I327" s="241">
        <v>2379</v>
      </c>
      <c r="J327" s="241">
        <f t="shared" si="295"/>
        <v>-73</v>
      </c>
      <c r="K327" s="241">
        <v>2379</v>
      </c>
      <c r="L327" s="242">
        <f t="shared" si="247"/>
        <v>100</v>
      </c>
      <c r="M327" s="242">
        <f t="shared" si="296"/>
        <v>4392</v>
      </c>
      <c r="N327" s="241">
        <v>100</v>
      </c>
      <c r="O327" s="241">
        <f t="shared" si="307"/>
        <v>0</v>
      </c>
      <c r="P327" s="241">
        <f t="shared" si="297"/>
        <v>0</v>
      </c>
      <c r="Q327" s="241">
        <f t="shared" si="308"/>
        <v>0</v>
      </c>
      <c r="R327" s="241"/>
      <c r="S327" s="241"/>
      <c r="T327" s="241"/>
      <c r="U327" s="241"/>
      <c r="V327" s="241">
        <v>0</v>
      </c>
      <c r="W327" s="241"/>
      <c r="X327" s="241"/>
      <c r="Y327" s="241"/>
      <c r="Z327" s="241"/>
      <c r="AA327" s="239"/>
      <c r="AB327" s="239" t="s">
        <v>212</v>
      </c>
    </row>
    <row r="328" spans="2:28" ht="42" customHeight="1" x14ac:dyDescent="0.2">
      <c r="B328" s="245"/>
      <c r="C328" s="238"/>
      <c r="D328" s="238" t="s">
        <v>61</v>
      </c>
      <c r="E328" s="247" t="s">
        <v>102</v>
      </c>
      <c r="F328" s="241">
        <v>3743</v>
      </c>
      <c r="G328" s="241">
        <v>2110</v>
      </c>
      <c r="H328" s="241">
        <v>2048</v>
      </c>
      <c r="I328" s="241">
        <v>2048</v>
      </c>
      <c r="J328" s="241">
        <f t="shared" si="295"/>
        <v>-62</v>
      </c>
      <c r="K328" s="241">
        <v>2048</v>
      </c>
      <c r="L328" s="242">
        <f t="shared" si="247"/>
        <v>100</v>
      </c>
      <c r="M328" s="242">
        <f t="shared" si="296"/>
        <v>3743</v>
      </c>
      <c r="N328" s="241">
        <f t="shared" ref="N328:N334" si="310">M328/F328*100</f>
        <v>100</v>
      </c>
      <c r="O328" s="241">
        <f t="shared" si="307"/>
        <v>0</v>
      </c>
      <c r="P328" s="241">
        <f t="shared" si="297"/>
        <v>0</v>
      </c>
      <c r="Q328" s="241">
        <f t="shared" si="308"/>
        <v>0</v>
      </c>
      <c r="R328" s="242"/>
      <c r="S328" s="242"/>
      <c r="T328" s="241"/>
      <c r="U328" s="241"/>
      <c r="V328" s="241">
        <f t="shared" si="309"/>
        <v>0</v>
      </c>
      <c r="W328" s="241"/>
      <c r="X328" s="241"/>
      <c r="Y328" s="241"/>
      <c r="Z328" s="241"/>
      <c r="AA328" s="239"/>
      <c r="AB328" s="239"/>
    </row>
    <row r="329" spans="2:28" ht="25.5" x14ac:dyDescent="0.2">
      <c r="B329" s="238"/>
      <c r="C329" s="238"/>
      <c r="D329" s="238" t="s">
        <v>89</v>
      </c>
      <c r="E329" s="247" t="s">
        <v>110</v>
      </c>
      <c r="F329" s="241">
        <v>50</v>
      </c>
      <c r="G329" s="241">
        <v>0</v>
      </c>
      <c r="H329" s="241">
        <v>0</v>
      </c>
      <c r="I329" s="241">
        <v>0</v>
      </c>
      <c r="J329" s="241">
        <f t="shared" si="295"/>
        <v>0</v>
      </c>
      <c r="K329" s="241">
        <v>0</v>
      </c>
      <c r="L329" s="242" t="e">
        <f t="shared" si="247"/>
        <v>#DIV/0!</v>
      </c>
      <c r="M329" s="242">
        <f t="shared" si="296"/>
        <v>50</v>
      </c>
      <c r="N329" s="241">
        <f t="shared" si="310"/>
        <v>100</v>
      </c>
      <c r="O329" s="241">
        <f t="shared" si="307"/>
        <v>0</v>
      </c>
      <c r="P329" s="241">
        <f t="shared" si="297"/>
        <v>0</v>
      </c>
      <c r="Q329" s="241">
        <f t="shared" si="308"/>
        <v>0</v>
      </c>
      <c r="R329" s="242"/>
      <c r="S329" s="242"/>
      <c r="T329" s="241"/>
      <c r="U329" s="241"/>
      <c r="V329" s="241">
        <f t="shared" si="309"/>
        <v>0</v>
      </c>
      <c r="W329" s="241"/>
      <c r="X329" s="241"/>
      <c r="Y329" s="241"/>
      <c r="Z329" s="241"/>
      <c r="AA329" s="239"/>
      <c r="AB329" s="239"/>
    </row>
    <row r="330" spans="2:28" ht="63.75" x14ac:dyDescent="0.2">
      <c r="B330" s="245"/>
      <c r="C330" s="238"/>
      <c r="D330" s="238" t="s">
        <v>64</v>
      </c>
      <c r="E330" s="283" t="s">
        <v>65</v>
      </c>
      <c r="F330" s="241">
        <v>2496</v>
      </c>
      <c r="G330" s="241">
        <v>1222</v>
      </c>
      <c r="H330" s="241">
        <v>1180</v>
      </c>
      <c r="I330" s="241">
        <v>1179.9290000000001</v>
      </c>
      <c r="J330" s="241">
        <f t="shared" si="295"/>
        <v>-42.070999999999913</v>
      </c>
      <c r="K330" s="241">
        <v>1179.9290000000001</v>
      </c>
      <c r="L330" s="242">
        <f t="shared" si="247"/>
        <v>99.993983050847461</v>
      </c>
      <c r="M330" s="242">
        <f t="shared" si="296"/>
        <v>2496</v>
      </c>
      <c r="N330" s="241">
        <f t="shared" si="310"/>
        <v>100</v>
      </c>
      <c r="O330" s="241">
        <f t="shared" si="307"/>
        <v>0</v>
      </c>
      <c r="P330" s="241">
        <f t="shared" si="297"/>
        <v>-7.0999999999912689E-2</v>
      </c>
      <c r="Q330" s="241">
        <f t="shared" si="308"/>
        <v>-7.0999999999999994E-2</v>
      </c>
      <c r="R330" s="242"/>
      <c r="S330" s="242">
        <v>-7.0999999999999994E-2</v>
      </c>
      <c r="T330" s="241"/>
      <c r="U330" s="241"/>
      <c r="V330" s="241">
        <v>0</v>
      </c>
      <c r="W330" s="241"/>
      <c r="X330" s="241"/>
      <c r="Y330" s="241"/>
      <c r="Z330" s="241"/>
      <c r="AA330" s="239" t="s">
        <v>66</v>
      </c>
      <c r="AB330" s="239" t="s">
        <v>212</v>
      </c>
    </row>
    <row r="331" spans="2:28" ht="72.75" customHeight="1" x14ac:dyDescent="0.2">
      <c r="B331" s="238"/>
      <c r="C331" s="238"/>
      <c r="D331" s="250" t="s">
        <v>95</v>
      </c>
      <c r="E331" s="284" t="s">
        <v>96</v>
      </c>
      <c r="F331" s="241">
        <v>504</v>
      </c>
      <c r="G331" s="241">
        <v>504</v>
      </c>
      <c r="H331" s="241">
        <v>0</v>
      </c>
      <c r="I331" s="241">
        <v>0</v>
      </c>
      <c r="J331" s="241">
        <f t="shared" si="295"/>
        <v>-504</v>
      </c>
      <c r="K331" s="241">
        <v>0</v>
      </c>
      <c r="L331" s="242" t="e">
        <f t="shared" si="247"/>
        <v>#DIV/0!</v>
      </c>
      <c r="M331" s="242">
        <f t="shared" si="296"/>
        <v>504</v>
      </c>
      <c r="N331" s="241">
        <f t="shared" si="310"/>
        <v>100</v>
      </c>
      <c r="O331" s="241">
        <f t="shared" si="307"/>
        <v>0</v>
      </c>
      <c r="P331" s="241">
        <f t="shared" si="297"/>
        <v>0</v>
      </c>
      <c r="Q331" s="241">
        <f t="shared" si="308"/>
        <v>0</v>
      </c>
      <c r="R331" s="242"/>
      <c r="S331" s="242"/>
      <c r="T331" s="241"/>
      <c r="U331" s="241"/>
      <c r="V331" s="241">
        <f t="shared" ref="V331:V336" si="311">P331-Q331-U331</f>
        <v>0</v>
      </c>
      <c r="W331" s="241"/>
      <c r="X331" s="241"/>
      <c r="Y331" s="241"/>
      <c r="Z331" s="241"/>
      <c r="AA331" s="239"/>
      <c r="AB331" s="239" t="s">
        <v>66</v>
      </c>
    </row>
    <row r="332" spans="2:28" ht="68.25" customHeight="1" x14ac:dyDescent="0.2">
      <c r="B332" s="245"/>
      <c r="C332" s="238"/>
      <c r="D332" s="250" t="s">
        <v>71</v>
      </c>
      <c r="E332" s="246" t="s">
        <v>104</v>
      </c>
      <c r="F332" s="241">
        <v>2923</v>
      </c>
      <c r="G332" s="241">
        <v>2923</v>
      </c>
      <c r="H332" s="241">
        <v>1395</v>
      </c>
      <c r="I332" s="241">
        <v>1394.7416000000001</v>
      </c>
      <c r="J332" s="241">
        <f t="shared" si="295"/>
        <v>-1528.2583999999999</v>
      </c>
      <c r="K332" s="241">
        <v>1394.7416000000001</v>
      </c>
      <c r="L332" s="242">
        <f t="shared" si="247"/>
        <v>99.981476702508971</v>
      </c>
      <c r="M332" s="242">
        <f t="shared" si="296"/>
        <v>2923</v>
      </c>
      <c r="N332" s="241">
        <f t="shared" si="310"/>
        <v>100</v>
      </c>
      <c r="O332" s="241">
        <f t="shared" si="307"/>
        <v>0</v>
      </c>
      <c r="P332" s="241">
        <f t="shared" si="297"/>
        <v>-0.25839999999993779</v>
      </c>
      <c r="Q332" s="241">
        <f t="shared" si="308"/>
        <v>-0.25800000000000001</v>
      </c>
      <c r="R332" s="242"/>
      <c r="S332" s="242"/>
      <c r="T332" s="241">
        <v>-0.25800000000000001</v>
      </c>
      <c r="U332" s="241"/>
      <c r="V332" s="241">
        <f>P332-Q332</f>
        <v>-3.9999999993778346E-4</v>
      </c>
      <c r="W332" s="241"/>
      <c r="X332" s="241"/>
      <c r="Y332" s="241"/>
      <c r="Z332" s="241"/>
      <c r="AA332" s="239" t="s">
        <v>66</v>
      </c>
      <c r="AB332" s="239" t="s">
        <v>66</v>
      </c>
    </row>
    <row r="333" spans="2:28" ht="63.75" x14ac:dyDescent="0.2">
      <c r="B333" s="245"/>
      <c r="C333" s="238"/>
      <c r="D333" s="250" t="s">
        <v>75</v>
      </c>
      <c r="E333" s="246" t="s">
        <v>76</v>
      </c>
      <c r="F333" s="241">
        <v>3357</v>
      </c>
      <c r="G333" s="241">
        <v>3357</v>
      </c>
      <c r="H333" s="241">
        <v>468</v>
      </c>
      <c r="I333" s="241">
        <v>800</v>
      </c>
      <c r="J333" s="241">
        <f t="shared" si="295"/>
        <v>-2557</v>
      </c>
      <c r="K333" s="241">
        <v>468</v>
      </c>
      <c r="L333" s="242">
        <f t="shared" si="247"/>
        <v>100</v>
      </c>
      <c r="M333" s="242">
        <f t="shared" si="296"/>
        <v>3357</v>
      </c>
      <c r="N333" s="241">
        <f t="shared" si="310"/>
        <v>100</v>
      </c>
      <c r="O333" s="241">
        <f t="shared" si="307"/>
        <v>0</v>
      </c>
      <c r="P333" s="241">
        <f t="shared" si="297"/>
        <v>0</v>
      </c>
      <c r="Q333" s="241">
        <f t="shared" si="308"/>
        <v>0</v>
      </c>
      <c r="R333" s="242"/>
      <c r="S333" s="242"/>
      <c r="T333" s="242"/>
      <c r="U333" s="242"/>
      <c r="V333" s="241">
        <v>0</v>
      </c>
      <c r="W333" s="241"/>
      <c r="X333" s="241"/>
      <c r="Y333" s="241"/>
      <c r="Z333" s="241"/>
      <c r="AA333" s="239"/>
      <c r="AB333" s="239" t="s">
        <v>239</v>
      </c>
    </row>
    <row r="334" spans="2:28" ht="69.75" customHeight="1" x14ac:dyDescent="0.2">
      <c r="B334" s="245"/>
      <c r="C334" s="238"/>
      <c r="D334" s="250" t="s">
        <v>77</v>
      </c>
      <c r="E334" s="246" t="s">
        <v>129</v>
      </c>
      <c r="F334" s="241">
        <v>64056</v>
      </c>
      <c r="G334" s="241">
        <v>64056</v>
      </c>
      <c r="H334" s="241">
        <v>28151</v>
      </c>
      <c r="I334" s="241">
        <v>61624.036</v>
      </c>
      <c r="J334" s="241">
        <f t="shared" si="295"/>
        <v>-2431.9639999999999</v>
      </c>
      <c r="K334" s="241">
        <v>28149.752</v>
      </c>
      <c r="L334" s="242">
        <f t="shared" si="247"/>
        <v>99.99556676494619</v>
      </c>
      <c r="M334" s="242">
        <f t="shared" si="296"/>
        <v>64056</v>
      </c>
      <c r="N334" s="241">
        <f t="shared" si="310"/>
        <v>100</v>
      </c>
      <c r="O334" s="241">
        <f t="shared" si="307"/>
        <v>0</v>
      </c>
      <c r="P334" s="241">
        <f t="shared" si="297"/>
        <v>-1.2479999999995925</v>
      </c>
      <c r="Q334" s="241">
        <f t="shared" si="308"/>
        <v>-1.248</v>
      </c>
      <c r="R334" s="242"/>
      <c r="S334" s="242"/>
      <c r="T334" s="241">
        <v>-1.248</v>
      </c>
      <c r="U334" s="241"/>
      <c r="V334" s="241">
        <f t="shared" si="311"/>
        <v>4.0745185003743245E-13</v>
      </c>
      <c r="W334" s="241"/>
      <c r="X334" s="241"/>
      <c r="Y334" s="241"/>
      <c r="Z334" s="241"/>
      <c r="AA334" s="239" t="s">
        <v>66</v>
      </c>
      <c r="AB334" s="239" t="s">
        <v>66</v>
      </c>
    </row>
    <row r="335" spans="2:28" ht="76.5" x14ac:dyDescent="0.2">
      <c r="B335" s="245" t="s">
        <v>163</v>
      </c>
      <c r="C335" s="238" t="s">
        <v>46</v>
      </c>
      <c r="D335" s="238"/>
      <c r="E335" s="247" t="s">
        <v>164</v>
      </c>
      <c r="F335" s="241">
        <f t="shared" ref="F335:V335" si="312">F336</f>
        <v>74817</v>
      </c>
      <c r="G335" s="241">
        <f t="shared" si="312"/>
        <v>74817</v>
      </c>
      <c r="H335" s="241">
        <f t="shared" si="312"/>
        <v>16606</v>
      </c>
      <c r="I335" s="241">
        <f t="shared" si="312"/>
        <v>21609.164000000001</v>
      </c>
      <c r="J335" s="241">
        <f t="shared" si="312"/>
        <v>-53207.835999999996</v>
      </c>
      <c r="K335" s="241">
        <f t="shared" si="312"/>
        <v>16541.164000000001</v>
      </c>
      <c r="L335" s="242">
        <f t="shared" si="247"/>
        <v>99.609562808623394</v>
      </c>
      <c r="M335" s="241">
        <f t="shared" si="312"/>
        <v>74817</v>
      </c>
      <c r="N335" s="241">
        <f t="shared" si="312"/>
        <v>100</v>
      </c>
      <c r="O335" s="241">
        <f t="shared" si="312"/>
        <v>0</v>
      </c>
      <c r="P335" s="241">
        <f t="shared" si="312"/>
        <v>-64.835999999999331</v>
      </c>
      <c r="Q335" s="241">
        <f t="shared" si="312"/>
        <v>-64.834999999999994</v>
      </c>
      <c r="R335" s="241">
        <f t="shared" si="312"/>
        <v>0</v>
      </c>
      <c r="S335" s="241">
        <f t="shared" si="312"/>
        <v>0</v>
      </c>
      <c r="T335" s="241">
        <f t="shared" si="312"/>
        <v>-64.834999999999994</v>
      </c>
      <c r="U335" s="241">
        <f t="shared" si="312"/>
        <v>0</v>
      </c>
      <c r="V335" s="241">
        <f t="shared" si="312"/>
        <v>-9.9999999933686468E-4</v>
      </c>
      <c r="W335" s="241"/>
      <c r="X335" s="241"/>
      <c r="Y335" s="241"/>
      <c r="Z335" s="241"/>
      <c r="AA335" s="239"/>
      <c r="AB335" s="266"/>
    </row>
    <row r="336" spans="2:28" ht="63.75" x14ac:dyDescent="0.2">
      <c r="B336" s="238"/>
      <c r="C336" s="238"/>
      <c r="D336" s="250" t="s">
        <v>85</v>
      </c>
      <c r="E336" s="246" t="s">
        <v>86</v>
      </c>
      <c r="F336" s="241">
        <v>74817</v>
      </c>
      <c r="G336" s="241">
        <v>74817</v>
      </c>
      <c r="H336" s="241">
        <v>16606</v>
      </c>
      <c r="I336" s="241">
        <v>21609.164000000001</v>
      </c>
      <c r="J336" s="241">
        <f t="shared" ref="J336:J341" si="313">I336-G336</f>
        <v>-53207.835999999996</v>
      </c>
      <c r="K336" s="241">
        <v>16541.164000000001</v>
      </c>
      <c r="L336" s="242">
        <f t="shared" ref="L336:L366" si="314">(K336/H336)*100</f>
        <v>99.609562808623394</v>
      </c>
      <c r="M336" s="242">
        <f t="shared" ref="M336:M339" si="315">F336</f>
        <v>74817</v>
      </c>
      <c r="N336" s="241">
        <f>M336/F336*100</f>
        <v>100</v>
      </c>
      <c r="O336" s="241">
        <v>0</v>
      </c>
      <c r="P336" s="241">
        <f t="shared" ref="P336:P341" si="316">K336-H336</f>
        <v>-64.835999999999331</v>
      </c>
      <c r="Q336" s="241">
        <f>R336+S336+T336</f>
        <v>-64.834999999999994</v>
      </c>
      <c r="R336" s="242"/>
      <c r="S336" s="242"/>
      <c r="T336" s="241">
        <v>-64.834999999999994</v>
      </c>
      <c r="U336" s="241"/>
      <c r="V336" s="241">
        <f t="shared" si="311"/>
        <v>-9.9999999933686468E-4</v>
      </c>
      <c r="W336" s="260"/>
      <c r="X336" s="260"/>
      <c r="Y336" s="260"/>
      <c r="Z336" s="241"/>
      <c r="AA336" s="239" t="s">
        <v>66</v>
      </c>
      <c r="AB336" s="239" t="s">
        <v>66</v>
      </c>
    </row>
    <row r="337" spans="2:29" ht="84" customHeight="1" x14ac:dyDescent="0.2">
      <c r="B337" s="245" t="s">
        <v>198</v>
      </c>
      <c r="C337" s="238" t="s">
        <v>171</v>
      </c>
      <c r="D337" s="238"/>
      <c r="E337" s="247" t="s">
        <v>164</v>
      </c>
      <c r="F337" s="241">
        <f t="shared" ref="F337:V337" si="317">F338</f>
        <v>1329330</v>
      </c>
      <c r="G337" s="241">
        <f t="shared" si="317"/>
        <v>376731</v>
      </c>
      <c r="H337" s="241">
        <f t="shared" si="317"/>
        <v>376731</v>
      </c>
      <c r="I337" s="241">
        <f t="shared" si="317"/>
        <v>376649.64299999998</v>
      </c>
      <c r="J337" s="241">
        <f t="shared" si="317"/>
        <v>-81.357000000018161</v>
      </c>
      <c r="K337" s="241">
        <f t="shared" si="317"/>
        <v>376649.64299999998</v>
      </c>
      <c r="L337" s="242">
        <f t="shared" si="314"/>
        <v>99.978404484897709</v>
      </c>
      <c r="M337" s="241">
        <f t="shared" si="317"/>
        <v>1329330</v>
      </c>
      <c r="N337" s="241">
        <f t="shared" si="317"/>
        <v>100</v>
      </c>
      <c r="O337" s="241">
        <f t="shared" si="317"/>
        <v>0</v>
      </c>
      <c r="P337" s="241">
        <f t="shared" si="317"/>
        <v>-81.357000000018161</v>
      </c>
      <c r="Q337" s="241">
        <f t="shared" si="317"/>
        <v>-81.355999999999995</v>
      </c>
      <c r="R337" s="241">
        <f t="shared" si="317"/>
        <v>0</v>
      </c>
      <c r="S337" s="241">
        <f t="shared" si="317"/>
        <v>0</v>
      </c>
      <c r="T337" s="241">
        <f t="shared" si="317"/>
        <v>-81.355999999999995</v>
      </c>
      <c r="U337" s="241">
        <f t="shared" si="317"/>
        <v>0</v>
      </c>
      <c r="V337" s="241">
        <f t="shared" si="317"/>
        <v>-1.0000000181662472E-3</v>
      </c>
      <c r="W337" s="241"/>
      <c r="X337" s="241"/>
      <c r="Y337" s="241"/>
      <c r="Z337" s="241"/>
      <c r="AA337" s="239"/>
      <c r="AB337" s="266"/>
    </row>
    <row r="338" spans="2:29" ht="66.75" customHeight="1" x14ac:dyDescent="0.2">
      <c r="B338" s="238"/>
      <c r="C338" s="238"/>
      <c r="D338" s="250" t="s">
        <v>197</v>
      </c>
      <c r="E338" s="246" t="s">
        <v>86</v>
      </c>
      <c r="F338" s="241">
        <v>1329330</v>
      </c>
      <c r="G338" s="241">
        <v>376731</v>
      </c>
      <c r="H338" s="241">
        <v>376731</v>
      </c>
      <c r="I338" s="241">
        <v>376649.64299999998</v>
      </c>
      <c r="J338" s="241">
        <f t="shared" si="313"/>
        <v>-81.357000000018161</v>
      </c>
      <c r="K338" s="241">
        <v>376649.64299999998</v>
      </c>
      <c r="L338" s="242">
        <f t="shared" si="314"/>
        <v>99.978404484897709</v>
      </c>
      <c r="M338" s="242">
        <f t="shared" si="315"/>
        <v>1329330</v>
      </c>
      <c r="N338" s="241">
        <f>M338/F338*100</f>
        <v>100</v>
      </c>
      <c r="O338" s="241">
        <v>0</v>
      </c>
      <c r="P338" s="241">
        <f t="shared" si="316"/>
        <v>-81.357000000018161</v>
      </c>
      <c r="Q338" s="241">
        <f>R338+S338+T338</f>
        <v>-81.355999999999995</v>
      </c>
      <c r="R338" s="242"/>
      <c r="S338" s="242"/>
      <c r="T338" s="241">
        <v>-81.355999999999995</v>
      </c>
      <c r="U338" s="241"/>
      <c r="V338" s="241">
        <f>P338-Q338-U338</f>
        <v>-1.0000000181662472E-3</v>
      </c>
      <c r="W338" s="260"/>
      <c r="X338" s="260"/>
      <c r="Y338" s="260"/>
      <c r="Z338" s="241"/>
      <c r="AA338" s="239" t="s">
        <v>66</v>
      </c>
      <c r="AB338" s="239" t="s">
        <v>66</v>
      </c>
    </row>
    <row r="339" spans="2:29" ht="43.5" customHeight="1" x14ac:dyDescent="0.2">
      <c r="B339" s="289" t="s">
        <v>165</v>
      </c>
      <c r="C339" s="289"/>
      <c r="D339" s="289"/>
      <c r="E339" s="277" t="s">
        <v>166</v>
      </c>
      <c r="F339" s="290">
        <f t="shared" ref="F339:K340" si="318">F340</f>
        <v>294840</v>
      </c>
      <c r="G339" s="290">
        <f t="shared" si="318"/>
        <v>294840</v>
      </c>
      <c r="H339" s="290">
        <f>+H340</f>
        <v>0</v>
      </c>
      <c r="I339" s="290">
        <f t="shared" si="318"/>
        <v>0</v>
      </c>
      <c r="J339" s="290">
        <f t="shared" si="318"/>
        <v>-294840</v>
      </c>
      <c r="K339" s="290">
        <f t="shared" si="318"/>
        <v>0</v>
      </c>
      <c r="L339" s="242">
        <v>0</v>
      </c>
      <c r="M339" s="290">
        <f t="shared" si="315"/>
        <v>294840</v>
      </c>
      <c r="N339" s="290">
        <f t="shared" ref="N339:P339" si="319">N340</f>
        <v>0</v>
      </c>
      <c r="O339" s="290">
        <f t="shared" si="319"/>
        <v>0</v>
      </c>
      <c r="P339" s="290">
        <f t="shared" si="319"/>
        <v>0</v>
      </c>
      <c r="Q339" s="290">
        <f>+R339+S339+T339</f>
        <v>0</v>
      </c>
      <c r="R339" s="290">
        <f>R340+R341</f>
        <v>0</v>
      </c>
      <c r="S339" s="290">
        <f t="shared" ref="S339:V339" si="320">S340</f>
        <v>0</v>
      </c>
      <c r="T339" s="290">
        <f t="shared" si="320"/>
        <v>0</v>
      </c>
      <c r="U339" s="290">
        <f t="shared" si="320"/>
        <v>0</v>
      </c>
      <c r="V339" s="290">
        <f t="shared" si="320"/>
        <v>0</v>
      </c>
      <c r="W339" s="291"/>
      <c r="X339" s="291"/>
      <c r="Y339" s="291"/>
      <c r="Z339" s="291"/>
      <c r="AA339" s="254"/>
      <c r="AB339" s="239"/>
    </row>
    <row r="340" spans="2:29" ht="25.5" x14ac:dyDescent="0.2">
      <c r="B340" s="289"/>
      <c r="C340" s="289" t="s">
        <v>46</v>
      </c>
      <c r="D340" s="289"/>
      <c r="E340" s="252" t="s">
        <v>167</v>
      </c>
      <c r="F340" s="290">
        <f>F341</f>
        <v>294840</v>
      </c>
      <c r="G340" s="290">
        <f t="shared" si="318"/>
        <v>294840</v>
      </c>
      <c r="H340" s="290">
        <f t="shared" si="318"/>
        <v>0</v>
      </c>
      <c r="I340" s="290">
        <f t="shared" si="318"/>
        <v>0</v>
      </c>
      <c r="J340" s="290">
        <f t="shared" si="318"/>
        <v>-294840</v>
      </c>
      <c r="K340" s="290">
        <f>K341</f>
        <v>0</v>
      </c>
      <c r="L340" s="242">
        <v>0</v>
      </c>
      <c r="M340" s="290">
        <f>M341</f>
        <v>294840</v>
      </c>
      <c r="N340" s="291">
        <v>0</v>
      </c>
      <c r="O340" s="291">
        <v>0</v>
      </c>
      <c r="P340" s="290">
        <f>P341</f>
        <v>0</v>
      </c>
      <c r="Q340" s="291">
        <f>Q341</f>
        <v>0</v>
      </c>
      <c r="R340" s="290">
        <v>0</v>
      </c>
      <c r="S340" s="290">
        <v>0</v>
      </c>
      <c r="T340" s="290">
        <f>T341</f>
        <v>0</v>
      </c>
      <c r="U340" s="290">
        <v>0</v>
      </c>
      <c r="V340" s="291">
        <v>0</v>
      </c>
      <c r="W340" s="291"/>
      <c r="X340" s="291"/>
      <c r="Y340" s="291"/>
      <c r="Z340" s="291"/>
      <c r="AA340" s="254"/>
      <c r="AB340" s="239"/>
    </row>
    <row r="341" spans="2:29" ht="52.5" customHeight="1" x14ac:dyDescent="0.2">
      <c r="B341" s="289"/>
      <c r="C341" s="289"/>
      <c r="D341" s="292" t="s">
        <v>77</v>
      </c>
      <c r="E341" s="293" t="s">
        <v>129</v>
      </c>
      <c r="F341" s="290">
        <v>294840</v>
      </c>
      <c r="G341" s="291">
        <v>294840</v>
      </c>
      <c r="H341" s="290">
        <v>0</v>
      </c>
      <c r="I341" s="290">
        <v>0</v>
      </c>
      <c r="J341" s="291">
        <f t="shared" si="313"/>
        <v>-294840</v>
      </c>
      <c r="K341" s="290">
        <v>0</v>
      </c>
      <c r="L341" s="242">
        <v>0</v>
      </c>
      <c r="M341" s="290">
        <f t="shared" ref="M341:M358" si="321">F341</f>
        <v>294840</v>
      </c>
      <c r="N341" s="291">
        <v>0</v>
      </c>
      <c r="O341" s="291">
        <v>0</v>
      </c>
      <c r="P341" s="291">
        <f t="shared" si="316"/>
        <v>0</v>
      </c>
      <c r="Q341" s="291">
        <f>T341+R341+S341</f>
        <v>0</v>
      </c>
      <c r="R341" s="290"/>
      <c r="S341" s="290"/>
      <c r="T341" s="290"/>
      <c r="U341" s="290"/>
      <c r="V341" s="291">
        <v>0</v>
      </c>
      <c r="W341" s="291"/>
      <c r="X341" s="291"/>
      <c r="Y341" s="291"/>
      <c r="Z341" s="291"/>
      <c r="AA341" s="239"/>
      <c r="AB341" s="239" t="s">
        <v>245</v>
      </c>
      <c r="AC341" s="262"/>
    </row>
    <row r="342" spans="2:29" ht="81.75" customHeight="1" x14ac:dyDescent="0.2">
      <c r="B342" s="245" t="s">
        <v>168</v>
      </c>
      <c r="C342" s="238"/>
      <c r="D342" s="238"/>
      <c r="E342" s="252" t="s">
        <v>273</v>
      </c>
      <c r="F342" s="241">
        <f t="shared" ref="F342:K342" si="322">F343</f>
        <v>788250</v>
      </c>
      <c r="G342" s="241">
        <f t="shared" si="322"/>
        <v>517742</v>
      </c>
      <c r="H342" s="241">
        <f t="shared" si="322"/>
        <v>434201</v>
      </c>
      <c r="I342" s="241">
        <f t="shared" si="322"/>
        <v>460724.31360000011</v>
      </c>
      <c r="J342" s="241">
        <f t="shared" si="322"/>
        <v>-57017.686400000006</v>
      </c>
      <c r="K342" s="241">
        <f t="shared" si="322"/>
        <v>434199.2030000001</v>
      </c>
      <c r="L342" s="242">
        <f t="shared" si="314"/>
        <v>99.999586136374646</v>
      </c>
      <c r="M342" s="241">
        <f t="shared" ref="M342:V342" si="323">M343</f>
        <v>788250</v>
      </c>
      <c r="N342" s="241">
        <f>M342/F342*100</f>
        <v>100</v>
      </c>
      <c r="O342" s="241">
        <f t="shared" si="323"/>
        <v>0</v>
      </c>
      <c r="P342" s="241">
        <f t="shared" si="323"/>
        <v>-1.7969999999967285</v>
      </c>
      <c r="Q342" s="241">
        <f t="shared" si="323"/>
        <v>-1.796</v>
      </c>
      <c r="R342" s="241">
        <f t="shared" si="323"/>
        <v>0</v>
      </c>
      <c r="S342" s="241">
        <f t="shared" si="323"/>
        <v>0</v>
      </c>
      <c r="T342" s="241">
        <f t="shared" si="323"/>
        <v>-1.796</v>
      </c>
      <c r="U342" s="241">
        <f t="shared" si="323"/>
        <v>0</v>
      </c>
      <c r="V342" s="241">
        <f t="shared" si="323"/>
        <v>-9.9999999677857776E-4</v>
      </c>
      <c r="W342" s="241"/>
      <c r="X342" s="241"/>
      <c r="Y342" s="241"/>
      <c r="Z342" s="241"/>
      <c r="AA342" s="257"/>
      <c r="AB342" s="244"/>
    </row>
    <row r="343" spans="2:29" ht="25.5" x14ac:dyDescent="0.2">
      <c r="B343" s="245"/>
      <c r="C343" s="238" t="s">
        <v>46</v>
      </c>
      <c r="D343" s="238"/>
      <c r="E343" s="269" t="s">
        <v>47</v>
      </c>
      <c r="F343" s="241">
        <f t="shared" ref="F343:K343" si="324">SUM(F344:F357)</f>
        <v>788250</v>
      </c>
      <c r="G343" s="241">
        <f t="shared" si="324"/>
        <v>517742</v>
      </c>
      <c r="H343" s="241">
        <f t="shared" si="324"/>
        <v>434201</v>
      </c>
      <c r="I343" s="241">
        <f t="shared" si="324"/>
        <v>460724.31360000011</v>
      </c>
      <c r="J343" s="241">
        <f t="shared" si="324"/>
        <v>-57017.686400000006</v>
      </c>
      <c r="K343" s="241">
        <f t="shared" si="324"/>
        <v>434199.2030000001</v>
      </c>
      <c r="L343" s="242">
        <f t="shared" si="314"/>
        <v>99.999586136374646</v>
      </c>
      <c r="M343" s="241">
        <f t="shared" ref="M343:V343" si="325">SUM(M344:M357)</f>
        <v>788250</v>
      </c>
      <c r="N343" s="241">
        <f t="shared" si="325"/>
        <v>1400</v>
      </c>
      <c r="O343" s="241">
        <f t="shared" si="325"/>
        <v>0</v>
      </c>
      <c r="P343" s="241">
        <f t="shared" si="325"/>
        <v>-1.7969999999967285</v>
      </c>
      <c r="Q343" s="241">
        <f t="shared" si="325"/>
        <v>-1.796</v>
      </c>
      <c r="R343" s="241">
        <f t="shared" si="325"/>
        <v>0</v>
      </c>
      <c r="S343" s="241">
        <f t="shared" si="325"/>
        <v>0</v>
      </c>
      <c r="T343" s="241">
        <f t="shared" si="325"/>
        <v>-1.796</v>
      </c>
      <c r="U343" s="241">
        <f t="shared" si="325"/>
        <v>0</v>
      </c>
      <c r="V343" s="241">
        <f t="shared" si="325"/>
        <v>-9.9999999677857776E-4</v>
      </c>
      <c r="W343" s="241"/>
      <c r="X343" s="241"/>
      <c r="Y343" s="241"/>
      <c r="Z343" s="241"/>
      <c r="AA343" s="244"/>
      <c r="AB343" s="244"/>
    </row>
    <row r="344" spans="2:29" x14ac:dyDescent="0.2">
      <c r="B344" s="238"/>
      <c r="C344" s="238"/>
      <c r="D344" s="238" t="s">
        <v>88</v>
      </c>
      <c r="E344" s="247" t="s">
        <v>49</v>
      </c>
      <c r="F344" s="241">
        <v>506957</v>
      </c>
      <c r="G344" s="241">
        <v>293850</v>
      </c>
      <c r="H344" s="241">
        <v>293850</v>
      </c>
      <c r="I344" s="241">
        <v>293850</v>
      </c>
      <c r="J344" s="241">
        <f t="shared" ref="J344:J358" si="326">I344-G344</f>
        <v>0</v>
      </c>
      <c r="K344" s="241">
        <v>293850</v>
      </c>
      <c r="L344" s="242">
        <f t="shared" si="314"/>
        <v>100</v>
      </c>
      <c r="M344" s="242">
        <f t="shared" si="321"/>
        <v>506957</v>
      </c>
      <c r="N344" s="241">
        <v>100</v>
      </c>
      <c r="O344" s="241">
        <f t="shared" ref="O344:O348" si="327">M344-F344</f>
        <v>0</v>
      </c>
      <c r="P344" s="241">
        <f t="shared" ref="P344:P358" si="328">K344-H344</f>
        <v>0</v>
      </c>
      <c r="Q344" s="241">
        <f>+R344+S344+T344</f>
        <v>0</v>
      </c>
      <c r="R344" s="241"/>
      <c r="S344" s="242"/>
      <c r="T344" s="242"/>
      <c r="U344" s="241"/>
      <c r="V344" s="241">
        <f t="shared" ref="V344:V350" si="329">P344-Q344-U344</f>
        <v>0</v>
      </c>
      <c r="W344" s="241"/>
      <c r="X344" s="241"/>
      <c r="Y344" s="241"/>
      <c r="Z344" s="241"/>
      <c r="AA344" s="239"/>
      <c r="AB344" s="239"/>
    </row>
    <row r="345" spans="2:29" x14ac:dyDescent="0.2">
      <c r="B345" s="238"/>
      <c r="C345" s="238"/>
      <c r="D345" s="238" t="s">
        <v>101</v>
      </c>
      <c r="E345" s="247" t="s">
        <v>56</v>
      </c>
      <c r="F345" s="241">
        <v>27120</v>
      </c>
      <c r="G345" s="241">
        <v>14873</v>
      </c>
      <c r="H345" s="241">
        <v>14873</v>
      </c>
      <c r="I345" s="241">
        <v>14873</v>
      </c>
      <c r="J345" s="241">
        <f t="shared" si="326"/>
        <v>0</v>
      </c>
      <c r="K345" s="241">
        <v>14873</v>
      </c>
      <c r="L345" s="242">
        <f t="shared" si="314"/>
        <v>100</v>
      </c>
      <c r="M345" s="242">
        <f t="shared" si="321"/>
        <v>27120</v>
      </c>
      <c r="N345" s="241">
        <v>100</v>
      </c>
      <c r="O345" s="241">
        <f t="shared" si="327"/>
        <v>0</v>
      </c>
      <c r="P345" s="241">
        <f t="shared" si="328"/>
        <v>0</v>
      </c>
      <c r="Q345" s="241">
        <f t="shared" ref="Q345:Q358" si="330">R345+S345+T345</f>
        <v>0</v>
      </c>
      <c r="R345" s="241"/>
      <c r="S345" s="241"/>
      <c r="T345" s="241"/>
      <c r="U345" s="241"/>
      <c r="V345" s="241">
        <f t="shared" si="329"/>
        <v>0</v>
      </c>
      <c r="W345" s="241"/>
      <c r="X345" s="241"/>
      <c r="Y345" s="241"/>
      <c r="Z345" s="241"/>
      <c r="AA345" s="239"/>
      <c r="AB345" s="239"/>
    </row>
    <row r="346" spans="2:29" ht="38.25" x14ac:dyDescent="0.2">
      <c r="B346" s="245"/>
      <c r="C346" s="238"/>
      <c r="D346" s="250" t="s">
        <v>57</v>
      </c>
      <c r="E346" s="251" t="s">
        <v>58</v>
      </c>
      <c r="F346" s="241">
        <v>18896</v>
      </c>
      <c r="G346" s="241">
        <v>10200</v>
      </c>
      <c r="H346" s="241">
        <v>10200</v>
      </c>
      <c r="I346" s="241">
        <v>10200</v>
      </c>
      <c r="J346" s="241">
        <f t="shared" si="326"/>
        <v>0</v>
      </c>
      <c r="K346" s="241">
        <v>10200</v>
      </c>
      <c r="L346" s="242">
        <f t="shared" si="314"/>
        <v>100</v>
      </c>
      <c r="M346" s="242">
        <f t="shared" si="321"/>
        <v>18896</v>
      </c>
      <c r="N346" s="241">
        <f t="shared" ref="N346:N358" si="331">M346/F346*100</f>
        <v>100</v>
      </c>
      <c r="O346" s="241">
        <f t="shared" si="327"/>
        <v>0</v>
      </c>
      <c r="P346" s="241">
        <f t="shared" si="328"/>
        <v>0</v>
      </c>
      <c r="Q346" s="241">
        <f t="shared" si="330"/>
        <v>0</v>
      </c>
      <c r="R346" s="242"/>
      <c r="S346" s="242"/>
      <c r="T346" s="241"/>
      <c r="U346" s="241"/>
      <c r="V346" s="241">
        <v>0</v>
      </c>
      <c r="W346" s="241"/>
      <c r="X346" s="241"/>
      <c r="Y346" s="241"/>
      <c r="Z346" s="241"/>
      <c r="AA346" s="239"/>
      <c r="AB346" s="239"/>
    </row>
    <row r="347" spans="2:29" x14ac:dyDescent="0.2">
      <c r="B347" s="238"/>
      <c r="C347" s="238"/>
      <c r="D347" s="238" t="s">
        <v>59</v>
      </c>
      <c r="E347" s="247" t="s">
        <v>60</v>
      </c>
      <c r="F347" s="241">
        <v>28405</v>
      </c>
      <c r="G347" s="241">
        <v>15500</v>
      </c>
      <c r="H347" s="241">
        <v>15500</v>
      </c>
      <c r="I347" s="241">
        <v>15500</v>
      </c>
      <c r="J347" s="241">
        <f t="shared" si="326"/>
        <v>0</v>
      </c>
      <c r="K347" s="241">
        <v>15500</v>
      </c>
      <c r="L347" s="242">
        <f t="shared" si="314"/>
        <v>100</v>
      </c>
      <c r="M347" s="242">
        <f t="shared" si="321"/>
        <v>28405</v>
      </c>
      <c r="N347" s="241">
        <v>100</v>
      </c>
      <c r="O347" s="241">
        <f t="shared" si="327"/>
        <v>0</v>
      </c>
      <c r="P347" s="241">
        <f t="shared" si="328"/>
        <v>0</v>
      </c>
      <c r="Q347" s="241">
        <f t="shared" si="330"/>
        <v>0</v>
      </c>
      <c r="R347" s="241"/>
      <c r="S347" s="241"/>
      <c r="T347" s="241"/>
      <c r="U347" s="241"/>
      <c r="V347" s="241">
        <v>0</v>
      </c>
      <c r="W347" s="241"/>
      <c r="X347" s="241"/>
      <c r="Y347" s="241"/>
      <c r="Z347" s="241"/>
      <c r="AA347" s="239"/>
      <c r="AB347" s="239"/>
    </row>
    <row r="348" spans="2:29" ht="42" customHeight="1" x14ac:dyDescent="0.2">
      <c r="B348" s="238"/>
      <c r="C348" s="238"/>
      <c r="D348" s="238" t="s">
        <v>61</v>
      </c>
      <c r="E348" s="247" t="s">
        <v>102</v>
      </c>
      <c r="F348" s="241">
        <v>24078</v>
      </c>
      <c r="G348" s="241">
        <v>12984</v>
      </c>
      <c r="H348" s="241">
        <v>12984</v>
      </c>
      <c r="I348" s="241">
        <v>12984</v>
      </c>
      <c r="J348" s="241">
        <f t="shared" si="326"/>
        <v>0</v>
      </c>
      <c r="K348" s="241">
        <v>12984</v>
      </c>
      <c r="L348" s="242">
        <f t="shared" si="314"/>
        <v>100</v>
      </c>
      <c r="M348" s="242">
        <f t="shared" si="321"/>
        <v>24078</v>
      </c>
      <c r="N348" s="241">
        <f t="shared" si="331"/>
        <v>100</v>
      </c>
      <c r="O348" s="241">
        <f t="shared" si="327"/>
        <v>0</v>
      </c>
      <c r="P348" s="241">
        <f t="shared" si="328"/>
        <v>0</v>
      </c>
      <c r="Q348" s="241">
        <f t="shared" si="330"/>
        <v>0</v>
      </c>
      <c r="R348" s="241"/>
      <c r="S348" s="241"/>
      <c r="T348" s="241"/>
      <c r="U348" s="241"/>
      <c r="V348" s="241">
        <f t="shared" si="329"/>
        <v>0</v>
      </c>
      <c r="W348" s="241"/>
      <c r="X348" s="241"/>
      <c r="Y348" s="241"/>
      <c r="Z348" s="241"/>
      <c r="AA348" s="239"/>
      <c r="AB348" s="239"/>
    </row>
    <row r="349" spans="2:29" ht="51" x14ac:dyDescent="0.2">
      <c r="B349" s="238"/>
      <c r="C349" s="238"/>
      <c r="D349" s="238" t="s">
        <v>64</v>
      </c>
      <c r="E349" s="295" t="s">
        <v>65</v>
      </c>
      <c r="F349" s="241">
        <v>16195</v>
      </c>
      <c r="G349" s="241">
        <v>8180</v>
      </c>
      <c r="H349" s="241">
        <v>8180</v>
      </c>
      <c r="I349" s="241">
        <v>8180</v>
      </c>
      <c r="J349" s="241">
        <f t="shared" si="326"/>
        <v>0</v>
      </c>
      <c r="K349" s="241">
        <v>8180</v>
      </c>
      <c r="L349" s="242">
        <f t="shared" si="314"/>
        <v>100</v>
      </c>
      <c r="M349" s="242">
        <f t="shared" si="321"/>
        <v>16195</v>
      </c>
      <c r="N349" s="241">
        <v>100</v>
      </c>
      <c r="O349" s="241">
        <v>0</v>
      </c>
      <c r="P349" s="241">
        <f t="shared" si="328"/>
        <v>0</v>
      </c>
      <c r="Q349" s="241">
        <f t="shared" si="330"/>
        <v>0</v>
      </c>
      <c r="R349" s="241"/>
      <c r="S349" s="241"/>
      <c r="T349" s="241"/>
      <c r="U349" s="241"/>
      <c r="V349" s="241">
        <f t="shared" si="329"/>
        <v>0</v>
      </c>
      <c r="W349" s="241"/>
      <c r="X349" s="241"/>
      <c r="Y349" s="241"/>
      <c r="Z349" s="241"/>
      <c r="AA349" s="239"/>
      <c r="AB349" s="239"/>
    </row>
    <row r="350" spans="2:29" ht="67.5" customHeight="1" x14ac:dyDescent="0.2">
      <c r="B350" s="245"/>
      <c r="C350" s="238"/>
      <c r="D350" s="250" t="s">
        <v>71</v>
      </c>
      <c r="E350" s="246" t="s">
        <v>104</v>
      </c>
      <c r="F350" s="241">
        <v>8750</v>
      </c>
      <c r="G350" s="241">
        <v>8750</v>
      </c>
      <c r="H350" s="241">
        <v>1832</v>
      </c>
      <c r="I350" s="241">
        <v>4290.0029999999997</v>
      </c>
      <c r="J350" s="241">
        <f t="shared" si="326"/>
        <v>-4459.9970000000003</v>
      </c>
      <c r="K350" s="241">
        <v>1831.2909999999999</v>
      </c>
      <c r="L350" s="242">
        <f t="shared" si="314"/>
        <v>99.961299126637542</v>
      </c>
      <c r="M350" s="242">
        <f t="shared" si="321"/>
        <v>8750</v>
      </c>
      <c r="N350" s="241">
        <f t="shared" si="331"/>
        <v>100</v>
      </c>
      <c r="O350" s="241">
        <f t="shared" ref="O350:O356" si="332">M350-F350</f>
        <v>0</v>
      </c>
      <c r="P350" s="241">
        <f t="shared" si="328"/>
        <v>-0.70900000000006003</v>
      </c>
      <c r="Q350" s="241">
        <f t="shared" si="330"/>
        <v>-0.70899999999999996</v>
      </c>
      <c r="R350" s="241"/>
      <c r="S350" s="242"/>
      <c r="T350" s="241">
        <v>-0.70899999999999996</v>
      </c>
      <c r="U350" s="260"/>
      <c r="V350" s="241">
        <f t="shared" si="329"/>
        <v>-6.0063065632220969E-14</v>
      </c>
      <c r="W350" s="260"/>
      <c r="X350" s="260"/>
      <c r="Y350" s="260"/>
      <c r="Z350" s="260"/>
      <c r="AA350" s="239" t="s">
        <v>66</v>
      </c>
      <c r="AB350" s="239" t="s">
        <v>66</v>
      </c>
    </row>
    <row r="351" spans="2:29" s="301" customFormat="1" ht="25.5" x14ac:dyDescent="0.2">
      <c r="B351" s="296"/>
      <c r="C351" s="296"/>
      <c r="D351" s="296" t="s">
        <v>97</v>
      </c>
      <c r="E351" s="297" t="s">
        <v>98</v>
      </c>
      <c r="F351" s="298">
        <v>5608</v>
      </c>
      <c r="G351" s="298">
        <v>4164</v>
      </c>
      <c r="H351" s="298">
        <v>4164</v>
      </c>
      <c r="I351" s="298">
        <v>4164</v>
      </c>
      <c r="J351" s="298">
        <f t="shared" si="326"/>
        <v>0</v>
      </c>
      <c r="K351" s="298">
        <v>4164</v>
      </c>
      <c r="L351" s="242">
        <f t="shared" si="314"/>
        <v>100</v>
      </c>
      <c r="M351" s="299">
        <f t="shared" si="321"/>
        <v>5608</v>
      </c>
      <c r="N351" s="298">
        <f t="shared" si="331"/>
        <v>100</v>
      </c>
      <c r="O351" s="298">
        <f t="shared" si="332"/>
        <v>0</v>
      </c>
      <c r="P351" s="298">
        <f t="shared" si="328"/>
        <v>0</v>
      </c>
      <c r="Q351" s="298">
        <f t="shared" si="330"/>
        <v>0</v>
      </c>
      <c r="R351" s="299"/>
      <c r="S351" s="299"/>
      <c r="T351" s="298"/>
      <c r="U351" s="298"/>
      <c r="V351" s="298">
        <v>0</v>
      </c>
      <c r="W351" s="298"/>
      <c r="X351" s="298"/>
      <c r="Y351" s="298"/>
      <c r="Z351" s="298"/>
      <c r="AA351" s="239"/>
      <c r="AB351" s="239"/>
    </row>
    <row r="352" spans="2:29" s="301" customFormat="1" ht="66" customHeight="1" x14ac:dyDescent="0.2">
      <c r="B352" s="296"/>
      <c r="C352" s="296"/>
      <c r="D352" s="302" t="s">
        <v>73</v>
      </c>
      <c r="E352" s="303" t="s">
        <v>74</v>
      </c>
      <c r="F352" s="298">
        <v>17715</v>
      </c>
      <c r="G352" s="298">
        <v>17715</v>
      </c>
      <c r="H352" s="298">
        <v>8893</v>
      </c>
      <c r="I352" s="298">
        <v>17641.349600000001</v>
      </c>
      <c r="J352" s="298">
        <f t="shared" si="326"/>
        <v>-73.650399999998626</v>
      </c>
      <c r="K352" s="298">
        <v>8892.9989999999998</v>
      </c>
      <c r="L352" s="242">
        <f t="shared" si="314"/>
        <v>99.999988755200718</v>
      </c>
      <c r="M352" s="299">
        <f t="shared" si="321"/>
        <v>17715</v>
      </c>
      <c r="N352" s="298">
        <f t="shared" si="331"/>
        <v>100</v>
      </c>
      <c r="O352" s="298">
        <f t="shared" si="332"/>
        <v>0</v>
      </c>
      <c r="P352" s="298">
        <f t="shared" si="328"/>
        <v>-1.0000000002037268E-3</v>
      </c>
      <c r="Q352" s="298">
        <f t="shared" si="330"/>
        <v>0</v>
      </c>
      <c r="R352" s="299"/>
      <c r="S352" s="299"/>
      <c r="T352" s="299"/>
      <c r="U352" s="298"/>
      <c r="V352" s="298">
        <f t="shared" ref="V352:V357" si="333">P352-Q352-U352</f>
        <v>-1.0000000002037268E-3</v>
      </c>
      <c r="W352" s="298"/>
      <c r="X352" s="298"/>
      <c r="Y352" s="298"/>
      <c r="Z352" s="298"/>
      <c r="AA352" s="239"/>
      <c r="AB352" s="239" t="s">
        <v>66</v>
      </c>
    </row>
    <row r="353" spans="1:672" s="301" customFormat="1" ht="66" customHeight="1" x14ac:dyDescent="0.2">
      <c r="B353" s="296"/>
      <c r="C353" s="296"/>
      <c r="D353" s="302" t="s">
        <v>75</v>
      </c>
      <c r="E353" s="303" t="s">
        <v>76</v>
      </c>
      <c r="F353" s="298">
        <v>3962</v>
      </c>
      <c r="G353" s="298">
        <v>962</v>
      </c>
      <c r="H353" s="298">
        <v>494</v>
      </c>
      <c r="I353" s="298">
        <v>939.65499999999997</v>
      </c>
      <c r="J353" s="298">
        <f t="shared" si="326"/>
        <v>-22.345000000000027</v>
      </c>
      <c r="K353" s="298">
        <v>494</v>
      </c>
      <c r="L353" s="242">
        <f t="shared" si="314"/>
        <v>100</v>
      </c>
      <c r="M353" s="299">
        <f t="shared" si="321"/>
        <v>3962</v>
      </c>
      <c r="N353" s="298">
        <f t="shared" si="331"/>
        <v>100</v>
      </c>
      <c r="O353" s="298">
        <f t="shared" si="332"/>
        <v>0</v>
      </c>
      <c r="P353" s="298">
        <f t="shared" si="328"/>
        <v>0</v>
      </c>
      <c r="Q353" s="298">
        <f t="shared" si="330"/>
        <v>0</v>
      </c>
      <c r="R353" s="299"/>
      <c r="S353" s="299"/>
      <c r="T353" s="299"/>
      <c r="U353" s="298"/>
      <c r="V353" s="298">
        <v>0</v>
      </c>
      <c r="W353" s="298"/>
      <c r="X353" s="298"/>
      <c r="Y353" s="298"/>
      <c r="Z353" s="298"/>
      <c r="AA353" s="304"/>
      <c r="AB353" s="239" t="s">
        <v>66</v>
      </c>
    </row>
    <row r="354" spans="1:672" s="301" customFormat="1" ht="66.75" customHeight="1" x14ac:dyDescent="0.2">
      <c r="B354" s="305"/>
      <c r="C354" s="296"/>
      <c r="D354" s="302" t="s">
        <v>77</v>
      </c>
      <c r="E354" s="303" t="s">
        <v>78</v>
      </c>
      <c r="F354" s="298">
        <v>116972</v>
      </c>
      <c r="G354" s="298">
        <v>116972</v>
      </c>
      <c r="H354" s="298">
        <v>57810</v>
      </c>
      <c r="I354" s="298">
        <v>72682.053</v>
      </c>
      <c r="J354" s="298">
        <f t="shared" si="326"/>
        <v>-44289.947</v>
      </c>
      <c r="K354" s="298">
        <v>57809.66</v>
      </c>
      <c r="L354" s="242">
        <f t="shared" si="314"/>
        <v>99.999411866459099</v>
      </c>
      <c r="M354" s="299">
        <f t="shared" si="321"/>
        <v>116972</v>
      </c>
      <c r="N354" s="298">
        <f t="shared" si="331"/>
        <v>100</v>
      </c>
      <c r="O354" s="298">
        <f t="shared" si="332"/>
        <v>0</v>
      </c>
      <c r="P354" s="298">
        <f t="shared" si="328"/>
        <v>-0.33999999999650754</v>
      </c>
      <c r="Q354" s="298">
        <f t="shared" si="330"/>
        <v>-0.34</v>
      </c>
      <c r="R354" s="298"/>
      <c r="S354" s="299"/>
      <c r="T354" s="298">
        <v>-0.34</v>
      </c>
      <c r="U354" s="306"/>
      <c r="V354" s="298">
        <f t="shared" si="333"/>
        <v>3.4924840797145862E-12</v>
      </c>
      <c r="W354" s="306"/>
      <c r="X354" s="306"/>
      <c r="Y354" s="306"/>
      <c r="Z354" s="306"/>
      <c r="AA354" s="239" t="s">
        <v>66</v>
      </c>
      <c r="AB354" s="239" t="s">
        <v>66</v>
      </c>
    </row>
    <row r="355" spans="1:672" ht="65.25" customHeight="1" x14ac:dyDescent="0.2">
      <c r="B355" s="245"/>
      <c r="C355" s="238"/>
      <c r="D355" s="250" t="s">
        <v>79</v>
      </c>
      <c r="E355" s="246" t="s">
        <v>80</v>
      </c>
      <c r="F355" s="242">
        <v>847</v>
      </c>
      <c r="G355" s="242">
        <v>847</v>
      </c>
      <c r="H355" s="242">
        <v>847</v>
      </c>
      <c r="I355" s="242">
        <v>846.44500000000005</v>
      </c>
      <c r="J355" s="241">
        <f>I355-G355</f>
        <v>-0.55499999999994998</v>
      </c>
      <c r="K355" s="242">
        <v>846.44500000000005</v>
      </c>
      <c r="L355" s="242">
        <f t="shared" si="314"/>
        <v>99.934474616292803</v>
      </c>
      <c r="M355" s="242">
        <f t="shared" si="321"/>
        <v>847</v>
      </c>
      <c r="N355" s="241">
        <f t="shared" si="331"/>
        <v>100</v>
      </c>
      <c r="O355" s="241">
        <f t="shared" si="332"/>
        <v>0</v>
      </c>
      <c r="P355" s="241">
        <f t="shared" si="328"/>
        <v>-0.55499999999994998</v>
      </c>
      <c r="Q355" s="241">
        <f t="shared" si="330"/>
        <v>-0.55500000000000005</v>
      </c>
      <c r="R355" s="242"/>
      <c r="S355" s="253"/>
      <c r="T355" s="253">
        <v>-0.55500000000000005</v>
      </c>
      <c r="U355" s="242"/>
      <c r="V355" s="241">
        <v>0</v>
      </c>
      <c r="W355" s="241"/>
      <c r="X355" s="241"/>
      <c r="Y355" s="241"/>
      <c r="Z355" s="241"/>
      <c r="AA355" s="239" t="s">
        <v>66</v>
      </c>
      <c r="AB355" s="239" t="s">
        <v>66</v>
      </c>
    </row>
    <row r="356" spans="1:672" ht="38.25" x14ac:dyDescent="0.2">
      <c r="B356" s="245"/>
      <c r="C356" s="238"/>
      <c r="D356" s="250" t="s">
        <v>206</v>
      </c>
      <c r="E356" s="247" t="s">
        <v>207</v>
      </c>
      <c r="F356" s="241">
        <v>45</v>
      </c>
      <c r="G356" s="241">
        <v>45</v>
      </c>
      <c r="H356" s="241">
        <v>45</v>
      </c>
      <c r="I356" s="241">
        <v>45</v>
      </c>
      <c r="J356" s="241">
        <f t="shared" si="326"/>
        <v>0</v>
      </c>
      <c r="K356" s="241">
        <v>45</v>
      </c>
      <c r="L356" s="242">
        <f t="shared" si="314"/>
        <v>100</v>
      </c>
      <c r="M356" s="242">
        <f t="shared" si="321"/>
        <v>45</v>
      </c>
      <c r="N356" s="241">
        <f t="shared" si="331"/>
        <v>100</v>
      </c>
      <c r="O356" s="241">
        <f t="shared" si="332"/>
        <v>0</v>
      </c>
      <c r="P356" s="241">
        <f t="shared" si="328"/>
        <v>0</v>
      </c>
      <c r="Q356" s="241">
        <f t="shared" si="330"/>
        <v>0</v>
      </c>
      <c r="R356" s="242"/>
      <c r="S356" s="242"/>
      <c r="T356" s="241"/>
      <c r="U356" s="241"/>
      <c r="V356" s="241">
        <f t="shared" si="333"/>
        <v>0</v>
      </c>
      <c r="W356" s="241"/>
      <c r="X356" s="241"/>
      <c r="Y356" s="241"/>
      <c r="Z356" s="241"/>
      <c r="AA356" s="239"/>
      <c r="AB356" s="239"/>
    </row>
    <row r="357" spans="1:672" ht="71.25" customHeight="1" x14ac:dyDescent="0.2">
      <c r="B357" s="238"/>
      <c r="C357" s="238"/>
      <c r="D357" s="250" t="s">
        <v>85</v>
      </c>
      <c r="E357" s="246" t="s">
        <v>86</v>
      </c>
      <c r="F357" s="241">
        <v>12700</v>
      </c>
      <c r="G357" s="241">
        <v>12700</v>
      </c>
      <c r="H357" s="241">
        <v>4529</v>
      </c>
      <c r="I357" s="241">
        <v>4528.808</v>
      </c>
      <c r="J357" s="241">
        <f t="shared" si="326"/>
        <v>-8171.192</v>
      </c>
      <c r="K357" s="241">
        <v>4528.808</v>
      </c>
      <c r="L357" s="242">
        <f t="shared" si="314"/>
        <v>99.99576065356591</v>
      </c>
      <c r="M357" s="242">
        <f t="shared" si="321"/>
        <v>12700</v>
      </c>
      <c r="N357" s="241">
        <f t="shared" si="331"/>
        <v>100</v>
      </c>
      <c r="O357" s="241">
        <v>0</v>
      </c>
      <c r="P357" s="241">
        <f t="shared" si="328"/>
        <v>-0.19200000000000728</v>
      </c>
      <c r="Q357" s="241">
        <f t="shared" si="330"/>
        <v>-0.192</v>
      </c>
      <c r="R357" s="242"/>
      <c r="S357" s="242"/>
      <c r="T357" s="241">
        <v>-0.192</v>
      </c>
      <c r="U357" s="241"/>
      <c r="V357" s="241">
        <f t="shared" si="333"/>
        <v>-7.2719608112947753E-15</v>
      </c>
      <c r="W357" s="260"/>
      <c r="X357" s="260"/>
      <c r="Y357" s="260"/>
      <c r="Z357" s="241"/>
      <c r="AA357" s="239" t="s">
        <v>66</v>
      </c>
      <c r="AB357" s="239" t="s">
        <v>66</v>
      </c>
    </row>
    <row r="358" spans="1:672" s="307" customFormat="1" ht="40.5" customHeight="1" x14ac:dyDescent="0.2">
      <c r="B358" s="245" t="s">
        <v>170</v>
      </c>
      <c r="C358" s="238" t="s">
        <v>171</v>
      </c>
      <c r="D358" s="238" t="s">
        <v>77</v>
      </c>
      <c r="E358" s="247" t="s">
        <v>172</v>
      </c>
      <c r="F358" s="241">
        <v>17845</v>
      </c>
      <c r="G358" s="241">
        <v>17845</v>
      </c>
      <c r="H358" s="241">
        <v>8166</v>
      </c>
      <c r="I358" s="241">
        <v>17845</v>
      </c>
      <c r="J358" s="241">
        <f t="shared" si="326"/>
        <v>0</v>
      </c>
      <c r="K358" s="241">
        <v>8165.5959999999995</v>
      </c>
      <c r="L358" s="242">
        <f t="shared" si="314"/>
        <v>99.995052657359778</v>
      </c>
      <c r="M358" s="242">
        <f t="shared" si="321"/>
        <v>17845</v>
      </c>
      <c r="N358" s="241">
        <f t="shared" si="331"/>
        <v>100</v>
      </c>
      <c r="O358" s="241">
        <v>0</v>
      </c>
      <c r="P358" s="241">
        <f t="shared" si="328"/>
        <v>-0.40400000000045111</v>
      </c>
      <c r="Q358" s="241">
        <f t="shared" si="330"/>
        <v>-0.40300000000000002</v>
      </c>
      <c r="R358" s="241"/>
      <c r="S358" s="242"/>
      <c r="T358" s="241">
        <v>-0.40300000000000002</v>
      </c>
      <c r="U358" s="241"/>
      <c r="V358" s="241">
        <v>0</v>
      </c>
      <c r="W358" s="241"/>
      <c r="X358" s="241"/>
      <c r="Y358" s="241"/>
      <c r="Z358" s="241"/>
      <c r="AA358" s="428" t="s">
        <v>66</v>
      </c>
      <c r="AB358" s="428" t="s">
        <v>66</v>
      </c>
    </row>
    <row r="359" spans="1:672" ht="25.5" x14ac:dyDescent="0.2">
      <c r="B359" s="289" t="s">
        <v>187</v>
      </c>
      <c r="C359" s="289"/>
      <c r="D359" s="289"/>
      <c r="E359" s="277" t="s">
        <v>188</v>
      </c>
      <c r="F359" s="290">
        <f t="shared" ref="F359:K359" si="334">F360+F362</f>
        <v>416747</v>
      </c>
      <c r="G359" s="290">
        <f t="shared" si="334"/>
        <v>416747</v>
      </c>
      <c r="H359" s="290">
        <f t="shared" si="334"/>
        <v>129978</v>
      </c>
      <c r="I359" s="290">
        <f t="shared" si="334"/>
        <v>386545.842</v>
      </c>
      <c r="J359" s="290">
        <f t="shared" si="334"/>
        <v>-30201.157999999996</v>
      </c>
      <c r="K359" s="290">
        <f t="shared" si="334"/>
        <v>129977.99900000001</v>
      </c>
      <c r="L359" s="242">
        <f t="shared" si="314"/>
        <v>99.999999230639034</v>
      </c>
      <c r="M359" s="290">
        <f t="shared" ref="M359:Q359" si="335">M360+M362</f>
        <v>416747</v>
      </c>
      <c r="N359" s="290">
        <f t="shared" si="335"/>
        <v>0</v>
      </c>
      <c r="O359" s="290">
        <f t="shared" si="335"/>
        <v>0</v>
      </c>
      <c r="P359" s="290">
        <f t="shared" si="335"/>
        <v>-9.9999999656574801E-4</v>
      </c>
      <c r="Q359" s="290">
        <f t="shared" si="335"/>
        <v>0</v>
      </c>
      <c r="R359" s="290">
        <f>R360+R361</f>
        <v>0</v>
      </c>
      <c r="S359" s="290">
        <f t="shared" ref="S359:V365" si="336">S360</f>
        <v>0</v>
      </c>
      <c r="T359" s="290">
        <f t="shared" si="336"/>
        <v>0</v>
      </c>
      <c r="U359" s="290">
        <f t="shared" si="336"/>
        <v>0</v>
      </c>
      <c r="V359" s="290">
        <f t="shared" si="336"/>
        <v>0</v>
      </c>
      <c r="W359" s="291"/>
      <c r="X359" s="291"/>
      <c r="Y359" s="291"/>
      <c r="Z359" s="291"/>
      <c r="AA359" s="254"/>
      <c r="AB359" s="239"/>
    </row>
    <row r="360" spans="1:672" ht="42.75" customHeight="1" x14ac:dyDescent="0.2">
      <c r="B360" s="289"/>
      <c r="C360" s="289" t="s">
        <v>88</v>
      </c>
      <c r="D360" s="289"/>
      <c r="E360" s="252" t="s">
        <v>189</v>
      </c>
      <c r="F360" s="290">
        <f t="shared" ref="F360:K360" si="337">F361</f>
        <v>287514</v>
      </c>
      <c r="G360" s="290">
        <f t="shared" si="337"/>
        <v>287514</v>
      </c>
      <c r="H360" s="290">
        <f t="shared" si="337"/>
        <v>77183</v>
      </c>
      <c r="I360" s="290">
        <f t="shared" si="337"/>
        <v>259332.864</v>
      </c>
      <c r="J360" s="290">
        <f t="shared" si="337"/>
        <v>-28181.135999999999</v>
      </c>
      <c r="K360" s="290">
        <f t="shared" si="337"/>
        <v>77183</v>
      </c>
      <c r="L360" s="242">
        <f t="shared" si="314"/>
        <v>100</v>
      </c>
      <c r="M360" s="290">
        <f t="shared" ref="M360:Q360" si="338">M361</f>
        <v>287514</v>
      </c>
      <c r="N360" s="290">
        <f t="shared" si="338"/>
        <v>0</v>
      </c>
      <c r="O360" s="290">
        <f t="shared" si="338"/>
        <v>0</v>
      </c>
      <c r="P360" s="290">
        <f t="shared" si="338"/>
        <v>0</v>
      </c>
      <c r="Q360" s="290">
        <f t="shared" si="338"/>
        <v>0</v>
      </c>
      <c r="R360" s="290">
        <v>0</v>
      </c>
      <c r="S360" s="290">
        <v>0</v>
      </c>
      <c r="T360" s="290">
        <f t="shared" si="336"/>
        <v>0</v>
      </c>
      <c r="U360" s="290">
        <v>0</v>
      </c>
      <c r="V360" s="291">
        <v>0</v>
      </c>
      <c r="W360" s="291"/>
      <c r="X360" s="291"/>
      <c r="Y360" s="291"/>
      <c r="Z360" s="291"/>
      <c r="AA360" s="254"/>
      <c r="AB360" s="239"/>
    </row>
    <row r="361" spans="1:672" ht="51" x14ac:dyDescent="0.2">
      <c r="B361" s="289"/>
      <c r="C361" s="289"/>
      <c r="D361" s="292" t="s">
        <v>77</v>
      </c>
      <c r="E361" s="293" t="s">
        <v>129</v>
      </c>
      <c r="F361" s="290">
        <v>287514</v>
      </c>
      <c r="G361" s="291">
        <v>287514</v>
      </c>
      <c r="H361" s="290">
        <v>77183</v>
      </c>
      <c r="I361" s="290">
        <v>259332.864</v>
      </c>
      <c r="J361" s="291">
        <f t="shared" ref="J361:J366" si="339">I361-G361</f>
        <v>-28181.135999999999</v>
      </c>
      <c r="K361" s="290">
        <v>77183</v>
      </c>
      <c r="L361" s="242">
        <f t="shared" si="314"/>
        <v>100</v>
      </c>
      <c r="M361" s="290">
        <f t="shared" ref="M361:M364" si="340">F361</f>
        <v>287514</v>
      </c>
      <c r="N361" s="291">
        <v>0</v>
      </c>
      <c r="O361" s="291">
        <v>0</v>
      </c>
      <c r="P361" s="291">
        <f t="shared" ref="P361:P366" si="341">K361-H361</f>
        <v>0</v>
      </c>
      <c r="Q361" s="291">
        <f t="shared" ref="Q361:Q366" si="342">T361+R361+S361</f>
        <v>0</v>
      </c>
      <c r="R361" s="290"/>
      <c r="S361" s="290"/>
      <c r="T361" s="290"/>
      <c r="U361" s="290"/>
      <c r="V361" s="291">
        <v>0</v>
      </c>
      <c r="W361" s="291"/>
      <c r="X361" s="291"/>
      <c r="Y361" s="291"/>
      <c r="Z361" s="291"/>
      <c r="AA361" s="239"/>
      <c r="AB361" s="239" t="s">
        <v>242</v>
      </c>
      <c r="AC361" s="262"/>
    </row>
    <row r="362" spans="1:672" ht="39.75" customHeight="1" x14ac:dyDescent="0.2">
      <c r="B362" s="289"/>
      <c r="C362" s="289" t="s">
        <v>51</v>
      </c>
      <c r="D362" s="289"/>
      <c r="E362" s="252" t="s">
        <v>189</v>
      </c>
      <c r="F362" s="290">
        <f t="shared" ref="F362:K362" si="343">F363</f>
        <v>129233</v>
      </c>
      <c r="G362" s="290">
        <f t="shared" si="343"/>
        <v>129233</v>
      </c>
      <c r="H362" s="290">
        <f t="shared" si="343"/>
        <v>52795</v>
      </c>
      <c r="I362" s="290">
        <f t="shared" si="343"/>
        <v>127212.978</v>
      </c>
      <c r="J362" s="290">
        <f t="shared" si="343"/>
        <v>-2020.0219999999972</v>
      </c>
      <c r="K362" s="290">
        <f t="shared" si="343"/>
        <v>52794.999000000003</v>
      </c>
      <c r="L362" s="242">
        <f t="shared" si="314"/>
        <v>99.999998105881247</v>
      </c>
      <c r="M362" s="290">
        <f t="shared" ref="M362:Q362" si="344">M363</f>
        <v>129233</v>
      </c>
      <c r="N362" s="290">
        <f t="shared" si="344"/>
        <v>0</v>
      </c>
      <c r="O362" s="290">
        <f t="shared" si="344"/>
        <v>0</v>
      </c>
      <c r="P362" s="290">
        <f t="shared" si="344"/>
        <v>-9.9999999656574801E-4</v>
      </c>
      <c r="Q362" s="290">
        <f t="shared" si="344"/>
        <v>0</v>
      </c>
      <c r="R362" s="290">
        <v>0</v>
      </c>
      <c r="S362" s="290">
        <v>0</v>
      </c>
      <c r="T362" s="290">
        <f t="shared" si="336"/>
        <v>0</v>
      </c>
      <c r="U362" s="290">
        <v>0</v>
      </c>
      <c r="V362" s="291">
        <v>0</v>
      </c>
      <c r="W362" s="291"/>
      <c r="X362" s="291"/>
      <c r="Y362" s="291"/>
      <c r="Z362" s="291"/>
      <c r="AA362" s="254"/>
      <c r="AB362" s="239"/>
    </row>
    <row r="363" spans="1:672" ht="51" x14ac:dyDescent="0.2">
      <c r="B363" s="289"/>
      <c r="C363" s="289"/>
      <c r="D363" s="292" t="s">
        <v>77</v>
      </c>
      <c r="E363" s="293" t="s">
        <v>129</v>
      </c>
      <c r="F363" s="290">
        <v>129233</v>
      </c>
      <c r="G363" s="291">
        <v>129233</v>
      </c>
      <c r="H363" s="290">
        <v>52795</v>
      </c>
      <c r="I363" s="290">
        <v>127212.978</v>
      </c>
      <c r="J363" s="291">
        <f t="shared" si="339"/>
        <v>-2020.0219999999972</v>
      </c>
      <c r="K363" s="290">
        <v>52794.999000000003</v>
      </c>
      <c r="L363" s="242">
        <f t="shared" si="314"/>
        <v>99.999998105881247</v>
      </c>
      <c r="M363" s="290">
        <f t="shared" si="340"/>
        <v>129233</v>
      </c>
      <c r="N363" s="291">
        <v>0</v>
      </c>
      <c r="O363" s="291">
        <v>0</v>
      </c>
      <c r="P363" s="291">
        <f t="shared" si="341"/>
        <v>-9.9999999656574801E-4</v>
      </c>
      <c r="Q363" s="291">
        <f t="shared" si="342"/>
        <v>0</v>
      </c>
      <c r="R363" s="290"/>
      <c r="S363" s="290"/>
      <c r="T363" s="290"/>
      <c r="U363" s="290"/>
      <c r="V363" s="291">
        <v>0</v>
      </c>
      <c r="W363" s="291"/>
      <c r="X363" s="291"/>
      <c r="Y363" s="291"/>
      <c r="Z363" s="291"/>
      <c r="AA363" s="239"/>
      <c r="AB363" s="239" t="s">
        <v>242</v>
      </c>
      <c r="AC363" s="262"/>
    </row>
    <row r="364" spans="1:672" ht="25.5" x14ac:dyDescent="0.2">
      <c r="B364" s="289" t="s">
        <v>190</v>
      </c>
      <c r="C364" s="289"/>
      <c r="D364" s="289"/>
      <c r="E364" s="277" t="s">
        <v>188</v>
      </c>
      <c r="F364" s="290">
        <f t="shared" ref="F364:K364" si="345">F365</f>
        <v>135500</v>
      </c>
      <c r="G364" s="290">
        <f t="shared" si="345"/>
        <v>135500</v>
      </c>
      <c r="H364" s="290">
        <f>+H365</f>
        <v>60519</v>
      </c>
      <c r="I364" s="290">
        <f t="shared" si="345"/>
        <v>106354.764</v>
      </c>
      <c r="J364" s="290">
        <f t="shared" si="345"/>
        <v>-29145.236000000004</v>
      </c>
      <c r="K364" s="290">
        <f t="shared" si="345"/>
        <v>60244.169000000002</v>
      </c>
      <c r="L364" s="242">
        <f t="shared" si="314"/>
        <v>99.545876501594549</v>
      </c>
      <c r="M364" s="290">
        <f t="shared" si="340"/>
        <v>135500</v>
      </c>
      <c r="N364" s="290">
        <f t="shared" ref="N364:P364" si="346">N365</f>
        <v>0</v>
      </c>
      <c r="O364" s="290">
        <f t="shared" si="346"/>
        <v>0</v>
      </c>
      <c r="P364" s="290">
        <f t="shared" si="346"/>
        <v>-274.83099999999831</v>
      </c>
      <c r="Q364" s="290">
        <f>+R364+S364+T364</f>
        <v>-274.83</v>
      </c>
      <c r="R364" s="290">
        <f>R365+R366</f>
        <v>0</v>
      </c>
      <c r="S364" s="290">
        <f t="shared" ref="S364:V364" si="347">S365</f>
        <v>0</v>
      </c>
      <c r="T364" s="290">
        <f t="shared" si="336"/>
        <v>-274.83</v>
      </c>
      <c r="U364" s="290">
        <f t="shared" si="347"/>
        <v>0</v>
      </c>
      <c r="V364" s="290">
        <f t="shared" si="347"/>
        <v>0</v>
      </c>
      <c r="W364" s="291"/>
      <c r="X364" s="291"/>
      <c r="Y364" s="291"/>
      <c r="Z364" s="291"/>
      <c r="AA364" s="254"/>
      <c r="AB364" s="239"/>
    </row>
    <row r="365" spans="1:672" ht="39.75" customHeight="1" x14ac:dyDescent="0.2">
      <c r="B365" s="289"/>
      <c r="C365" s="289" t="s">
        <v>171</v>
      </c>
      <c r="D365" s="289"/>
      <c r="E365" s="252" t="s">
        <v>189</v>
      </c>
      <c r="F365" s="290">
        <f t="shared" ref="F365:K365" si="348">F366+F367</f>
        <v>135500</v>
      </c>
      <c r="G365" s="241">
        <f t="shared" si="348"/>
        <v>135500</v>
      </c>
      <c r="H365" s="241">
        <f t="shared" si="348"/>
        <v>60519</v>
      </c>
      <c r="I365" s="241">
        <f t="shared" si="348"/>
        <v>106354.764</v>
      </c>
      <c r="J365" s="291">
        <f t="shared" si="348"/>
        <v>-29145.236000000004</v>
      </c>
      <c r="K365" s="290">
        <f t="shared" si="348"/>
        <v>60244.169000000002</v>
      </c>
      <c r="L365" s="242">
        <f t="shared" si="314"/>
        <v>99.545876501594549</v>
      </c>
      <c r="M365" s="290">
        <f>M366</f>
        <v>135500</v>
      </c>
      <c r="N365" s="291">
        <v>0</v>
      </c>
      <c r="O365" s="291">
        <v>0</v>
      </c>
      <c r="P365" s="291">
        <f>P366+P367</f>
        <v>-274.83099999999831</v>
      </c>
      <c r="Q365" s="291">
        <f>Q366</f>
        <v>-274.83</v>
      </c>
      <c r="R365" s="290">
        <v>0</v>
      </c>
      <c r="S365" s="290">
        <v>0</v>
      </c>
      <c r="T365" s="290">
        <f t="shared" si="336"/>
        <v>-274.83</v>
      </c>
      <c r="U365" s="290">
        <v>0</v>
      </c>
      <c r="V365" s="291">
        <v>0</v>
      </c>
      <c r="W365" s="291"/>
      <c r="X365" s="291"/>
      <c r="Y365" s="291"/>
      <c r="Z365" s="291"/>
      <c r="AA365" s="254"/>
      <c r="AB365" s="239"/>
    </row>
    <row r="366" spans="1:672" s="307" customFormat="1" ht="63.75" x14ac:dyDescent="0.2">
      <c r="B366" s="238"/>
      <c r="C366" s="238"/>
      <c r="D366" s="250" t="s">
        <v>77</v>
      </c>
      <c r="E366" s="246" t="s">
        <v>129</v>
      </c>
      <c r="F366" s="242">
        <v>135500</v>
      </c>
      <c r="G366" s="241">
        <v>135500</v>
      </c>
      <c r="H366" s="242">
        <v>60519</v>
      </c>
      <c r="I366" s="242">
        <v>106354.764</v>
      </c>
      <c r="J366" s="241">
        <f t="shared" si="339"/>
        <v>-29145.236000000004</v>
      </c>
      <c r="K366" s="242">
        <v>60244.169000000002</v>
      </c>
      <c r="L366" s="242">
        <f t="shared" si="314"/>
        <v>99.545876501594549</v>
      </c>
      <c r="M366" s="242">
        <f>F366</f>
        <v>135500</v>
      </c>
      <c r="N366" s="241">
        <v>0</v>
      </c>
      <c r="O366" s="241">
        <v>0</v>
      </c>
      <c r="P366" s="241">
        <f t="shared" si="341"/>
        <v>-274.83099999999831</v>
      </c>
      <c r="Q366" s="241">
        <f t="shared" si="342"/>
        <v>-274.83</v>
      </c>
      <c r="R366" s="242"/>
      <c r="S366" s="242"/>
      <c r="T366" s="242">
        <v>-274.83</v>
      </c>
      <c r="U366" s="242"/>
      <c r="V366" s="241">
        <v>0</v>
      </c>
      <c r="W366" s="241"/>
      <c r="X366" s="241"/>
      <c r="Y366" s="241"/>
      <c r="Z366" s="241"/>
      <c r="AA366" s="428" t="s">
        <v>66</v>
      </c>
      <c r="AB366" s="239" t="s">
        <v>242</v>
      </c>
    </row>
    <row r="367" spans="1:672" s="262" customFormat="1" ht="32.25" customHeight="1" x14ac:dyDescent="0.2">
      <c r="B367" s="308"/>
      <c r="C367" s="308"/>
      <c r="D367" s="308"/>
      <c r="E367" s="309"/>
      <c r="F367" s="310"/>
      <c r="G367" s="311"/>
      <c r="H367" s="310"/>
      <c r="I367" s="310"/>
      <c r="J367" s="311"/>
      <c r="K367" s="310"/>
      <c r="L367" s="310"/>
      <c r="M367" s="310"/>
      <c r="N367" s="311"/>
      <c r="O367" s="311"/>
      <c r="P367" s="311"/>
      <c r="Q367" s="311"/>
      <c r="R367" s="310"/>
      <c r="S367" s="310"/>
      <c r="T367" s="310"/>
      <c r="U367" s="310"/>
      <c r="V367" s="311"/>
      <c r="W367" s="311"/>
      <c r="X367" s="311"/>
      <c r="Y367" s="311"/>
      <c r="Z367" s="311"/>
      <c r="AB367" s="312"/>
      <c r="AC367" s="236"/>
      <c r="AD367" s="236"/>
      <c r="AE367" s="236"/>
      <c r="AF367" s="236"/>
      <c r="AG367" s="236"/>
      <c r="AH367" s="236"/>
      <c r="AI367" s="236"/>
      <c r="AJ367" s="236"/>
      <c r="AK367" s="236"/>
      <c r="AL367" s="236"/>
      <c r="AM367" s="236"/>
      <c r="AN367" s="236"/>
      <c r="AO367" s="236"/>
      <c r="AP367" s="236"/>
      <c r="AQ367" s="236"/>
      <c r="AR367" s="236"/>
      <c r="AS367" s="236"/>
      <c r="AT367" s="236"/>
      <c r="AU367" s="236"/>
      <c r="AV367" s="236"/>
      <c r="AW367" s="236"/>
      <c r="AX367" s="236"/>
      <c r="AY367" s="236"/>
      <c r="AZ367" s="236"/>
      <c r="BA367" s="236"/>
      <c r="BB367" s="236"/>
      <c r="BC367" s="236"/>
      <c r="BD367" s="236"/>
      <c r="BE367" s="236"/>
      <c r="BF367" s="236"/>
      <c r="BG367" s="236"/>
      <c r="BH367" s="236"/>
      <c r="BI367" s="236"/>
      <c r="BJ367" s="236"/>
      <c r="BK367" s="236"/>
      <c r="BL367" s="236"/>
      <c r="BM367" s="236"/>
      <c r="BN367" s="236"/>
      <c r="BO367" s="236"/>
      <c r="BP367" s="236"/>
      <c r="BQ367" s="236"/>
      <c r="BR367" s="236"/>
      <c r="BS367" s="236"/>
      <c r="BT367" s="236"/>
      <c r="BU367" s="236"/>
      <c r="BV367" s="236"/>
      <c r="BW367" s="236"/>
      <c r="BX367" s="236"/>
      <c r="BY367" s="236"/>
      <c r="BZ367" s="236"/>
      <c r="CA367" s="236"/>
      <c r="CB367" s="236"/>
      <c r="CC367" s="236"/>
      <c r="CD367" s="236"/>
      <c r="CE367" s="236"/>
      <c r="CF367" s="236"/>
      <c r="CG367" s="236"/>
      <c r="CH367" s="236"/>
      <c r="CI367" s="236"/>
      <c r="CJ367" s="236"/>
      <c r="CK367" s="236"/>
      <c r="CL367" s="236"/>
      <c r="CM367" s="236"/>
      <c r="CN367" s="236"/>
      <c r="CO367" s="236"/>
      <c r="CP367" s="236"/>
      <c r="CQ367" s="236"/>
      <c r="CR367" s="236"/>
      <c r="CS367" s="236"/>
      <c r="CT367" s="236"/>
      <c r="CU367" s="236"/>
      <c r="CV367" s="236"/>
      <c r="CW367" s="236"/>
      <c r="CX367" s="236"/>
      <c r="CY367" s="236"/>
      <c r="CZ367" s="236"/>
      <c r="DA367" s="236"/>
      <c r="DB367" s="236"/>
      <c r="DC367" s="236"/>
      <c r="DD367" s="236"/>
      <c r="DE367" s="236"/>
      <c r="DF367" s="236"/>
      <c r="DG367" s="236"/>
      <c r="DH367" s="236"/>
      <c r="DI367" s="236"/>
      <c r="DJ367" s="236"/>
      <c r="DK367" s="236"/>
      <c r="DL367" s="236"/>
      <c r="DM367" s="236"/>
      <c r="DN367" s="236"/>
      <c r="DO367" s="236"/>
      <c r="DP367" s="236"/>
      <c r="DQ367" s="236"/>
      <c r="DR367" s="236"/>
      <c r="DS367" s="236"/>
      <c r="DT367" s="236"/>
      <c r="DU367" s="236"/>
      <c r="DV367" s="236"/>
      <c r="DW367" s="236"/>
      <c r="DX367" s="236"/>
      <c r="DY367" s="236"/>
      <c r="DZ367" s="236"/>
      <c r="EA367" s="236"/>
      <c r="EB367" s="236"/>
      <c r="EC367" s="236"/>
      <c r="ED367" s="236"/>
      <c r="EE367" s="236"/>
      <c r="EF367" s="236"/>
      <c r="EG367" s="236"/>
      <c r="EH367" s="236"/>
      <c r="EI367" s="236"/>
      <c r="EJ367" s="236"/>
      <c r="EK367" s="236"/>
      <c r="EL367" s="236"/>
      <c r="EM367" s="236"/>
      <c r="EN367" s="236"/>
      <c r="EO367" s="236"/>
      <c r="EP367" s="236"/>
      <c r="EQ367" s="236"/>
      <c r="ER367" s="236"/>
      <c r="ES367" s="236"/>
      <c r="ET367" s="236"/>
      <c r="EU367" s="236"/>
      <c r="EV367" s="236"/>
      <c r="EW367" s="236"/>
      <c r="EX367" s="236"/>
      <c r="EY367" s="236"/>
      <c r="EZ367" s="236"/>
      <c r="FA367" s="236"/>
      <c r="FB367" s="236"/>
      <c r="FC367" s="236"/>
      <c r="FD367" s="236"/>
      <c r="FE367" s="236"/>
      <c r="FF367" s="236"/>
      <c r="FG367" s="236"/>
      <c r="FH367" s="236"/>
      <c r="FI367" s="236"/>
      <c r="FJ367" s="236"/>
      <c r="FK367" s="236"/>
      <c r="FL367" s="236"/>
      <c r="FM367" s="236"/>
      <c r="FN367" s="236"/>
      <c r="FO367" s="236"/>
      <c r="FP367" s="236"/>
      <c r="FQ367" s="236"/>
      <c r="FR367" s="236"/>
      <c r="FS367" s="236"/>
      <c r="FT367" s="236"/>
      <c r="FU367" s="236"/>
      <c r="FV367" s="236"/>
      <c r="FW367" s="236"/>
      <c r="FX367" s="236"/>
      <c r="FY367" s="236"/>
      <c r="FZ367" s="236"/>
      <c r="GA367" s="236"/>
      <c r="GB367" s="236"/>
      <c r="GC367" s="236"/>
      <c r="GD367" s="236"/>
      <c r="GE367" s="236"/>
      <c r="GF367" s="236"/>
      <c r="GG367" s="236"/>
      <c r="GH367" s="236"/>
      <c r="GI367" s="236"/>
      <c r="GJ367" s="236"/>
      <c r="GK367" s="236"/>
      <c r="GL367" s="236"/>
      <c r="GM367" s="236"/>
      <c r="GN367" s="236"/>
      <c r="GO367" s="236"/>
      <c r="GP367" s="236"/>
      <c r="GQ367" s="236"/>
      <c r="GR367" s="236"/>
      <c r="GS367" s="236"/>
      <c r="GT367" s="236"/>
      <c r="GU367" s="236"/>
      <c r="GV367" s="236"/>
      <c r="GW367" s="236"/>
      <c r="GX367" s="236"/>
      <c r="GY367" s="236"/>
      <c r="GZ367" s="236"/>
      <c r="HA367" s="236"/>
      <c r="HB367" s="236"/>
      <c r="HC367" s="236"/>
      <c r="HD367" s="236"/>
      <c r="HE367" s="236"/>
      <c r="HF367" s="236"/>
      <c r="HG367" s="236"/>
      <c r="HH367" s="236"/>
      <c r="HI367" s="236"/>
      <c r="HJ367" s="236"/>
      <c r="HK367" s="236"/>
      <c r="HL367" s="236"/>
      <c r="HM367" s="236"/>
      <c r="HN367" s="236"/>
      <c r="HO367" s="236"/>
      <c r="HP367" s="236"/>
      <c r="HQ367" s="236"/>
      <c r="HR367" s="236"/>
      <c r="HS367" s="236"/>
      <c r="HT367" s="236"/>
      <c r="HU367" s="236"/>
      <c r="HV367" s="236"/>
      <c r="HW367" s="236"/>
      <c r="HX367" s="236"/>
      <c r="HY367" s="236"/>
      <c r="HZ367" s="236"/>
      <c r="IA367" s="236"/>
      <c r="IB367" s="236"/>
      <c r="IC367" s="236"/>
      <c r="ID367" s="236"/>
      <c r="IE367" s="236"/>
      <c r="IF367" s="236"/>
      <c r="IG367" s="236"/>
      <c r="IH367" s="236"/>
      <c r="II367" s="236"/>
      <c r="IJ367" s="236"/>
      <c r="IK367" s="236"/>
      <c r="IL367" s="236"/>
      <c r="IM367" s="236"/>
      <c r="IN367" s="236"/>
      <c r="IO367" s="236"/>
      <c r="IP367" s="236"/>
      <c r="IQ367" s="236"/>
      <c r="IR367" s="236"/>
      <c r="IS367" s="236"/>
      <c r="IT367" s="236"/>
      <c r="IU367" s="236"/>
      <c r="IV367" s="236"/>
      <c r="IW367" s="236"/>
      <c r="IX367" s="236"/>
      <c r="IY367" s="236"/>
      <c r="IZ367" s="236"/>
      <c r="JA367" s="236"/>
      <c r="JB367" s="236"/>
      <c r="JC367" s="236"/>
      <c r="JD367" s="236"/>
      <c r="JE367" s="236"/>
      <c r="JF367" s="236"/>
      <c r="JG367" s="236"/>
      <c r="JH367" s="236"/>
      <c r="JI367" s="236"/>
      <c r="JJ367" s="236"/>
      <c r="JK367" s="236"/>
      <c r="JL367" s="236"/>
      <c r="JM367" s="236"/>
      <c r="JN367" s="236"/>
      <c r="JO367" s="236"/>
      <c r="JP367" s="236"/>
      <c r="JQ367" s="236"/>
      <c r="JR367" s="236"/>
      <c r="JS367" s="236"/>
      <c r="JT367" s="236"/>
      <c r="JU367" s="236"/>
      <c r="JV367" s="236"/>
      <c r="JW367" s="236"/>
      <c r="JX367" s="236"/>
      <c r="JY367" s="236"/>
      <c r="JZ367" s="236"/>
      <c r="KA367" s="236"/>
      <c r="KB367" s="236"/>
      <c r="KC367" s="236"/>
      <c r="KD367" s="236"/>
      <c r="KE367" s="236"/>
      <c r="KF367" s="236"/>
      <c r="KG367" s="236"/>
      <c r="KH367" s="236"/>
      <c r="KI367" s="236"/>
      <c r="KJ367" s="236"/>
      <c r="KK367" s="236"/>
      <c r="KL367" s="236"/>
      <c r="KM367" s="236"/>
      <c r="KN367" s="236"/>
      <c r="KO367" s="236"/>
      <c r="KP367" s="236"/>
      <c r="KQ367" s="236"/>
      <c r="KR367" s="236"/>
      <c r="KS367" s="236"/>
      <c r="KT367" s="236"/>
      <c r="KU367" s="236"/>
      <c r="KV367" s="236"/>
      <c r="KW367" s="236"/>
      <c r="KX367" s="236"/>
      <c r="KY367" s="236"/>
      <c r="KZ367" s="236"/>
      <c r="LA367" s="236"/>
      <c r="LB367" s="236"/>
      <c r="LC367" s="236"/>
      <c r="LD367" s="236"/>
      <c r="LE367" s="236"/>
      <c r="LF367" s="236"/>
      <c r="LG367" s="236"/>
      <c r="LH367" s="236"/>
      <c r="LI367" s="236"/>
      <c r="LJ367" s="236"/>
      <c r="LK367" s="236"/>
      <c r="LL367" s="236"/>
      <c r="LM367" s="236"/>
      <c r="LN367" s="236"/>
      <c r="LO367" s="236"/>
      <c r="LP367" s="236"/>
      <c r="LQ367" s="236"/>
      <c r="LR367" s="236"/>
      <c r="LS367" s="236"/>
      <c r="LT367" s="236"/>
      <c r="LU367" s="236"/>
      <c r="LV367" s="236"/>
      <c r="LW367" s="236"/>
      <c r="LX367" s="236"/>
      <c r="LY367" s="236"/>
      <c r="LZ367" s="236"/>
      <c r="MA367" s="236"/>
      <c r="MB367" s="236"/>
      <c r="MC367" s="236"/>
      <c r="MD367" s="236"/>
      <c r="ME367" s="236"/>
      <c r="MF367" s="236"/>
      <c r="MG367" s="236"/>
      <c r="MH367" s="236"/>
      <c r="MI367" s="236"/>
      <c r="MJ367" s="236"/>
      <c r="MK367" s="236"/>
      <c r="ML367" s="236"/>
      <c r="MM367" s="236"/>
      <c r="MN367" s="236"/>
      <c r="MO367" s="236"/>
      <c r="MP367" s="236"/>
      <c r="MQ367" s="236"/>
      <c r="MR367" s="236"/>
      <c r="MS367" s="236"/>
      <c r="MT367" s="236"/>
      <c r="MU367" s="236"/>
      <c r="MV367" s="236"/>
      <c r="MW367" s="236"/>
      <c r="MX367" s="236"/>
      <c r="MY367" s="236"/>
      <c r="MZ367" s="236"/>
      <c r="NA367" s="236"/>
      <c r="NB367" s="236"/>
      <c r="NC367" s="236"/>
      <c r="ND367" s="236"/>
      <c r="NE367" s="236"/>
      <c r="NF367" s="236"/>
      <c r="NG367" s="236"/>
      <c r="NH367" s="236"/>
      <c r="NI367" s="236"/>
      <c r="NJ367" s="236"/>
      <c r="NK367" s="236"/>
      <c r="NL367" s="236"/>
      <c r="NM367" s="236"/>
      <c r="NN367" s="236"/>
      <c r="NO367" s="236"/>
      <c r="NP367" s="236"/>
      <c r="NQ367" s="236"/>
      <c r="NR367" s="236"/>
      <c r="NS367" s="236"/>
      <c r="NT367" s="236"/>
      <c r="NU367" s="236"/>
      <c r="NV367" s="236"/>
      <c r="NW367" s="236"/>
      <c r="NX367" s="236"/>
      <c r="NY367" s="236"/>
      <c r="NZ367" s="236"/>
      <c r="OA367" s="236"/>
      <c r="OB367" s="236"/>
      <c r="OC367" s="236"/>
      <c r="OD367" s="236"/>
      <c r="OE367" s="236"/>
      <c r="OF367" s="236"/>
      <c r="OG367" s="236"/>
      <c r="OH367" s="236"/>
      <c r="OI367" s="236"/>
      <c r="OJ367" s="236"/>
      <c r="OK367" s="236"/>
      <c r="OL367" s="236"/>
      <c r="OM367" s="236"/>
      <c r="ON367" s="236"/>
      <c r="OO367" s="236"/>
      <c r="OP367" s="236"/>
      <c r="OQ367" s="236"/>
      <c r="OR367" s="236"/>
      <c r="OS367" s="236"/>
      <c r="OT367" s="236"/>
      <c r="OU367" s="236"/>
      <c r="OV367" s="236"/>
      <c r="OW367" s="236"/>
      <c r="OX367" s="236"/>
      <c r="OY367" s="236"/>
      <c r="OZ367" s="236"/>
      <c r="PA367" s="236"/>
      <c r="PB367" s="236"/>
      <c r="PC367" s="236"/>
      <c r="PD367" s="236"/>
      <c r="PE367" s="236"/>
      <c r="PF367" s="236"/>
      <c r="PG367" s="236"/>
      <c r="PH367" s="236"/>
      <c r="PI367" s="236"/>
      <c r="PJ367" s="236"/>
      <c r="PK367" s="236"/>
      <c r="PL367" s="236"/>
      <c r="PM367" s="236"/>
      <c r="PN367" s="236"/>
      <c r="PO367" s="236"/>
      <c r="PP367" s="236"/>
      <c r="PQ367" s="236"/>
      <c r="PR367" s="236"/>
      <c r="PS367" s="236"/>
      <c r="PT367" s="236"/>
      <c r="PU367" s="236"/>
      <c r="PV367" s="236"/>
      <c r="PW367" s="236"/>
      <c r="PX367" s="236"/>
      <c r="PY367" s="236"/>
      <c r="PZ367" s="236"/>
      <c r="QA367" s="236"/>
      <c r="QB367" s="236"/>
      <c r="QC367" s="236"/>
      <c r="QD367" s="236"/>
      <c r="QE367" s="236"/>
      <c r="QF367" s="236"/>
      <c r="QG367" s="236"/>
      <c r="QH367" s="236"/>
      <c r="QI367" s="236"/>
      <c r="QJ367" s="236"/>
      <c r="QK367" s="236"/>
      <c r="QL367" s="236"/>
      <c r="QM367" s="236"/>
      <c r="QN367" s="236"/>
      <c r="QO367" s="236"/>
      <c r="QP367" s="236"/>
      <c r="QQ367" s="236"/>
      <c r="QR367" s="236"/>
      <c r="QS367" s="236"/>
      <c r="QT367" s="236"/>
      <c r="QU367" s="236"/>
      <c r="QV367" s="236"/>
      <c r="QW367" s="236"/>
      <c r="QX367" s="236"/>
      <c r="QY367" s="236"/>
      <c r="QZ367" s="236"/>
      <c r="RA367" s="236"/>
      <c r="RB367" s="236"/>
      <c r="RC367" s="236"/>
      <c r="RD367" s="236"/>
      <c r="RE367" s="236"/>
      <c r="RF367" s="236"/>
      <c r="RG367" s="236"/>
      <c r="RH367" s="236"/>
      <c r="RI367" s="236"/>
      <c r="RJ367" s="236"/>
      <c r="RK367" s="236"/>
      <c r="RL367" s="236"/>
      <c r="RM367" s="236"/>
      <c r="RN367" s="236"/>
      <c r="RO367" s="236"/>
      <c r="RP367" s="236"/>
      <c r="RQ367" s="236"/>
      <c r="RR367" s="236"/>
      <c r="RS367" s="236"/>
      <c r="RT367" s="236"/>
      <c r="RU367" s="236"/>
      <c r="RV367" s="236"/>
      <c r="RW367" s="236"/>
      <c r="RX367" s="236"/>
      <c r="RY367" s="236"/>
      <c r="RZ367" s="236"/>
      <c r="SA367" s="236"/>
      <c r="SB367" s="236"/>
      <c r="SC367" s="236"/>
      <c r="SD367" s="236"/>
      <c r="SE367" s="236"/>
      <c r="SF367" s="236"/>
      <c r="SG367" s="236"/>
      <c r="SH367" s="236"/>
      <c r="SI367" s="236"/>
      <c r="SJ367" s="236"/>
      <c r="SK367" s="236"/>
      <c r="SL367" s="236"/>
      <c r="SM367" s="236"/>
      <c r="SN367" s="236"/>
      <c r="SO367" s="236"/>
      <c r="SP367" s="236"/>
      <c r="SQ367" s="236"/>
      <c r="SR367" s="236"/>
      <c r="SS367" s="236"/>
      <c r="ST367" s="236"/>
      <c r="SU367" s="236"/>
      <c r="SV367" s="236"/>
      <c r="SW367" s="236"/>
      <c r="SX367" s="236"/>
      <c r="SY367" s="236"/>
      <c r="SZ367" s="236"/>
      <c r="TA367" s="236"/>
      <c r="TB367" s="236"/>
      <c r="TC367" s="236"/>
      <c r="TD367" s="236"/>
      <c r="TE367" s="236"/>
      <c r="TF367" s="236"/>
      <c r="TG367" s="236"/>
      <c r="TH367" s="236"/>
      <c r="TI367" s="236"/>
      <c r="TJ367" s="236"/>
      <c r="TK367" s="236"/>
      <c r="TL367" s="236"/>
      <c r="TM367" s="236"/>
      <c r="TN367" s="236"/>
      <c r="TO367" s="236"/>
      <c r="TP367" s="236"/>
      <c r="TQ367" s="236"/>
      <c r="TR367" s="236"/>
      <c r="TS367" s="236"/>
      <c r="TT367" s="236"/>
      <c r="TU367" s="236"/>
      <c r="TV367" s="236"/>
      <c r="TW367" s="236"/>
      <c r="TX367" s="236"/>
      <c r="TY367" s="236"/>
      <c r="TZ367" s="236"/>
      <c r="UA367" s="236"/>
      <c r="UB367" s="236"/>
      <c r="UC367" s="236"/>
      <c r="UD367" s="236"/>
      <c r="UE367" s="236"/>
      <c r="UF367" s="236"/>
      <c r="UG367" s="236"/>
      <c r="UH367" s="236"/>
      <c r="UI367" s="236"/>
      <c r="UJ367" s="236"/>
      <c r="UK367" s="236"/>
      <c r="UL367" s="236"/>
      <c r="UM367" s="236"/>
      <c r="UN367" s="236"/>
      <c r="UO367" s="236"/>
      <c r="UP367" s="236"/>
      <c r="UQ367" s="236"/>
      <c r="UR367" s="236"/>
      <c r="US367" s="236"/>
      <c r="UT367" s="236"/>
      <c r="UU367" s="236"/>
      <c r="UV367" s="236"/>
      <c r="UW367" s="236"/>
      <c r="UX367" s="236"/>
      <c r="UY367" s="236"/>
      <c r="UZ367" s="236"/>
      <c r="VA367" s="236"/>
      <c r="VB367" s="236"/>
      <c r="VC367" s="236"/>
      <c r="VD367" s="236"/>
      <c r="VE367" s="236"/>
      <c r="VF367" s="236"/>
      <c r="VG367" s="236"/>
      <c r="VH367" s="236"/>
      <c r="VI367" s="236"/>
      <c r="VJ367" s="236"/>
      <c r="VK367" s="236"/>
      <c r="VL367" s="236"/>
      <c r="VM367" s="236"/>
      <c r="VN367" s="236"/>
      <c r="VO367" s="236"/>
      <c r="VP367" s="236"/>
      <c r="VQ367" s="236"/>
      <c r="VR367" s="236"/>
      <c r="VS367" s="236"/>
      <c r="VT367" s="236"/>
      <c r="VU367" s="236"/>
      <c r="VV367" s="236"/>
      <c r="VW367" s="236"/>
      <c r="VX367" s="236"/>
      <c r="VY367" s="236"/>
      <c r="VZ367" s="236"/>
      <c r="WA367" s="236"/>
      <c r="WB367" s="236"/>
      <c r="WC367" s="236"/>
      <c r="WD367" s="236"/>
      <c r="WE367" s="236"/>
      <c r="WF367" s="236"/>
      <c r="WG367" s="236"/>
      <c r="WH367" s="236"/>
      <c r="WI367" s="236"/>
      <c r="WJ367" s="236"/>
      <c r="WK367" s="236"/>
      <c r="WL367" s="236"/>
      <c r="WM367" s="236"/>
      <c r="WN367" s="236"/>
      <c r="WO367" s="236"/>
      <c r="WP367" s="236"/>
      <c r="WQ367" s="236"/>
      <c r="WR367" s="236"/>
      <c r="WS367" s="236"/>
      <c r="WT367" s="236"/>
      <c r="WU367" s="236"/>
      <c r="WV367" s="236"/>
      <c r="WW367" s="236"/>
      <c r="WX367" s="236"/>
      <c r="WY367" s="236"/>
      <c r="WZ367" s="236"/>
      <c r="XA367" s="236"/>
      <c r="XB367" s="236"/>
      <c r="XC367" s="236"/>
      <c r="XD367" s="236"/>
      <c r="XE367" s="236"/>
      <c r="XF367" s="236"/>
      <c r="XG367" s="236"/>
      <c r="XH367" s="236"/>
      <c r="XI367" s="236"/>
      <c r="XJ367" s="236"/>
      <c r="XK367" s="236"/>
      <c r="XL367" s="236"/>
      <c r="XM367" s="236"/>
      <c r="XN367" s="236"/>
      <c r="XO367" s="236"/>
      <c r="XP367" s="236"/>
      <c r="XQ367" s="236"/>
      <c r="XR367" s="236"/>
      <c r="XS367" s="236"/>
      <c r="XT367" s="236"/>
      <c r="XU367" s="236"/>
      <c r="XV367" s="236"/>
      <c r="XW367" s="236"/>
      <c r="XX367" s="236"/>
      <c r="XY367" s="236"/>
      <c r="XZ367" s="236"/>
      <c r="YA367" s="236"/>
      <c r="YB367" s="236"/>
      <c r="YC367" s="236"/>
      <c r="YD367" s="236"/>
      <c r="YE367" s="236"/>
      <c r="YF367" s="236"/>
      <c r="YG367" s="236"/>
      <c r="YH367" s="236"/>
      <c r="YI367" s="236"/>
      <c r="YJ367" s="236"/>
      <c r="YK367" s="236"/>
      <c r="YL367" s="236"/>
      <c r="YM367" s="236"/>
      <c r="YN367" s="236"/>
      <c r="YO367" s="236"/>
      <c r="YP367" s="236"/>
      <c r="YQ367" s="236"/>
      <c r="YR367" s="236"/>
      <c r="YS367" s="236"/>
      <c r="YT367" s="236"/>
      <c r="YU367" s="236"/>
      <c r="YV367" s="236"/>
    </row>
    <row r="368" spans="1:672" s="262" customFormat="1" ht="5.25" customHeight="1" x14ac:dyDescent="0.2">
      <c r="A368" s="236"/>
      <c r="B368" s="308"/>
      <c r="C368" s="308"/>
      <c r="D368" s="308"/>
      <c r="E368" s="309"/>
      <c r="F368" s="310"/>
      <c r="G368" s="311"/>
      <c r="H368" s="311"/>
      <c r="I368" s="311"/>
      <c r="J368" s="311"/>
      <c r="K368" s="311"/>
      <c r="L368" s="310"/>
      <c r="M368" s="310"/>
      <c r="N368" s="311"/>
      <c r="O368" s="311"/>
      <c r="P368" s="311"/>
      <c r="Q368" s="311"/>
      <c r="R368" s="310"/>
      <c r="S368" s="310"/>
      <c r="T368" s="311"/>
      <c r="U368" s="313"/>
      <c r="V368" s="311"/>
      <c r="W368" s="313"/>
      <c r="X368" s="313"/>
      <c r="Y368" s="313"/>
      <c r="Z368" s="311"/>
      <c r="AA368" s="312"/>
      <c r="AB368" s="312"/>
      <c r="AC368" s="236"/>
      <c r="AD368" s="236"/>
      <c r="AE368" s="236"/>
      <c r="AF368" s="236"/>
      <c r="AG368" s="236"/>
      <c r="AH368" s="236"/>
      <c r="AI368" s="236"/>
      <c r="AJ368" s="236"/>
      <c r="AK368" s="236"/>
      <c r="AL368" s="236"/>
      <c r="AM368" s="236"/>
      <c r="AN368" s="236"/>
      <c r="AO368" s="236"/>
      <c r="AP368" s="236"/>
      <c r="AQ368" s="236"/>
      <c r="AR368" s="236"/>
      <c r="AS368" s="236"/>
      <c r="AT368" s="236"/>
      <c r="AU368" s="236"/>
      <c r="AV368" s="236"/>
      <c r="AW368" s="236"/>
      <c r="AX368" s="236"/>
      <c r="AY368" s="236"/>
      <c r="AZ368" s="236"/>
      <c r="BA368" s="236"/>
      <c r="BB368" s="236"/>
      <c r="BC368" s="236"/>
      <c r="BD368" s="236"/>
      <c r="BE368" s="236"/>
      <c r="BF368" s="236"/>
      <c r="BG368" s="236"/>
      <c r="BH368" s="236"/>
      <c r="BI368" s="236"/>
      <c r="BJ368" s="236"/>
      <c r="BK368" s="236"/>
      <c r="BL368" s="236"/>
      <c r="BM368" s="236"/>
      <c r="BN368" s="236"/>
      <c r="BO368" s="236"/>
      <c r="BP368" s="236"/>
      <c r="BQ368" s="236"/>
      <c r="BR368" s="236"/>
      <c r="BS368" s="236"/>
      <c r="BT368" s="236"/>
      <c r="BU368" s="236"/>
      <c r="BV368" s="236"/>
      <c r="BW368" s="236"/>
      <c r="BX368" s="236"/>
      <c r="BY368" s="236"/>
      <c r="BZ368" s="236"/>
      <c r="CA368" s="236"/>
      <c r="CB368" s="236"/>
      <c r="CC368" s="236"/>
      <c r="CD368" s="236"/>
      <c r="CE368" s="236"/>
      <c r="CF368" s="236"/>
      <c r="CG368" s="236"/>
      <c r="CH368" s="236"/>
      <c r="CI368" s="236"/>
      <c r="CJ368" s="236"/>
      <c r="CK368" s="236"/>
      <c r="CL368" s="236"/>
      <c r="CM368" s="236"/>
      <c r="CN368" s="236"/>
      <c r="CO368" s="236"/>
      <c r="CP368" s="236"/>
      <c r="CQ368" s="236"/>
      <c r="CR368" s="236"/>
      <c r="CS368" s="236"/>
      <c r="CT368" s="236"/>
      <c r="CU368" s="236"/>
      <c r="CV368" s="236"/>
      <c r="CW368" s="236"/>
      <c r="CX368" s="236"/>
      <c r="CY368" s="236"/>
      <c r="CZ368" s="236"/>
      <c r="DA368" s="236"/>
      <c r="DB368" s="236"/>
      <c r="DC368" s="236"/>
      <c r="DD368" s="236"/>
      <c r="DE368" s="236"/>
      <c r="DF368" s="236"/>
      <c r="DG368" s="236"/>
      <c r="DH368" s="236"/>
      <c r="DI368" s="236"/>
      <c r="DJ368" s="236"/>
      <c r="DK368" s="236"/>
      <c r="DL368" s="236"/>
      <c r="DM368" s="236"/>
      <c r="DN368" s="236"/>
      <c r="DO368" s="236"/>
      <c r="DP368" s="236"/>
      <c r="DQ368" s="236"/>
      <c r="DR368" s="236"/>
      <c r="DS368" s="236"/>
      <c r="DT368" s="236"/>
      <c r="DU368" s="236"/>
      <c r="DV368" s="236"/>
      <c r="DW368" s="236"/>
      <c r="DX368" s="236"/>
      <c r="DY368" s="236"/>
      <c r="DZ368" s="236"/>
      <c r="EA368" s="236"/>
      <c r="EB368" s="236"/>
      <c r="EC368" s="236"/>
      <c r="ED368" s="236"/>
      <c r="EE368" s="236"/>
      <c r="EF368" s="236"/>
      <c r="EG368" s="236"/>
      <c r="EH368" s="236"/>
      <c r="EI368" s="236"/>
      <c r="EJ368" s="236"/>
      <c r="EK368" s="236"/>
      <c r="EL368" s="236"/>
      <c r="EM368" s="236"/>
      <c r="EN368" s="236"/>
      <c r="EO368" s="236"/>
      <c r="EP368" s="236"/>
      <c r="EQ368" s="236"/>
      <c r="ER368" s="236"/>
      <c r="ES368" s="236"/>
      <c r="ET368" s="236"/>
      <c r="EU368" s="236"/>
      <c r="EV368" s="236"/>
      <c r="EW368" s="236"/>
      <c r="EX368" s="236"/>
      <c r="EY368" s="236"/>
      <c r="EZ368" s="236"/>
      <c r="FA368" s="236"/>
      <c r="FB368" s="236"/>
      <c r="FC368" s="236"/>
      <c r="FD368" s="236"/>
      <c r="FE368" s="236"/>
      <c r="FF368" s="236"/>
      <c r="FG368" s="236"/>
      <c r="FH368" s="236"/>
      <c r="FI368" s="236"/>
      <c r="FJ368" s="236"/>
      <c r="FK368" s="236"/>
      <c r="FL368" s="236"/>
      <c r="FM368" s="236"/>
      <c r="FN368" s="236"/>
      <c r="FO368" s="236"/>
      <c r="FP368" s="236"/>
      <c r="FQ368" s="236"/>
      <c r="FR368" s="236"/>
      <c r="FS368" s="236"/>
      <c r="FT368" s="236"/>
      <c r="FU368" s="236"/>
      <c r="FV368" s="236"/>
      <c r="FW368" s="236"/>
      <c r="FX368" s="236"/>
      <c r="FY368" s="236"/>
      <c r="FZ368" s="236"/>
      <c r="GA368" s="236"/>
      <c r="GB368" s="236"/>
      <c r="GC368" s="236"/>
      <c r="GD368" s="236"/>
      <c r="GE368" s="236"/>
      <c r="GF368" s="236"/>
      <c r="GG368" s="236"/>
      <c r="GH368" s="236"/>
      <c r="GI368" s="236"/>
      <c r="GJ368" s="236"/>
      <c r="GK368" s="236"/>
      <c r="GL368" s="236"/>
      <c r="GM368" s="236"/>
      <c r="GN368" s="236"/>
      <c r="GO368" s="236"/>
      <c r="GP368" s="236"/>
      <c r="GQ368" s="236"/>
      <c r="GR368" s="236"/>
      <c r="GS368" s="236"/>
      <c r="GT368" s="236"/>
      <c r="GU368" s="236"/>
      <c r="GV368" s="236"/>
      <c r="GW368" s="236"/>
      <c r="GX368" s="236"/>
      <c r="GY368" s="236"/>
      <c r="GZ368" s="236"/>
      <c r="HA368" s="236"/>
      <c r="HB368" s="236"/>
      <c r="HC368" s="236"/>
      <c r="HD368" s="236"/>
      <c r="HE368" s="236"/>
      <c r="HF368" s="236"/>
      <c r="HG368" s="236"/>
      <c r="HH368" s="236"/>
      <c r="HI368" s="236"/>
      <c r="HJ368" s="236"/>
      <c r="HK368" s="236"/>
      <c r="HL368" s="236"/>
      <c r="HM368" s="236"/>
      <c r="HN368" s="236"/>
      <c r="HO368" s="236"/>
      <c r="HP368" s="236"/>
      <c r="HQ368" s="236"/>
      <c r="HR368" s="236"/>
      <c r="HS368" s="236"/>
      <c r="HT368" s="236"/>
      <c r="HU368" s="236"/>
      <c r="HV368" s="236"/>
      <c r="HW368" s="236"/>
      <c r="HX368" s="236"/>
      <c r="HY368" s="236"/>
      <c r="HZ368" s="236"/>
      <c r="IA368" s="236"/>
      <c r="IB368" s="236"/>
      <c r="IC368" s="236"/>
      <c r="ID368" s="236"/>
      <c r="IE368" s="236"/>
      <c r="IF368" s="236"/>
      <c r="IG368" s="236"/>
      <c r="IH368" s="236"/>
      <c r="II368" s="236"/>
      <c r="IJ368" s="236"/>
      <c r="IK368" s="236"/>
      <c r="IL368" s="236"/>
      <c r="IM368" s="236"/>
      <c r="IN368" s="236"/>
      <c r="IO368" s="236"/>
      <c r="IP368" s="236"/>
      <c r="IQ368" s="236"/>
      <c r="IR368" s="236"/>
      <c r="IS368" s="236"/>
      <c r="IT368" s="236"/>
      <c r="IU368" s="236"/>
      <c r="IV368" s="236"/>
      <c r="IW368" s="236"/>
      <c r="IX368" s="236"/>
      <c r="IY368" s="236"/>
      <c r="IZ368" s="236"/>
      <c r="JA368" s="236"/>
      <c r="JB368" s="236"/>
      <c r="JC368" s="236"/>
      <c r="JD368" s="236"/>
      <c r="JE368" s="236"/>
      <c r="JF368" s="236"/>
      <c r="JG368" s="236"/>
      <c r="JH368" s="236"/>
      <c r="JI368" s="236"/>
      <c r="JJ368" s="236"/>
      <c r="JK368" s="236"/>
      <c r="JL368" s="236"/>
      <c r="JM368" s="236"/>
      <c r="JN368" s="236"/>
      <c r="JO368" s="236"/>
      <c r="JP368" s="236"/>
      <c r="JQ368" s="236"/>
      <c r="JR368" s="236"/>
      <c r="JS368" s="236"/>
      <c r="JT368" s="236"/>
      <c r="JU368" s="236"/>
      <c r="JV368" s="236"/>
      <c r="JW368" s="236"/>
      <c r="JX368" s="236"/>
      <c r="JY368" s="236"/>
      <c r="JZ368" s="236"/>
      <c r="KA368" s="236"/>
      <c r="KB368" s="236"/>
      <c r="KC368" s="236"/>
      <c r="KD368" s="236"/>
      <c r="KE368" s="236"/>
      <c r="KF368" s="236"/>
      <c r="KG368" s="236"/>
      <c r="KH368" s="236"/>
      <c r="KI368" s="236"/>
      <c r="KJ368" s="236"/>
      <c r="KK368" s="236"/>
      <c r="KL368" s="236"/>
      <c r="KM368" s="236"/>
      <c r="KN368" s="236"/>
      <c r="KO368" s="236"/>
      <c r="KP368" s="236"/>
      <c r="KQ368" s="236"/>
      <c r="KR368" s="236"/>
      <c r="KS368" s="236"/>
      <c r="KT368" s="236"/>
      <c r="KU368" s="236"/>
      <c r="KV368" s="236"/>
      <c r="KW368" s="236"/>
      <c r="KX368" s="236"/>
      <c r="KY368" s="236"/>
      <c r="KZ368" s="236"/>
      <c r="LA368" s="236"/>
      <c r="LB368" s="236"/>
      <c r="LC368" s="236"/>
      <c r="LD368" s="236"/>
      <c r="LE368" s="236"/>
      <c r="LF368" s="236"/>
      <c r="LG368" s="236"/>
      <c r="LH368" s="236"/>
      <c r="LI368" s="236"/>
      <c r="LJ368" s="236"/>
      <c r="LK368" s="236"/>
      <c r="LL368" s="236"/>
      <c r="LM368" s="236"/>
      <c r="LN368" s="236"/>
      <c r="LO368" s="236"/>
      <c r="LP368" s="236"/>
      <c r="LQ368" s="236"/>
      <c r="LR368" s="236"/>
      <c r="LS368" s="236"/>
      <c r="LT368" s="236"/>
      <c r="LU368" s="236"/>
      <c r="LV368" s="236"/>
      <c r="LW368" s="236"/>
      <c r="LX368" s="236"/>
      <c r="LY368" s="236"/>
      <c r="LZ368" s="236"/>
      <c r="MA368" s="236"/>
      <c r="MB368" s="236"/>
      <c r="MC368" s="236"/>
      <c r="MD368" s="236"/>
      <c r="ME368" s="236"/>
      <c r="MF368" s="236"/>
      <c r="MG368" s="236"/>
      <c r="MH368" s="236"/>
      <c r="MI368" s="236"/>
      <c r="MJ368" s="236"/>
      <c r="MK368" s="236"/>
      <c r="ML368" s="236"/>
      <c r="MM368" s="236"/>
      <c r="MN368" s="236"/>
      <c r="MO368" s="236"/>
      <c r="MP368" s="236"/>
      <c r="MQ368" s="236"/>
      <c r="MR368" s="236"/>
      <c r="MS368" s="236"/>
      <c r="MT368" s="236"/>
      <c r="MU368" s="236"/>
      <c r="MV368" s="236"/>
      <c r="MW368" s="236"/>
      <c r="MX368" s="236"/>
      <c r="MY368" s="236"/>
      <c r="MZ368" s="236"/>
      <c r="NA368" s="236"/>
      <c r="NB368" s="236"/>
      <c r="NC368" s="236"/>
      <c r="ND368" s="236"/>
      <c r="NE368" s="236"/>
      <c r="NF368" s="236"/>
      <c r="NG368" s="236"/>
      <c r="NH368" s="236"/>
      <c r="NI368" s="236"/>
      <c r="NJ368" s="236"/>
      <c r="NK368" s="236"/>
      <c r="NL368" s="236"/>
      <c r="NM368" s="236"/>
      <c r="NN368" s="236"/>
      <c r="NO368" s="236"/>
      <c r="NP368" s="236"/>
      <c r="NQ368" s="236"/>
      <c r="NR368" s="236"/>
      <c r="NS368" s="236"/>
      <c r="NT368" s="236"/>
      <c r="NU368" s="236"/>
      <c r="NV368" s="236"/>
      <c r="NW368" s="236"/>
      <c r="NX368" s="236"/>
      <c r="NY368" s="236"/>
      <c r="NZ368" s="236"/>
      <c r="OA368" s="236"/>
      <c r="OB368" s="236"/>
      <c r="OC368" s="236"/>
      <c r="OD368" s="236"/>
      <c r="OE368" s="236"/>
      <c r="OF368" s="236"/>
      <c r="OG368" s="236"/>
      <c r="OH368" s="236"/>
      <c r="OI368" s="236"/>
      <c r="OJ368" s="236"/>
      <c r="OK368" s="236"/>
      <c r="OL368" s="236"/>
      <c r="OM368" s="236"/>
      <c r="ON368" s="236"/>
      <c r="OO368" s="236"/>
      <c r="OP368" s="236"/>
      <c r="OQ368" s="236"/>
      <c r="OR368" s="236"/>
      <c r="OS368" s="236"/>
      <c r="OT368" s="236"/>
      <c r="OU368" s="236"/>
      <c r="OV368" s="236"/>
      <c r="OW368" s="236"/>
      <c r="OX368" s="236"/>
      <c r="OY368" s="236"/>
      <c r="OZ368" s="236"/>
      <c r="PA368" s="236"/>
      <c r="PB368" s="236"/>
      <c r="PC368" s="236"/>
      <c r="PD368" s="236"/>
      <c r="PE368" s="236"/>
      <c r="PF368" s="236"/>
      <c r="PG368" s="236"/>
      <c r="PH368" s="236"/>
      <c r="PI368" s="236"/>
      <c r="PJ368" s="236"/>
      <c r="PK368" s="236"/>
      <c r="PL368" s="236"/>
      <c r="PM368" s="236"/>
      <c r="PN368" s="236"/>
      <c r="PO368" s="236"/>
      <c r="PP368" s="236"/>
      <c r="PQ368" s="236"/>
      <c r="PR368" s="236"/>
      <c r="PS368" s="236"/>
      <c r="PT368" s="236"/>
      <c r="PU368" s="236"/>
      <c r="PV368" s="236"/>
      <c r="PW368" s="236"/>
      <c r="PX368" s="236"/>
      <c r="PY368" s="236"/>
      <c r="PZ368" s="236"/>
      <c r="QA368" s="236"/>
      <c r="QB368" s="236"/>
      <c r="QC368" s="236"/>
      <c r="QD368" s="236"/>
      <c r="QE368" s="236"/>
      <c r="QF368" s="236"/>
      <c r="QG368" s="236"/>
      <c r="QH368" s="236"/>
      <c r="QI368" s="236"/>
      <c r="QJ368" s="236"/>
      <c r="QK368" s="236"/>
      <c r="QL368" s="236"/>
      <c r="QM368" s="236"/>
      <c r="QN368" s="236"/>
      <c r="QO368" s="236"/>
      <c r="QP368" s="236"/>
      <c r="QQ368" s="236"/>
      <c r="QR368" s="236"/>
      <c r="QS368" s="236"/>
      <c r="QT368" s="236"/>
      <c r="QU368" s="236"/>
      <c r="QV368" s="236"/>
      <c r="QW368" s="236"/>
      <c r="QX368" s="236"/>
      <c r="QY368" s="236"/>
      <c r="QZ368" s="236"/>
      <c r="RA368" s="236"/>
      <c r="RB368" s="236"/>
      <c r="RC368" s="236"/>
      <c r="RD368" s="236"/>
      <c r="RE368" s="236"/>
      <c r="RF368" s="236"/>
      <c r="RG368" s="236"/>
      <c r="RH368" s="236"/>
      <c r="RI368" s="236"/>
      <c r="RJ368" s="236"/>
      <c r="RK368" s="236"/>
      <c r="RL368" s="236"/>
      <c r="RM368" s="236"/>
      <c r="RN368" s="236"/>
      <c r="RO368" s="236"/>
      <c r="RP368" s="236"/>
      <c r="RQ368" s="236"/>
      <c r="RR368" s="236"/>
      <c r="RS368" s="236"/>
      <c r="RT368" s="236"/>
      <c r="RU368" s="236"/>
      <c r="RV368" s="236"/>
      <c r="RW368" s="236"/>
      <c r="RX368" s="236"/>
      <c r="RY368" s="236"/>
      <c r="RZ368" s="236"/>
      <c r="SA368" s="236"/>
      <c r="SB368" s="236"/>
      <c r="SC368" s="236"/>
      <c r="SD368" s="236"/>
      <c r="SE368" s="236"/>
      <c r="SF368" s="236"/>
      <c r="SG368" s="236"/>
      <c r="SH368" s="236"/>
      <c r="SI368" s="236"/>
      <c r="SJ368" s="236"/>
      <c r="SK368" s="236"/>
      <c r="SL368" s="236"/>
      <c r="SM368" s="236"/>
      <c r="SN368" s="236"/>
      <c r="SO368" s="236"/>
      <c r="SP368" s="236"/>
      <c r="SQ368" s="236"/>
      <c r="SR368" s="236"/>
      <c r="SS368" s="236"/>
      <c r="ST368" s="236"/>
      <c r="SU368" s="236"/>
      <c r="SV368" s="236"/>
      <c r="SW368" s="236"/>
      <c r="SX368" s="236"/>
      <c r="SY368" s="236"/>
      <c r="SZ368" s="236"/>
      <c r="TA368" s="236"/>
      <c r="TB368" s="236"/>
      <c r="TC368" s="236"/>
      <c r="TD368" s="236"/>
      <c r="TE368" s="236"/>
      <c r="TF368" s="236"/>
      <c r="TG368" s="236"/>
      <c r="TH368" s="236"/>
      <c r="TI368" s="236"/>
      <c r="TJ368" s="236"/>
      <c r="TK368" s="236"/>
      <c r="TL368" s="236"/>
      <c r="TM368" s="236"/>
      <c r="TN368" s="236"/>
      <c r="TO368" s="236"/>
      <c r="TP368" s="236"/>
      <c r="TQ368" s="236"/>
      <c r="TR368" s="236"/>
      <c r="TS368" s="236"/>
      <c r="TT368" s="236"/>
      <c r="TU368" s="236"/>
      <c r="TV368" s="236"/>
      <c r="TW368" s="236"/>
      <c r="TX368" s="236"/>
      <c r="TY368" s="236"/>
      <c r="TZ368" s="236"/>
      <c r="UA368" s="236"/>
      <c r="UB368" s="236"/>
      <c r="UC368" s="236"/>
      <c r="UD368" s="236"/>
      <c r="UE368" s="236"/>
      <c r="UF368" s="236"/>
      <c r="UG368" s="236"/>
      <c r="UH368" s="236"/>
      <c r="UI368" s="236"/>
      <c r="UJ368" s="236"/>
      <c r="UK368" s="236"/>
      <c r="UL368" s="236"/>
      <c r="UM368" s="236"/>
      <c r="UN368" s="236"/>
      <c r="UO368" s="236"/>
      <c r="UP368" s="236"/>
      <c r="UQ368" s="236"/>
      <c r="UR368" s="236"/>
      <c r="US368" s="236"/>
      <c r="UT368" s="236"/>
      <c r="UU368" s="236"/>
      <c r="UV368" s="236"/>
      <c r="UW368" s="236"/>
      <c r="UX368" s="236"/>
      <c r="UY368" s="236"/>
      <c r="UZ368" s="236"/>
      <c r="VA368" s="236"/>
      <c r="VB368" s="236"/>
      <c r="VC368" s="236"/>
      <c r="VD368" s="236"/>
      <c r="VE368" s="236"/>
      <c r="VF368" s="236"/>
      <c r="VG368" s="236"/>
      <c r="VH368" s="236"/>
      <c r="VI368" s="236"/>
      <c r="VJ368" s="236"/>
      <c r="VK368" s="236"/>
      <c r="VL368" s="236"/>
      <c r="VM368" s="236"/>
      <c r="VN368" s="236"/>
      <c r="VO368" s="236"/>
      <c r="VP368" s="236"/>
      <c r="VQ368" s="236"/>
      <c r="VR368" s="236"/>
      <c r="VS368" s="236"/>
      <c r="VT368" s="236"/>
      <c r="VU368" s="236"/>
      <c r="VV368" s="236"/>
      <c r="VW368" s="236"/>
      <c r="VX368" s="236"/>
      <c r="VY368" s="236"/>
      <c r="VZ368" s="236"/>
      <c r="WA368" s="236"/>
      <c r="WB368" s="236"/>
      <c r="WC368" s="236"/>
      <c r="WD368" s="236"/>
      <c r="WE368" s="236"/>
      <c r="WF368" s="236"/>
      <c r="WG368" s="236"/>
      <c r="WH368" s="236"/>
      <c r="WI368" s="236"/>
      <c r="WJ368" s="236"/>
      <c r="WK368" s="236"/>
      <c r="WL368" s="236"/>
      <c r="WM368" s="236"/>
      <c r="WN368" s="236"/>
      <c r="WO368" s="236"/>
      <c r="WP368" s="236"/>
      <c r="WQ368" s="236"/>
      <c r="WR368" s="236"/>
      <c r="WS368" s="236"/>
      <c r="WT368" s="236"/>
      <c r="WU368" s="236"/>
      <c r="WV368" s="236"/>
      <c r="WW368" s="236"/>
      <c r="WX368" s="236"/>
      <c r="WY368" s="236"/>
      <c r="WZ368" s="236"/>
      <c r="XA368" s="236"/>
      <c r="XB368" s="236"/>
      <c r="XC368" s="236"/>
      <c r="XD368" s="236"/>
      <c r="XE368" s="236"/>
      <c r="XF368" s="236"/>
      <c r="XG368" s="236"/>
      <c r="XH368" s="236"/>
      <c r="XI368" s="236"/>
      <c r="XJ368" s="236"/>
      <c r="XK368" s="236"/>
      <c r="XL368" s="236"/>
      <c r="XM368" s="236"/>
      <c r="XN368" s="236"/>
      <c r="XO368" s="236"/>
      <c r="XP368" s="236"/>
      <c r="XQ368" s="236"/>
      <c r="XR368" s="236"/>
      <c r="XS368" s="236"/>
      <c r="XT368" s="236"/>
      <c r="XU368" s="236"/>
      <c r="XV368" s="236"/>
      <c r="XW368" s="236"/>
      <c r="XX368" s="236"/>
      <c r="XY368" s="236"/>
      <c r="XZ368" s="236"/>
      <c r="YA368" s="236"/>
      <c r="YB368" s="236"/>
      <c r="YC368" s="236"/>
      <c r="YD368" s="236"/>
      <c r="YE368" s="236"/>
      <c r="YF368" s="236"/>
      <c r="YG368" s="236"/>
      <c r="YH368" s="236"/>
      <c r="YI368" s="236"/>
      <c r="YJ368" s="236"/>
      <c r="YK368" s="236"/>
      <c r="YL368" s="236"/>
      <c r="YM368" s="236"/>
      <c r="YN368" s="236"/>
      <c r="YO368" s="236"/>
      <c r="YP368" s="236"/>
      <c r="YQ368" s="236"/>
      <c r="YR368" s="236"/>
      <c r="YS368" s="236"/>
      <c r="YT368" s="236"/>
      <c r="YU368" s="236"/>
      <c r="YV368" s="236"/>
    </row>
    <row r="369" spans="1:672" s="262" customFormat="1" x14ac:dyDescent="0.2">
      <c r="A369" s="236"/>
      <c r="B369" s="236"/>
      <c r="C369" s="236"/>
      <c r="D369" s="236"/>
      <c r="E369" s="236" t="s">
        <v>173</v>
      </c>
      <c r="F369" s="314"/>
      <c r="G369" s="314"/>
      <c r="H369" s="315"/>
      <c r="I369" s="315"/>
      <c r="J369" s="315"/>
      <c r="K369" s="314"/>
      <c r="L369" s="314"/>
      <c r="M369" s="314"/>
      <c r="N369" s="314"/>
      <c r="O369" s="314" t="s">
        <v>174</v>
      </c>
      <c r="P369" s="314"/>
      <c r="Q369" s="314"/>
      <c r="R369" s="314"/>
      <c r="S369" s="314"/>
      <c r="T369" s="314"/>
      <c r="U369" s="314"/>
      <c r="V369" s="314"/>
      <c r="W369" s="314"/>
      <c r="X369" s="314"/>
      <c r="Y369" s="314"/>
      <c r="Z369" s="314"/>
      <c r="AA369" s="236"/>
      <c r="AB369" s="236"/>
      <c r="AC369" s="236"/>
      <c r="AD369" s="236"/>
      <c r="AE369" s="236"/>
      <c r="AF369" s="236"/>
      <c r="AG369" s="236"/>
      <c r="AH369" s="236"/>
      <c r="AI369" s="236"/>
      <c r="AJ369" s="236"/>
      <c r="AK369" s="236"/>
      <c r="AL369" s="236"/>
      <c r="AM369" s="236"/>
      <c r="AN369" s="236"/>
      <c r="AO369" s="236"/>
      <c r="AP369" s="236"/>
      <c r="AQ369" s="236"/>
      <c r="AR369" s="236"/>
      <c r="AS369" s="236"/>
      <c r="AT369" s="236"/>
      <c r="AU369" s="236"/>
      <c r="AV369" s="236"/>
      <c r="AW369" s="236"/>
      <c r="AX369" s="236"/>
      <c r="AY369" s="236"/>
      <c r="AZ369" s="236"/>
      <c r="BA369" s="236"/>
      <c r="BB369" s="236"/>
      <c r="BC369" s="236"/>
      <c r="BD369" s="236"/>
      <c r="BE369" s="236"/>
      <c r="BF369" s="236"/>
      <c r="BG369" s="236"/>
      <c r="BH369" s="236"/>
      <c r="BI369" s="236"/>
      <c r="BJ369" s="236"/>
      <c r="BK369" s="236"/>
      <c r="BL369" s="236"/>
      <c r="BM369" s="236"/>
      <c r="BN369" s="236"/>
      <c r="BO369" s="236"/>
      <c r="BP369" s="236"/>
      <c r="BQ369" s="236"/>
      <c r="BR369" s="236"/>
      <c r="BS369" s="236"/>
      <c r="BT369" s="236"/>
      <c r="BU369" s="236"/>
      <c r="BV369" s="236"/>
      <c r="BW369" s="236"/>
      <c r="BX369" s="236"/>
      <c r="BY369" s="236"/>
      <c r="BZ369" s="236"/>
      <c r="CA369" s="236"/>
      <c r="CB369" s="236"/>
      <c r="CC369" s="236"/>
      <c r="CD369" s="236"/>
      <c r="CE369" s="236"/>
      <c r="CF369" s="236"/>
      <c r="CG369" s="236"/>
      <c r="CH369" s="236"/>
      <c r="CI369" s="236"/>
      <c r="CJ369" s="236"/>
      <c r="CK369" s="236"/>
      <c r="CL369" s="236"/>
      <c r="CM369" s="236"/>
      <c r="CN369" s="236"/>
      <c r="CO369" s="236"/>
      <c r="CP369" s="236"/>
      <c r="CQ369" s="236"/>
      <c r="CR369" s="236"/>
      <c r="CS369" s="236"/>
      <c r="CT369" s="236"/>
      <c r="CU369" s="236"/>
      <c r="CV369" s="236"/>
      <c r="CW369" s="236"/>
      <c r="CX369" s="236"/>
      <c r="CY369" s="236"/>
      <c r="CZ369" s="236"/>
      <c r="DA369" s="236"/>
      <c r="DB369" s="236"/>
      <c r="DC369" s="236"/>
      <c r="DD369" s="236"/>
      <c r="DE369" s="236"/>
      <c r="DF369" s="236"/>
      <c r="DG369" s="236"/>
      <c r="DH369" s="236"/>
      <c r="DI369" s="236"/>
      <c r="DJ369" s="236"/>
      <c r="DK369" s="236"/>
      <c r="DL369" s="236"/>
      <c r="DM369" s="236"/>
      <c r="DN369" s="236"/>
      <c r="DO369" s="236"/>
      <c r="DP369" s="236"/>
      <c r="DQ369" s="236"/>
      <c r="DR369" s="236"/>
      <c r="DS369" s="236"/>
      <c r="DT369" s="236"/>
      <c r="DU369" s="236"/>
      <c r="DV369" s="236"/>
      <c r="DW369" s="236"/>
      <c r="DX369" s="236"/>
      <c r="DY369" s="236"/>
      <c r="DZ369" s="236"/>
      <c r="EA369" s="236"/>
      <c r="EB369" s="236"/>
      <c r="EC369" s="236"/>
      <c r="ED369" s="236"/>
      <c r="EE369" s="236"/>
      <c r="EF369" s="236"/>
      <c r="EG369" s="236"/>
      <c r="EH369" s="236"/>
      <c r="EI369" s="236"/>
      <c r="EJ369" s="236"/>
      <c r="EK369" s="236"/>
      <c r="EL369" s="236"/>
      <c r="EM369" s="236"/>
      <c r="EN369" s="236"/>
      <c r="EO369" s="236"/>
      <c r="EP369" s="236"/>
      <c r="EQ369" s="236"/>
      <c r="ER369" s="236"/>
      <c r="ES369" s="236"/>
      <c r="ET369" s="236"/>
      <c r="EU369" s="236"/>
      <c r="EV369" s="236"/>
      <c r="EW369" s="236"/>
      <c r="EX369" s="236"/>
      <c r="EY369" s="236"/>
      <c r="EZ369" s="236"/>
      <c r="FA369" s="236"/>
      <c r="FB369" s="236"/>
      <c r="FC369" s="236"/>
      <c r="FD369" s="236"/>
      <c r="FE369" s="236"/>
      <c r="FF369" s="236"/>
      <c r="FG369" s="236"/>
      <c r="FH369" s="236"/>
      <c r="FI369" s="236"/>
      <c r="FJ369" s="236"/>
      <c r="FK369" s="236"/>
      <c r="FL369" s="236"/>
      <c r="FM369" s="236"/>
      <c r="FN369" s="236"/>
      <c r="FO369" s="236"/>
      <c r="FP369" s="236"/>
      <c r="FQ369" s="236"/>
      <c r="FR369" s="236"/>
      <c r="FS369" s="236"/>
      <c r="FT369" s="236"/>
      <c r="FU369" s="236"/>
      <c r="FV369" s="236"/>
      <c r="FW369" s="236"/>
      <c r="FX369" s="236"/>
      <c r="FY369" s="236"/>
      <c r="FZ369" s="236"/>
      <c r="GA369" s="236"/>
      <c r="GB369" s="236"/>
      <c r="GC369" s="236"/>
      <c r="GD369" s="236"/>
      <c r="GE369" s="236"/>
      <c r="GF369" s="236"/>
      <c r="GG369" s="236"/>
      <c r="GH369" s="236"/>
      <c r="GI369" s="236"/>
      <c r="GJ369" s="236"/>
      <c r="GK369" s="236"/>
      <c r="GL369" s="236"/>
      <c r="GM369" s="236"/>
      <c r="GN369" s="236"/>
      <c r="GO369" s="236"/>
      <c r="GP369" s="236"/>
      <c r="GQ369" s="236"/>
      <c r="GR369" s="236"/>
      <c r="GS369" s="236"/>
      <c r="GT369" s="236"/>
      <c r="GU369" s="236"/>
      <c r="GV369" s="236"/>
      <c r="GW369" s="236"/>
      <c r="GX369" s="236"/>
      <c r="GY369" s="236"/>
      <c r="GZ369" s="236"/>
      <c r="HA369" s="236"/>
      <c r="HB369" s="236"/>
      <c r="HC369" s="236"/>
      <c r="HD369" s="236"/>
      <c r="HE369" s="236"/>
      <c r="HF369" s="236"/>
      <c r="HG369" s="236"/>
      <c r="HH369" s="236"/>
      <c r="HI369" s="236"/>
      <c r="HJ369" s="236"/>
      <c r="HK369" s="236"/>
      <c r="HL369" s="236"/>
      <c r="HM369" s="236"/>
      <c r="HN369" s="236"/>
      <c r="HO369" s="236"/>
      <c r="HP369" s="236"/>
      <c r="HQ369" s="236"/>
      <c r="HR369" s="236"/>
      <c r="HS369" s="236"/>
      <c r="HT369" s="236"/>
      <c r="HU369" s="236"/>
      <c r="HV369" s="236"/>
      <c r="HW369" s="236"/>
      <c r="HX369" s="236"/>
      <c r="HY369" s="236"/>
      <c r="HZ369" s="236"/>
      <c r="IA369" s="236"/>
      <c r="IB369" s="236"/>
      <c r="IC369" s="236"/>
      <c r="ID369" s="236"/>
      <c r="IE369" s="236"/>
      <c r="IF369" s="236"/>
      <c r="IG369" s="236"/>
      <c r="IH369" s="236"/>
      <c r="II369" s="236"/>
      <c r="IJ369" s="236"/>
      <c r="IK369" s="236"/>
      <c r="IL369" s="236"/>
      <c r="IM369" s="236"/>
      <c r="IN369" s="236"/>
      <c r="IO369" s="236"/>
      <c r="IP369" s="236"/>
      <c r="IQ369" s="236"/>
      <c r="IR369" s="236"/>
      <c r="IS369" s="236"/>
      <c r="IT369" s="236"/>
      <c r="IU369" s="236"/>
      <c r="IV369" s="236"/>
      <c r="IW369" s="236"/>
      <c r="IX369" s="236"/>
      <c r="IY369" s="236"/>
      <c r="IZ369" s="236"/>
      <c r="JA369" s="236"/>
      <c r="JB369" s="236"/>
      <c r="JC369" s="236"/>
      <c r="JD369" s="236"/>
      <c r="JE369" s="236"/>
      <c r="JF369" s="236"/>
      <c r="JG369" s="236"/>
      <c r="JH369" s="236"/>
      <c r="JI369" s="236"/>
      <c r="JJ369" s="236"/>
      <c r="JK369" s="236"/>
      <c r="JL369" s="236"/>
      <c r="JM369" s="236"/>
      <c r="JN369" s="236"/>
      <c r="JO369" s="236"/>
      <c r="JP369" s="236"/>
      <c r="JQ369" s="236"/>
      <c r="JR369" s="236"/>
      <c r="JS369" s="236"/>
      <c r="JT369" s="236"/>
      <c r="JU369" s="236"/>
      <c r="JV369" s="236"/>
      <c r="JW369" s="236"/>
      <c r="JX369" s="236"/>
      <c r="JY369" s="236"/>
      <c r="JZ369" s="236"/>
      <c r="KA369" s="236"/>
      <c r="KB369" s="236"/>
      <c r="KC369" s="236"/>
      <c r="KD369" s="236"/>
      <c r="KE369" s="236"/>
      <c r="KF369" s="236"/>
      <c r="KG369" s="236"/>
      <c r="KH369" s="236"/>
      <c r="KI369" s="236"/>
      <c r="KJ369" s="236"/>
      <c r="KK369" s="236"/>
      <c r="KL369" s="236"/>
      <c r="KM369" s="236"/>
      <c r="KN369" s="236"/>
      <c r="KO369" s="236"/>
      <c r="KP369" s="236"/>
      <c r="KQ369" s="236"/>
      <c r="KR369" s="236"/>
      <c r="KS369" s="236"/>
      <c r="KT369" s="236"/>
      <c r="KU369" s="236"/>
      <c r="KV369" s="236"/>
      <c r="KW369" s="236"/>
      <c r="KX369" s="236"/>
      <c r="KY369" s="236"/>
      <c r="KZ369" s="236"/>
      <c r="LA369" s="236"/>
      <c r="LB369" s="236"/>
      <c r="LC369" s="236"/>
      <c r="LD369" s="236"/>
      <c r="LE369" s="236"/>
      <c r="LF369" s="236"/>
      <c r="LG369" s="236"/>
      <c r="LH369" s="236"/>
      <c r="LI369" s="236"/>
      <c r="LJ369" s="236"/>
      <c r="LK369" s="236"/>
      <c r="LL369" s="236"/>
      <c r="LM369" s="236"/>
      <c r="LN369" s="236"/>
      <c r="LO369" s="236"/>
      <c r="LP369" s="236"/>
      <c r="LQ369" s="236"/>
      <c r="LR369" s="236"/>
      <c r="LS369" s="236"/>
      <c r="LT369" s="236"/>
      <c r="LU369" s="236"/>
      <c r="LV369" s="236"/>
      <c r="LW369" s="236"/>
      <c r="LX369" s="236"/>
      <c r="LY369" s="236"/>
      <c r="LZ369" s="236"/>
      <c r="MA369" s="236"/>
      <c r="MB369" s="236"/>
      <c r="MC369" s="236"/>
      <c r="MD369" s="236"/>
      <c r="ME369" s="236"/>
      <c r="MF369" s="236"/>
      <c r="MG369" s="236"/>
      <c r="MH369" s="236"/>
      <c r="MI369" s="236"/>
      <c r="MJ369" s="236"/>
      <c r="MK369" s="236"/>
      <c r="ML369" s="236"/>
      <c r="MM369" s="236"/>
      <c r="MN369" s="236"/>
      <c r="MO369" s="236"/>
      <c r="MP369" s="236"/>
      <c r="MQ369" s="236"/>
      <c r="MR369" s="236"/>
      <c r="MS369" s="236"/>
      <c r="MT369" s="236"/>
      <c r="MU369" s="236"/>
      <c r="MV369" s="236"/>
      <c r="MW369" s="236"/>
      <c r="MX369" s="236"/>
      <c r="MY369" s="236"/>
      <c r="MZ369" s="236"/>
      <c r="NA369" s="236"/>
      <c r="NB369" s="236"/>
      <c r="NC369" s="236"/>
      <c r="ND369" s="236"/>
      <c r="NE369" s="236"/>
      <c r="NF369" s="236"/>
      <c r="NG369" s="236"/>
      <c r="NH369" s="236"/>
      <c r="NI369" s="236"/>
      <c r="NJ369" s="236"/>
      <c r="NK369" s="236"/>
      <c r="NL369" s="236"/>
      <c r="NM369" s="236"/>
      <c r="NN369" s="236"/>
      <c r="NO369" s="236"/>
      <c r="NP369" s="236"/>
      <c r="NQ369" s="236"/>
      <c r="NR369" s="236"/>
      <c r="NS369" s="236"/>
      <c r="NT369" s="236"/>
      <c r="NU369" s="236"/>
      <c r="NV369" s="236"/>
      <c r="NW369" s="236"/>
      <c r="NX369" s="236"/>
      <c r="NY369" s="236"/>
      <c r="NZ369" s="236"/>
      <c r="OA369" s="236"/>
      <c r="OB369" s="236"/>
      <c r="OC369" s="236"/>
      <c r="OD369" s="236"/>
      <c r="OE369" s="236"/>
      <c r="OF369" s="236"/>
      <c r="OG369" s="236"/>
      <c r="OH369" s="236"/>
      <c r="OI369" s="236"/>
      <c r="OJ369" s="236"/>
      <c r="OK369" s="236"/>
      <c r="OL369" s="236"/>
      <c r="OM369" s="236"/>
      <c r="ON369" s="236"/>
      <c r="OO369" s="236"/>
      <c r="OP369" s="236"/>
      <c r="OQ369" s="236"/>
      <c r="OR369" s="236"/>
      <c r="OS369" s="236"/>
      <c r="OT369" s="236"/>
      <c r="OU369" s="236"/>
      <c r="OV369" s="236"/>
      <c r="OW369" s="236"/>
      <c r="OX369" s="236"/>
      <c r="OY369" s="236"/>
      <c r="OZ369" s="236"/>
      <c r="PA369" s="236"/>
      <c r="PB369" s="236"/>
      <c r="PC369" s="236"/>
      <c r="PD369" s="236"/>
      <c r="PE369" s="236"/>
      <c r="PF369" s="236"/>
      <c r="PG369" s="236"/>
      <c r="PH369" s="236"/>
      <c r="PI369" s="236"/>
      <c r="PJ369" s="236"/>
      <c r="PK369" s="236"/>
      <c r="PL369" s="236"/>
      <c r="PM369" s="236"/>
      <c r="PN369" s="236"/>
      <c r="PO369" s="236"/>
      <c r="PP369" s="236"/>
      <c r="PQ369" s="236"/>
      <c r="PR369" s="236"/>
      <c r="PS369" s="236"/>
      <c r="PT369" s="236"/>
      <c r="PU369" s="236"/>
      <c r="PV369" s="236"/>
      <c r="PW369" s="236"/>
      <c r="PX369" s="236"/>
      <c r="PY369" s="236"/>
      <c r="PZ369" s="236"/>
      <c r="QA369" s="236"/>
      <c r="QB369" s="236"/>
      <c r="QC369" s="236"/>
      <c r="QD369" s="236"/>
      <c r="QE369" s="236"/>
      <c r="QF369" s="236"/>
      <c r="QG369" s="236"/>
      <c r="QH369" s="236"/>
      <c r="QI369" s="236"/>
      <c r="QJ369" s="236"/>
      <c r="QK369" s="236"/>
      <c r="QL369" s="236"/>
      <c r="QM369" s="236"/>
      <c r="QN369" s="236"/>
      <c r="QO369" s="236"/>
      <c r="QP369" s="236"/>
      <c r="QQ369" s="236"/>
      <c r="QR369" s="236"/>
      <c r="QS369" s="236"/>
      <c r="QT369" s="236"/>
      <c r="QU369" s="236"/>
      <c r="QV369" s="236"/>
      <c r="QW369" s="236"/>
      <c r="QX369" s="236"/>
      <c r="QY369" s="236"/>
      <c r="QZ369" s="236"/>
      <c r="RA369" s="236"/>
      <c r="RB369" s="236"/>
      <c r="RC369" s="236"/>
      <c r="RD369" s="236"/>
      <c r="RE369" s="236"/>
      <c r="RF369" s="236"/>
      <c r="RG369" s="236"/>
      <c r="RH369" s="236"/>
      <c r="RI369" s="236"/>
      <c r="RJ369" s="236"/>
      <c r="RK369" s="236"/>
      <c r="RL369" s="236"/>
      <c r="RM369" s="236"/>
      <c r="RN369" s="236"/>
      <c r="RO369" s="236"/>
      <c r="RP369" s="236"/>
      <c r="RQ369" s="236"/>
      <c r="RR369" s="236"/>
      <c r="RS369" s="236"/>
      <c r="RT369" s="236"/>
      <c r="RU369" s="236"/>
      <c r="RV369" s="236"/>
      <c r="RW369" s="236"/>
      <c r="RX369" s="236"/>
      <c r="RY369" s="236"/>
      <c r="RZ369" s="236"/>
      <c r="SA369" s="236"/>
      <c r="SB369" s="236"/>
      <c r="SC369" s="236"/>
      <c r="SD369" s="236"/>
      <c r="SE369" s="236"/>
      <c r="SF369" s="236"/>
      <c r="SG369" s="236"/>
      <c r="SH369" s="236"/>
      <c r="SI369" s="236"/>
      <c r="SJ369" s="236"/>
      <c r="SK369" s="236"/>
      <c r="SL369" s="236"/>
      <c r="SM369" s="236"/>
      <c r="SN369" s="236"/>
      <c r="SO369" s="236"/>
      <c r="SP369" s="236"/>
      <c r="SQ369" s="236"/>
      <c r="SR369" s="236"/>
      <c r="SS369" s="236"/>
      <c r="ST369" s="236"/>
      <c r="SU369" s="236"/>
      <c r="SV369" s="236"/>
      <c r="SW369" s="236"/>
      <c r="SX369" s="236"/>
      <c r="SY369" s="236"/>
      <c r="SZ369" s="236"/>
      <c r="TA369" s="236"/>
      <c r="TB369" s="236"/>
      <c r="TC369" s="236"/>
      <c r="TD369" s="236"/>
      <c r="TE369" s="236"/>
      <c r="TF369" s="236"/>
      <c r="TG369" s="236"/>
      <c r="TH369" s="236"/>
      <c r="TI369" s="236"/>
      <c r="TJ369" s="236"/>
      <c r="TK369" s="236"/>
      <c r="TL369" s="236"/>
      <c r="TM369" s="236"/>
      <c r="TN369" s="236"/>
      <c r="TO369" s="236"/>
      <c r="TP369" s="236"/>
      <c r="TQ369" s="236"/>
      <c r="TR369" s="236"/>
      <c r="TS369" s="236"/>
      <c r="TT369" s="236"/>
      <c r="TU369" s="236"/>
      <c r="TV369" s="236"/>
      <c r="TW369" s="236"/>
      <c r="TX369" s="236"/>
      <c r="TY369" s="236"/>
      <c r="TZ369" s="236"/>
      <c r="UA369" s="236"/>
      <c r="UB369" s="236"/>
      <c r="UC369" s="236"/>
      <c r="UD369" s="236"/>
      <c r="UE369" s="236"/>
      <c r="UF369" s="236"/>
      <c r="UG369" s="236"/>
      <c r="UH369" s="236"/>
      <c r="UI369" s="236"/>
      <c r="UJ369" s="236"/>
      <c r="UK369" s="236"/>
      <c r="UL369" s="236"/>
      <c r="UM369" s="236"/>
      <c r="UN369" s="236"/>
      <c r="UO369" s="236"/>
      <c r="UP369" s="236"/>
      <c r="UQ369" s="236"/>
      <c r="UR369" s="236"/>
      <c r="US369" s="236"/>
      <c r="UT369" s="236"/>
      <c r="UU369" s="236"/>
      <c r="UV369" s="236"/>
      <c r="UW369" s="236"/>
      <c r="UX369" s="236"/>
      <c r="UY369" s="236"/>
      <c r="UZ369" s="236"/>
      <c r="VA369" s="236"/>
      <c r="VB369" s="236"/>
      <c r="VC369" s="236"/>
      <c r="VD369" s="236"/>
      <c r="VE369" s="236"/>
      <c r="VF369" s="236"/>
      <c r="VG369" s="236"/>
      <c r="VH369" s="236"/>
      <c r="VI369" s="236"/>
      <c r="VJ369" s="236"/>
      <c r="VK369" s="236"/>
      <c r="VL369" s="236"/>
      <c r="VM369" s="236"/>
      <c r="VN369" s="236"/>
      <c r="VO369" s="236"/>
      <c r="VP369" s="236"/>
      <c r="VQ369" s="236"/>
      <c r="VR369" s="236"/>
      <c r="VS369" s="236"/>
      <c r="VT369" s="236"/>
      <c r="VU369" s="236"/>
      <c r="VV369" s="236"/>
      <c r="VW369" s="236"/>
      <c r="VX369" s="236"/>
      <c r="VY369" s="236"/>
      <c r="VZ369" s="236"/>
      <c r="WA369" s="236"/>
      <c r="WB369" s="236"/>
      <c r="WC369" s="236"/>
      <c r="WD369" s="236"/>
      <c r="WE369" s="236"/>
      <c r="WF369" s="236"/>
      <c r="WG369" s="236"/>
      <c r="WH369" s="236"/>
      <c r="WI369" s="236"/>
      <c r="WJ369" s="236"/>
      <c r="WK369" s="236"/>
      <c r="WL369" s="236"/>
      <c r="WM369" s="236"/>
      <c r="WN369" s="236"/>
      <c r="WO369" s="236"/>
      <c r="WP369" s="236"/>
      <c r="WQ369" s="236"/>
      <c r="WR369" s="236"/>
      <c r="WS369" s="236"/>
      <c r="WT369" s="236"/>
      <c r="WU369" s="236"/>
      <c r="WV369" s="236"/>
      <c r="WW369" s="236"/>
      <c r="WX369" s="236"/>
      <c r="WY369" s="236"/>
      <c r="WZ369" s="236"/>
      <c r="XA369" s="236"/>
      <c r="XB369" s="236"/>
      <c r="XC369" s="236"/>
      <c r="XD369" s="236"/>
      <c r="XE369" s="236"/>
      <c r="XF369" s="236"/>
      <c r="XG369" s="236"/>
      <c r="XH369" s="236"/>
      <c r="XI369" s="236"/>
      <c r="XJ369" s="236"/>
      <c r="XK369" s="236"/>
      <c r="XL369" s="236"/>
      <c r="XM369" s="236"/>
      <c r="XN369" s="236"/>
      <c r="XO369" s="236"/>
      <c r="XP369" s="236"/>
      <c r="XQ369" s="236"/>
      <c r="XR369" s="236"/>
      <c r="XS369" s="236"/>
      <c r="XT369" s="236"/>
      <c r="XU369" s="236"/>
      <c r="XV369" s="236"/>
      <c r="XW369" s="236"/>
      <c r="XX369" s="236"/>
      <c r="XY369" s="236"/>
      <c r="XZ369" s="236"/>
      <c r="YA369" s="236"/>
      <c r="YB369" s="236"/>
      <c r="YC369" s="236"/>
      <c r="YD369" s="236"/>
      <c r="YE369" s="236"/>
      <c r="YF369" s="236"/>
      <c r="YG369" s="236"/>
      <c r="YH369" s="236"/>
      <c r="YI369" s="236"/>
      <c r="YJ369" s="236"/>
      <c r="YK369" s="236"/>
      <c r="YL369" s="236"/>
      <c r="YM369" s="236"/>
      <c r="YN369" s="236"/>
      <c r="YO369" s="236"/>
      <c r="YP369" s="236"/>
      <c r="YQ369" s="236"/>
      <c r="YR369" s="236"/>
      <c r="YS369" s="236"/>
      <c r="YT369" s="236"/>
      <c r="YU369" s="236"/>
      <c r="YV369" s="236"/>
    </row>
    <row r="370" spans="1:672" s="262" customFormat="1" x14ac:dyDescent="0.2">
      <c r="A370" s="236"/>
      <c r="B370" s="236"/>
      <c r="C370" s="236"/>
      <c r="D370" s="236"/>
      <c r="E370" s="236"/>
      <c r="F370" s="314"/>
      <c r="G370" s="314"/>
      <c r="H370" s="316"/>
      <c r="I370" s="316"/>
      <c r="J370" s="316"/>
      <c r="K370" s="314"/>
      <c r="L370" s="314"/>
      <c r="M370" s="314"/>
      <c r="N370" s="314"/>
      <c r="O370" s="314"/>
      <c r="P370" s="314"/>
      <c r="Q370" s="314"/>
      <c r="R370" s="314"/>
      <c r="S370" s="314"/>
      <c r="T370" s="314"/>
      <c r="U370" s="314"/>
      <c r="V370" s="314"/>
      <c r="W370" s="314"/>
      <c r="X370" s="314"/>
      <c r="Y370" s="314"/>
      <c r="Z370" s="314"/>
      <c r="AA370" s="236"/>
      <c r="AB370" s="236"/>
      <c r="AC370" s="236"/>
      <c r="AD370" s="236"/>
      <c r="AE370" s="236"/>
      <c r="AF370" s="236"/>
      <c r="AG370" s="236"/>
      <c r="AH370" s="236"/>
      <c r="AI370" s="236"/>
      <c r="AJ370" s="236"/>
      <c r="AK370" s="236"/>
      <c r="AL370" s="236"/>
      <c r="AM370" s="236"/>
      <c r="AN370" s="236"/>
      <c r="AO370" s="236"/>
      <c r="AP370" s="236"/>
      <c r="AQ370" s="236"/>
      <c r="AR370" s="236"/>
      <c r="AS370" s="236"/>
      <c r="AT370" s="236"/>
      <c r="AU370" s="236"/>
      <c r="AV370" s="236"/>
      <c r="AW370" s="236"/>
      <c r="AX370" s="236"/>
      <c r="AY370" s="236"/>
      <c r="AZ370" s="236"/>
      <c r="BA370" s="236"/>
      <c r="BB370" s="236"/>
      <c r="BC370" s="236"/>
      <c r="BD370" s="236"/>
      <c r="BE370" s="236"/>
      <c r="BF370" s="236"/>
      <c r="BG370" s="236"/>
      <c r="BH370" s="236"/>
      <c r="BI370" s="236"/>
      <c r="BJ370" s="236"/>
      <c r="BK370" s="236"/>
      <c r="BL370" s="236"/>
      <c r="BM370" s="236"/>
      <c r="BN370" s="236"/>
      <c r="BO370" s="236"/>
      <c r="BP370" s="236"/>
      <c r="BQ370" s="236"/>
      <c r="BR370" s="236"/>
      <c r="BS370" s="236"/>
      <c r="BT370" s="236"/>
      <c r="BU370" s="236"/>
      <c r="BV370" s="236"/>
      <c r="BW370" s="236"/>
      <c r="BX370" s="236"/>
      <c r="BY370" s="236"/>
      <c r="BZ370" s="236"/>
      <c r="CA370" s="236"/>
      <c r="CB370" s="236"/>
      <c r="CC370" s="236"/>
      <c r="CD370" s="236"/>
      <c r="CE370" s="236"/>
      <c r="CF370" s="236"/>
      <c r="CG370" s="236"/>
      <c r="CH370" s="236"/>
      <c r="CI370" s="236"/>
      <c r="CJ370" s="236"/>
      <c r="CK370" s="236"/>
      <c r="CL370" s="236"/>
      <c r="CM370" s="236"/>
      <c r="CN370" s="236"/>
      <c r="CO370" s="236"/>
      <c r="CP370" s="236"/>
      <c r="CQ370" s="236"/>
      <c r="CR370" s="236"/>
      <c r="CS370" s="236"/>
      <c r="CT370" s="236"/>
      <c r="CU370" s="236"/>
      <c r="CV370" s="236"/>
      <c r="CW370" s="236"/>
      <c r="CX370" s="236"/>
      <c r="CY370" s="236"/>
      <c r="CZ370" s="236"/>
      <c r="DA370" s="236"/>
      <c r="DB370" s="236"/>
      <c r="DC370" s="236"/>
      <c r="DD370" s="236"/>
      <c r="DE370" s="236"/>
      <c r="DF370" s="236"/>
      <c r="DG370" s="236"/>
      <c r="DH370" s="236"/>
      <c r="DI370" s="236"/>
      <c r="DJ370" s="236"/>
      <c r="DK370" s="236"/>
      <c r="DL370" s="236"/>
      <c r="DM370" s="236"/>
      <c r="DN370" s="236"/>
      <c r="DO370" s="236"/>
      <c r="DP370" s="236"/>
      <c r="DQ370" s="236"/>
      <c r="DR370" s="236"/>
      <c r="DS370" s="236"/>
      <c r="DT370" s="236"/>
      <c r="DU370" s="236"/>
      <c r="DV370" s="236"/>
      <c r="DW370" s="236"/>
      <c r="DX370" s="236"/>
      <c r="DY370" s="236"/>
      <c r="DZ370" s="236"/>
      <c r="EA370" s="236"/>
      <c r="EB370" s="236"/>
      <c r="EC370" s="236"/>
      <c r="ED370" s="236"/>
      <c r="EE370" s="236"/>
      <c r="EF370" s="236"/>
      <c r="EG370" s="236"/>
      <c r="EH370" s="236"/>
      <c r="EI370" s="236"/>
      <c r="EJ370" s="236"/>
      <c r="EK370" s="236"/>
      <c r="EL370" s="236"/>
      <c r="EM370" s="236"/>
      <c r="EN370" s="236"/>
      <c r="EO370" s="236"/>
      <c r="EP370" s="236"/>
      <c r="EQ370" s="236"/>
      <c r="ER370" s="236"/>
      <c r="ES370" s="236"/>
      <c r="ET370" s="236"/>
      <c r="EU370" s="236"/>
      <c r="EV370" s="236"/>
      <c r="EW370" s="236"/>
      <c r="EX370" s="236"/>
      <c r="EY370" s="236"/>
      <c r="EZ370" s="236"/>
      <c r="FA370" s="236"/>
      <c r="FB370" s="236"/>
      <c r="FC370" s="236"/>
      <c r="FD370" s="236"/>
      <c r="FE370" s="236"/>
      <c r="FF370" s="236"/>
      <c r="FG370" s="236"/>
      <c r="FH370" s="236"/>
      <c r="FI370" s="236"/>
      <c r="FJ370" s="236"/>
      <c r="FK370" s="236"/>
      <c r="FL370" s="236"/>
      <c r="FM370" s="236"/>
      <c r="FN370" s="236"/>
      <c r="FO370" s="236"/>
      <c r="FP370" s="236"/>
      <c r="FQ370" s="236"/>
      <c r="FR370" s="236"/>
      <c r="FS370" s="236"/>
      <c r="FT370" s="236"/>
      <c r="FU370" s="236"/>
      <c r="FV370" s="236"/>
      <c r="FW370" s="236"/>
      <c r="FX370" s="236"/>
      <c r="FY370" s="236"/>
      <c r="FZ370" s="236"/>
      <c r="GA370" s="236"/>
      <c r="GB370" s="236"/>
      <c r="GC370" s="236"/>
      <c r="GD370" s="236"/>
      <c r="GE370" s="236"/>
      <c r="GF370" s="236"/>
      <c r="GG370" s="236"/>
      <c r="GH370" s="236"/>
      <c r="GI370" s="236"/>
      <c r="GJ370" s="236"/>
      <c r="GK370" s="236"/>
      <c r="GL370" s="236"/>
      <c r="GM370" s="236"/>
      <c r="GN370" s="236"/>
      <c r="GO370" s="236"/>
      <c r="GP370" s="236"/>
      <c r="GQ370" s="236"/>
      <c r="GR370" s="236"/>
      <c r="GS370" s="236"/>
      <c r="GT370" s="236"/>
      <c r="GU370" s="236"/>
      <c r="GV370" s="236"/>
      <c r="GW370" s="236"/>
      <c r="GX370" s="236"/>
      <c r="GY370" s="236"/>
      <c r="GZ370" s="236"/>
      <c r="HA370" s="236"/>
      <c r="HB370" s="236"/>
      <c r="HC370" s="236"/>
      <c r="HD370" s="236"/>
      <c r="HE370" s="236"/>
      <c r="HF370" s="236"/>
      <c r="HG370" s="236"/>
      <c r="HH370" s="236"/>
      <c r="HI370" s="236"/>
      <c r="HJ370" s="236"/>
      <c r="HK370" s="236"/>
      <c r="HL370" s="236"/>
      <c r="HM370" s="236"/>
      <c r="HN370" s="236"/>
      <c r="HO370" s="236"/>
      <c r="HP370" s="236"/>
      <c r="HQ370" s="236"/>
      <c r="HR370" s="236"/>
      <c r="HS370" s="236"/>
      <c r="HT370" s="236"/>
      <c r="HU370" s="236"/>
      <c r="HV370" s="236"/>
      <c r="HW370" s="236"/>
      <c r="HX370" s="236"/>
      <c r="HY370" s="236"/>
      <c r="HZ370" s="236"/>
      <c r="IA370" s="236"/>
      <c r="IB370" s="236"/>
      <c r="IC370" s="236"/>
      <c r="ID370" s="236"/>
      <c r="IE370" s="236"/>
      <c r="IF370" s="236"/>
      <c r="IG370" s="236"/>
      <c r="IH370" s="236"/>
      <c r="II370" s="236"/>
      <c r="IJ370" s="236"/>
      <c r="IK370" s="236"/>
      <c r="IL370" s="236"/>
      <c r="IM370" s="236"/>
      <c r="IN370" s="236"/>
      <c r="IO370" s="236"/>
      <c r="IP370" s="236"/>
      <c r="IQ370" s="236"/>
      <c r="IR370" s="236"/>
      <c r="IS370" s="236"/>
      <c r="IT370" s="236"/>
      <c r="IU370" s="236"/>
      <c r="IV370" s="236"/>
      <c r="IW370" s="236"/>
      <c r="IX370" s="236"/>
      <c r="IY370" s="236"/>
      <c r="IZ370" s="236"/>
      <c r="JA370" s="236"/>
      <c r="JB370" s="236"/>
      <c r="JC370" s="236"/>
      <c r="JD370" s="236"/>
      <c r="JE370" s="236"/>
      <c r="JF370" s="236"/>
      <c r="JG370" s="236"/>
      <c r="JH370" s="236"/>
      <c r="JI370" s="236"/>
      <c r="JJ370" s="236"/>
      <c r="JK370" s="236"/>
      <c r="JL370" s="236"/>
      <c r="JM370" s="236"/>
      <c r="JN370" s="236"/>
      <c r="JO370" s="236"/>
      <c r="JP370" s="236"/>
      <c r="JQ370" s="236"/>
      <c r="JR370" s="236"/>
      <c r="JS370" s="236"/>
      <c r="JT370" s="236"/>
      <c r="JU370" s="236"/>
      <c r="JV370" s="236"/>
      <c r="JW370" s="236"/>
      <c r="JX370" s="236"/>
      <c r="JY370" s="236"/>
      <c r="JZ370" s="236"/>
      <c r="KA370" s="236"/>
      <c r="KB370" s="236"/>
      <c r="KC370" s="236"/>
      <c r="KD370" s="236"/>
      <c r="KE370" s="236"/>
      <c r="KF370" s="236"/>
      <c r="KG370" s="236"/>
      <c r="KH370" s="236"/>
      <c r="KI370" s="236"/>
      <c r="KJ370" s="236"/>
      <c r="KK370" s="236"/>
      <c r="KL370" s="236"/>
      <c r="KM370" s="236"/>
      <c r="KN370" s="236"/>
      <c r="KO370" s="236"/>
      <c r="KP370" s="236"/>
      <c r="KQ370" s="236"/>
      <c r="KR370" s="236"/>
      <c r="KS370" s="236"/>
      <c r="KT370" s="236"/>
      <c r="KU370" s="236"/>
      <c r="KV370" s="236"/>
      <c r="KW370" s="236"/>
      <c r="KX370" s="236"/>
      <c r="KY370" s="236"/>
      <c r="KZ370" s="236"/>
      <c r="LA370" s="236"/>
      <c r="LB370" s="236"/>
      <c r="LC370" s="236"/>
      <c r="LD370" s="236"/>
      <c r="LE370" s="236"/>
      <c r="LF370" s="236"/>
      <c r="LG370" s="236"/>
      <c r="LH370" s="236"/>
      <c r="LI370" s="236"/>
      <c r="LJ370" s="236"/>
      <c r="LK370" s="236"/>
      <c r="LL370" s="236"/>
      <c r="LM370" s="236"/>
      <c r="LN370" s="236"/>
      <c r="LO370" s="236"/>
      <c r="LP370" s="236"/>
      <c r="LQ370" s="236"/>
      <c r="LR370" s="236"/>
      <c r="LS370" s="236"/>
      <c r="LT370" s="236"/>
      <c r="LU370" s="236"/>
      <c r="LV370" s="236"/>
      <c r="LW370" s="236"/>
      <c r="LX370" s="236"/>
      <c r="LY370" s="236"/>
      <c r="LZ370" s="236"/>
      <c r="MA370" s="236"/>
      <c r="MB370" s="236"/>
      <c r="MC370" s="236"/>
      <c r="MD370" s="236"/>
      <c r="ME370" s="236"/>
      <c r="MF370" s="236"/>
      <c r="MG370" s="236"/>
      <c r="MH370" s="236"/>
      <c r="MI370" s="236"/>
      <c r="MJ370" s="236"/>
      <c r="MK370" s="236"/>
      <c r="ML370" s="236"/>
      <c r="MM370" s="236"/>
      <c r="MN370" s="236"/>
      <c r="MO370" s="236"/>
      <c r="MP370" s="236"/>
      <c r="MQ370" s="236"/>
      <c r="MR370" s="236"/>
      <c r="MS370" s="236"/>
      <c r="MT370" s="236"/>
      <c r="MU370" s="236"/>
      <c r="MV370" s="236"/>
      <c r="MW370" s="236"/>
      <c r="MX370" s="236"/>
      <c r="MY370" s="236"/>
      <c r="MZ370" s="236"/>
      <c r="NA370" s="236"/>
      <c r="NB370" s="236"/>
      <c r="NC370" s="236"/>
      <c r="ND370" s="236"/>
      <c r="NE370" s="236"/>
      <c r="NF370" s="236"/>
      <c r="NG370" s="236"/>
      <c r="NH370" s="236"/>
      <c r="NI370" s="236"/>
      <c r="NJ370" s="236"/>
      <c r="NK370" s="236"/>
      <c r="NL370" s="236"/>
      <c r="NM370" s="236"/>
      <c r="NN370" s="236"/>
      <c r="NO370" s="236"/>
      <c r="NP370" s="236"/>
      <c r="NQ370" s="236"/>
      <c r="NR370" s="236"/>
      <c r="NS370" s="236"/>
      <c r="NT370" s="236"/>
      <c r="NU370" s="236"/>
      <c r="NV370" s="236"/>
      <c r="NW370" s="236"/>
      <c r="NX370" s="236"/>
      <c r="NY370" s="236"/>
      <c r="NZ370" s="236"/>
      <c r="OA370" s="236"/>
      <c r="OB370" s="236"/>
      <c r="OC370" s="236"/>
      <c r="OD370" s="236"/>
      <c r="OE370" s="236"/>
      <c r="OF370" s="236"/>
      <c r="OG370" s="236"/>
      <c r="OH370" s="236"/>
      <c r="OI370" s="236"/>
      <c r="OJ370" s="236"/>
      <c r="OK370" s="236"/>
      <c r="OL370" s="236"/>
      <c r="OM370" s="236"/>
      <c r="ON370" s="236"/>
      <c r="OO370" s="236"/>
      <c r="OP370" s="236"/>
      <c r="OQ370" s="236"/>
      <c r="OR370" s="236"/>
      <c r="OS370" s="236"/>
      <c r="OT370" s="236"/>
      <c r="OU370" s="236"/>
      <c r="OV370" s="236"/>
      <c r="OW370" s="236"/>
      <c r="OX370" s="236"/>
      <c r="OY370" s="236"/>
      <c r="OZ370" s="236"/>
      <c r="PA370" s="236"/>
      <c r="PB370" s="236"/>
      <c r="PC370" s="236"/>
      <c r="PD370" s="236"/>
      <c r="PE370" s="236"/>
      <c r="PF370" s="236"/>
      <c r="PG370" s="236"/>
      <c r="PH370" s="236"/>
      <c r="PI370" s="236"/>
      <c r="PJ370" s="236"/>
      <c r="PK370" s="236"/>
      <c r="PL370" s="236"/>
      <c r="PM370" s="236"/>
      <c r="PN370" s="236"/>
      <c r="PO370" s="236"/>
      <c r="PP370" s="236"/>
      <c r="PQ370" s="236"/>
      <c r="PR370" s="236"/>
      <c r="PS370" s="236"/>
      <c r="PT370" s="236"/>
      <c r="PU370" s="236"/>
      <c r="PV370" s="236"/>
      <c r="PW370" s="236"/>
      <c r="PX370" s="236"/>
      <c r="PY370" s="236"/>
      <c r="PZ370" s="236"/>
      <c r="QA370" s="236"/>
      <c r="QB370" s="236"/>
      <c r="QC370" s="236"/>
      <c r="QD370" s="236"/>
      <c r="QE370" s="236"/>
      <c r="QF370" s="236"/>
      <c r="QG370" s="236"/>
      <c r="QH370" s="236"/>
      <c r="QI370" s="236"/>
      <c r="QJ370" s="236"/>
      <c r="QK370" s="236"/>
      <c r="QL370" s="236"/>
      <c r="QM370" s="236"/>
      <c r="QN370" s="236"/>
      <c r="QO370" s="236"/>
      <c r="QP370" s="236"/>
      <c r="QQ370" s="236"/>
      <c r="QR370" s="236"/>
      <c r="QS370" s="236"/>
      <c r="QT370" s="236"/>
      <c r="QU370" s="236"/>
      <c r="QV370" s="236"/>
      <c r="QW370" s="236"/>
      <c r="QX370" s="236"/>
      <c r="QY370" s="236"/>
      <c r="QZ370" s="236"/>
      <c r="RA370" s="236"/>
      <c r="RB370" s="236"/>
      <c r="RC370" s="236"/>
      <c r="RD370" s="236"/>
      <c r="RE370" s="236"/>
      <c r="RF370" s="236"/>
      <c r="RG370" s="236"/>
      <c r="RH370" s="236"/>
      <c r="RI370" s="236"/>
      <c r="RJ370" s="236"/>
      <c r="RK370" s="236"/>
      <c r="RL370" s="236"/>
      <c r="RM370" s="236"/>
      <c r="RN370" s="236"/>
      <c r="RO370" s="236"/>
      <c r="RP370" s="236"/>
      <c r="RQ370" s="236"/>
      <c r="RR370" s="236"/>
      <c r="RS370" s="236"/>
      <c r="RT370" s="236"/>
      <c r="RU370" s="236"/>
      <c r="RV370" s="236"/>
      <c r="RW370" s="236"/>
      <c r="RX370" s="236"/>
      <c r="RY370" s="236"/>
      <c r="RZ370" s="236"/>
      <c r="SA370" s="236"/>
      <c r="SB370" s="236"/>
      <c r="SC370" s="236"/>
      <c r="SD370" s="236"/>
      <c r="SE370" s="236"/>
      <c r="SF370" s="236"/>
      <c r="SG370" s="236"/>
      <c r="SH370" s="236"/>
      <c r="SI370" s="236"/>
      <c r="SJ370" s="236"/>
      <c r="SK370" s="236"/>
      <c r="SL370" s="236"/>
      <c r="SM370" s="236"/>
      <c r="SN370" s="236"/>
      <c r="SO370" s="236"/>
      <c r="SP370" s="236"/>
      <c r="SQ370" s="236"/>
      <c r="SR370" s="236"/>
      <c r="SS370" s="236"/>
      <c r="ST370" s="236"/>
      <c r="SU370" s="236"/>
      <c r="SV370" s="236"/>
      <c r="SW370" s="236"/>
      <c r="SX370" s="236"/>
      <c r="SY370" s="236"/>
      <c r="SZ370" s="236"/>
      <c r="TA370" s="236"/>
      <c r="TB370" s="236"/>
      <c r="TC370" s="236"/>
      <c r="TD370" s="236"/>
      <c r="TE370" s="236"/>
      <c r="TF370" s="236"/>
      <c r="TG370" s="236"/>
      <c r="TH370" s="236"/>
      <c r="TI370" s="236"/>
      <c r="TJ370" s="236"/>
      <c r="TK370" s="236"/>
      <c r="TL370" s="236"/>
      <c r="TM370" s="236"/>
      <c r="TN370" s="236"/>
      <c r="TO370" s="236"/>
      <c r="TP370" s="236"/>
      <c r="TQ370" s="236"/>
      <c r="TR370" s="236"/>
      <c r="TS370" s="236"/>
      <c r="TT370" s="236"/>
      <c r="TU370" s="236"/>
      <c r="TV370" s="236"/>
      <c r="TW370" s="236"/>
      <c r="TX370" s="236"/>
      <c r="TY370" s="236"/>
      <c r="TZ370" s="236"/>
      <c r="UA370" s="236"/>
      <c r="UB370" s="236"/>
      <c r="UC370" s="236"/>
      <c r="UD370" s="236"/>
      <c r="UE370" s="236"/>
      <c r="UF370" s="236"/>
      <c r="UG370" s="236"/>
      <c r="UH370" s="236"/>
      <c r="UI370" s="236"/>
      <c r="UJ370" s="236"/>
      <c r="UK370" s="236"/>
      <c r="UL370" s="236"/>
      <c r="UM370" s="236"/>
      <c r="UN370" s="236"/>
      <c r="UO370" s="236"/>
      <c r="UP370" s="236"/>
      <c r="UQ370" s="236"/>
      <c r="UR370" s="236"/>
      <c r="US370" s="236"/>
      <c r="UT370" s="236"/>
      <c r="UU370" s="236"/>
      <c r="UV370" s="236"/>
      <c r="UW370" s="236"/>
      <c r="UX370" s="236"/>
      <c r="UY370" s="236"/>
      <c r="UZ370" s="236"/>
      <c r="VA370" s="236"/>
      <c r="VB370" s="236"/>
      <c r="VC370" s="236"/>
      <c r="VD370" s="236"/>
      <c r="VE370" s="236"/>
      <c r="VF370" s="236"/>
      <c r="VG370" s="236"/>
      <c r="VH370" s="236"/>
      <c r="VI370" s="236"/>
      <c r="VJ370" s="236"/>
      <c r="VK370" s="236"/>
      <c r="VL370" s="236"/>
      <c r="VM370" s="236"/>
      <c r="VN370" s="236"/>
      <c r="VO370" s="236"/>
      <c r="VP370" s="236"/>
      <c r="VQ370" s="236"/>
      <c r="VR370" s="236"/>
      <c r="VS370" s="236"/>
      <c r="VT370" s="236"/>
      <c r="VU370" s="236"/>
      <c r="VV370" s="236"/>
      <c r="VW370" s="236"/>
      <c r="VX370" s="236"/>
      <c r="VY370" s="236"/>
      <c r="VZ370" s="236"/>
      <c r="WA370" s="236"/>
      <c r="WB370" s="236"/>
      <c r="WC370" s="236"/>
      <c r="WD370" s="236"/>
      <c r="WE370" s="236"/>
      <c r="WF370" s="236"/>
      <c r="WG370" s="236"/>
      <c r="WH370" s="236"/>
      <c r="WI370" s="236"/>
      <c r="WJ370" s="236"/>
      <c r="WK370" s="236"/>
      <c r="WL370" s="236"/>
      <c r="WM370" s="236"/>
      <c r="WN370" s="236"/>
      <c r="WO370" s="236"/>
      <c r="WP370" s="236"/>
      <c r="WQ370" s="236"/>
      <c r="WR370" s="236"/>
      <c r="WS370" s="236"/>
      <c r="WT370" s="236"/>
      <c r="WU370" s="236"/>
      <c r="WV370" s="236"/>
      <c r="WW370" s="236"/>
      <c r="WX370" s="236"/>
      <c r="WY370" s="236"/>
      <c r="WZ370" s="236"/>
      <c r="XA370" s="236"/>
      <c r="XB370" s="236"/>
      <c r="XC370" s="236"/>
      <c r="XD370" s="236"/>
      <c r="XE370" s="236"/>
      <c r="XF370" s="236"/>
      <c r="XG370" s="236"/>
      <c r="XH370" s="236"/>
      <c r="XI370" s="236"/>
      <c r="XJ370" s="236"/>
      <c r="XK370" s="236"/>
      <c r="XL370" s="236"/>
      <c r="XM370" s="236"/>
      <c r="XN370" s="236"/>
      <c r="XO370" s="236"/>
      <c r="XP370" s="236"/>
      <c r="XQ370" s="236"/>
      <c r="XR370" s="236"/>
      <c r="XS370" s="236"/>
      <c r="XT370" s="236"/>
      <c r="XU370" s="236"/>
      <c r="XV370" s="236"/>
      <c r="XW370" s="236"/>
      <c r="XX370" s="236"/>
      <c r="XY370" s="236"/>
      <c r="XZ370" s="236"/>
      <c r="YA370" s="236"/>
      <c r="YB370" s="236"/>
      <c r="YC370" s="236"/>
      <c r="YD370" s="236"/>
      <c r="YE370" s="236"/>
      <c r="YF370" s="236"/>
      <c r="YG370" s="236"/>
      <c r="YH370" s="236"/>
      <c r="YI370" s="236"/>
      <c r="YJ370" s="236"/>
      <c r="YK370" s="236"/>
      <c r="YL370" s="236"/>
      <c r="YM370" s="236"/>
      <c r="YN370" s="236"/>
      <c r="YO370" s="236"/>
      <c r="YP370" s="236"/>
      <c r="YQ370" s="236"/>
      <c r="YR370" s="236"/>
      <c r="YS370" s="236"/>
      <c r="YT370" s="236"/>
      <c r="YU370" s="236"/>
      <c r="YV370" s="236"/>
    </row>
    <row r="371" spans="1:672" ht="20.25" customHeight="1" x14ac:dyDescent="0.2">
      <c r="D371" s="317"/>
      <c r="E371" s="318" t="s">
        <v>175</v>
      </c>
      <c r="F371" s="319"/>
      <c r="G371" s="319"/>
      <c r="H371" s="316" t="s">
        <v>176</v>
      </c>
      <c r="I371" s="316"/>
      <c r="J371" s="316"/>
      <c r="K371" s="316"/>
      <c r="L371" s="316"/>
      <c r="M371" s="316"/>
      <c r="O371" s="316" t="s">
        <v>177</v>
      </c>
      <c r="P371" s="316"/>
      <c r="Q371" s="316"/>
      <c r="R371" s="316"/>
      <c r="S371" s="316"/>
    </row>
    <row r="372" spans="1:672" x14ac:dyDescent="0.2">
      <c r="C372" s="317"/>
      <c r="D372" s="317"/>
      <c r="E372" s="317"/>
      <c r="F372" s="319"/>
      <c r="G372" s="319"/>
      <c r="H372" s="316"/>
      <c r="J372" s="316"/>
      <c r="K372" s="316"/>
      <c r="L372" s="316"/>
      <c r="M372" s="316"/>
      <c r="O372" s="316"/>
      <c r="P372" s="316"/>
      <c r="Q372" s="316"/>
      <c r="R372" s="316"/>
      <c r="S372" s="316"/>
    </row>
    <row r="373" spans="1:672" x14ac:dyDescent="0.2">
      <c r="C373" s="317"/>
      <c r="D373" s="317"/>
      <c r="E373" s="317"/>
      <c r="F373" s="319"/>
      <c r="G373" s="319"/>
      <c r="H373" s="316"/>
      <c r="J373" s="316"/>
      <c r="K373" s="316"/>
      <c r="L373" s="316"/>
      <c r="M373" s="316"/>
      <c r="O373" s="316"/>
      <c r="P373" s="316"/>
      <c r="Q373" s="316"/>
      <c r="R373" s="316"/>
      <c r="S373" s="316"/>
    </row>
    <row r="375" spans="1:672" x14ac:dyDescent="0.2">
      <c r="C375" s="236" t="s">
        <v>178</v>
      </c>
    </row>
    <row r="376" spans="1:672" x14ac:dyDescent="0.2">
      <c r="C376" s="236" t="s">
        <v>179</v>
      </c>
    </row>
    <row r="377" spans="1:672" x14ac:dyDescent="0.2">
      <c r="C377" s="236" t="s">
        <v>180</v>
      </c>
    </row>
  </sheetData>
  <mergeCells count="37">
    <mergeCell ref="G5:M5"/>
    <mergeCell ref="AB1:AB2"/>
    <mergeCell ref="G2:O2"/>
    <mergeCell ref="G3:M3"/>
    <mergeCell ref="B4:C4"/>
    <mergeCell ref="D4:E4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Y11:Y12"/>
    <mergeCell ref="Z11:Z12"/>
    <mergeCell ref="U10:U12"/>
    <mergeCell ref="V10:V12"/>
    <mergeCell ref="W10:Z10"/>
  </mergeCells>
  <pageMargins left="0.7" right="0.7" top="0.75" bottom="0.75" header="0.3" footer="0.3"/>
  <pageSetup paperSize="9" scale="10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V378"/>
  <sheetViews>
    <sheetView topLeftCell="A357" zoomScale="89" zoomScaleNormal="89" workbookViewId="0">
      <selection activeCell="Y15" sqref="Y15"/>
    </sheetView>
  </sheetViews>
  <sheetFormatPr defaultColWidth="9.140625" defaultRowHeight="12.75" x14ac:dyDescent="0.2"/>
  <cols>
    <col min="1" max="1" width="9" style="236" customWidth="1"/>
    <col min="2" max="2" width="6.140625" style="236" customWidth="1"/>
    <col min="3" max="3" width="5.7109375" style="236" customWidth="1"/>
    <col min="4" max="4" width="6" style="236" customWidth="1"/>
    <col min="5" max="5" width="21" style="236" customWidth="1"/>
    <col min="6" max="6" width="13" style="314" customWidth="1"/>
    <col min="7" max="7" width="11.7109375" style="314" customWidth="1"/>
    <col min="8" max="8" width="11.28515625" style="314" customWidth="1"/>
    <col min="9" max="9" width="12.5703125" style="314" customWidth="1"/>
    <col min="10" max="10" width="12.28515625" style="314" customWidth="1"/>
    <col min="11" max="11" width="11.28515625" style="314" customWidth="1"/>
    <col min="12" max="12" width="8.5703125" style="314" customWidth="1"/>
    <col min="13" max="13" width="12.28515625" style="314" customWidth="1"/>
    <col min="14" max="14" width="8.7109375" style="314" customWidth="1"/>
    <col min="15" max="15" width="9.7109375" style="314" customWidth="1"/>
    <col min="16" max="16" width="10.5703125" style="314" customWidth="1"/>
    <col min="17" max="17" width="9.5703125" style="314" customWidth="1"/>
    <col min="18" max="18" width="8.5703125" style="314" customWidth="1"/>
    <col min="19" max="19" width="9" style="314" customWidth="1"/>
    <col min="20" max="20" width="9.28515625" style="314" customWidth="1"/>
    <col min="21" max="21" width="7.42578125" style="314" customWidth="1"/>
    <col min="22" max="22" width="8.7109375" style="314" customWidth="1"/>
    <col min="23" max="23" width="6.5703125" style="314" customWidth="1"/>
    <col min="24" max="24" width="7.28515625" style="314" customWidth="1"/>
    <col min="25" max="25" width="6.5703125" style="314" customWidth="1"/>
    <col min="26" max="26" width="7.5703125" style="314" customWidth="1"/>
    <col min="27" max="27" width="14.42578125" style="236" customWidth="1"/>
    <col min="28" max="28" width="14.140625" style="236" customWidth="1"/>
    <col min="29" max="29" width="17.5703125" style="236" customWidth="1"/>
    <col min="30" max="33" width="9.140625" style="236" customWidth="1"/>
    <col min="34" max="16384" width="9.140625" style="236"/>
  </cols>
  <sheetData>
    <row r="1" spans="1:28" s="219" customFormat="1" ht="15" x14ac:dyDescent="0.25">
      <c r="A1" s="217"/>
      <c r="B1" s="217"/>
      <c r="C1" s="217"/>
      <c r="D1" s="217"/>
      <c r="E1" s="217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7"/>
      <c r="AB1" s="480" t="s">
        <v>0</v>
      </c>
    </row>
    <row r="2" spans="1:28" s="219" customFormat="1" ht="73.5" customHeight="1" x14ac:dyDescent="0.25">
      <c r="A2" s="217"/>
      <c r="B2" s="217"/>
      <c r="C2" s="217"/>
      <c r="D2" s="217"/>
      <c r="E2" s="217"/>
      <c r="F2" s="218"/>
      <c r="G2" s="481" t="s">
        <v>1</v>
      </c>
      <c r="H2" s="481"/>
      <c r="I2" s="481"/>
      <c r="J2" s="481"/>
      <c r="K2" s="481"/>
      <c r="L2" s="481"/>
      <c r="M2" s="481"/>
      <c r="N2" s="481"/>
      <c r="O2" s="481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7"/>
      <c r="AB2" s="480"/>
    </row>
    <row r="3" spans="1:28" s="219" customFormat="1" ht="15" x14ac:dyDescent="0.25">
      <c r="A3" s="217"/>
      <c r="B3" s="217"/>
      <c r="C3" s="217"/>
      <c r="D3" s="217"/>
      <c r="E3" s="217"/>
      <c r="F3" s="218"/>
      <c r="G3" s="481" t="s">
        <v>185</v>
      </c>
      <c r="H3" s="481"/>
      <c r="I3" s="481"/>
      <c r="J3" s="481"/>
      <c r="K3" s="481"/>
      <c r="L3" s="481"/>
      <c r="M3" s="481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7"/>
      <c r="AB3" s="431"/>
    </row>
    <row r="4" spans="1:28" s="219" customFormat="1" ht="15" x14ac:dyDescent="0.25">
      <c r="A4" s="217"/>
      <c r="B4" s="482" t="s">
        <v>2</v>
      </c>
      <c r="C4" s="482"/>
      <c r="D4" s="482"/>
      <c r="E4" s="482"/>
      <c r="F4" s="218"/>
      <c r="G4" s="218" t="s">
        <v>3</v>
      </c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7"/>
      <c r="AB4" s="431"/>
    </row>
    <row r="5" spans="1:28" s="219" customFormat="1" ht="15" x14ac:dyDescent="0.25">
      <c r="A5" s="221"/>
      <c r="B5" s="221" t="s">
        <v>4</v>
      </c>
      <c r="C5" s="222"/>
      <c r="D5" s="222"/>
      <c r="E5" s="222"/>
      <c r="F5" s="223"/>
      <c r="G5" s="479" t="s">
        <v>5</v>
      </c>
      <c r="H5" s="479"/>
      <c r="I5" s="479"/>
      <c r="J5" s="479"/>
      <c r="K5" s="479"/>
      <c r="L5" s="479"/>
      <c r="M5" s="479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5"/>
      <c r="AB5" s="225"/>
    </row>
    <row r="6" spans="1:28" s="219" customFormat="1" ht="15" x14ac:dyDescent="0.25">
      <c r="B6" s="219" t="s">
        <v>6</v>
      </c>
      <c r="C6" s="226"/>
      <c r="D6" s="226"/>
      <c r="E6" s="226"/>
      <c r="F6" s="227"/>
      <c r="G6" s="483" t="s">
        <v>7</v>
      </c>
      <c r="H6" s="483"/>
      <c r="I6" s="483"/>
      <c r="J6" s="483"/>
      <c r="K6" s="483"/>
      <c r="L6" s="483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5"/>
      <c r="AB6" s="225"/>
    </row>
    <row r="7" spans="1:28" s="219" customFormat="1" ht="15" x14ac:dyDescent="0.25">
      <c r="B7" s="219" t="s">
        <v>8</v>
      </c>
      <c r="C7" s="226"/>
      <c r="D7" s="226"/>
      <c r="E7" s="226"/>
      <c r="F7" s="227"/>
      <c r="G7" s="430" t="s">
        <v>275</v>
      </c>
      <c r="H7" s="224"/>
      <c r="I7" s="224"/>
      <c r="J7" s="224"/>
      <c r="K7" s="224"/>
      <c r="L7" s="224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</row>
    <row r="8" spans="1:28" s="219" customFormat="1" ht="15" x14ac:dyDescent="0.25">
      <c r="B8" s="219" t="s">
        <v>9</v>
      </c>
      <c r="C8" s="226"/>
      <c r="D8" s="226"/>
      <c r="E8" s="226"/>
      <c r="F8" s="227"/>
      <c r="G8" s="483" t="s">
        <v>10</v>
      </c>
      <c r="H8" s="483"/>
      <c r="I8" s="483"/>
      <c r="J8" s="483"/>
      <c r="K8" s="483"/>
      <c r="L8" s="224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</row>
    <row r="9" spans="1:28" s="219" customFormat="1" ht="15" x14ac:dyDescent="0.25">
      <c r="B9" s="219" t="s">
        <v>11</v>
      </c>
      <c r="F9" s="230"/>
      <c r="G9" s="430" t="s">
        <v>12</v>
      </c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5"/>
      <c r="AB9" s="231"/>
    </row>
    <row r="10" spans="1:28" s="219" customFormat="1" ht="15" x14ac:dyDescent="0.25">
      <c r="B10" s="484" t="s">
        <v>13</v>
      </c>
      <c r="C10" s="484"/>
      <c r="D10" s="484"/>
      <c r="E10" s="484" t="s">
        <v>14</v>
      </c>
      <c r="F10" s="485" t="s">
        <v>15</v>
      </c>
      <c r="G10" s="485" t="s">
        <v>16</v>
      </c>
      <c r="H10" s="485"/>
      <c r="I10" s="485" t="s">
        <v>17</v>
      </c>
      <c r="J10" s="485" t="s">
        <v>18</v>
      </c>
      <c r="K10" s="485" t="s">
        <v>19</v>
      </c>
      <c r="L10" s="485" t="s">
        <v>20</v>
      </c>
      <c r="M10" s="485" t="s">
        <v>21</v>
      </c>
      <c r="N10" s="485" t="s">
        <v>22</v>
      </c>
      <c r="O10" s="485" t="s">
        <v>23</v>
      </c>
      <c r="P10" s="487" t="s">
        <v>24</v>
      </c>
      <c r="Q10" s="487" t="s">
        <v>25</v>
      </c>
      <c r="R10" s="485" t="s">
        <v>26</v>
      </c>
      <c r="S10" s="485"/>
      <c r="T10" s="485"/>
      <c r="U10" s="485" t="s">
        <v>27</v>
      </c>
      <c r="V10" s="485" t="s">
        <v>28</v>
      </c>
      <c r="W10" s="490" t="s">
        <v>26</v>
      </c>
      <c r="X10" s="491"/>
      <c r="Y10" s="491"/>
      <c r="Z10" s="492"/>
      <c r="AA10" s="484" t="s">
        <v>29</v>
      </c>
      <c r="AB10" s="484" t="s">
        <v>30</v>
      </c>
    </row>
    <row r="11" spans="1:28" s="219" customFormat="1" ht="15" x14ac:dyDescent="0.25">
      <c r="B11" s="486" t="s">
        <v>31</v>
      </c>
      <c r="C11" s="486" t="s">
        <v>32</v>
      </c>
      <c r="D11" s="486" t="s">
        <v>33</v>
      </c>
      <c r="E11" s="484"/>
      <c r="F11" s="485"/>
      <c r="G11" s="485"/>
      <c r="H11" s="485"/>
      <c r="I11" s="485"/>
      <c r="J11" s="485"/>
      <c r="K11" s="485"/>
      <c r="L11" s="485"/>
      <c r="M11" s="485"/>
      <c r="N11" s="485"/>
      <c r="O11" s="485"/>
      <c r="P11" s="488"/>
      <c r="Q11" s="488"/>
      <c r="R11" s="485" t="s">
        <v>34</v>
      </c>
      <c r="S11" s="485" t="s">
        <v>35</v>
      </c>
      <c r="T11" s="485" t="s">
        <v>36</v>
      </c>
      <c r="U11" s="485"/>
      <c r="V11" s="485"/>
      <c r="W11" s="485" t="s">
        <v>37</v>
      </c>
      <c r="X11" s="485" t="s">
        <v>38</v>
      </c>
      <c r="Y11" s="485" t="s">
        <v>39</v>
      </c>
      <c r="Z11" s="485" t="s">
        <v>40</v>
      </c>
      <c r="AA11" s="484"/>
      <c r="AB11" s="484"/>
    </row>
    <row r="12" spans="1:28" s="219" customFormat="1" ht="45" x14ac:dyDescent="0.25">
      <c r="B12" s="486"/>
      <c r="C12" s="486"/>
      <c r="D12" s="486"/>
      <c r="E12" s="484"/>
      <c r="F12" s="485"/>
      <c r="G12" s="429" t="s">
        <v>41</v>
      </c>
      <c r="H12" s="429" t="s">
        <v>42</v>
      </c>
      <c r="I12" s="485"/>
      <c r="J12" s="485"/>
      <c r="K12" s="485"/>
      <c r="L12" s="485"/>
      <c r="M12" s="485"/>
      <c r="N12" s="485"/>
      <c r="O12" s="485"/>
      <c r="P12" s="489"/>
      <c r="Q12" s="489"/>
      <c r="R12" s="485"/>
      <c r="S12" s="485"/>
      <c r="T12" s="485"/>
      <c r="U12" s="485"/>
      <c r="V12" s="485"/>
      <c r="W12" s="485"/>
      <c r="X12" s="485"/>
      <c r="Y12" s="485"/>
      <c r="Z12" s="485"/>
      <c r="AA12" s="484"/>
      <c r="AB12" s="484"/>
    </row>
    <row r="13" spans="1:28" s="233" customFormat="1" ht="15.75" customHeight="1" x14ac:dyDescent="0.2">
      <c r="B13" s="234">
        <v>1</v>
      </c>
      <c r="C13" s="234">
        <v>2</v>
      </c>
      <c r="D13" s="234">
        <v>3</v>
      </c>
      <c r="E13" s="234">
        <v>4</v>
      </c>
      <c r="F13" s="234">
        <v>5</v>
      </c>
      <c r="G13" s="234">
        <v>6</v>
      </c>
      <c r="H13" s="234">
        <v>7</v>
      </c>
      <c r="I13" s="234">
        <v>8</v>
      </c>
      <c r="J13" s="235">
        <v>9</v>
      </c>
      <c r="K13" s="235">
        <v>10</v>
      </c>
      <c r="L13" s="234">
        <v>11</v>
      </c>
      <c r="M13" s="234">
        <v>12</v>
      </c>
      <c r="N13" s="234">
        <v>13</v>
      </c>
      <c r="O13" s="234">
        <v>14</v>
      </c>
      <c r="P13" s="235">
        <v>15</v>
      </c>
      <c r="Q13" s="234">
        <v>16</v>
      </c>
      <c r="R13" s="234">
        <v>17</v>
      </c>
      <c r="S13" s="234">
        <v>18</v>
      </c>
      <c r="T13" s="234">
        <v>19</v>
      </c>
      <c r="U13" s="234">
        <v>20</v>
      </c>
      <c r="V13" s="234">
        <v>21</v>
      </c>
      <c r="W13" s="234">
        <v>22</v>
      </c>
      <c r="X13" s="234">
        <v>23</v>
      </c>
      <c r="Y13" s="234">
        <v>24</v>
      </c>
      <c r="Z13" s="234">
        <v>25</v>
      </c>
      <c r="AA13" s="234">
        <v>26</v>
      </c>
      <c r="AB13" s="234">
        <v>27</v>
      </c>
    </row>
    <row r="14" spans="1:28" ht="27.75" customHeight="1" x14ac:dyDescent="0.2">
      <c r="B14" s="237">
        <v>333</v>
      </c>
      <c r="C14" s="238" t="s">
        <v>43</v>
      </c>
      <c r="D14" s="238"/>
      <c r="E14" s="239" t="s">
        <v>44</v>
      </c>
      <c r="F14" s="240">
        <f t="shared" ref="F14:K14" si="0">F15+F33+F47+F66+F83+F97+F114+F131+F147+F164+F173+F175+F191+F192+F196+F210+F211+F215+F236+F253+F272+F287+F301+F319+F321+F323+F336+F338+F340+F343+F359+F360+F365</f>
        <v>39951522</v>
      </c>
      <c r="G14" s="240">
        <f t="shared" si="0"/>
        <v>24750105</v>
      </c>
      <c r="H14" s="240">
        <f t="shared" si="0"/>
        <v>21293073</v>
      </c>
      <c r="I14" s="241">
        <f t="shared" si="0"/>
        <v>23088209.933959998</v>
      </c>
      <c r="J14" s="240">
        <f t="shared" si="0"/>
        <v>-1661895.0660400006</v>
      </c>
      <c r="K14" s="240">
        <f t="shared" si="0"/>
        <v>21261848.176110003</v>
      </c>
      <c r="L14" s="242">
        <f>(K14/H14)*100</f>
        <v>99.853356892685255</v>
      </c>
      <c r="M14" s="240">
        <f>M15+M33+M47+M66+M83+M97+M114+M131+M147+M164+M173+M175+M191+M192+M196+M210+M211+M215+M236+M253+M272+M287+M301+M319+M321+M323+M336+M338+M340+M343+M359+M360+M365</f>
        <v>39951522</v>
      </c>
      <c r="N14" s="241">
        <f t="shared" ref="N14:N47" si="1">M14/F14*100</f>
        <v>100</v>
      </c>
      <c r="O14" s="240">
        <f t="shared" ref="O14:V14" si="2">O15+O33+O47+O66+O83+O97+O114+O131+O147+O164+O173+O175+O191+O192+O196+O210+O211+O215+O236+O253+O272+O287+O301+O319+O321+O323+O336+O338+O340+O343+O359+O360+O365</f>
        <v>0</v>
      </c>
      <c r="P14" s="240">
        <f t="shared" si="2"/>
        <v>-31224.823890000131</v>
      </c>
      <c r="Q14" s="240">
        <f t="shared" si="2"/>
        <v>-31224.721000000001</v>
      </c>
      <c r="R14" s="241">
        <f>R15+R33+R47+R66+R83+R97+R114+R131+R147+R164+R173+R175+R191+R192+R196+R210+R211+R215+R236+R253+R272+R287+R301+R319+R321+R323+R336+R338+R340+R343+R359+R360+R365</f>
        <v>-1528.307</v>
      </c>
      <c r="S14" s="241">
        <f t="shared" ref="S14:T14" si="3">S15+S33+S47+S66+S83+S97+S114+S131+S147+S164+S173+S175+S191+S192+S196+S210+S211+S215+S236+S253+S272+S287+S301+S319+S321+S323+S336+S338+S340+S343+S359+S360+S365</f>
        <v>-12521.087</v>
      </c>
      <c r="T14" s="241">
        <f t="shared" si="3"/>
        <v>-17175.326999999997</v>
      </c>
      <c r="U14" s="240">
        <f t="shared" si="2"/>
        <v>0</v>
      </c>
      <c r="V14" s="240">
        <f t="shared" si="2"/>
        <v>-3.6269999984592322E-2</v>
      </c>
      <c r="W14" s="241"/>
      <c r="X14" s="241"/>
      <c r="Y14" s="241"/>
      <c r="Z14" s="241"/>
      <c r="AA14" s="243"/>
      <c r="AB14" s="244"/>
    </row>
    <row r="15" spans="1:28" ht="51" x14ac:dyDescent="0.2">
      <c r="B15" s="245" t="s">
        <v>45</v>
      </c>
      <c r="C15" s="238"/>
      <c r="D15" s="238"/>
      <c r="E15" s="246" t="s">
        <v>267</v>
      </c>
      <c r="F15" s="241">
        <f t="shared" ref="F15:I15" si="4">F16</f>
        <v>604076</v>
      </c>
      <c r="G15" s="241">
        <f t="shared" si="4"/>
        <v>420633</v>
      </c>
      <c r="H15" s="241">
        <f t="shared" si="4"/>
        <v>370978</v>
      </c>
      <c r="I15" s="241">
        <f t="shared" si="4"/>
        <v>405850.80499999993</v>
      </c>
      <c r="J15" s="241">
        <f t="shared" ref="J15:J32" si="5">I15-G15</f>
        <v>-14782.195000000065</v>
      </c>
      <c r="K15" s="241">
        <f t="shared" ref="K15:O15" si="6">K16</f>
        <v>365686.77199999994</v>
      </c>
      <c r="L15" s="242">
        <f t="shared" ref="L15:L78" si="7">(K15/H15)*100</f>
        <v>98.573708413976007</v>
      </c>
      <c r="M15" s="241">
        <f t="shared" si="6"/>
        <v>604076</v>
      </c>
      <c r="N15" s="241">
        <f t="shared" si="1"/>
        <v>100</v>
      </c>
      <c r="O15" s="241">
        <f t="shared" si="6"/>
        <v>0</v>
      </c>
      <c r="P15" s="241">
        <f t="shared" ref="P15:P32" si="8">K15-H15</f>
        <v>-5291.228000000061</v>
      </c>
      <c r="Q15" s="241">
        <f t="shared" ref="Q15:Q17" si="9">R15+S15+T15</f>
        <v>-5291.2280000000001</v>
      </c>
      <c r="R15" s="241">
        <f t="shared" ref="R15:V15" si="10">+R16</f>
        <v>-1528.307</v>
      </c>
      <c r="S15" s="241">
        <f t="shared" si="10"/>
        <v>-3734.02</v>
      </c>
      <c r="T15" s="241">
        <f>T16</f>
        <v>-28.901</v>
      </c>
      <c r="U15" s="241"/>
      <c r="V15" s="241">
        <f t="shared" si="10"/>
        <v>0</v>
      </c>
      <c r="W15" s="241"/>
      <c r="X15" s="241"/>
      <c r="Y15" s="241"/>
      <c r="Z15" s="241"/>
      <c r="AA15" s="243"/>
      <c r="AB15" s="239"/>
    </row>
    <row r="16" spans="1:28" ht="25.5" x14ac:dyDescent="0.2">
      <c r="B16" s="245"/>
      <c r="C16" s="238" t="s">
        <v>46</v>
      </c>
      <c r="D16" s="238"/>
      <c r="E16" s="247" t="s">
        <v>47</v>
      </c>
      <c r="F16" s="241">
        <f>F17+F18+F19+F20+F21+F22+F23+F24+F25+F26+F27+F28+F29+F30+F31+F32</f>
        <v>604076</v>
      </c>
      <c r="G16" s="241">
        <f t="shared" ref="G16:I16" si="11">G17+G18+G19+G20+G21+G22+G23+G24+G25+G26+G27+G28+G29+G30+G31+G32</f>
        <v>420633</v>
      </c>
      <c r="H16" s="241">
        <f t="shared" si="11"/>
        <v>370978</v>
      </c>
      <c r="I16" s="241">
        <f t="shared" si="11"/>
        <v>405850.80499999993</v>
      </c>
      <c r="J16" s="241">
        <f t="shared" si="5"/>
        <v>-14782.195000000065</v>
      </c>
      <c r="K16" s="241">
        <f>K17+K18+K19+K20+K21+K22+K23+K24+K25+K26+K27+K28+K29+K30+K31+K32</f>
        <v>365686.77199999994</v>
      </c>
      <c r="L16" s="242">
        <f t="shared" si="7"/>
        <v>98.573708413976007</v>
      </c>
      <c r="M16" s="241">
        <f>M17+M18+M19+M20+M21+M22+M23+M24+M25+M26+M27+M28+M29+M30+M31+M32</f>
        <v>604076</v>
      </c>
      <c r="N16" s="241">
        <f t="shared" si="1"/>
        <v>100</v>
      </c>
      <c r="O16" s="241">
        <f>O17+O18+O19+O21+O22+O23+O24+O25+O26+O27+O29+O30</f>
        <v>0</v>
      </c>
      <c r="P16" s="241">
        <f t="shared" ref="P16:Q16" si="12">P17+P18+P19+P20+P21+P22+P23+P24+P25+P26+P27+P28+P29+P30+P31+P32</f>
        <v>-5291.2280000000064</v>
      </c>
      <c r="Q16" s="241">
        <f t="shared" si="12"/>
        <v>-5291.2280000000001</v>
      </c>
      <c r="R16" s="241">
        <f>R26+R29</f>
        <v>-1528.307</v>
      </c>
      <c r="S16" s="241">
        <f>S17+S18+S19+S20+S21+S22+S23+S24+S25+S26+S27+S28+S29+S30+S31+S32</f>
        <v>-3734.02</v>
      </c>
      <c r="T16" s="241">
        <f>T17+T18+T19+T20+T21+T22+T23+T24+T25+T26+T27+T28+T29+T30+T31+T32</f>
        <v>-28.901</v>
      </c>
      <c r="U16" s="241"/>
      <c r="V16" s="241">
        <v>0</v>
      </c>
      <c r="W16" s="241"/>
      <c r="X16" s="241"/>
      <c r="Y16" s="241"/>
      <c r="Z16" s="241"/>
      <c r="AA16" s="248"/>
      <c r="AB16" s="249"/>
    </row>
    <row r="17" spans="2:28" ht="63.75" x14ac:dyDescent="0.2">
      <c r="B17" s="245"/>
      <c r="C17" s="238"/>
      <c r="D17" s="250" t="s">
        <v>48</v>
      </c>
      <c r="E17" s="246" t="s">
        <v>49</v>
      </c>
      <c r="F17" s="241">
        <v>228755</v>
      </c>
      <c r="G17" s="241">
        <v>144650</v>
      </c>
      <c r="H17" s="241">
        <v>144650</v>
      </c>
      <c r="I17" s="241">
        <v>143750</v>
      </c>
      <c r="J17" s="241">
        <f t="shared" si="5"/>
        <v>-900</v>
      </c>
      <c r="K17" s="241">
        <v>143750</v>
      </c>
      <c r="L17" s="242">
        <f t="shared" si="7"/>
        <v>99.377808503283788</v>
      </c>
      <c r="M17" s="242">
        <f t="shared" ref="M17:M32" si="13">F17</f>
        <v>228755</v>
      </c>
      <c r="N17" s="241">
        <f t="shared" si="1"/>
        <v>100</v>
      </c>
      <c r="O17" s="241">
        <f t="shared" ref="O17:O33" si="14">M17-F17</f>
        <v>0</v>
      </c>
      <c r="P17" s="241">
        <f t="shared" si="8"/>
        <v>-900</v>
      </c>
      <c r="Q17" s="241">
        <f t="shared" si="9"/>
        <v>-900</v>
      </c>
      <c r="R17" s="242"/>
      <c r="S17" s="242">
        <v>-900</v>
      </c>
      <c r="T17" s="241"/>
      <c r="U17" s="241"/>
      <c r="V17" s="241">
        <f>P17-Q17-U17</f>
        <v>0</v>
      </c>
      <c r="W17" s="241"/>
      <c r="X17" s="241"/>
      <c r="Y17" s="241"/>
      <c r="Z17" s="241"/>
      <c r="AA17" s="239" t="s">
        <v>66</v>
      </c>
      <c r="AB17" s="239" t="s">
        <v>66</v>
      </c>
    </row>
    <row r="18" spans="2:28" ht="63.75" x14ac:dyDescent="0.2">
      <c r="B18" s="245"/>
      <c r="C18" s="238"/>
      <c r="D18" s="250" t="s">
        <v>51</v>
      </c>
      <c r="E18" s="246" t="s">
        <v>52</v>
      </c>
      <c r="F18" s="241">
        <v>63906</v>
      </c>
      <c r="G18" s="241">
        <v>63906</v>
      </c>
      <c r="H18" s="241">
        <v>63906</v>
      </c>
      <c r="I18" s="241">
        <v>63625.968999999997</v>
      </c>
      <c r="J18" s="241">
        <f t="shared" si="5"/>
        <v>-280.03100000000268</v>
      </c>
      <c r="K18" s="241">
        <v>63625.968999999997</v>
      </c>
      <c r="L18" s="242">
        <f t="shared" si="7"/>
        <v>99.56180796795293</v>
      </c>
      <c r="M18" s="242">
        <f t="shared" si="13"/>
        <v>63906</v>
      </c>
      <c r="N18" s="241">
        <f t="shared" si="1"/>
        <v>100</v>
      </c>
      <c r="O18" s="241">
        <f t="shared" si="14"/>
        <v>0</v>
      </c>
      <c r="P18" s="241">
        <f t="shared" si="8"/>
        <v>-280.03100000000268</v>
      </c>
      <c r="Q18" s="241">
        <f>T18+S18</f>
        <v>-280.03100000000001</v>
      </c>
      <c r="R18" s="242" t="s">
        <v>53</v>
      </c>
      <c r="S18" s="242">
        <v>-280.03100000000001</v>
      </c>
      <c r="T18" s="241"/>
      <c r="U18" s="241"/>
      <c r="V18" s="241">
        <f>P18-Q18-U18</f>
        <v>-2.6716406864579767E-12</v>
      </c>
      <c r="W18" s="241"/>
      <c r="X18" s="241"/>
      <c r="Y18" s="241"/>
      <c r="Z18" s="241"/>
      <c r="AA18" s="239" t="s">
        <v>66</v>
      </c>
      <c r="AB18" s="239" t="s">
        <v>66</v>
      </c>
    </row>
    <row r="19" spans="2:28" ht="63.75" x14ac:dyDescent="0.2">
      <c r="B19" s="245"/>
      <c r="C19" s="238"/>
      <c r="D19" s="250" t="s">
        <v>55</v>
      </c>
      <c r="E19" s="246" t="s">
        <v>56</v>
      </c>
      <c r="F19" s="241">
        <v>41294</v>
      </c>
      <c r="G19" s="241">
        <v>26753</v>
      </c>
      <c r="H19" s="241">
        <v>26753</v>
      </c>
      <c r="I19" s="241">
        <v>26688.655999999999</v>
      </c>
      <c r="J19" s="241">
        <f t="shared" si="5"/>
        <v>-64.34400000000096</v>
      </c>
      <c r="K19" s="241">
        <v>26688.655999999999</v>
      </c>
      <c r="L19" s="242">
        <f t="shared" si="7"/>
        <v>99.759488655477895</v>
      </c>
      <c r="M19" s="242">
        <f t="shared" si="13"/>
        <v>41294</v>
      </c>
      <c r="N19" s="241">
        <f t="shared" si="1"/>
        <v>100</v>
      </c>
      <c r="O19" s="241">
        <f t="shared" si="14"/>
        <v>0</v>
      </c>
      <c r="P19" s="241">
        <f t="shared" si="8"/>
        <v>-64.34400000000096</v>
      </c>
      <c r="Q19" s="241">
        <f t="shared" ref="Q19:Q32" si="15">R19+S19+T19</f>
        <v>-64.343999999999994</v>
      </c>
      <c r="R19" s="242"/>
      <c r="S19" s="242">
        <v>-64.343999999999994</v>
      </c>
      <c r="T19" s="241"/>
      <c r="U19" s="241"/>
      <c r="V19" s="241">
        <v>0</v>
      </c>
      <c r="W19" s="241"/>
      <c r="X19" s="241"/>
      <c r="Y19" s="241"/>
      <c r="Z19" s="241"/>
      <c r="AA19" s="239" t="s">
        <v>66</v>
      </c>
      <c r="AB19" s="239" t="s">
        <v>66</v>
      </c>
    </row>
    <row r="20" spans="2:28" ht="63.75" x14ac:dyDescent="0.2">
      <c r="B20" s="245"/>
      <c r="C20" s="238"/>
      <c r="D20" s="250" t="s">
        <v>57</v>
      </c>
      <c r="E20" s="251" t="s">
        <v>58</v>
      </c>
      <c r="F20" s="241">
        <v>9719</v>
      </c>
      <c r="G20" s="241">
        <v>5806</v>
      </c>
      <c r="H20" s="241">
        <v>5806</v>
      </c>
      <c r="I20" s="241">
        <v>5149.1099999999997</v>
      </c>
      <c r="J20" s="241">
        <f t="shared" si="5"/>
        <v>-656.89000000000033</v>
      </c>
      <c r="K20" s="241">
        <v>5149.1099999999997</v>
      </c>
      <c r="L20" s="242">
        <f t="shared" si="7"/>
        <v>88.686014467791935</v>
      </c>
      <c r="M20" s="242">
        <f t="shared" si="13"/>
        <v>9719</v>
      </c>
      <c r="N20" s="241">
        <f t="shared" si="1"/>
        <v>100</v>
      </c>
      <c r="O20" s="241">
        <f t="shared" si="14"/>
        <v>0</v>
      </c>
      <c r="P20" s="241">
        <f t="shared" si="8"/>
        <v>-656.89000000000033</v>
      </c>
      <c r="Q20" s="241">
        <f t="shared" si="15"/>
        <v>-656.89</v>
      </c>
      <c r="R20" s="242"/>
      <c r="S20" s="242">
        <v>-656.89</v>
      </c>
      <c r="T20" s="241"/>
      <c r="U20" s="241"/>
      <c r="V20" s="241">
        <v>0</v>
      </c>
      <c r="W20" s="241"/>
      <c r="X20" s="241"/>
      <c r="Y20" s="241"/>
      <c r="Z20" s="241"/>
      <c r="AA20" s="239" t="s">
        <v>66</v>
      </c>
      <c r="AB20" s="239" t="s">
        <v>66</v>
      </c>
    </row>
    <row r="21" spans="2:28" ht="63.75" x14ac:dyDescent="0.2">
      <c r="B21" s="245"/>
      <c r="C21" s="238"/>
      <c r="D21" s="250" t="s">
        <v>59</v>
      </c>
      <c r="E21" s="246" t="s">
        <v>60</v>
      </c>
      <c r="F21" s="241">
        <v>14884</v>
      </c>
      <c r="G21" s="241">
        <v>10773</v>
      </c>
      <c r="H21" s="241">
        <v>10773</v>
      </c>
      <c r="I21" s="241">
        <v>10480.607</v>
      </c>
      <c r="J21" s="241">
        <f t="shared" si="5"/>
        <v>-292.39300000000003</v>
      </c>
      <c r="K21" s="241">
        <v>10480.607</v>
      </c>
      <c r="L21" s="242">
        <f t="shared" si="7"/>
        <v>97.285872087626473</v>
      </c>
      <c r="M21" s="242">
        <f t="shared" si="13"/>
        <v>14884</v>
      </c>
      <c r="N21" s="241">
        <f t="shared" si="1"/>
        <v>100</v>
      </c>
      <c r="O21" s="241">
        <f t="shared" si="14"/>
        <v>0</v>
      </c>
      <c r="P21" s="241">
        <f t="shared" si="8"/>
        <v>-292.39300000000003</v>
      </c>
      <c r="Q21" s="241">
        <f t="shared" si="15"/>
        <v>-292.39299999999997</v>
      </c>
      <c r="R21" s="242"/>
      <c r="S21" s="241">
        <v>-292.39299999999997</v>
      </c>
      <c r="T21" s="241"/>
      <c r="U21" s="241"/>
      <c r="V21" s="241">
        <v>0</v>
      </c>
      <c r="W21" s="241"/>
      <c r="X21" s="241"/>
      <c r="Y21" s="241"/>
      <c r="Z21" s="241"/>
      <c r="AA21" s="239" t="s">
        <v>66</v>
      </c>
      <c r="AB21" s="239" t="s">
        <v>66</v>
      </c>
    </row>
    <row r="22" spans="2:28" ht="69" customHeight="1" x14ac:dyDescent="0.2">
      <c r="B22" s="245"/>
      <c r="C22" s="238"/>
      <c r="D22" s="250" t="s">
        <v>61</v>
      </c>
      <c r="E22" s="246" t="s">
        <v>62</v>
      </c>
      <c r="F22" s="241">
        <v>12495</v>
      </c>
      <c r="G22" s="241">
        <v>8815</v>
      </c>
      <c r="H22" s="241">
        <v>8815</v>
      </c>
      <c r="I22" s="241">
        <v>8345.2189999999991</v>
      </c>
      <c r="J22" s="241">
        <f t="shared" si="5"/>
        <v>-469.78100000000086</v>
      </c>
      <c r="K22" s="241">
        <v>8345.2189999999991</v>
      </c>
      <c r="L22" s="242">
        <f t="shared" si="7"/>
        <v>94.670663641520122</v>
      </c>
      <c r="M22" s="242">
        <f t="shared" si="13"/>
        <v>12495</v>
      </c>
      <c r="N22" s="241">
        <f t="shared" si="1"/>
        <v>100</v>
      </c>
      <c r="O22" s="241">
        <f t="shared" si="14"/>
        <v>0</v>
      </c>
      <c r="P22" s="241">
        <f t="shared" si="8"/>
        <v>-469.78100000000086</v>
      </c>
      <c r="Q22" s="241">
        <f t="shared" si="15"/>
        <v>-469.78100000000001</v>
      </c>
      <c r="R22" s="242"/>
      <c r="S22" s="241">
        <v>-469.78100000000001</v>
      </c>
      <c r="T22" s="241"/>
      <c r="U22" s="241"/>
      <c r="V22" s="241">
        <v>0</v>
      </c>
      <c r="W22" s="241"/>
      <c r="X22" s="241"/>
      <c r="Y22" s="241"/>
      <c r="Z22" s="241"/>
      <c r="AA22" s="239" t="s">
        <v>66</v>
      </c>
      <c r="AB22" s="239" t="s">
        <v>66</v>
      </c>
    </row>
    <row r="23" spans="2:28" ht="65.25" customHeight="1" x14ac:dyDescent="0.2">
      <c r="B23" s="245"/>
      <c r="C23" s="238"/>
      <c r="D23" s="250" t="s">
        <v>64</v>
      </c>
      <c r="E23" s="251" t="s">
        <v>65</v>
      </c>
      <c r="F23" s="241">
        <v>8331</v>
      </c>
      <c r="G23" s="241">
        <v>6046</v>
      </c>
      <c r="H23" s="241">
        <v>6046</v>
      </c>
      <c r="I23" s="241">
        <v>5647.018</v>
      </c>
      <c r="J23" s="241">
        <f t="shared" si="5"/>
        <v>-398.98199999999997</v>
      </c>
      <c r="K23" s="241">
        <v>5647.018</v>
      </c>
      <c r="L23" s="242">
        <f t="shared" si="7"/>
        <v>93.400893152497517</v>
      </c>
      <c r="M23" s="242">
        <f t="shared" si="13"/>
        <v>8331</v>
      </c>
      <c r="N23" s="241">
        <f t="shared" si="1"/>
        <v>100</v>
      </c>
      <c r="O23" s="241">
        <f t="shared" si="14"/>
        <v>0</v>
      </c>
      <c r="P23" s="241">
        <f t="shared" si="8"/>
        <v>-398.98199999999997</v>
      </c>
      <c r="Q23" s="241">
        <f t="shared" si="15"/>
        <v>-398.98200000000003</v>
      </c>
      <c r="R23" s="242"/>
      <c r="S23" s="241">
        <v>-398.98200000000003</v>
      </c>
      <c r="T23" s="241"/>
      <c r="U23" s="241"/>
      <c r="V23" s="241">
        <v>0</v>
      </c>
      <c r="W23" s="241"/>
      <c r="X23" s="241"/>
      <c r="Y23" s="241"/>
      <c r="Z23" s="241"/>
      <c r="AA23" s="239" t="s">
        <v>66</v>
      </c>
      <c r="AB23" s="239" t="s">
        <v>66</v>
      </c>
    </row>
    <row r="24" spans="2:28" ht="64.5" customHeight="1" x14ac:dyDescent="0.2">
      <c r="B24" s="245"/>
      <c r="C24" s="238"/>
      <c r="D24" s="250" t="s">
        <v>67</v>
      </c>
      <c r="E24" s="252" t="s">
        <v>68</v>
      </c>
      <c r="F24" s="241">
        <v>91626</v>
      </c>
      <c r="G24" s="241">
        <v>61600</v>
      </c>
      <c r="H24" s="241">
        <v>61600</v>
      </c>
      <c r="I24" s="241">
        <v>61226.1</v>
      </c>
      <c r="J24" s="241">
        <f t="shared" si="5"/>
        <v>-373.90000000000146</v>
      </c>
      <c r="K24" s="241">
        <v>61226.1</v>
      </c>
      <c r="L24" s="242">
        <f t="shared" si="7"/>
        <v>99.39301948051947</v>
      </c>
      <c r="M24" s="242">
        <f t="shared" si="13"/>
        <v>91626</v>
      </c>
      <c r="N24" s="241">
        <f t="shared" si="1"/>
        <v>100</v>
      </c>
      <c r="O24" s="241">
        <f t="shared" si="14"/>
        <v>0</v>
      </c>
      <c r="P24" s="241">
        <f t="shared" si="8"/>
        <v>-373.90000000000146</v>
      </c>
      <c r="Q24" s="241">
        <f t="shared" si="15"/>
        <v>-373.9</v>
      </c>
      <c r="R24" s="242"/>
      <c r="S24" s="242">
        <v>-373.9</v>
      </c>
      <c r="T24" s="241"/>
      <c r="U24" s="241"/>
      <c r="V24" s="241">
        <v>0</v>
      </c>
      <c r="W24" s="241"/>
      <c r="X24" s="241"/>
      <c r="Y24" s="241"/>
      <c r="Z24" s="241"/>
      <c r="AA24" s="239" t="s">
        <v>66</v>
      </c>
      <c r="AB24" s="239" t="s">
        <v>66</v>
      </c>
    </row>
    <row r="25" spans="2:28" ht="63.75" x14ac:dyDescent="0.2">
      <c r="B25" s="245"/>
      <c r="C25" s="238"/>
      <c r="D25" s="250" t="s">
        <v>69</v>
      </c>
      <c r="E25" s="252" t="s">
        <v>70</v>
      </c>
      <c r="F25" s="241">
        <v>13781</v>
      </c>
      <c r="G25" s="241">
        <v>9450</v>
      </c>
      <c r="H25" s="241">
        <v>9450</v>
      </c>
      <c r="I25" s="241">
        <v>9152.3009999999995</v>
      </c>
      <c r="J25" s="241">
        <f t="shared" si="5"/>
        <v>-297.69900000000052</v>
      </c>
      <c r="K25" s="241">
        <v>9152.3009999999995</v>
      </c>
      <c r="L25" s="242">
        <f t="shared" si="7"/>
        <v>96.849746031746037</v>
      </c>
      <c r="M25" s="242">
        <f t="shared" si="13"/>
        <v>13781</v>
      </c>
      <c r="N25" s="241">
        <f t="shared" si="1"/>
        <v>100</v>
      </c>
      <c r="O25" s="241">
        <f t="shared" si="14"/>
        <v>0</v>
      </c>
      <c r="P25" s="241">
        <f t="shared" si="8"/>
        <v>-297.69900000000052</v>
      </c>
      <c r="Q25" s="241">
        <f t="shared" si="15"/>
        <v>-297.69900000000001</v>
      </c>
      <c r="R25" s="242"/>
      <c r="S25" s="242">
        <v>-297.69900000000001</v>
      </c>
      <c r="T25" s="241"/>
      <c r="U25" s="241"/>
      <c r="V25" s="241">
        <v>0</v>
      </c>
      <c r="W25" s="241"/>
      <c r="X25" s="241"/>
      <c r="Y25" s="241"/>
      <c r="Z25" s="241"/>
      <c r="AA25" s="239" t="s">
        <v>66</v>
      </c>
      <c r="AB25" s="239" t="s">
        <v>66</v>
      </c>
    </row>
    <row r="26" spans="2:28" ht="43.5" customHeight="1" x14ac:dyDescent="0.2">
      <c r="B26" s="245"/>
      <c r="C26" s="238"/>
      <c r="D26" s="250" t="s">
        <v>71</v>
      </c>
      <c r="E26" s="252" t="s">
        <v>72</v>
      </c>
      <c r="F26" s="241">
        <v>3564</v>
      </c>
      <c r="G26" s="241">
        <v>3564</v>
      </c>
      <c r="H26" s="241">
        <v>3564</v>
      </c>
      <c r="I26" s="241">
        <v>2367.2109999999998</v>
      </c>
      <c r="J26" s="241">
        <f t="shared" si="5"/>
        <v>-1196.7890000000002</v>
      </c>
      <c r="K26" s="241">
        <v>2367.2109999999998</v>
      </c>
      <c r="L26" s="242">
        <f t="shared" si="7"/>
        <v>66.420061728395055</v>
      </c>
      <c r="M26" s="242">
        <f t="shared" si="13"/>
        <v>3564</v>
      </c>
      <c r="N26" s="241">
        <f t="shared" si="1"/>
        <v>100</v>
      </c>
      <c r="O26" s="241">
        <f t="shared" si="14"/>
        <v>0</v>
      </c>
      <c r="P26" s="241">
        <f t="shared" si="8"/>
        <v>-1196.7890000000002</v>
      </c>
      <c r="Q26" s="241">
        <f t="shared" si="15"/>
        <v>-1196.789</v>
      </c>
      <c r="R26" s="242">
        <v>-1196.789</v>
      </c>
      <c r="S26" s="242"/>
      <c r="T26" s="242"/>
      <c r="U26" s="242"/>
      <c r="V26" s="241">
        <v>0</v>
      </c>
      <c r="W26" s="241"/>
      <c r="X26" s="241"/>
      <c r="Y26" s="241"/>
      <c r="Z26" s="241"/>
      <c r="AA26" s="239" t="s">
        <v>241</v>
      </c>
      <c r="AB26" s="239" t="s">
        <v>241</v>
      </c>
    </row>
    <row r="27" spans="2:28" ht="40.5" customHeight="1" x14ac:dyDescent="0.2">
      <c r="B27" s="245"/>
      <c r="C27" s="238"/>
      <c r="D27" s="250" t="s">
        <v>73</v>
      </c>
      <c r="E27" s="246" t="s">
        <v>74</v>
      </c>
      <c r="F27" s="241">
        <v>5303</v>
      </c>
      <c r="G27" s="241">
        <v>5303</v>
      </c>
      <c r="H27" s="241">
        <v>2481</v>
      </c>
      <c r="I27" s="241">
        <v>4698.2820000000002</v>
      </c>
      <c r="J27" s="241">
        <f t="shared" si="5"/>
        <v>-604.71799999999985</v>
      </c>
      <c r="K27" s="241">
        <v>2481</v>
      </c>
      <c r="L27" s="242">
        <f t="shared" si="7"/>
        <v>100</v>
      </c>
      <c r="M27" s="242">
        <f t="shared" si="13"/>
        <v>5303</v>
      </c>
      <c r="N27" s="241">
        <f t="shared" si="1"/>
        <v>100</v>
      </c>
      <c r="O27" s="241">
        <f t="shared" si="14"/>
        <v>0</v>
      </c>
      <c r="P27" s="241">
        <f t="shared" si="8"/>
        <v>0</v>
      </c>
      <c r="Q27" s="241">
        <f t="shared" si="15"/>
        <v>0</v>
      </c>
      <c r="R27" s="242"/>
      <c r="S27" s="242"/>
      <c r="T27" s="242"/>
      <c r="U27" s="242"/>
      <c r="V27" s="241">
        <v>0</v>
      </c>
      <c r="W27" s="241"/>
      <c r="X27" s="241"/>
      <c r="Y27" s="241"/>
      <c r="Z27" s="241"/>
      <c r="AA27" s="239"/>
      <c r="AB27" s="239" t="s">
        <v>205</v>
      </c>
    </row>
    <row r="28" spans="2:28" ht="51" x14ac:dyDescent="0.2">
      <c r="B28" s="245"/>
      <c r="C28" s="238"/>
      <c r="D28" s="250" t="s">
        <v>75</v>
      </c>
      <c r="E28" s="246" t="s">
        <v>76</v>
      </c>
      <c r="F28" s="241">
        <v>800</v>
      </c>
      <c r="G28" s="241">
        <v>800</v>
      </c>
      <c r="H28" s="241">
        <v>466</v>
      </c>
      <c r="I28" s="241">
        <v>800</v>
      </c>
      <c r="J28" s="241">
        <f t="shared" si="5"/>
        <v>0</v>
      </c>
      <c r="K28" s="241">
        <v>466</v>
      </c>
      <c r="L28" s="242">
        <f t="shared" si="7"/>
        <v>100</v>
      </c>
      <c r="M28" s="242">
        <f t="shared" si="13"/>
        <v>800</v>
      </c>
      <c r="N28" s="241">
        <f t="shared" si="1"/>
        <v>100</v>
      </c>
      <c r="O28" s="241">
        <f t="shared" si="14"/>
        <v>0</v>
      </c>
      <c r="P28" s="241">
        <f t="shared" si="8"/>
        <v>0</v>
      </c>
      <c r="Q28" s="241">
        <f t="shared" si="15"/>
        <v>0</v>
      </c>
      <c r="R28" s="242"/>
      <c r="S28" s="242"/>
      <c r="T28" s="242"/>
      <c r="U28" s="242"/>
      <c r="V28" s="241">
        <v>0</v>
      </c>
      <c r="W28" s="241"/>
      <c r="X28" s="241"/>
      <c r="Y28" s="241"/>
      <c r="Z28" s="241"/>
      <c r="AA28" s="239"/>
      <c r="AB28" s="239"/>
    </row>
    <row r="29" spans="2:28" ht="51.75" customHeight="1" x14ac:dyDescent="0.2">
      <c r="B29" s="245"/>
      <c r="C29" s="238"/>
      <c r="D29" s="250" t="s">
        <v>77</v>
      </c>
      <c r="E29" s="246" t="s">
        <v>78</v>
      </c>
      <c r="F29" s="242">
        <v>71778</v>
      </c>
      <c r="G29" s="242">
        <v>71778</v>
      </c>
      <c r="H29" s="242">
        <v>25284</v>
      </c>
      <c r="I29" s="242">
        <v>62565.233</v>
      </c>
      <c r="J29" s="241">
        <f t="shared" si="5"/>
        <v>-9212.7669999999998</v>
      </c>
      <c r="K29" s="242">
        <v>24952.482</v>
      </c>
      <c r="L29" s="242">
        <f t="shared" si="7"/>
        <v>98.688822971048879</v>
      </c>
      <c r="M29" s="242">
        <f t="shared" si="13"/>
        <v>71778</v>
      </c>
      <c r="N29" s="241">
        <f t="shared" si="1"/>
        <v>100</v>
      </c>
      <c r="O29" s="241">
        <f t="shared" si="14"/>
        <v>0</v>
      </c>
      <c r="P29" s="241">
        <f t="shared" si="8"/>
        <v>-331.51800000000003</v>
      </c>
      <c r="Q29" s="241">
        <f t="shared" si="15"/>
        <v>-331.51799999999997</v>
      </c>
      <c r="R29" s="242">
        <v>-331.51799999999997</v>
      </c>
      <c r="S29" s="242"/>
      <c r="T29" s="242"/>
      <c r="U29" s="242"/>
      <c r="V29" s="241">
        <v>0</v>
      </c>
      <c r="W29" s="241"/>
      <c r="X29" s="241"/>
      <c r="Y29" s="241"/>
      <c r="Z29" s="241"/>
      <c r="AA29" s="239" t="s">
        <v>241</v>
      </c>
      <c r="AB29" s="239" t="s">
        <v>242</v>
      </c>
    </row>
    <row r="30" spans="2:28" ht="63.75" x14ac:dyDescent="0.2">
      <c r="B30" s="245"/>
      <c r="C30" s="238"/>
      <c r="D30" s="250" t="s">
        <v>79</v>
      </c>
      <c r="E30" s="246" t="s">
        <v>80</v>
      </c>
      <c r="F30" s="242">
        <v>19100</v>
      </c>
      <c r="G30" s="242">
        <v>1374</v>
      </c>
      <c r="H30" s="242">
        <v>1374</v>
      </c>
      <c r="I30" s="242">
        <v>1345.299</v>
      </c>
      <c r="J30" s="241">
        <f t="shared" si="5"/>
        <v>-28.701000000000022</v>
      </c>
      <c r="K30" s="242">
        <v>1345.299</v>
      </c>
      <c r="L30" s="242">
        <f t="shared" si="7"/>
        <v>97.911135371179043</v>
      </c>
      <c r="M30" s="242">
        <f t="shared" si="13"/>
        <v>19100</v>
      </c>
      <c r="N30" s="241">
        <f t="shared" si="1"/>
        <v>100</v>
      </c>
      <c r="O30" s="241">
        <f t="shared" si="14"/>
        <v>0</v>
      </c>
      <c r="P30" s="241">
        <f t="shared" si="8"/>
        <v>-28.701000000000022</v>
      </c>
      <c r="Q30" s="241">
        <f t="shared" si="15"/>
        <v>-28.701000000000001</v>
      </c>
      <c r="R30" s="242"/>
      <c r="S30" s="253"/>
      <c r="T30" s="253">
        <v>-28.701000000000001</v>
      </c>
      <c r="U30" s="242"/>
      <c r="V30" s="241">
        <v>0</v>
      </c>
      <c r="W30" s="241"/>
      <c r="X30" s="241"/>
      <c r="Y30" s="241"/>
      <c r="Z30" s="241"/>
      <c r="AA30" s="239" t="s">
        <v>66</v>
      </c>
      <c r="AB30" s="239" t="s">
        <v>66</v>
      </c>
    </row>
    <row r="31" spans="2:28" ht="39.75" customHeight="1" x14ac:dyDescent="0.2">
      <c r="B31" s="245"/>
      <c r="C31" s="238"/>
      <c r="D31" s="250" t="s">
        <v>81</v>
      </c>
      <c r="E31" s="246" t="s">
        <v>82</v>
      </c>
      <c r="F31" s="242">
        <v>18725</v>
      </c>
      <c r="G31" s="242">
        <v>0</v>
      </c>
      <c r="H31" s="242">
        <v>0</v>
      </c>
      <c r="I31" s="242">
        <v>0</v>
      </c>
      <c r="J31" s="241">
        <f t="shared" si="5"/>
        <v>0</v>
      </c>
      <c r="K31" s="242">
        <v>0</v>
      </c>
      <c r="L31" s="242">
        <v>0</v>
      </c>
      <c r="M31" s="242">
        <f t="shared" si="13"/>
        <v>18725</v>
      </c>
      <c r="N31" s="241">
        <f t="shared" si="1"/>
        <v>100</v>
      </c>
      <c r="O31" s="241">
        <f t="shared" si="14"/>
        <v>0</v>
      </c>
      <c r="P31" s="241">
        <f t="shared" si="8"/>
        <v>0</v>
      </c>
      <c r="Q31" s="241">
        <f t="shared" si="15"/>
        <v>0</v>
      </c>
      <c r="R31" s="242"/>
      <c r="S31" s="253"/>
      <c r="T31" s="253"/>
      <c r="U31" s="242"/>
      <c r="V31" s="241">
        <v>0</v>
      </c>
      <c r="W31" s="241"/>
      <c r="X31" s="241"/>
      <c r="Y31" s="241"/>
      <c r="Z31" s="241"/>
      <c r="AA31" s="239"/>
      <c r="AB31" s="239"/>
    </row>
    <row r="32" spans="2:28" ht="64.5" customHeight="1" x14ac:dyDescent="0.2">
      <c r="B32" s="245"/>
      <c r="C32" s="238"/>
      <c r="D32" s="250" t="s">
        <v>206</v>
      </c>
      <c r="E32" s="246" t="s">
        <v>247</v>
      </c>
      <c r="F32" s="242">
        <v>15</v>
      </c>
      <c r="G32" s="242">
        <v>15</v>
      </c>
      <c r="H32" s="242">
        <v>10</v>
      </c>
      <c r="I32" s="242">
        <v>9.8000000000000007</v>
      </c>
      <c r="J32" s="241">
        <f t="shared" si="5"/>
        <v>-5.1999999999999993</v>
      </c>
      <c r="K32" s="242">
        <v>9.8000000000000007</v>
      </c>
      <c r="L32" s="242">
        <f t="shared" si="7"/>
        <v>98.000000000000014</v>
      </c>
      <c r="M32" s="242">
        <f t="shared" si="13"/>
        <v>15</v>
      </c>
      <c r="N32" s="241">
        <f t="shared" si="1"/>
        <v>100</v>
      </c>
      <c r="O32" s="241">
        <f t="shared" si="14"/>
        <v>0</v>
      </c>
      <c r="P32" s="241">
        <f t="shared" si="8"/>
        <v>-0.19999999999999929</v>
      </c>
      <c r="Q32" s="241">
        <f t="shared" si="15"/>
        <v>-0.2</v>
      </c>
      <c r="R32" s="242"/>
      <c r="S32" s="253"/>
      <c r="T32" s="253">
        <v>-0.2</v>
      </c>
      <c r="U32" s="242"/>
      <c r="V32" s="241">
        <v>0</v>
      </c>
      <c r="W32" s="241"/>
      <c r="X32" s="241"/>
      <c r="Y32" s="241"/>
      <c r="Z32" s="241"/>
      <c r="AA32" s="239" t="s">
        <v>66</v>
      </c>
      <c r="AB32" s="239" t="s">
        <v>66</v>
      </c>
    </row>
    <row r="33" spans="2:28" ht="67.5" customHeight="1" x14ac:dyDescent="0.2">
      <c r="B33" s="238" t="s">
        <v>87</v>
      </c>
      <c r="C33" s="254"/>
      <c r="D33" s="250"/>
      <c r="E33" s="255" t="s">
        <v>266</v>
      </c>
      <c r="F33" s="240">
        <f t="shared" ref="F33:K33" si="16">F34</f>
        <v>461077</v>
      </c>
      <c r="G33" s="240">
        <f t="shared" si="16"/>
        <v>413793</v>
      </c>
      <c r="H33" s="240">
        <f t="shared" si="16"/>
        <v>318001</v>
      </c>
      <c r="I33" s="240">
        <f t="shared" si="16"/>
        <v>407230.49527999997</v>
      </c>
      <c r="J33" s="240">
        <f t="shared" si="16"/>
        <v>-6562.5047200000117</v>
      </c>
      <c r="K33" s="240">
        <f t="shared" si="16"/>
        <v>318000.22927999997</v>
      </c>
      <c r="L33" s="242">
        <f t="shared" si="7"/>
        <v>99.999757635982263</v>
      </c>
      <c r="M33" s="240">
        <f t="shared" ref="M33:T33" si="17">M34</f>
        <v>461077</v>
      </c>
      <c r="N33" s="241">
        <f t="shared" si="1"/>
        <v>100</v>
      </c>
      <c r="O33" s="241">
        <f t="shared" si="14"/>
        <v>0</v>
      </c>
      <c r="P33" s="241">
        <f t="shared" si="17"/>
        <v>-0.77072000000059404</v>
      </c>
      <c r="Q33" s="241">
        <f t="shared" si="17"/>
        <v>-0.77</v>
      </c>
      <c r="R33" s="240">
        <f t="shared" si="17"/>
        <v>0</v>
      </c>
      <c r="S33" s="240">
        <f t="shared" si="17"/>
        <v>0</v>
      </c>
      <c r="T33" s="241">
        <f t="shared" si="17"/>
        <v>-0.77</v>
      </c>
      <c r="U33" s="241">
        <v>0</v>
      </c>
      <c r="V33" s="241">
        <v>0</v>
      </c>
      <c r="W33" s="241"/>
      <c r="X33" s="241"/>
      <c r="Y33" s="241"/>
      <c r="Z33" s="241"/>
      <c r="AA33" s="239"/>
      <c r="AB33" s="247"/>
    </row>
    <row r="34" spans="2:28" ht="33.75" customHeight="1" x14ac:dyDescent="0.2">
      <c r="B34" s="245"/>
      <c r="C34" s="238" t="s">
        <v>46</v>
      </c>
      <c r="D34" s="250"/>
      <c r="E34" s="247" t="s">
        <v>47</v>
      </c>
      <c r="F34" s="241">
        <f>F35+F36+F37+F38+F39+F40+F43+F44+F45+F41+F42+F46</f>
        <v>461077</v>
      </c>
      <c r="G34" s="241">
        <f t="shared" ref="G34:W34" si="18">G35+G36+G37+G38+G39+G40+G43+G44+G45+G41+G42+G46</f>
        <v>413793</v>
      </c>
      <c r="H34" s="241">
        <f t="shared" si="18"/>
        <v>318001</v>
      </c>
      <c r="I34" s="241">
        <f t="shared" si="18"/>
        <v>407230.49527999997</v>
      </c>
      <c r="J34" s="241">
        <f t="shared" si="18"/>
        <v>-6562.5047200000117</v>
      </c>
      <c r="K34" s="241">
        <f t="shared" si="18"/>
        <v>318000.22927999997</v>
      </c>
      <c r="L34" s="242">
        <f t="shared" si="7"/>
        <v>99.999757635982263</v>
      </c>
      <c r="M34" s="241">
        <f t="shared" si="18"/>
        <v>461077</v>
      </c>
      <c r="N34" s="241">
        <f t="shared" si="18"/>
        <v>1200</v>
      </c>
      <c r="O34" s="241">
        <f t="shared" si="18"/>
        <v>0</v>
      </c>
      <c r="P34" s="241">
        <f t="shared" si="18"/>
        <v>-0.77072000000059404</v>
      </c>
      <c r="Q34" s="241">
        <f t="shared" si="18"/>
        <v>-0.77</v>
      </c>
      <c r="R34" s="241">
        <f t="shared" si="18"/>
        <v>0</v>
      </c>
      <c r="S34" s="241">
        <f t="shared" si="18"/>
        <v>0</v>
      </c>
      <c r="T34" s="241">
        <f t="shared" si="18"/>
        <v>-0.77</v>
      </c>
      <c r="U34" s="241">
        <f t="shared" si="18"/>
        <v>0</v>
      </c>
      <c r="V34" s="241">
        <f t="shared" si="18"/>
        <v>0</v>
      </c>
      <c r="W34" s="241">
        <f t="shared" si="18"/>
        <v>0</v>
      </c>
      <c r="X34" s="241"/>
      <c r="Y34" s="241"/>
      <c r="Z34" s="241"/>
      <c r="AA34" s="239"/>
      <c r="AB34" s="239"/>
    </row>
    <row r="35" spans="2:28" x14ac:dyDescent="0.2">
      <c r="B35" s="245"/>
      <c r="C35" s="238"/>
      <c r="D35" s="238" t="s">
        <v>88</v>
      </c>
      <c r="E35" s="247" t="s">
        <v>49</v>
      </c>
      <c r="F35" s="241">
        <v>137334</v>
      </c>
      <c r="G35" s="241">
        <v>98008</v>
      </c>
      <c r="H35" s="241">
        <v>98008</v>
      </c>
      <c r="I35" s="241">
        <v>98008</v>
      </c>
      <c r="J35" s="241">
        <f t="shared" ref="J35:J46" si="19">I35-G35</f>
        <v>0</v>
      </c>
      <c r="K35" s="241">
        <v>98008</v>
      </c>
      <c r="L35" s="242">
        <f t="shared" si="7"/>
        <v>100</v>
      </c>
      <c r="M35" s="242">
        <f t="shared" ref="M35:M46" si="20">F35</f>
        <v>137334</v>
      </c>
      <c r="N35" s="241">
        <f t="shared" si="1"/>
        <v>100</v>
      </c>
      <c r="O35" s="241">
        <f t="shared" ref="O35:O46" si="21">M35-F35</f>
        <v>0</v>
      </c>
      <c r="P35" s="241">
        <f t="shared" ref="P35:P46" si="22">K35-H35</f>
        <v>0</v>
      </c>
      <c r="Q35" s="241">
        <f t="shared" ref="Q35:Q46" si="23">R35+S35+T35</f>
        <v>0</v>
      </c>
      <c r="R35" s="241"/>
      <c r="S35" s="242"/>
      <c r="T35" s="241"/>
      <c r="U35" s="241"/>
      <c r="V35" s="241">
        <f>P35-Q35-U35</f>
        <v>0</v>
      </c>
      <c r="W35" s="241"/>
      <c r="X35" s="241"/>
      <c r="Y35" s="241"/>
      <c r="Z35" s="241"/>
      <c r="AA35" s="239"/>
      <c r="AB35" s="239"/>
    </row>
    <row r="36" spans="2:28" x14ac:dyDescent="0.2">
      <c r="B36" s="245"/>
      <c r="C36" s="238"/>
      <c r="D36" s="250" t="s">
        <v>55</v>
      </c>
      <c r="E36" s="246" t="s">
        <v>56</v>
      </c>
      <c r="F36" s="241">
        <v>4732</v>
      </c>
      <c r="G36" s="241">
        <v>2876</v>
      </c>
      <c r="H36" s="241">
        <v>2876</v>
      </c>
      <c r="I36" s="241">
        <v>2876</v>
      </c>
      <c r="J36" s="241">
        <f t="shared" si="19"/>
        <v>0</v>
      </c>
      <c r="K36" s="241">
        <v>2876</v>
      </c>
      <c r="L36" s="242">
        <f t="shared" si="7"/>
        <v>100</v>
      </c>
      <c r="M36" s="242">
        <f t="shared" si="20"/>
        <v>4732</v>
      </c>
      <c r="N36" s="241">
        <f t="shared" si="1"/>
        <v>100</v>
      </c>
      <c r="O36" s="241">
        <f t="shared" si="21"/>
        <v>0</v>
      </c>
      <c r="P36" s="241">
        <f t="shared" si="22"/>
        <v>0</v>
      </c>
      <c r="Q36" s="241">
        <f t="shared" si="23"/>
        <v>0</v>
      </c>
      <c r="R36" s="242"/>
      <c r="S36" s="242"/>
      <c r="T36" s="241"/>
      <c r="U36" s="241"/>
      <c r="V36" s="241">
        <v>0</v>
      </c>
      <c r="W36" s="241"/>
      <c r="X36" s="241"/>
      <c r="Y36" s="241"/>
      <c r="Z36" s="241"/>
      <c r="AA36" s="239"/>
      <c r="AB36" s="239"/>
    </row>
    <row r="37" spans="2:28" ht="38.25" x14ac:dyDescent="0.2">
      <c r="B37" s="245"/>
      <c r="C37" s="238"/>
      <c r="D37" s="250" t="s">
        <v>57</v>
      </c>
      <c r="E37" s="251" t="s">
        <v>58</v>
      </c>
      <c r="F37" s="241">
        <v>4697</v>
      </c>
      <c r="G37" s="241">
        <v>2625</v>
      </c>
      <c r="H37" s="241">
        <v>2625</v>
      </c>
      <c r="I37" s="241">
        <v>2625</v>
      </c>
      <c r="J37" s="241">
        <f t="shared" si="19"/>
        <v>0</v>
      </c>
      <c r="K37" s="241">
        <v>2625</v>
      </c>
      <c r="L37" s="242">
        <f t="shared" si="7"/>
        <v>100</v>
      </c>
      <c r="M37" s="242">
        <f t="shared" si="20"/>
        <v>4697</v>
      </c>
      <c r="N37" s="241">
        <f t="shared" si="1"/>
        <v>100</v>
      </c>
      <c r="O37" s="241">
        <f t="shared" si="21"/>
        <v>0</v>
      </c>
      <c r="P37" s="241">
        <f t="shared" si="22"/>
        <v>0</v>
      </c>
      <c r="Q37" s="241">
        <f t="shared" si="23"/>
        <v>0</v>
      </c>
      <c r="R37" s="242"/>
      <c r="S37" s="242"/>
      <c r="T37" s="241"/>
      <c r="U37" s="241"/>
      <c r="V37" s="241">
        <v>0</v>
      </c>
      <c r="W37" s="241"/>
      <c r="X37" s="241"/>
      <c r="Y37" s="241"/>
      <c r="Z37" s="241"/>
      <c r="AA37" s="239"/>
      <c r="AB37" s="239"/>
    </row>
    <row r="38" spans="2:28" x14ac:dyDescent="0.2">
      <c r="B38" s="245"/>
      <c r="C38" s="238"/>
      <c r="D38" s="250" t="s">
        <v>59</v>
      </c>
      <c r="E38" s="246" t="s">
        <v>60</v>
      </c>
      <c r="F38" s="241">
        <v>7076</v>
      </c>
      <c r="G38" s="241">
        <v>6451</v>
      </c>
      <c r="H38" s="241">
        <v>6451</v>
      </c>
      <c r="I38" s="241">
        <v>6451</v>
      </c>
      <c r="J38" s="241">
        <f t="shared" si="19"/>
        <v>0</v>
      </c>
      <c r="K38" s="241">
        <v>6451</v>
      </c>
      <c r="L38" s="242">
        <f t="shared" si="7"/>
        <v>100</v>
      </c>
      <c r="M38" s="242">
        <f t="shared" si="20"/>
        <v>7076</v>
      </c>
      <c r="N38" s="241">
        <f t="shared" si="1"/>
        <v>100</v>
      </c>
      <c r="O38" s="241">
        <f t="shared" si="21"/>
        <v>0</v>
      </c>
      <c r="P38" s="241">
        <f t="shared" si="22"/>
        <v>0</v>
      </c>
      <c r="Q38" s="241">
        <f t="shared" si="23"/>
        <v>0</v>
      </c>
      <c r="R38" s="242"/>
      <c r="S38" s="241"/>
      <c r="T38" s="241"/>
      <c r="U38" s="241"/>
      <c r="V38" s="241">
        <v>0</v>
      </c>
      <c r="W38" s="241"/>
      <c r="X38" s="241"/>
      <c r="Y38" s="241"/>
      <c r="Z38" s="241"/>
      <c r="AA38" s="239"/>
      <c r="AB38" s="239"/>
    </row>
    <row r="39" spans="2:28" ht="38.25" x14ac:dyDescent="0.2">
      <c r="B39" s="245"/>
      <c r="C39" s="238"/>
      <c r="D39" s="250" t="s">
        <v>61</v>
      </c>
      <c r="E39" s="246" t="s">
        <v>62</v>
      </c>
      <c r="F39" s="241">
        <v>6201</v>
      </c>
      <c r="G39" s="241">
        <v>4500</v>
      </c>
      <c r="H39" s="241">
        <v>4500</v>
      </c>
      <c r="I39" s="241">
        <v>4500</v>
      </c>
      <c r="J39" s="241">
        <f t="shared" si="19"/>
        <v>0</v>
      </c>
      <c r="K39" s="241">
        <v>4500</v>
      </c>
      <c r="L39" s="242">
        <f t="shared" si="7"/>
        <v>100</v>
      </c>
      <c r="M39" s="242">
        <f t="shared" si="20"/>
        <v>6201</v>
      </c>
      <c r="N39" s="241">
        <f t="shared" si="1"/>
        <v>100</v>
      </c>
      <c r="O39" s="241">
        <f t="shared" si="21"/>
        <v>0</v>
      </c>
      <c r="P39" s="241">
        <f t="shared" si="22"/>
        <v>0</v>
      </c>
      <c r="Q39" s="241">
        <f t="shared" si="23"/>
        <v>0</v>
      </c>
      <c r="R39" s="242"/>
      <c r="S39" s="241"/>
      <c r="T39" s="241"/>
      <c r="U39" s="241"/>
      <c r="V39" s="241">
        <v>0</v>
      </c>
      <c r="W39" s="241"/>
      <c r="X39" s="241"/>
      <c r="Y39" s="241"/>
      <c r="Z39" s="241"/>
      <c r="AA39" s="239"/>
      <c r="AB39" s="239"/>
    </row>
    <row r="40" spans="2:28" ht="51" x14ac:dyDescent="0.2">
      <c r="B40" s="245"/>
      <c r="C40" s="238"/>
      <c r="D40" s="250" t="s">
        <v>64</v>
      </c>
      <c r="E40" s="251" t="s">
        <v>65</v>
      </c>
      <c r="F40" s="241">
        <v>4134</v>
      </c>
      <c r="G40" s="241">
        <v>2430</v>
      </c>
      <c r="H40" s="241">
        <v>2430</v>
      </c>
      <c r="I40" s="241">
        <v>2430</v>
      </c>
      <c r="J40" s="241">
        <f t="shared" si="19"/>
        <v>0</v>
      </c>
      <c r="K40" s="241">
        <v>2430</v>
      </c>
      <c r="L40" s="242">
        <f t="shared" si="7"/>
        <v>100</v>
      </c>
      <c r="M40" s="242">
        <f t="shared" si="20"/>
        <v>4134</v>
      </c>
      <c r="N40" s="241">
        <f t="shared" si="1"/>
        <v>100</v>
      </c>
      <c r="O40" s="241">
        <f t="shared" si="21"/>
        <v>0</v>
      </c>
      <c r="P40" s="241">
        <f t="shared" si="22"/>
        <v>0</v>
      </c>
      <c r="Q40" s="241">
        <f t="shared" si="23"/>
        <v>0</v>
      </c>
      <c r="R40" s="242"/>
      <c r="S40" s="241"/>
      <c r="T40" s="241"/>
      <c r="U40" s="241"/>
      <c r="V40" s="241">
        <v>0</v>
      </c>
      <c r="W40" s="241"/>
      <c r="X40" s="241"/>
      <c r="Y40" s="241"/>
      <c r="Z40" s="241"/>
      <c r="AA40" s="239"/>
      <c r="AB40" s="239"/>
    </row>
    <row r="41" spans="2:28" ht="38.25" x14ac:dyDescent="0.2">
      <c r="B41" s="245"/>
      <c r="C41" s="238"/>
      <c r="D41" s="250" t="s">
        <v>91</v>
      </c>
      <c r="E41" s="247" t="s">
        <v>92</v>
      </c>
      <c r="F41" s="241">
        <v>75785</v>
      </c>
      <c r="G41" s="241">
        <v>75785</v>
      </c>
      <c r="H41" s="241">
        <v>49914</v>
      </c>
      <c r="I41" s="241">
        <v>69224.131999999998</v>
      </c>
      <c r="J41" s="241">
        <f t="shared" si="19"/>
        <v>-6560.8680000000022</v>
      </c>
      <c r="K41" s="241">
        <v>49914</v>
      </c>
      <c r="L41" s="242">
        <f t="shared" si="7"/>
        <v>100</v>
      </c>
      <c r="M41" s="242">
        <f t="shared" si="20"/>
        <v>75785</v>
      </c>
      <c r="N41" s="241">
        <f t="shared" si="1"/>
        <v>100</v>
      </c>
      <c r="O41" s="241">
        <f t="shared" si="21"/>
        <v>0</v>
      </c>
      <c r="P41" s="241">
        <f t="shared" si="22"/>
        <v>0</v>
      </c>
      <c r="Q41" s="241">
        <f t="shared" si="23"/>
        <v>0</v>
      </c>
      <c r="R41" s="241"/>
      <c r="S41" s="242"/>
      <c r="T41" s="241"/>
      <c r="U41" s="241"/>
      <c r="V41" s="241">
        <v>0</v>
      </c>
      <c r="W41" s="241"/>
      <c r="X41" s="241"/>
      <c r="Y41" s="241"/>
      <c r="Z41" s="241"/>
      <c r="AA41" s="239"/>
      <c r="AB41" s="239" t="s">
        <v>242</v>
      </c>
    </row>
    <row r="42" spans="2:28" ht="63.75" x14ac:dyDescent="0.2">
      <c r="B42" s="245"/>
      <c r="C42" s="238"/>
      <c r="D42" s="250" t="s">
        <v>93</v>
      </c>
      <c r="E42" s="247" t="s">
        <v>94</v>
      </c>
      <c r="F42" s="241">
        <v>100</v>
      </c>
      <c r="G42" s="241">
        <v>100</v>
      </c>
      <c r="H42" s="241">
        <v>100</v>
      </c>
      <c r="I42" s="241">
        <v>99.724000000000004</v>
      </c>
      <c r="J42" s="241">
        <f t="shared" si="19"/>
        <v>-0.27599999999999625</v>
      </c>
      <c r="K42" s="241">
        <v>99.724000000000004</v>
      </c>
      <c r="L42" s="242">
        <f t="shared" si="7"/>
        <v>99.724000000000004</v>
      </c>
      <c r="M42" s="242">
        <f t="shared" si="20"/>
        <v>100</v>
      </c>
      <c r="N42" s="241">
        <f t="shared" si="1"/>
        <v>100</v>
      </c>
      <c r="O42" s="241">
        <f t="shared" si="21"/>
        <v>0</v>
      </c>
      <c r="P42" s="241">
        <f t="shared" si="22"/>
        <v>-0.27599999999999625</v>
      </c>
      <c r="Q42" s="241">
        <f t="shared" si="23"/>
        <v>-0.27600000000000002</v>
      </c>
      <c r="R42" s="241"/>
      <c r="S42" s="242"/>
      <c r="T42" s="241">
        <v>-0.27600000000000002</v>
      </c>
      <c r="U42" s="241"/>
      <c r="V42" s="241">
        <v>0</v>
      </c>
      <c r="W42" s="241"/>
      <c r="X42" s="241"/>
      <c r="Y42" s="241"/>
      <c r="Z42" s="241"/>
      <c r="AA42" s="239" t="s">
        <v>54</v>
      </c>
      <c r="AB42" s="239" t="s">
        <v>54</v>
      </c>
    </row>
    <row r="43" spans="2:28" ht="63.75" x14ac:dyDescent="0.2">
      <c r="B43" s="245"/>
      <c r="C43" s="238"/>
      <c r="D43" s="250" t="s">
        <v>71</v>
      </c>
      <c r="E43" s="252" t="s">
        <v>72</v>
      </c>
      <c r="F43" s="241">
        <v>8822</v>
      </c>
      <c r="G43" s="241">
        <v>8822</v>
      </c>
      <c r="H43" s="241">
        <v>8822</v>
      </c>
      <c r="I43" s="241">
        <v>8821.5052799999994</v>
      </c>
      <c r="J43" s="241">
        <f t="shared" si="19"/>
        <v>-0.49472000000059779</v>
      </c>
      <c r="K43" s="241">
        <v>8821.5052799999994</v>
      </c>
      <c r="L43" s="242">
        <f t="shared" si="7"/>
        <v>99.994392201314881</v>
      </c>
      <c r="M43" s="242">
        <f t="shared" si="20"/>
        <v>8822</v>
      </c>
      <c r="N43" s="241">
        <f t="shared" si="1"/>
        <v>100</v>
      </c>
      <c r="O43" s="241">
        <f t="shared" si="21"/>
        <v>0</v>
      </c>
      <c r="P43" s="241">
        <f t="shared" si="22"/>
        <v>-0.49472000000059779</v>
      </c>
      <c r="Q43" s="241">
        <f t="shared" si="23"/>
        <v>-0.49399999999999999</v>
      </c>
      <c r="R43" s="242"/>
      <c r="S43" s="242"/>
      <c r="T43" s="242">
        <v>-0.49399999999999999</v>
      </c>
      <c r="U43" s="242"/>
      <c r="V43" s="241">
        <v>0</v>
      </c>
      <c r="W43" s="241"/>
      <c r="X43" s="241"/>
      <c r="Y43" s="241"/>
      <c r="Z43" s="241"/>
      <c r="AA43" s="239" t="s">
        <v>54</v>
      </c>
      <c r="AB43" s="239" t="s">
        <v>54</v>
      </c>
    </row>
    <row r="44" spans="2:28" ht="51" x14ac:dyDescent="0.2">
      <c r="B44" s="245"/>
      <c r="C44" s="238"/>
      <c r="D44" s="250" t="s">
        <v>75</v>
      </c>
      <c r="E44" s="246" t="s">
        <v>76</v>
      </c>
      <c r="F44" s="241">
        <v>2524</v>
      </c>
      <c r="G44" s="241">
        <v>2524</v>
      </c>
      <c r="H44" s="241">
        <v>2524</v>
      </c>
      <c r="I44" s="241">
        <v>2524</v>
      </c>
      <c r="J44" s="241">
        <f t="shared" si="19"/>
        <v>0</v>
      </c>
      <c r="K44" s="241">
        <v>2524</v>
      </c>
      <c r="L44" s="242">
        <f t="shared" si="7"/>
        <v>100</v>
      </c>
      <c r="M44" s="242">
        <f t="shared" si="20"/>
        <v>2524</v>
      </c>
      <c r="N44" s="241">
        <f t="shared" si="1"/>
        <v>100</v>
      </c>
      <c r="O44" s="241">
        <f t="shared" si="21"/>
        <v>0</v>
      </c>
      <c r="P44" s="241">
        <f t="shared" si="22"/>
        <v>0</v>
      </c>
      <c r="Q44" s="241">
        <f t="shared" si="23"/>
        <v>0</v>
      </c>
      <c r="R44" s="242"/>
      <c r="S44" s="242"/>
      <c r="T44" s="242"/>
      <c r="U44" s="242"/>
      <c r="V44" s="241">
        <v>0</v>
      </c>
      <c r="W44" s="241"/>
      <c r="X44" s="241"/>
      <c r="Y44" s="241"/>
      <c r="Z44" s="241"/>
      <c r="AA44" s="239"/>
      <c r="AB44" s="239"/>
    </row>
    <row r="45" spans="2:28" ht="63.75" x14ac:dyDescent="0.2">
      <c r="B45" s="245"/>
      <c r="C45" s="238"/>
      <c r="D45" s="250" t="s">
        <v>77</v>
      </c>
      <c r="E45" s="246" t="s">
        <v>78</v>
      </c>
      <c r="F45" s="242">
        <v>209652</v>
      </c>
      <c r="G45" s="242">
        <v>209652</v>
      </c>
      <c r="H45" s="242">
        <v>139731</v>
      </c>
      <c r="I45" s="242">
        <v>209651.13399999999</v>
      </c>
      <c r="J45" s="241">
        <f t="shared" si="19"/>
        <v>-0.8660000000090804</v>
      </c>
      <c r="K45" s="242">
        <v>139731</v>
      </c>
      <c r="L45" s="242">
        <f t="shared" si="7"/>
        <v>100</v>
      </c>
      <c r="M45" s="242">
        <f t="shared" si="20"/>
        <v>209652</v>
      </c>
      <c r="N45" s="241">
        <f t="shared" si="1"/>
        <v>100</v>
      </c>
      <c r="O45" s="241">
        <f t="shared" si="21"/>
        <v>0</v>
      </c>
      <c r="P45" s="241">
        <f t="shared" si="22"/>
        <v>0</v>
      </c>
      <c r="Q45" s="241">
        <f t="shared" si="23"/>
        <v>0</v>
      </c>
      <c r="R45" s="242"/>
      <c r="S45" s="242"/>
      <c r="T45" s="242"/>
      <c r="U45" s="242"/>
      <c r="V45" s="241">
        <v>0</v>
      </c>
      <c r="W45" s="241"/>
      <c r="X45" s="241"/>
      <c r="Y45" s="241"/>
      <c r="Z45" s="241"/>
      <c r="AA45" s="239"/>
      <c r="AB45" s="239" t="s">
        <v>54</v>
      </c>
    </row>
    <row r="46" spans="2:28" ht="38.25" x14ac:dyDescent="0.2">
      <c r="B46" s="245"/>
      <c r="C46" s="238"/>
      <c r="D46" s="250" t="s">
        <v>206</v>
      </c>
      <c r="E46" s="246" t="s">
        <v>247</v>
      </c>
      <c r="F46" s="242">
        <v>20</v>
      </c>
      <c r="G46" s="242">
        <v>20</v>
      </c>
      <c r="H46" s="242">
        <v>20</v>
      </c>
      <c r="I46" s="242">
        <v>20</v>
      </c>
      <c r="J46" s="241">
        <f t="shared" si="19"/>
        <v>0</v>
      </c>
      <c r="K46" s="242">
        <v>20</v>
      </c>
      <c r="L46" s="242">
        <f t="shared" ref="L46" si="24">(K46/H46)*100</f>
        <v>100</v>
      </c>
      <c r="M46" s="242">
        <f t="shared" si="20"/>
        <v>20</v>
      </c>
      <c r="N46" s="241">
        <f t="shared" ref="N46" si="25">M46/F46*100</f>
        <v>100</v>
      </c>
      <c r="O46" s="241">
        <f t="shared" si="21"/>
        <v>0</v>
      </c>
      <c r="P46" s="241">
        <f t="shared" si="22"/>
        <v>0</v>
      </c>
      <c r="Q46" s="241">
        <f t="shared" si="23"/>
        <v>0</v>
      </c>
      <c r="R46" s="242"/>
      <c r="S46" s="253"/>
      <c r="T46" s="253"/>
      <c r="U46" s="242"/>
      <c r="V46" s="241">
        <v>0</v>
      </c>
      <c r="W46" s="241"/>
      <c r="X46" s="241"/>
      <c r="Y46" s="241"/>
      <c r="Z46" s="241"/>
      <c r="AA46" s="239"/>
      <c r="AB46" s="239"/>
    </row>
    <row r="47" spans="2:28" ht="87" customHeight="1" x14ac:dyDescent="0.2">
      <c r="B47" s="245" t="s">
        <v>99</v>
      </c>
      <c r="C47" s="238"/>
      <c r="D47" s="238"/>
      <c r="E47" s="256" t="s">
        <v>265</v>
      </c>
      <c r="F47" s="241">
        <f t="shared" ref="F47:K47" si="26">F48</f>
        <v>443065</v>
      </c>
      <c r="G47" s="241">
        <f t="shared" si="26"/>
        <v>315647</v>
      </c>
      <c r="H47" s="241">
        <f t="shared" si="26"/>
        <v>277856</v>
      </c>
      <c r="I47" s="241">
        <f t="shared" si="26"/>
        <v>298988.97113000002</v>
      </c>
      <c r="J47" s="241">
        <f t="shared" si="26"/>
        <v>-16658.028870000002</v>
      </c>
      <c r="K47" s="241">
        <f t="shared" si="26"/>
        <v>277845.17713000003</v>
      </c>
      <c r="L47" s="242">
        <f t="shared" si="7"/>
        <v>99.996104863670396</v>
      </c>
      <c r="M47" s="241">
        <f t="shared" ref="M47:V47" si="27">M48</f>
        <v>443065</v>
      </c>
      <c r="N47" s="241">
        <f t="shared" si="1"/>
        <v>100</v>
      </c>
      <c r="O47" s="241">
        <f t="shared" si="27"/>
        <v>0</v>
      </c>
      <c r="P47" s="241">
        <f t="shared" si="27"/>
        <v>-10.822870000001247</v>
      </c>
      <c r="Q47" s="241">
        <f t="shared" si="27"/>
        <v>-10.82</v>
      </c>
      <c r="R47" s="241">
        <f t="shared" si="27"/>
        <v>0</v>
      </c>
      <c r="S47" s="241">
        <f t="shared" si="27"/>
        <v>-3.956</v>
      </c>
      <c r="T47" s="241">
        <f t="shared" si="27"/>
        <v>-6.8639999999999999</v>
      </c>
      <c r="U47" s="241">
        <f t="shared" si="27"/>
        <v>0</v>
      </c>
      <c r="V47" s="241">
        <f t="shared" si="27"/>
        <v>-1.8700000003310513E-3</v>
      </c>
      <c r="W47" s="241"/>
      <c r="X47" s="241"/>
      <c r="Y47" s="241"/>
      <c r="Z47" s="241"/>
      <c r="AA47" s="257"/>
      <c r="AB47" s="239"/>
    </row>
    <row r="48" spans="2:28" ht="25.5" x14ac:dyDescent="0.2">
      <c r="B48" s="245"/>
      <c r="C48" s="238" t="s">
        <v>46</v>
      </c>
      <c r="D48" s="250"/>
      <c r="E48" s="247" t="s">
        <v>47</v>
      </c>
      <c r="F48" s="241">
        <f t="shared" ref="F48:V48" si="28">SUM(F49:F65)</f>
        <v>443065</v>
      </c>
      <c r="G48" s="241">
        <f t="shared" si="28"/>
        <v>315647</v>
      </c>
      <c r="H48" s="241">
        <f t="shared" si="28"/>
        <v>277856</v>
      </c>
      <c r="I48" s="241">
        <f t="shared" si="28"/>
        <v>298988.97113000002</v>
      </c>
      <c r="J48" s="241">
        <f t="shared" si="28"/>
        <v>-16658.028870000002</v>
      </c>
      <c r="K48" s="241">
        <f t="shared" si="28"/>
        <v>277845.17713000003</v>
      </c>
      <c r="L48" s="242">
        <f t="shared" si="7"/>
        <v>99.996104863670396</v>
      </c>
      <c r="M48" s="241">
        <f t="shared" si="28"/>
        <v>443065</v>
      </c>
      <c r="N48" s="241">
        <f t="shared" si="28"/>
        <v>1700</v>
      </c>
      <c r="O48" s="241">
        <f t="shared" si="28"/>
        <v>0</v>
      </c>
      <c r="P48" s="241">
        <f t="shared" si="28"/>
        <v>-10.822870000001247</v>
      </c>
      <c r="Q48" s="241">
        <f t="shared" si="28"/>
        <v>-10.82</v>
      </c>
      <c r="R48" s="241">
        <f t="shared" si="28"/>
        <v>0</v>
      </c>
      <c r="S48" s="241">
        <f t="shared" si="28"/>
        <v>-3.956</v>
      </c>
      <c r="T48" s="241">
        <f t="shared" si="28"/>
        <v>-6.8639999999999999</v>
      </c>
      <c r="U48" s="241">
        <f t="shared" si="28"/>
        <v>0</v>
      </c>
      <c r="V48" s="241">
        <f t="shared" si="28"/>
        <v>-1.8700000003310513E-3</v>
      </c>
      <c r="W48" s="241"/>
      <c r="X48" s="241"/>
      <c r="Y48" s="241"/>
      <c r="Z48" s="241"/>
      <c r="AA48" s="239"/>
      <c r="AB48" s="239"/>
    </row>
    <row r="49" spans="2:28" x14ac:dyDescent="0.2">
      <c r="B49" s="245"/>
      <c r="C49" s="238"/>
      <c r="D49" s="250" t="s">
        <v>88</v>
      </c>
      <c r="E49" s="246" t="s">
        <v>49</v>
      </c>
      <c r="F49" s="241">
        <v>312949</v>
      </c>
      <c r="G49" s="241">
        <v>211800</v>
      </c>
      <c r="H49" s="241">
        <v>211800</v>
      </c>
      <c r="I49" s="241">
        <v>211800</v>
      </c>
      <c r="J49" s="241">
        <f t="shared" ref="J49:J65" si="29">I49-G49</f>
        <v>0</v>
      </c>
      <c r="K49" s="241">
        <v>211800</v>
      </c>
      <c r="L49" s="242">
        <f t="shared" si="7"/>
        <v>100</v>
      </c>
      <c r="M49" s="242">
        <f t="shared" ref="M49:M65" si="30">F49</f>
        <v>312949</v>
      </c>
      <c r="N49" s="241">
        <f t="shared" ref="N49:N66" si="31">M49/F49*100</f>
        <v>100</v>
      </c>
      <c r="O49" s="241">
        <f t="shared" ref="O49:O59" si="32">M49-F49</f>
        <v>0</v>
      </c>
      <c r="P49" s="241">
        <f t="shared" ref="P49:P65" si="33">K49-H49</f>
        <v>0</v>
      </c>
      <c r="Q49" s="241">
        <f t="shared" ref="Q49:Q54" si="34">R49+S49+T49</f>
        <v>0</v>
      </c>
      <c r="R49" s="241"/>
      <c r="S49" s="242"/>
      <c r="T49" s="241"/>
      <c r="U49" s="241"/>
      <c r="V49" s="241">
        <f t="shared" ref="V49:V52" si="35">P49-Q49-U49</f>
        <v>0</v>
      </c>
      <c r="W49" s="241"/>
      <c r="X49" s="241"/>
      <c r="Y49" s="241"/>
      <c r="Z49" s="241"/>
      <c r="AA49" s="239"/>
      <c r="AB49" s="239"/>
    </row>
    <row r="50" spans="2:28" x14ac:dyDescent="0.2">
      <c r="B50" s="245"/>
      <c r="C50" s="238"/>
      <c r="D50" s="238" t="s">
        <v>101</v>
      </c>
      <c r="E50" s="247" t="s">
        <v>56</v>
      </c>
      <c r="F50" s="241">
        <v>14219</v>
      </c>
      <c r="G50" s="241">
        <v>12500</v>
      </c>
      <c r="H50" s="241">
        <v>12500</v>
      </c>
      <c r="I50" s="241">
        <v>12500</v>
      </c>
      <c r="J50" s="241">
        <f t="shared" si="29"/>
        <v>0</v>
      </c>
      <c r="K50" s="241">
        <v>12500</v>
      </c>
      <c r="L50" s="242">
        <f t="shared" si="7"/>
        <v>100</v>
      </c>
      <c r="M50" s="242">
        <f t="shared" si="30"/>
        <v>14219</v>
      </c>
      <c r="N50" s="241">
        <f t="shared" si="31"/>
        <v>100</v>
      </c>
      <c r="O50" s="241">
        <f t="shared" si="32"/>
        <v>0</v>
      </c>
      <c r="P50" s="241">
        <f t="shared" si="33"/>
        <v>0</v>
      </c>
      <c r="Q50" s="241">
        <f t="shared" si="34"/>
        <v>0</v>
      </c>
      <c r="R50" s="241"/>
      <c r="S50" s="242"/>
      <c r="T50" s="241"/>
      <c r="U50" s="241"/>
      <c r="V50" s="241">
        <f t="shared" si="35"/>
        <v>0</v>
      </c>
      <c r="W50" s="241"/>
      <c r="X50" s="241"/>
      <c r="Y50" s="241"/>
      <c r="Z50" s="241"/>
      <c r="AA50" s="239"/>
      <c r="AB50" s="239"/>
    </row>
    <row r="51" spans="2:28" ht="38.25" x14ac:dyDescent="0.2">
      <c r="B51" s="245"/>
      <c r="C51" s="238"/>
      <c r="D51" s="250" t="s">
        <v>103</v>
      </c>
      <c r="E51" s="251" t="s">
        <v>58</v>
      </c>
      <c r="F51" s="241">
        <v>8113</v>
      </c>
      <c r="G51" s="241">
        <v>4154</v>
      </c>
      <c r="H51" s="241">
        <v>4154</v>
      </c>
      <c r="I51" s="241">
        <v>4154</v>
      </c>
      <c r="J51" s="241">
        <f t="shared" si="29"/>
        <v>0</v>
      </c>
      <c r="K51" s="241">
        <v>4154</v>
      </c>
      <c r="L51" s="242">
        <f t="shared" si="7"/>
        <v>100</v>
      </c>
      <c r="M51" s="242">
        <f t="shared" si="30"/>
        <v>8113</v>
      </c>
      <c r="N51" s="241">
        <f t="shared" si="31"/>
        <v>100</v>
      </c>
      <c r="O51" s="241">
        <f t="shared" si="32"/>
        <v>0</v>
      </c>
      <c r="P51" s="241">
        <f t="shared" si="33"/>
        <v>0</v>
      </c>
      <c r="Q51" s="241">
        <f t="shared" si="34"/>
        <v>0</v>
      </c>
      <c r="R51" s="242"/>
      <c r="S51" s="242"/>
      <c r="T51" s="241"/>
      <c r="U51" s="241"/>
      <c r="V51" s="241">
        <v>0</v>
      </c>
      <c r="W51" s="241"/>
      <c r="X51" s="241"/>
      <c r="Y51" s="241"/>
      <c r="Z51" s="241"/>
      <c r="AA51" s="239"/>
      <c r="AB51" s="239"/>
    </row>
    <row r="52" spans="2:28" x14ac:dyDescent="0.2">
      <c r="B52" s="245"/>
      <c r="C52" s="238"/>
      <c r="D52" s="238" t="s">
        <v>59</v>
      </c>
      <c r="E52" s="247" t="s">
        <v>60</v>
      </c>
      <c r="F52" s="241">
        <v>16524</v>
      </c>
      <c r="G52" s="241">
        <v>9300</v>
      </c>
      <c r="H52" s="241">
        <v>9300</v>
      </c>
      <c r="I52" s="241">
        <v>9300</v>
      </c>
      <c r="J52" s="241">
        <f t="shared" si="29"/>
        <v>0</v>
      </c>
      <c r="K52" s="241">
        <v>9300</v>
      </c>
      <c r="L52" s="242">
        <f t="shared" si="7"/>
        <v>100</v>
      </c>
      <c r="M52" s="242">
        <f t="shared" si="30"/>
        <v>16524</v>
      </c>
      <c r="N52" s="241">
        <f t="shared" si="31"/>
        <v>100</v>
      </c>
      <c r="O52" s="241">
        <f t="shared" si="32"/>
        <v>0</v>
      </c>
      <c r="P52" s="241">
        <f t="shared" si="33"/>
        <v>0</v>
      </c>
      <c r="Q52" s="241">
        <f t="shared" si="34"/>
        <v>0</v>
      </c>
      <c r="R52" s="241"/>
      <c r="S52" s="242"/>
      <c r="T52" s="241"/>
      <c r="U52" s="241"/>
      <c r="V52" s="241">
        <f t="shared" si="35"/>
        <v>0</v>
      </c>
      <c r="W52" s="241"/>
      <c r="X52" s="241"/>
      <c r="Y52" s="241"/>
      <c r="Z52" s="241"/>
      <c r="AA52" s="239"/>
      <c r="AB52" s="239"/>
    </row>
    <row r="53" spans="2:28" ht="38.25" x14ac:dyDescent="0.2">
      <c r="B53" s="245"/>
      <c r="C53" s="238"/>
      <c r="D53" s="238" t="s">
        <v>61</v>
      </c>
      <c r="E53" s="247" t="s">
        <v>102</v>
      </c>
      <c r="F53" s="241">
        <v>14083</v>
      </c>
      <c r="G53" s="241">
        <v>8880</v>
      </c>
      <c r="H53" s="241">
        <v>8880</v>
      </c>
      <c r="I53" s="241">
        <v>8880</v>
      </c>
      <c r="J53" s="241">
        <f t="shared" si="29"/>
        <v>0</v>
      </c>
      <c r="K53" s="241">
        <v>8880</v>
      </c>
      <c r="L53" s="242">
        <f t="shared" si="7"/>
        <v>100</v>
      </c>
      <c r="M53" s="242">
        <f t="shared" si="30"/>
        <v>14083</v>
      </c>
      <c r="N53" s="241">
        <f t="shared" si="31"/>
        <v>100</v>
      </c>
      <c r="O53" s="241">
        <f t="shared" si="32"/>
        <v>0</v>
      </c>
      <c r="P53" s="241">
        <f t="shared" si="33"/>
        <v>0</v>
      </c>
      <c r="Q53" s="241">
        <f t="shared" si="34"/>
        <v>0</v>
      </c>
      <c r="R53" s="241"/>
      <c r="S53" s="242"/>
      <c r="T53" s="241"/>
      <c r="U53" s="241"/>
      <c r="V53" s="241">
        <v>0</v>
      </c>
      <c r="W53" s="241"/>
      <c r="X53" s="241"/>
      <c r="Y53" s="241"/>
      <c r="Z53" s="241"/>
      <c r="AA53" s="239"/>
      <c r="AB53" s="239"/>
    </row>
    <row r="54" spans="2:28" ht="25.5" x14ac:dyDescent="0.2">
      <c r="B54" s="245"/>
      <c r="C54" s="238"/>
      <c r="D54" s="250" t="s">
        <v>89</v>
      </c>
      <c r="E54" s="246" t="s">
        <v>90</v>
      </c>
      <c r="F54" s="241">
        <v>50</v>
      </c>
      <c r="G54" s="241">
        <v>50</v>
      </c>
      <c r="H54" s="241">
        <v>0</v>
      </c>
      <c r="I54" s="241">
        <v>0</v>
      </c>
      <c r="J54" s="241">
        <f t="shared" si="29"/>
        <v>-50</v>
      </c>
      <c r="K54" s="241">
        <v>0</v>
      </c>
      <c r="L54" s="242">
        <v>100</v>
      </c>
      <c r="M54" s="242">
        <f t="shared" si="30"/>
        <v>50</v>
      </c>
      <c r="N54" s="241">
        <f t="shared" si="31"/>
        <v>100</v>
      </c>
      <c r="O54" s="241">
        <f t="shared" si="32"/>
        <v>0</v>
      </c>
      <c r="P54" s="241">
        <f t="shared" si="33"/>
        <v>0</v>
      </c>
      <c r="Q54" s="241">
        <f t="shared" si="34"/>
        <v>0</v>
      </c>
      <c r="R54" s="241"/>
      <c r="S54" s="242"/>
      <c r="T54" s="241"/>
      <c r="U54" s="241"/>
      <c r="V54" s="241">
        <f t="shared" ref="V54:V60" si="36">P54-Q54-U54</f>
        <v>0</v>
      </c>
      <c r="W54" s="241"/>
      <c r="X54" s="241"/>
      <c r="Y54" s="241"/>
      <c r="Z54" s="241"/>
      <c r="AA54" s="239"/>
      <c r="AB54" s="239" t="s">
        <v>212</v>
      </c>
    </row>
    <row r="55" spans="2:28" ht="63.75" x14ac:dyDescent="0.2">
      <c r="B55" s="245"/>
      <c r="C55" s="238"/>
      <c r="D55" s="250" t="s">
        <v>64</v>
      </c>
      <c r="E55" s="252" t="s">
        <v>65</v>
      </c>
      <c r="F55" s="241">
        <v>9388</v>
      </c>
      <c r="G55" s="241">
        <v>5200</v>
      </c>
      <c r="H55" s="241">
        <v>5200</v>
      </c>
      <c r="I55" s="241">
        <v>5197.2169999999996</v>
      </c>
      <c r="J55" s="241">
        <f t="shared" si="29"/>
        <v>-2.7830000000003565</v>
      </c>
      <c r="K55" s="241">
        <v>5197.2169999999996</v>
      </c>
      <c r="L55" s="242">
        <f t="shared" si="7"/>
        <v>99.94648076923076</v>
      </c>
      <c r="M55" s="242">
        <f t="shared" si="30"/>
        <v>9388</v>
      </c>
      <c r="N55" s="241">
        <f t="shared" si="31"/>
        <v>100</v>
      </c>
      <c r="O55" s="241">
        <f t="shared" si="32"/>
        <v>0</v>
      </c>
      <c r="P55" s="241">
        <f t="shared" si="33"/>
        <v>-2.7830000000003565</v>
      </c>
      <c r="Q55" s="242">
        <f>S55</f>
        <v>-2.7829999999999999</v>
      </c>
      <c r="R55" s="241"/>
      <c r="S55" s="242">
        <v>-2.7829999999999999</v>
      </c>
      <c r="T55" s="241"/>
      <c r="U55" s="241"/>
      <c r="V55" s="241">
        <f t="shared" si="36"/>
        <v>-3.5660363550960028E-13</v>
      </c>
      <c r="W55" s="241"/>
      <c r="X55" s="241"/>
      <c r="Y55" s="241"/>
      <c r="Z55" s="241"/>
      <c r="AA55" s="239" t="s">
        <v>54</v>
      </c>
      <c r="AB55" s="239" t="s">
        <v>54</v>
      </c>
    </row>
    <row r="56" spans="2:28" ht="51" x14ac:dyDescent="0.2">
      <c r="B56" s="245"/>
      <c r="C56" s="238"/>
      <c r="D56" s="250" t="s">
        <v>91</v>
      </c>
      <c r="E56" s="246" t="s">
        <v>92</v>
      </c>
      <c r="F56" s="241">
        <v>44178</v>
      </c>
      <c r="G56" s="241">
        <v>44178</v>
      </c>
      <c r="H56" s="241">
        <v>12330</v>
      </c>
      <c r="I56" s="241">
        <v>32160.843000000001</v>
      </c>
      <c r="J56" s="241">
        <f t="shared" si="29"/>
        <v>-12017.156999999999</v>
      </c>
      <c r="K56" s="241">
        <v>12328.825999999999</v>
      </c>
      <c r="L56" s="242">
        <f t="shared" si="7"/>
        <v>99.990478507704779</v>
      </c>
      <c r="M56" s="242">
        <f t="shared" si="30"/>
        <v>44178</v>
      </c>
      <c r="N56" s="241">
        <f t="shared" si="31"/>
        <v>100</v>
      </c>
      <c r="O56" s="241">
        <f t="shared" si="32"/>
        <v>0</v>
      </c>
      <c r="P56" s="241">
        <f t="shared" si="33"/>
        <v>-1.1740000000008877</v>
      </c>
      <c r="Q56" s="241">
        <f t="shared" ref="Q56:Q65" si="37">R56+S56+T56</f>
        <v>-1.173</v>
      </c>
      <c r="R56" s="241"/>
      <c r="S56" s="242">
        <v>-1.173</v>
      </c>
      <c r="T56" s="241"/>
      <c r="U56" s="241"/>
      <c r="V56" s="241">
        <v>0</v>
      </c>
      <c r="W56" s="241"/>
      <c r="X56" s="241"/>
      <c r="Y56" s="241"/>
      <c r="Z56" s="241"/>
      <c r="AA56" s="239" t="s">
        <v>54</v>
      </c>
      <c r="AB56" s="239" t="s">
        <v>246</v>
      </c>
    </row>
    <row r="57" spans="2:28" ht="67.5" customHeight="1" x14ac:dyDescent="0.2">
      <c r="B57" s="245"/>
      <c r="C57" s="238"/>
      <c r="D57" s="250" t="s">
        <v>93</v>
      </c>
      <c r="E57" s="247" t="s">
        <v>94</v>
      </c>
      <c r="F57" s="241">
        <v>1176</v>
      </c>
      <c r="G57" s="241">
        <v>1176</v>
      </c>
      <c r="H57" s="241">
        <v>893</v>
      </c>
      <c r="I57" s="241">
        <v>892.00599999999997</v>
      </c>
      <c r="J57" s="241">
        <f t="shared" si="29"/>
        <v>-283.99400000000003</v>
      </c>
      <c r="K57" s="241">
        <v>892.00599999999997</v>
      </c>
      <c r="L57" s="242">
        <f t="shared" si="7"/>
        <v>99.888689809630463</v>
      </c>
      <c r="M57" s="242">
        <f t="shared" si="30"/>
        <v>1176</v>
      </c>
      <c r="N57" s="241">
        <f t="shared" si="31"/>
        <v>100</v>
      </c>
      <c r="O57" s="241">
        <f t="shared" si="32"/>
        <v>0</v>
      </c>
      <c r="P57" s="241">
        <f t="shared" si="33"/>
        <v>-0.99400000000002819</v>
      </c>
      <c r="Q57" s="241">
        <f t="shared" si="37"/>
        <v>-0.99399999999999999</v>
      </c>
      <c r="R57" s="241"/>
      <c r="S57" s="242"/>
      <c r="T57" s="241">
        <v>-0.99399999999999999</v>
      </c>
      <c r="U57" s="241"/>
      <c r="V57" s="241">
        <v>0</v>
      </c>
      <c r="W57" s="241"/>
      <c r="X57" s="241"/>
      <c r="Y57" s="241"/>
      <c r="Z57" s="241"/>
      <c r="AA57" s="239" t="s">
        <v>54</v>
      </c>
      <c r="AB57" s="239" t="s">
        <v>54</v>
      </c>
    </row>
    <row r="58" spans="2:28" ht="74.25" customHeight="1" x14ac:dyDescent="0.2">
      <c r="B58" s="245"/>
      <c r="C58" s="238"/>
      <c r="D58" s="250" t="s">
        <v>95</v>
      </c>
      <c r="E58" s="284" t="s">
        <v>96</v>
      </c>
      <c r="F58" s="241">
        <v>433</v>
      </c>
      <c r="G58" s="241">
        <v>433</v>
      </c>
      <c r="H58" s="241">
        <v>407</v>
      </c>
      <c r="I58" s="241">
        <v>406.54700000000003</v>
      </c>
      <c r="J58" s="241">
        <f t="shared" si="29"/>
        <v>-26.452999999999975</v>
      </c>
      <c r="K58" s="241">
        <v>406.54700000000003</v>
      </c>
      <c r="L58" s="242">
        <f t="shared" si="7"/>
        <v>99.888697788697797</v>
      </c>
      <c r="M58" s="242">
        <f t="shared" si="30"/>
        <v>433</v>
      </c>
      <c r="N58" s="241">
        <f t="shared" si="31"/>
        <v>100</v>
      </c>
      <c r="O58" s="241">
        <f t="shared" si="32"/>
        <v>0</v>
      </c>
      <c r="P58" s="241">
        <f t="shared" si="33"/>
        <v>-0.45299999999997453</v>
      </c>
      <c r="Q58" s="241">
        <f t="shared" si="37"/>
        <v>-0.45200000000000001</v>
      </c>
      <c r="R58" s="242"/>
      <c r="S58" s="242"/>
      <c r="T58" s="241">
        <v>-0.45200000000000001</v>
      </c>
      <c r="U58" s="241"/>
      <c r="V58" s="241">
        <f t="shared" si="36"/>
        <v>-9.9999999997452127E-4</v>
      </c>
      <c r="W58" s="241"/>
      <c r="X58" s="241"/>
      <c r="Y58" s="241"/>
      <c r="Z58" s="241"/>
      <c r="AA58" s="239" t="s">
        <v>54</v>
      </c>
      <c r="AB58" s="239" t="s">
        <v>54</v>
      </c>
    </row>
    <row r="59" spans="2:28" ht="40.5" customHeight="1" x14ac:dyDescent="0.2">
      <c r="B59" s="245"/>
      <c r="C59" s="238"/>
      <c r="D59" s="250" t="s">
        <v>71</v>
      </c>
      <c r="E59" s="246" t="s">
        <v>104</v>
      </c>
      <c r="F59" s="241">
        <v>3483</v>
      </c>
      <c r="G59" s="241">
        <v>3483</v>
      </c>
      <c r="H59" s="241">
        <v>2510</v>
      </c>
      <c r="I59" s="241">
        <v>2510</v>
      </c>
      <c r="J59" s="241">
        <f t="shared" si="29"/>
        <v>-973</v>
      </c>
      <c r="K59" s="241">
        <v>2510</v>
      </c>
      <c r="L59" s="242">
        <f t="shared" si="7"/>
        <v>100</v>
      </c>
      <c r="M59" s="242">
        <f t="shared" si="30"/>
        <v>3483</v>
      </c>
      <c r="N59" s="241">
        <f t="shared" si="31"/>
        <v>100</v>
      </c>
      <c r="O59" s="241">
        <f t="shared" si="32"/>
        <v>0</v>
      </c>
      <c r="P59" s="241">
        <f t="shared" si="33"/>
        <v>0</v>
      </c>
      <c r="Q59" s="241">
        <f t="shared" si="37"/>
        <v>0</v>
      </c>
      <c r="R59" s="242"/>
      <c r="S59" s="242"/>
      <c r="T59" s="241"/>
      <c r="U59" s="241"/>
      <c r="V59" s="241">
        <f t="shared" si="36"/>
        <v>0</v>
      </c>
      <c r="W59" s="241"/>
      <c r="X59" s="241"/>
      <c r="Y59" s="241"/>
      <c r="Z59" s="241"/>
      <c r="AA59" s="239"/>
      <c r="AB59" s="239" t="s">
        <v>246</v>
      </c>
    </row>
    <row r="60" spans="2:28" ht="25.5" x14ac:dyDescent="0.2">
      <c r="B60" s="238"/>
      <c r="C60" s="238"/>
      <c r="D60" s="238" t="s">
        <v>97</v>
      </c>
      <c r="E60" s="247" t="s">
        <v>98</v>
      </c>
      <c r="F60" s="241">
        <v>10571</v>
      </c>
      <c r="G60" s="241">
        <v>7755</v>
      </c>
      <c r="H60" s="241">
        <v>7755</v>
      </c>
      <c r="I60" s="241">
        <v>7755</v>
      </c>
      <c r="J60" s="241">
        <f t="shared" si="29"/>
        <v>0</v>
      </c>
      <c r="K60" s="241">
        <v>7755</v>
      </c>
      <c r="L60" s="242">
        <f t="shared" si="7"/>
        <v>100</v>
      </c>
      <c r="M60" s="242">
        <f t="shared" si="30"/>
        <v>10571</v>
      </c>
      <c r="N60" s="241">
        <f t="shared" si="31"/>
        <v>100</v>
      </c>
      <c r="O60" s="241">
        <v>0</v>
      </c>
      <c r="P60" s="241">
        <f t="shared" si="33"/>
        <v>0</v>
      </c>
      <c r="Q60" s="241">
        <f t="shared" si="37"/>
        <v>0</v>
      </c>
      <c r="R60" s="242"/>
      <c r="S60" s="242"/>
      <c r="T60" s="241"/>
      <c r="U60" s="241"/>
      <c r="V60" s="241">
        <f t="shared" si="36"/>
        <v>0</v>
      </c>
      <c r="W60" s="260"/>
      <c r="X60" s="260"/>
      <c r="Y60" s="260"/>
      <c r="Z60" s="241"/>
      <c r="AA60" s="239"/>
      <c r="AB60" s="239"/>
    </row>
    <row r="61" spans="2:28" ht="69" customHeight="1" x14ac:dyDescent="0.2">
      <c r="B61" s="238"/>
      <c r="C61" s="238"/>
      <c r="D61" s="250" t="s">
        <v>73</v>
      </c>
      <c r="E61" s="246" t="s">
        <v>74</v>
      </c>
      <c r="F61" s="241">
        <v>326</v>
      </c>
      <c r="G61" s="241">
        <v>326</v>
      </c>
      <c r="H61" s="241">
        <v>180</v>
      </c>
      <c r="I61" s="241">
        <v>294.64</v>
      </c>
      <c r="J61" s="241">
        <f t="shared" si="29"/>
        <v>-31.360000000000014</v>
      </c>
      <c r="K61" s="241">
        <v>180</v>
      </c>
      <c r="L61" s="242">
        <f t="shared" si="7"/>
        <v>100</v>
      </c>
      <c r="M61" s="242">
        <f t="shared" si="30"/>
        <v>326</v>
      </c>
      <c r="N61" s="241">
        <f t="shared" si="31"/>
        <v>100</v>
      </c>
      <c r="O61" s="241">
        <v>0</v>
      </c>
      <c r="P61" s="241">
        <f t="shared" si="33"/>
        <v>0</v>
      </c>
      <c r="Q61" s="241">
        <f t="shared" si="37"/>
        <v>0</v>
      </c>
      <c r="R61" s="242"/>
      <c r="S61" s="242"/>
      <c r="T61" s="241"/>
      <c r="U61" s="241"/>
      <c r="V61" s="241">
        <v>0</v>
      </c>
      <c r="W61" s="260"/>
      <c r="X61" s="260"/>
      <c r="Y61" s="260"/>
      <c r="Z61" s="241"/>
      <c r="AA61" s="239"/>
      <c r="AB61" s="239" t="s">
        <v>54</v>
      </c>
    </row>
    <row r="62" spans="2:28" ht="57" customHeight="1" x14ac:dyDescent="0.2">
      <c r="B62" s="245"/>
      <c r="C62" s="238"/>
      <c r="D62" s="250" t="s">
        <v>75</v>
      </c>
      <c r="E62" s="246" t="s">
        <v>76</v>
      </c>
      <c r="F62" s="241">
        <v>5669</v>
      </c>
      <c r="G62" s="241">
        <v>5669</v>
      </c>
      <c r="H62" s="241">
        <v>1327</v>
      </c>
      <c r="I62" s="241">
        <v>2524.1370000000002</v>
      </c>
      <c r="J62" s="241">
        <f t="shared" si="29"/>
        <v>-3144.8629999999998</v>
      </c>
      <c r="K62" s="241">
        <v>1327</v>
      </c>
      <c r="L62" s="242">
        <f t="shared" si="7"/>
        <v>100</v>
      </c>
      <c r="M62" s="242">
        <f t="shared" si="30"/>
        <v>5669</v>
      </c>
      <c r="N62" s="241">
        <f t="shared" si="31"/>
        <v>100</v>
      </c>
      <c r="O62" s="241">
        <f t="shared" ref="O62:O65" si="38">M62-F62</f>
        <v>0</v>
      </c>
      <c r="P62" s="241">
        <f t="shared" si="33"/>
        <v>0</v>
      </c>
      <c r="Q62" s="241">
        <f t="shared" si="37"/>
        <v>0</v>
      </c>
      <c r="R62" s="242"/>
      <c r="S62" s="242"/>
      <c r="T62" s="242"/>
      <c r="U62" s="242"/>
      <c r="V62" s="241">
        <v>0</v>
      </c>
      <c r="W62" s="241"/>
      <c r="X62" s="241"/>
      <c r="Y62" s="241"/>
      <c r="Z62" s="241"/>
      <c r="AA62" s="239"/>
      <c r="AB62" s="239" t="s">
        <v>246</v>
      </c>
    </row>
    <row r="63" spans="2:28" ht="38.25" x14ac:dyDescent="0.2">
      <c r="B63" s="245"/>
      <c r="C63" s="238"/>
      <c r="D63" s="250" t="s">
        <v>77</v>
      </c>
      <c r="E63" s="246" t="s">
        <v>78</v>
      </c>
      <c r="F63" s="241">
        <v>1880</v>
      </c>
      <c r="G63" s="241">
        <v>720</v>
      </c>
      <c r="H63" s="241">
        <v>610</v>
      </c>
      <c r="I63" s="241">
        <v>610</v>
      </c>
      <c r="J63" s="241">
        <f t="shared" si="29"/>
        <v>-110</v>
      </c>
      <c r="K63" s="241">
        <v>610</v>
      </c>
      <c r="L63" s="242">
        <f t="shared" si="7"/>
        <v>100</v>
      </c>
      <c r="M63" s="242">
        <f t="shared" si="30"/>
        <v>1880</v>
      </c>
      <c r="N63" s="241">
        <f t="shared" si="31"/>
        <v>100</v>
      </c>
      <c r="O63" s="241">
        <f t="shared" si="38"/>
        <v>0</v>
      </c>
      <c r="P63" s="241">
        <f t="shared" si="33"/>
        <v>0</v>
      </c>
      <c r="Q63" s="241">
        <f t="shared" si="37"/>
        <v>0</v>
      </c>
      <c r="R63" s="241"/>
      <c r="S63" s="242"/>
      <c r="T63" s="241"/>
      <c r="U63" s="241"/>
      <c r="V63" s="241">
        <f t="shared" ref="V63:V65" si="39">P63-Q63-U63</f>
        <v>0</v>
      </c>
      <c r="W63" s="241"/>
      <c r="X63" s="241"/>
      <c r="Y63" s="241"/>
      <c r="Z63" s="241"/>
      <c r="AA63" s="239"/>
      <c r="AB63" s="239" t="s">
        <v>246</v>
      </c>
    </row>
    <row r="64" spans="2:28" ht="63.75" x14ac:dyDescent="0.2">
      <c r="B64" s="245"/>
      <c r="C64" s="238"/>
      <c r="D64" s="250" t="s">
        <v>206</v>
      </c>
      <c r="E64" s="246" t="s">
        <v>247</v>
      </c>
      <c r="F64" s="241">
        <v>10</v>
      </c>
      <c r="G64" s="241">
        <v>10</v>
      </c>
      <c r="H64" s="241">
        <v>10</v>
      </c>
      <c r="I64" s="241">
        <v>4.5811299999999999</v>
      </c>
      <c r="J64" s="241">
        <f t="shared" si="29"/>
        <v>-5.4188700000000001</v>
      </c>
      <c r="K64" s="241">
        <v>4.5811299999999999</v>
      </c>
      <c r="L64" s="242">
        <f t="shared" si="7"/>
        <v>45.811300000000003</v>
      </c>
      <c r="M64" s="242">
        <f t="shared" si="30"/>
        <v>10</v>
      </c>
      <c r="N64" s="241">
        <f t="shared" si="31"/>
        <v>100</v>
      </c>
      <c r="O64" s="241">
        <f t="shared" si="38"/>
        <v>0</v>
      </c>
      <c r="P64" s="241">
        <f t="shared" si="33"/>
        <v>-5.4188700000000001</v>
      </c>
      <c r="Q64" s="241">
        <f t="shared" si="37"/>
        <v>-5.4180000000000001</v>
      </c>
      <c r="R64" s="242"/>
      <c r="S64" s="242"/>
      <c r="T64" s="241">
        <v>-5.4180000000000001</v>
      </c>
      <c r="U64" s="241"/>
      <c r="V64" s="241">
        <f t="shared" si="39"/>
        <v>-8.6999999999992639E-4</v>
      </c>
      <c r="W64" s="241"/>
      <c r="X64" s="241"/>
      <c r="Y64" s="241"/>
      <c r="Z64" s="241"/>
      <c r="AA64" s="239" t="s">
        <v>54</v>
      </c>
      <c r="AB64" s="239" t="s">
        <v>54</v>
      </c>
    </row>
    <row r="65" spans="1:28" ht="63.75" x14ac:dyDescent="0.2">
      <c r="B65" s="245"/>
      <c r="C65" s="238"/>
      <c r="D65" s="250" t="s">
        <v>83</v>
      </c>
      <c r="E65" s="246" t="s">
        <v>84</v>
      </c>
      <c r="F65" s="241">
        <v>13</v>
      </c>
      <c r="G65" s="241">
        <v>13</v>
      </c>
      <c r="H65" s="241">
        <v>0</v>
      </c>
      <c r="I65" s="241">
        <v>0</v>
      </c>
      <c r="J65" s="241">
        <f t="shared" si="29"/>
        <v>-13</v>
      </c>
      <c r="K65" s="241">
        <v>0</v>
      </c>
      <c r="L65" s="242">
        <v>0</v>
      </c>
      <c r="M65" s="242">
        <f t="shared" si="30"/>
        <v>13</v>
      </c>
      <c r="N65" s="241">
        <f t="shared" si="31"/>
        <v>100</v>
      </c>
      <c r="O65" s="241">
        <f t="shared" si="38"/>
        <v>0</v>
      </c>
      <c r="P65" s="241">
        <f t="shared" si="33"/>
        <v>0</v>
      </c>
      <c r="Q65" s="241">
        <f t="shared" si="37"/>
        <v>0</v>
      </c>
      <c r="R65" s="242"/>
      <c r="S65" s="242"/>
      <c r="T65" s="241"/>
      <c r="U65" s="241"/>
      <c r="V65" s="241">
        <f t="shared" si="39"/>
        <v>0</v>
      </c>
      <c r="W65" s="241"/>
      <c r="X65" s="241"/>
      <c r="Y65" s="241"/>
      <c r="Z65" s="241"/>
      <c r="AA65" s="239"/>
      <c r="AB65" s="239" t="s">
        <v>54</v>
      </c>
    </row>
    <row r="66" spans="1:28" ht="79.5" customHeight="1" x14ac:dyDescent="0.2">
      <c r="B66" s="245" t="s">
        <v>99</v>
      </c>
      <c r="C66" s="238"/>
      <c r="D66" s="238"/>
      <c r="E66" s="46" t="s">
        <v>255</v>
      </c>
      <c r="F66" s="241">
        <f t="shared" ref="F66:K66" si="40">F67</f>
        <v>376098</v>
      </c>
      <c r="G66" s="241">
        <f t="shared" si="40"/>
        <v>295125</v>
      </c>
      <c r="H66" s="241">
        <f t="shared" si="40"/>
        <v>245970</v>
      </c>
      <c r="I66" s="241">
        <f t="shared" si="40"/>
        <v>286219.00509999995</v>
      </c>
      <c r="J66" s="241">
        <f t="shared" si="40"/>
        <v>-8905.994900000007</v>
      </c>
      <c r="K66" s="241">
        <f t="shared" si="40"/>
        <v>245421.60309999998</v>
      </c>
      <c r="L66" s="242">
        <f t="shared" si="7"/>
        <v>99.777047241533509</v>
      </c>
      <c r="M66" s="241">
        <f t="shared" ref="M66:T66" si="41">M67</f>
        <v>376098</v>
      </c>
      <c r="N66" s="241">
        <f t="shared" si="31"/>
        <v>100</v>
      </c>
      <c r="O66" s="241">
        <f t="shared" si="41"/>
        <v>0</v>
      </c>
      <c r="P66" s="241">
        <f t="shared" si="41"/>
        <v>-548.3969000000061</v>
      </c>
      <c r="Q66" s="241">
        <f t="shared" si="41"/>
        <v>-548.39499999999998</v>
      </c>
      <c r="R66" s="241">
        <f t="shared" si="41"/>
        <v>0</v>
      </c>
      <c r="S66" s="241">
        <f t="shared" si="41"/>
        <v>-138.04899999999998</v>
      </c>
      <c r="T66" s="241">
        <f t="shared" si="41"/>
        <v>-410.346</v>
      </c>
      <c r="U66" s="241">
        <v>0</v>
      </c>
      <c r="V66" s="241">
        <v>0</v>
      </c>
      <c r="W66" s="241">
        <v>0</v>
      </c>
      <c r="X66" s="241">
        <v>0</v>
      </c>
      <c r="Y66" s="241">
        <v>0</v>
      </c>
      <c r="Z66" s="241">
        <v>0</v>
      </c>
      <c r="AA66" s="243"/>
      <c r="AB66" s="239"/>
    </row>
    <row r="67" spans="1:28" ht="33.75" customHeight="1" x14ac:dyDescent="0.2">
      <c r="A67" s="236" t="s">
        <v>106</v>
      </c>
      <c r="B67" s="261"/>
      <c r="C67" s="238" t="s">
        <v>46</v>
      </c>
      <c r="D67" s="238"/>
      <c r="E67" s="247" t="s">
        <v>47</v>
      </c>
      <c r="F67" s="241">
        <f t="shared" ref="F67:W67" si="42">SUM(F68:F82)</f>
        <v>376098</v>
      </c>
      <c r="G67" s="241">
        <f t="shared" si="42"/>
        <v>295125</v>
      </c>
      <c r="H67" s="241">
        <f t="shared" si="42"/>
        <v>245970</v>
      </c>
      <c r="I67" s="241">
        <f t="shared" si="42"/>
        <v>286219.00509999995</v>
      </c>
      <c r="J67" s="241">
        <f t="shared" si="42"/>
        <v>-8905.994900000007</v>
      </c>
      <c r="K67" s="241">
        <f t="shared" si="42"/>
        <v>245421.60309999998</v>
      </c>
      <c r="L67" s="242">
        <f t="shared" si="7"/>
        <v>99.777047241533509</v>
      </c>
      <c r="M67" s="241">
        <f t="shared" si="42"/>
        <v>376098</v>
      </c>
      <c r="N67" s="241">
        <f t="shared" si="42"/>
        <v>1500</v>
      </c>
      <c r="O67" s="241">
        <f t="shared" si="42"/>
        <v>0</v>
      </c>
      <c r="P67" s="241">
        <f t="shared" si="42"/>
        <v>-548.3969000000061</v>
      </c>
      <c r="Q67" s="241">
        <f t="shared" si="42"/>
        <v>-548.39499999999998</v>
      </c>
      <c r="R67" s="241">
        <f t="shared" si="42"/>
        <v>0</v>
      </c>
      <c r="S67" s="241">
        <f t="shared" si="42"/>
        <v>-138.04899999999998</v>
      </c>
      <c r="T67" s="241">
        <f t="shared" si="42"/>
        <v>-410.346</v>
      </c>
      <c r="U67" s="241">
        <f t="shared" si="42"/>
        <v>0</v>
      </c>
      <c r="V67" s="241">
        <f t="shared" si="42"/>
        <v>-1.900000005851582E-3</v>
      </c>
      <c r="W67" s="241">
        <f t="shared" si="42"/>
        <v>0</v>
      </c>
      <c r="X67" s="241"/>
      <c r="Y67" s="241"/>
      <c r="Z67" s="241"/>
      <c r="AA67" s="239"/>
      <c r="AB67" s="239"/>
    </row>
    <row r="68" spans="1:28" ht="63.75" x14ac:dyDescent="0.2">
      <c r="B68" s="245"/>
      <c r="C68" s="238"/>
      <c r="D68" s="238" t="s">
        <v>88</v>
      </c>
      <c r="E68" s="247" t="s">
        <v>49</v>
      </c>
      <c r="F68" s="241">
        <v>191070</v>
      </c>
      <c r="G68" s="241">
        <v>128153</v>
      </c>
      <c r="H68" s="241">
        <v>128153</v>
      </c>
      <c r="I68" s="241">
        <v>128075.405</v>
      </c>
      <c r="J68" s="241">
        <f t="shared" ref="J68:J82" si="43">I68-G68</f>
        <v>-77.595000000001164</v>
      </c>
      <c r="K68" s="241">
        <v>128075.405</v>
      </c>
      <c r="L68" s="242">
        <f t="shared" si="7"/>
        <v>99.939451280890808</v>
      </c>
      <c r="M68" s="242">
        <f t="shared" ref="M68:M82" si="44">F68</f>
        <v>191070</v>
      </c>
      <c r="N68" s="241">
        <f t="shared" ref="N68:N84" si="45">M68/F68*100</f>
        <v>100</v>
      </c>
      <c r="O68" s="241">
        <f t="shared" ref="O68:O77" si="46">M68-F68</f>
        <v>0</v>
      </c>
      <c r="P68" s="241">
        <f t="shared" ref="P68:P82" si="47">K68-H68</f>
        <v>-77.595000000001164</v>
      </c>
      <c r="Q68" s="241">
        <f t="shared" ref="Q68:Q82" si="48">R68+S68+T68</f>
        <v>-77.594999999999999</v>
      </c>
      <c r="R68" s="242"/>
      <c r="S68" s="242">
        <v>-77.594999999999999</v>
      </c>
      <c r="T68" s="241"/>
      <c r="U68" s="241"/>
      <c r="V68" s="241">
        <f t="shared" ref="V68:V74" si="49">P68-Q68-U68</f>
        <v>-1.1652900866465643E-12</v>
      </c>
      <c r="W68" s="241"/>
      <c r="X68" s="241"/>
      <c r="Y68" s="241"/>
      <c r="Z68" s="241"/>
      <c r="AA68" s="239" t="s">
        <v>54</v>
      </c>
      <c r="AB68" s="239" t="s">
        <v>54</v>
      </c>
    </row>
    <row r="69" spans="1:28" ht="68.25" customHeight="1" x14ac:dyDescent="0.2">
      <c r="B69" s="245"/>
      <c r="C69" s="238"/>
      <c r="D69" s="250" t="s">
        <v>101</v>
      </c>
      <c r="E69" s="246" t="s">
        <v>56</v>
      </c>
      <c r="F69" s="241">
        <v>9254</v>
      </c>
      <c r="G69" s="241">
        <v>6886</v>
      </c>
      <c r="H69" s="241">
        <v>6886</v>
      </c>
      <c r="I69" s="241">
        <v>6885.8519999999999</v>
      </c>
      <c r="J69" s="241">
        <f t="shared" si="43"/>
        <v>-0.14800000000013824</v>
      </c>
      <c r="K69" s="241">
        <v>6885.8519999999999</v>
      </c>
      <c r="L69" s="242">
        <f t="shared" si="7"/>
        <v>99.997850711588725</v>
      </c>
      <c r="M69" s="242">
        <f t="shared" si="44"/>
        <v>9254</v>
      </c>
      <c r="N69" s="241">
        <f t="shared" si="45"/>
        <v>100</v>
      </c>
      <c r="O69" s="241">
        <f t="shared" si="46"/>
        <v>0</v>
      </c>
      <c r="P69" s="241">
        <f t="shared" si="47"/>
        <v>-0.14800000000013824</v>
      </c>
      <c r="Q69" s="241">
        <f t="shared" si="48"/>
        <v>-0.14799999999999999</v>
      </c>
      <c r="R69" s="241"/>
      <c r="S69" s="241">
        <v>-0.14799999999999999</v>
      </c>
      <c r="T69" s="241"/>
      <c r="U69" s="241"/>
      <c r="V69" s="241">
        <f t="shared" si="49"/>
        <v>-1.3825052214144762E-13</v>
      </c>
      <c r="W69" s="241"/>
      <c r="X69" s="241"/>
      <c r="Y69" s="241"/>
      <c r="Z69" s="241"/>
      <c r="AA69" s="239" t="s">
        <v>54</v>
      </c>
      <c r="AB69" s="239" t="s">
        <v>54</v>
      </c>
    </row>
    <row r="70" spans="1:28" ht="63.75" x14ac:dyDescent="0.2">
      <c r="B70" s="245"/>
      <c r="C70" s="238"/>
      <c r="D70" s="250" t="s">
        <v>57</v>
      </c>
      <c r="E70" s="251" t="s">
        <v>58</v>
      </c>
      <c r="F70" s="241">
        <v>3774</v>
      </c>
      <c r="G70" s="241">
        <v>2522</v>
      </c>
      <c r="H70" s="241">
        <v>2522</v>
      </c>
      <c r="I70" s="241">
        <v>2521.346</v>
      </c>
      <c r="J70" s="241">
        <f t="shared" si="43"/>
        <v>-0.65399999999999636</v>
      </c>
      <c r="K70" s="241">
        <v>2521.346</v>
      </c>
      <c r="L70" s="242">
        <f t="shared" si="7"/>
        <v>99.974068199841398</v>
      </c>
      <c r="M70" s="242">
        <f t="shared" si="44"/>
        <v>3774</v>
      </c>
      <c r="N70" s="241">
        <f t="shared" si="45"/>
        <v>100</v>
      </c>
      <c r="O70" s="241">
        <f t="shared" si="46"/>
        <v>0</v>
      </c>
      <c r="P70" s="241">
        <f t="shared" si="47"/>
        <v>-0.65399999999999636</v>
      </c>
      <c r="Q70" s="241">
        <f t="shared" si="48"/>
        <v>-0.65400000000000003</v>
      </c>
      <c r="R70" s="242"/>
      <c r="S70" s="242">
        <v>-0.65400000000000003</v>
      </c>
      <c r="T70" s="241"/>
      <c r="U70" s="241"/>
      <c r="V70" s="241">
        <v>0</v>
      </c>
      <c r="W70" s="241"/>
      <c r="X70" s="241"/>
      <c r="Y70" s="241"/>
      <c r="Z70" s="241"/>
      <c r="AA70" s="239" t="s">
        <v>54</v>
      </c>
      <c r="AB70" s="239" t="s">
        <v>54</v>
      </c>
    </row>
    <row r="71" spans="1:28" x14ac:dyDescent="0.2">
      <c r="B71" s="245"/>
      <c r="C71" s="238"/>
      <c r="D71" s="238" t="s">
        <v>59</v>
      </c>
      <c r="E71" s="247" t="s">
        <v>60</v>
      </c>
      <c r="F71" s="241">
        <v>10167</v>
      </c>
      <c r="G71" s="241">
        <v>6950</v>
      </c>
      <c r="H71" s="241">
        <v>6950</v>
      </c>
      <c r="I71" s="241">
        <v>6950</v>
      </c>
      <c r="J71" s="241">
        <f t="shared" si="43"/>
        <v>0</v>
      </c>
      <c r="K71" s="241">
        <v>6950</v>
      </c>
      <c r="L71" s="242">
        <f t="shared" si="7"/>
        <v>100</v>
      </c>
      <c r="M71" s="242">
        <f t="shared" si="44"/>
        <v>10167</v>
      </c>
      <c r="N71" s="241">
        <f t="shared" si="45"/>
        <v>100</v>
      </c>
      <c r="O71" s="241">
        <f t="shared" si="46"/>
        <v>0</v>
      </c>
      <c r="P71" s="241">
        <f t="shared" si="47"/>
        <v>0</v>
      </c>
      <c r="Q71" s="241">
        <f t="shared" si="48"/>
        <v>0</v>
      </c>
      <c r="R71" s="242"/>
      <c r="S71" s="242"/>
      <c r="T71" s="241"/>
      <c r="U71" s="241"/>
      <c r="V71" s="241">
        <f t="shared" si="49"/>
        <v>0</v>
      </c>
      <c r="W71" s="241"/>
      <c r="X71" s="241"/>
      <c r="Y71" s="241"/>
      <c r="Z71" s="241"/>
      <c r="AA71" s="239"/>
      <c r="AB71" s="239"/>
    </row>
    <row r="72" spans="1:28" ht="38.25" x14ac:dyDescent="0.2">
      <c r="B72" s="245"/>
      <c r="C72" s="238"/>
      <c r="D72" s="238" t="s">
        <v>61</v>
      </c>
      <c r="E72" s="247" t="s">
        <v>102</v>
      </c>
      <c r="F72" s="241">
        <v>8664</v>
      </c>
      <c r="G72" s="241">
        <v>4383</v>
      </c>
      <c r="H72" s="241">
        <v>4383</v>
      </c>
      <c r="I72" s="241">
        <v>4383</v>
      </c>
      <c r="J72" s="241">
        <f t="shared" si="43"/>
        <v>0</v>
      </c>
      <c r="K72" s="241">
        <v>4383</v>
      </c>
      <c r="L72" s="242">
        <f t="shared" si="7"/>
        <v>100</v>
      </c>
      <c r="M72" s="242">
        <f t="shared" si="44"/>
        <v>8664</v>
      </c>
      <c r="N72" s="241">
        <f t="shared" si="45"/>
        <v>100</v>
      </c>
      <c r="O72" s="241">
        <f t="shared" si="46"/>
        <v>0</v>
      </c>
      <c r="P72" s="241">
        <f t="shared" si="47"/>
        <v>0</v>
      </c>
      <c r="Q72" s="241">
        <f t="shared" si="48"/>
        <v>0</v>
      </c>
      <c r="R72" s="242"/>
      <c r="S72" s="242"/>
      <c r="T72" s="241"/>
      <c r="U72" s="241"/>
      <c r="V72" s="241">
        <f t="shared" si="49"/>
        <v>0</v>
      </c>
      <c r="W72" s="241"/>
      <c r="X72" s="241"/>
      <c r="Y72" s="241"/>
      <c r="Z72" s="241"/>
      <c r="AA72" s="239"/>
      <c r="AB72" s="239"/>
    </row>
    <row r="73" spans="1:28" x14ac:dyDescent="0.2">
      <c r="B73" s="245"/>
      <c r="C73" s="238"/>
      <c r="D73" s="250" t="s">
        <v>89</v>
      </c>
      <c r="E73" s="247" t="s">
        <v>90</v>
      </c>
      <c r="F73" s="241">
        <v>13</v>
      </c>
      <c r="G73" s="241">
        <v>0</v>
      </c>
      <c r="H73" s="241">
        <v>0</v>
      </c>
      <c r="I73" s="241">
        <v>0</v>
      </c>
      <c r="J73" s="241">
        <f t="shared" si="43"/>
        <v>0</v>
      </c>
      <c r="K73" s="241">
        <v>0</v>
      </c>
      <c r="L73" s="242">
        <v>0</v>
      </c>
      <c r="M73" s="242">
        <f t="shared" si="44"/>
        <v>13</v>
      </c>
      <c r="N73" s="241">
        <f t="shared" si="45"/>
        <v>100</v>
      </c>
      <c r="O73" s="241">
        <f t="shared" si="46"/>
        <v>0</v>
      </c>
      <c r="P73" s="241">
        <f t="shared" si="47"/>
        <v>0</v>
      </c>
      <c r="Q73" s="241">
        <f t="shared" si="48"/>
        <v>0</v>
      </c>
      <c r="R73" s="241"/>
      <c r="S73" s="242"/>
      <c r="T73" s="241"/>
      <c r="U73" s="241"/>
      <c r="V73" s="241">
        <f t="shared" si="49"/>
        <v>0</v>
      </c>
      <c r="W73" s="241"/>
      <c r="X73" s="241"/>
      <c r="Y73" s="241"/>
      <c r="Z73" s="241"/>
      <c r="AA73" s="239"/>
      <c r="AB73" s="239"/>
    </row>
    <row r="74" spans="1:28" ht="63.75" x14ac:dyDescent="0.2">
      <c r="B74" s="245"/>
      <c r="C74" s="238"/>
      <c r="D74" s="238" t="s">
        <v>64</v>
      </c>
      <c r="E74" s="258" t="s">
        <v>65</v>
      </c>
      <c r="F74" s="241">
        <v>5778</v>
      </c>
      <c r="G74" s="241">
        <v>2728</v>
      </c>
      <c r="H74" s="241">
        <v>2728</v>
      </c>
      <c r="I74" s="241">
        <v>2668.348</v>
      </c>
      <c r="J74" s="241">
        <f t="shared" si="43"/>
        <v>-59.652000000000044</v>
      </c>
      <c r="K74" s="241">
        <v>2668.348</v>
      </c>
      <c r="L74" s="242">
        <f t="shared" si="7"/>
        <v>97.813343108504398</v>
      </c>
      <c r="M74" s="242">
        <f t="shared" si="44"/>
        <v>5778</v>
      </c>
      <c r="N74" s="241">
        <f t="shared" si="45"/>
        <v>100</v>
      </c>
      <c r="O74" s="241">
        <f t="shared" si="46"/>
        <v>0</v>
      </c>
      <c r="P74" s="241">
        <f t="shared" si="47"/>
        <v>-59.652000000000044</v>
      </c>
      <c r="Q74" s="241">
        <f t="shared" si="48"/>
        <v>-59.652000000000001</v>
      </c>
      <c r="R74" s="241"/>
      <c r="S74" s="242">
        <v>-59.652000000000001</v>
      </c>
      <c r="T74" s="241"/>
      <c r="U74" s="241"/>
      <c r="V74" s="241">
        <f t="shared" si="49"/>
        <v>-4.2632564145606011E-14</v>
      </c>
      <c r="W74" s="241"/>
      <c r="X74" s="241"/>
      <c r="Y74" s="241"/>
      <c r="Z74" s="241"/>
      <c r="AA74" s="239" t="s">
        <v>54</v>
      </c>
      <c r="AB74" s="239" t="s">
        <v>54</v>
      </c>
    </row>
    <row r="75" spans="1:28" ht="51" x14ac:dyDescent="0.2">
      <c r="B75" s="245"/>
      <c r="C75" s="238"/>
      <c r="D75" s="250" t="s">
        <v>93</v>
      </c>
      <c r="E75" s="247" t="s">
        <v>94</v>
      </c>
      <c r="F75" s="241">
        <v>552</v>
      </c>
      <c r="G75" s="241">
        <v>552</v>
      </c>
      <c r="H75" s="241">
        <v>552</v>
      </c>
      <c r="I75" s="241">
        <v>552</v>
      </c>
      <c r="J75" s="241">
        <f t="shared" si="43"/>
        <v>0</v>
      </c>
      <c r="K75" s="241">
        <v>552</v>
      </c>
      <c r="L75" s="242">
        <f t="shared" si="7"/>
        <v>100</v>
      </c>
      <c r="M75" s="242">
        <f t="shared" si="44"/>
        <v>552</v>
      </c>
      <c r="N75" s="241">
        <f t="shared" si="45"/>
        <v>100</v>
      </c>
      <c r="O75" s="241">
        <f t="shared" si="46"/>
        <v>0</v>
      </c>
      <c r="P75" s="241">
        <f t="shared" si="47"/>
        <v>0</v>
      </c>
      <c r="Q75" s="241">
        <f t="shared" si="48"/>
        <v>0</v>
      </c>
      <c r="R75" s="242"/>
      <c r="S75" s="242"/>
      <c r="T75" s="241"/>
      <c r="U75" s="241"/>
      <c r="V75" s="241">
        <v>0</v>
      </c>
      <c r="W75" s="241"/>
      <c r="X75" s="241"/>
      <c r="Y75" s="241"/>
      <c r="Z75" s="241"/>
      <c r="AA75" s="239"/>
      <c r="AB75" s="239"/>
    </row>
    <row r="76" spans="1:28" ht="63.75" x14ac:dyDescent="0.2">
      <c r="B76" s="245"/>
      <c r="C76" s="238"/>
      <c r="D76" s="250" t="s">
        <v>95</v>
      </c>
      <c r="E76" s="284" t="s">
        <v>96</v>
      </c>
      <c r="F76" s="241">
        <v>338</v>
      </c>
      <c r="G76" s="241">
        <v>338</v>
      </c>
      <c r="H76" s="241">
        <v>338</v>
      </c>
      <c r="I76" s="241">
        <v>335.40309999999999</v>
      </c>
      <c r="J76" s="241">
        <f t="shared" si="43"/>
        <v>-2.5969000000000051</v>
      </c>
      <c r="K76" s="241">
        <v>335.40309999999999</v>
      </c>
      <c r="L76" s="242">
        <f t="shared" si="7"/>
        <v>99.231686390532545</v>
      </c>
      <c r="M76" s="242">
        <f t="shared" si="44"/>
        <v>338</v>
      </c>
      <c r="N76" s="241">
        <f t="shared" si="45"/>
        <v>100</v>
      </c>
      <c r="O76" s="241">
        <f t="shared" si="46"/>
        <v>0</v>
      </c>
      <c r="P76" s="241">
        <f t="shared" si="47"/>
        <v>-2.5969000000000051</v>
      </c>
      <c r="Q76" s="241">
        <f t="shared" si="48"/>
        <v>-2.5960000000000001</v>
      </c>
      <c r="R76" s="242"/>
      <c r="S76" s="242"/>
      <c r="T76" s="241">
        <v>-2.5960000000000001</v>
      </c>
      <c r="U76" s="241"/>
      <c r="V76" s="241">
        <f t="shared" ref="V76:V78" si="50">P76-Q76-U76</f>
        <v>-9.0000000000500791E-4</v>
      </c>
      <c r="W76" s="241"/>
      <c r="X76" s="241"/>
      <c r="Y76" s="241"/>
      <c r="Z76" s="241"/>
      <c r="AA76" s="239" t="s">
        <v>66</v>
      </c>
      <c r="AB76" s="239" t="s">
        <v>66</v>
      </c>
    </row>
    <row r="77" spans="1:28" ht="63.75" x14ac:dyDescent="0.2">
      <c r="B77" s="245"/>
      <c r="C77" s="238"/>
      <c r="D77" s="250" t="s">
        <v>71</v>
      </c>
      <c r="E77" s="246" t="s">
        <v>104</v>
      </c>
      <c r="F77" s="241">
        <v>959</v>
      </c>
      <c r="G77" s="241">
        <v>959</v>
      </c>
      <c r="H77" s="241">
        <v>829</v>
      </c>
      <c r="I77" s="241">
        <v>828.62300000000005</v>
      </c>
      <c r="J77" s="241">
        <f t="shared" si="43"/>
        <v>-130.37699999999995</v>
      </c>
      <c r="K77" s="241">
        <v>828.62300000000005</v>
      </c>
      <c r="L77" s="242">
        <f t="shared" si="7"/>
        <v>99.954523522316052</v>
      </c>
      <c r="M77" s="242">
        <f t="shared" si="44"/>
        <v>959</v>
      </c>
      <c r="N77" s="241">
        <f t="shared" si="45"/>
        <v>100</v>
      </c>
      <c r="O77" s="241">
        <f t="shared" si="46"/>
        <v>0</v>
      </c>
      <c r="P77" s="241">
        <f t="shared" si="47"/>
        <v>-0.37699999999995271</v>
      </c>
      <c r="Q77" s="241">
        <f t="shared" si="48"/>
        <v>-0.377</v>
      </c>
      <c r="R77" s="242"/>
      <c r="S77" s="242"/>
      <c r="T77" s="241">
        <v>-0.377</v>
      </c>
      <c r="U77" s="241"/>
      <c r="V77" s="241">
        <f t="shared" si="50"/>
        <v>4.7295500849031669E-14</v>
      </c>
      <c r="W77" s="241"/>
      <c r="X77" s="241"/>
      <c r="Y77" s="241"/>
      <c r="Z77" s="241"/>
      <c r="AA77" s="239" t="s">
        <v>66</v>
      </c>
      <c r="AB77" s="239" t="s">
        <v>66</v>
      </c>
    </row>
    <row r="78" spans="1:28" ht="63.75" x14ac:dyDescent="0.2">
      <c r="B78" s="238"/>
      <c r="C78" s="238"/>
      <c r="D78" s="238" t="s">
        <v>97</v>
      </c>
      <c r="E78" s="247" t="s">
        <v>98</v>
      </c>
      <c r="F78" s="241">
        <v>12273</v>
      </c>
      <c r="G78" s="241">
        <v>8926</v>
      </c>
      <c r="H78" s="241">
        <v>8926</v>
      </c>
      <c r="I78" s="241">
        <v>8672.1880000000001</v>
      </c>
      <c r="J78" s="241">
        <f t="shared" si="43"/>
        <v>-253.8119999999999</v>
      </c>
      <c r="K78" s="241">
        <v>8672.1880000000001</v>
      </c>
      <c r="L78" s="242">
        <f t="shared" si="7"/>
        <v>97.15648666816044</v>
      </c>
      <c r="M78" s="242">
        <f t="shared" si="44"/>
        <v>12273</v>
      </c>
      <c r="N78" s="241">
        <f t="shared" si="45"/>
        <v>100</v>
      </c>
      <c r="O78" s="241">
        <v>0</v>
      </c>
      <c r="P78" s="241">
        <f t="shared" si="47"/>
        <v>-253.8119999999999</v>
      </c>
      <c r="Q78" s="241">
        <f t="shared" si="48"/>
        <v>-253.81100000000001</v>
      </c>
      <c r="R78" s="241"/>
      <c r="S78" s="242"/>
      <c r="T78" s="241">
        <v>-253.81100000000001</v>
      </c>
      <c r="U78" s="241"/>
      <c r="V78" s="241">
        <f t="shared" si="50"/>
        <v>-9.9999999989108801E-4</v>
      </c>
      <c r="W78" s="260"/>
      <c r="X78" s="260"/>
      <c r="Y78" s="260"/>
      <c r="Z78" s="241"/>
      <c r="AA78" s="239" t="s">
        <v>66</v>
      </c>
      <c r="AB78" s="239" t="s">
        <v>66</v>
      </c>
    </row>
    <row r="79" spans="1:28" ht="68.25" customHeight="1" x14ac:dyDescent="0.2">
      <c r="B79" s="238"/>
      <c r="C79" s="238"/>
      <c r="D79" s="250" t="s">
        <v>73</v>
      </c>
      <c r="E79" s="246" t="s">
        <v>74</v>
      </c>
      <c r="F79" s="241">
        <v>777</v>
      </c>
      <c r="G79" s="241">
        <v>777</v>
      </c>
      <c r="H79" s="241">
        <v>325</v>
      </c>
      <c r="I79" s="241">
        <v>619.44000000000005</v>
      </c>
      <c r="J79" s="241">
        <f t="shared" si="43"/>
        <v>-157.55999999999995</v>
      </c>
      <c r="K79" s="241">
        <v>176.982</v>
      </c>
      <c r="L79" s="242">
        <f t="shared" ref="L79:L142" si="51">(K79/H79)*100</f>
        <v>54.456000000000003</v>
      </c>
      <c r="M79" s="242">
        <f t="shared" si="44"/>
        <v>777</v>
      </c>
      <c r="N79" s="241">
        <f t="shared" si="45"/>
        <v>100</v>
      </c>
      <c r="O79" s="241">
        <v>0</v>
      </c>
      <c r="P79" s="241">
        <f t="shared" si="47"/>
        <v>-148.018</v>
      </c>
      <c r="Q79" s="241">
        <f t="shared" si="48"/>
        <v>-148.018</v>
      </c>
      <c r="R79" s="242"/>
      <c r="S79" s="242"/>
      <c r="T79" s="241">
        <v>-148.018</v>
      </c>
      <c r="U79" s="241"/>
      <c r="V79" s="241">
        <v>0</v>
      </c>
      <c r="W79" s="260"/>
      <c r="X79" s="260"/>
      <c r="Y79" s="260"/>
      <c r="Z79" s="241"/>
      <c r="AA79" s="239" t="s">
        <v>66</v>
      </c>
      <c r="AB79" s="239" t="s">
        <v>66</v>
      </c>
    </row>
    <row r="80" spans="1:28" ht="68.25" customHeight="1" x14ac:dyDescent="0.2">
      <c r="B80" s="245"/>
      <c r="C80" s="238"/>
      <c r="D80" s="250" t="s">
        <v>75</v>
      </c>
      <c r="E80" s="246" t="s">
        <v>76</v>
      </c>
      <c r="F80" s="241">
        <v>3800</v>
      </c>
      <c r="G80" s="241">
        <v>3800</v>
      </c>
      <c r="H80" s="241">
        <v>3536</v>
      </c>
      <c r="I80" s="241">
        <v>3800</v>
      </c>
      <c r="J80" s="241">
        <f t="shared" si="43"/>
        <v>0</v>
      </c>
      <c r="K80" s="241">
        <v>3533.3359999999998</v>
      </c>
      <c r="L80" s="242">
        <f t="shared" si="51"/>
        <v>99.924660633484152</v>
      </c>
      <c r="M80" s="242">
        <f t="shared" si="44"/>
        <v>3800</v>
      </c>
      <c r="N80" s="241">
        <f t="shared" si="45"/>
        <v>100</v>
      </c>
      <c r="O80" s="241">
        <f t="shared" ref="O80:O82" si="52">M80-F80</f>
        <v>0</v>
      </c>
      <c r="P80" s="241">
        <f t="shared" si="47"/>
        <v>-2.6640000000002146</v>
      </c>
      <c r="Q80" s="241">
        <f t="shared" si="48"/>
        <v>-2.6640000000000001</v>
      </c>
      <c r="R80" s="242"/>
      <c r="S80" s="242"/>
      <c r="T80" s="242">
        <v>-2.6640000000000001</v>
      </c>
      <c r="U80" s="242"/>
      <c r="V80" s="241">
        <v>0</v>
      </c>
      <c r="W80" s="241"/>
      <c r="X80" s="241"/>
      <c r="Y80" s="241"/>
      <c r="Z80" s="241"/>
      <c r="AA80" s="239" t="s">
        <v>66</v>
      </c>
      <c r="AB80" s="239"/>
    </row>
    <row r="81" spans="1:28" ht="63.75" x14ac:dyDescent="0.2">
      <c r="B81" s="245"/>
      <c r="C81" s="238"/>
      <c r="D81" s="250" t="s">
        <v>77</v>
      </c>
      <c r="E81" s="246" t="s">
        <v>78</v>
      </c>
      <c r="F81" s="241">
        <v>128677</v>
      </c>
      <c r="G81" s="241">
        <v>128149</v>
      </c>
      <c r="H81" s="241">
        <v>79840</v>
      </c>
      <c r="I81" s="241">
        <v>119927.4</v>
      </c>
      <c r="J81" s="241">
        <f t="shared" si="43"/>
        <v>-8221.6000000000058</v>
      </c>
      <c r="K81" s="241">
        <v>79839.12</v>
      </c>
      <c r="L81" s="242">
        <f t="shared" si="51"/>
        <v>99.998897795591176</v>
      </c>
      <c r="M81" s="242">
        <f t="shared" si="44"/>
        <v>128677</v>
      </c>
      <c r="N81" s="241">
        <f t="shared" si="45"/>
        <v>100</v>
      </c>
      <c r="O81" s="241">
        <f t="shared" si="52"/>
        <v>0</v>
      </c>
      <c r="P81" s="241">
        <f t="shared" si="47"/>
        <v>-0.88000000000465661</v>
      </c>
      <c r="Q81" s="241">
        <f t="shared" si="48"/>
        <v>-0.88</v>
      </c>
      <c r="R81" s="241"/>
      <c r="S81" s="242"/>
      <c r="T81" s="241">
        <v>-0.88</v>
      </c>
      <c r="U81" s="241"/>
      <c r="V81" s="241">
        <f t="shared" ref="V81:V86" si="53">P81-Q81-U81</f>
        <v>-4.6566084321852941E-12</v>
      </c>
      <c r="W81" s="241"/>
      <c r="X81" s="241"/>
      <c r="Y81" s="241"/>
      <c r="Z81" s="241"/>
      <c r="AA81" s="239" t="s">
        <v>66</v>
      </c>
      <c r="AB81" s="7" t="s">
        <v>242</v>
      </c>
    </row>
    <row r="82" spans="1:28" ht="63.75" x14ac:dyDescent="0.2">
      <c r="B82" s="245"/>
      <c r="C82" s="238"/>
      <c r="D82" s="250" t="s">
        <v>206</v>
      </c>
      <c r="E82" s="247" t="s">
        <v>247</v>
      </c>
      <c r="F82" s="241">
        <v>2</v>
      </c>
      <c r="G82" s="241">
        <v>2</v>
      </c>
      <c r="H82" s="241">
        <v>2</v>
      </c>
      <c r="I82" s="241">
        <v>0</v>
      </c>
      <c r="J82" s="241">
        <f t="shared" si="43"/>
        <v>-2</v>
      </c>
      <c r="K82" s="241">
        <v>0</v>
      </c>
      <c r="L82" s="242">
        <f t="shared" si="51"/>
        <v>0</v>
      </c>
      <c r="M82" s="242">
        <f t="shared" si="44"/>
        <v>2</v>
      </c>
      <c r="N82" s="241">
        <f t="shared" si="45"/>
        <v>100</v>
      </c>
      <c r="O82" s="241">
        <f t="shared" si="52"/>
        <v>0</v>
      </c>
      <c r="P82" s="241">
        <f t="shared" si="47"/>
        <v>-2</v>
      </c>
      <c r="Q82" s="241">
        <f t="shared" si="48"/>
        <v>-2</v>
      </c>
      <c r="R82" s="242"/>
      <c r="S82" s="242"/>
      <c r="T82" s="241">
        <v>-2</v>
      </c>
      <c r="U82" s="241"/>
      <c r="V82" s="241">
        <f t="shared" si="53"/>
        <v>0</v>
      </c>
      <c r="W82" s="241"/>
      <c r="X82" s="241"/>
      <c r="Y82" s="241"/>
      <c r="Z82" s="241"/>
      <c r="AA82" s="239" t="s">
        <v>54</v>
      </c>
      <c r="AB82" s="239" t="s">
        <v>54</v>
      </c>
    </row>
    <row r="83" spans="1:28" ht="68.25" customHeight="1" x14ac:dyDescent="0.2">
      <c r="B83" s="245" t="s">
        <v>99</v>
      </c>
      <c r="C83" s="238"/>
      <c r="D83" s="238"/>
      <c r="E83" s="46" t="s">
        <v>256</v>
      </c>
      <c r="F83" s="241">
        <f t="shared" ref="F83:K83" si="54">F84</f>
        <v>208079</v>
      </c>
      <c r="G83" s="241">
        <f t="shared" si="54"/>
        <v>151336</v>
      </c>
      <c r="H83" s="241">
        <f t="shared" si="54"/>
        <v>139260</v>
      </c>
      <c r="I83" s="241">
        <f t="shared" si="54"/>
        <v>141134.592</v>
      </c>
      <c r="J83" s="241">
        <f t="shared" si="54"/>
        <v>-10201.408000000001</v>
      </c>
      <c r="K83" s="241">
        <f t="shared" si="54"/>
        <v>138617.774</v>
      </c>
      <c r="L83" s="242">
        <f t="shared" si="51"/>
        <v>99.538829527502514</v>
      </c>
      <c r="M83" s="241">
        <f t="shared" ref="M83:V83" si="55">M84</f>
        <v>208079</v>
      </c>
      <c r="N83" s="241">
        <f t="shared" si="45"/>
        <v>100</v>
      </c>
      <c r="O83" s="241">
        <f t="shared" si="55"/>
        <v>0</v>
      </c>
      <c r="P83" s="241">
        <f t="shared" si="55"/>
        <v>-642.22600000000034</v>
      </c>
      <c r="Q83" s="241">
        <f t="shared" si="55"/>
        <v>-642.22400000000005</v>
      </c>
      <c r="R83" s="241">
        <f t="shared" si="55"/>
        <v>0</v>
      </c>
      <c r="S83" s="241">
        <f t="shared" si="55"/>
        <v>-459.87100000000004</v>
      </c>
      <c r="T83" s="241">
        <f t="shared" si="55"/>
        <v>-182.35300000000001</v>
      </c>
      <c r="U83" s="241">
        <f t="shared" si="55"/>
        <v>0</v>
      </c>
      <c r="V83" s="241">
        <f t="shared" si="55"/>
        <v>-2.0000000002370344E-3</v>
      </c>
      <c r="W83" s="241"/>
      <c r="X83" s="241"/>
      <c r="Y83" s="241"/>
      <c r="Z83" s="241"/>
      <c r="AA83" s="257"/>
      <c r="AB83" s="239"/>
    </row>
    <row r="84" spans="1:28" ht="25.5" x14ac:dyDescent="0.2">
      <c r="B84" s="245"/>
      <c r="C84" s="238" t="s">
        <v>46</v>
      </c>
      <c r="D84" s="238"/>
      <c r="E84" s="247" t="s">
        <v>47</v>
      </c>
      <c r="F84" s="241">
        <f t="shared" ref="F84:K84" si="56">F85+F86+F87+F89+F90+F91+F92+F93+F94+F95+F96+F88</f>
        <v>208079</v>
      </c>
      <c r="G84" s="241">
        <f t="shared" si="56"/>
        <v>151336</v>
      </c>
      <c r="H84" s="241">
        <f t="shared" si="56"/>
        <v>139260</v>
      </c>
      <c r="I84" s="241">
        <f t="shared" si="56"/>
        <v>141134.592</v>
      </c>
      <c r="J84" s="241">
        <f t="shared" si="56"/>
        <v>-10201.408000000001</v>
      </c>
      <c r="K84" s="241">
        <f t="shared" si="56"/>
        <v>138617.774</v>
      </c>
      <c r="L84" s="242">
        <f t="shared" si="51"/>
        <v>99.538829527502514</v>
      </c>
      <c r="M84" s="241">
        <f t="shared" ref="M84:V84" si="57">M85+M86+M87+M89+M90+M91+M92+M93+M94+M95+M96+M88</f>
        <v>208079</v>
      </c>
      <c r="N84" s="241">
        <f t="shared" si="45"/>
        <v>100</v>
      </c>
      <c r="O84" s="241">
        <f t="shared" si="57"/>
        <v>0</v>
      </c>
      <c r="P84" s="241">
        <f t="shared" si="57"/>
        <v>-642.22600000000034</v>
      </c>
      <c r="Q84" s="241">
        <f t="shared" si="57"/>
        <v>-642.22400000000005</v>
      </c>
      <c r="R84" s="241">
        <f t="shared" si="57"/>
        <v>0</v>
      </c>
      <c r="S84" s="241">
        <f t="shared" si="57"/>
        <v>-459.87100000000004</v>
      </c>
      <c r="T84" s="241">
        <f t="shared" si="57"/>
        <v>-182.35300000000001</v>
      </c>
      <c r="U84" s="241">
        <f t="shared" si="57"/>
        <v>0</v>
      </c>
      <c r="V84" s="241">
        <f t="shared" si="57"/>
        <v>-2.0000000002370344E-3</v>
      </c>
      <c r="W84" s="241"/>
      <c r="X84" s="241"/>
      <c r="Y84" s="241"/>
      <c r="Z84" s="241"/>
      <c r="AA84" s="239"/>
      <c r="AB84" s="239"/>
    </row>
    <row r="85" spans="1:28" ht="51" x14ac:dyDescent="0.2">
      <c r="B85" s="238"/>
      <c r="C85" s="238"/>
      <c r="D85" s="238" t="s">
        <v>88</v>
      </c>
      <c r="E85" s="247" t="s">
        <v>49</v>
      </c>
      <c r="F85" s="241">
        <v>133516</v>
      </c>
      <c r="G85" s="241">
        <v>92237</v>
      </c>
      <c r="H85" s="241">
        <v>92237</v>
      </c>
      <c r="I85" s="241">
        <v>92236.745999999999</v>
      </c>
      <c r="J85" s="241">
        <f t="shared" ref="J85:J96" si="58">I85-G85</f>
        <v>-0.25400000000081491</v>
      </c>
      <c r="K85" s="241">
        <v>92236.745999999999</v>
      </c>
      <c r="L85" s="242">
        <f t="shared" si="51"/>
        <v>99.999724622440027</v>
      </c>
      <c r="M85" s="242">
        <f t="shared" ref="M85:M96" si="59">F85</f>
        <v>133516</v>
      </c>
      <c r="N85" s="241">
        <v>100</v>
      </c>
      <c r="O85" s="241">
        <f t="shared" ref="O85:O89" si="60">M85-F85</f>
        <v>0</v>
      </c>
      <c r="P85" s="241">
        <f t="shared" ref="P85:P96" si="61">K85-H85</f>
        <v>-0.25400000000081491</v>
      </c>
      <c r="Q85" s="241">
        <f t="shared" ref="Q85:Q96" si="62">R85+S85+T85</f>
        <v>-0.253</v>
      </c>
      <c r="R85" s="241"/>
      <c r="S85" s="242">
        <v>-0.253</v>
      </c>
      <c r="T85" s="242"/>
      <c r="U85" s="241"/>
      <c r="V85" s="241">
        <f t="shared" si="53"/>
        <v>-1.0000000008149046E-3</v>
      </c>
      <c r="W85" s="241"/>
      <c r="X85" s="241"/>
      <c r="Y85" s="241"/>
      <c r="Z85" s="241"/>
      <c r="AA85" s="239" t="s">
        <v>54</v>
      </c>
      <c r="AB85" s="7" t="s">
        <v>212</v>
      </c>
    </row>
    <row r="86" spans="1:28" ht="51" x14ac:dyDescent="0.2">
      <c r="B86" s="245"/>
      <c r="C86" s="238"/>
      <c r="D86" s="238" t="s">
        <v>101</v>
      </c>
      <c r="E86" s="247" t="s">
        <v>56</v>
      </c>
      <c r="F86" s="241">
        <v>5688</v>
      </c>
      <c r="G86" s="241">
        <v>4990</v>
      </c>
      <c r="H86" s="241">
        <v>4990</v>
      </c>
      <c r="I86" s="241">
        <v>4647.0370000000003</v>
      </c>
      <c r="J86" s="241">
        <f t="shared" si="58"/>
        <v>-342.96299999999974</v>
      </c>
      <c r="K86" s="241">
        <v>4647.0370000000003</v>
      </c>
      <c r="L86" s="242">
        <f t="shared" si="51"/>
        <v>93.126993987975965</v>
      </c>
      <c r="M86" s="242">
        <f t="shared" si="59"/>
        <v>5688</v>
      </c>
      <c r="N86" s="241">
        <f t="shared" ref="N86:N89" si="63">M86/F86*100</f>
        <v>100</v>
      </c>
      <c r="O86" s="241">
        <f t="shared" si="60"/>
        <v>0</v>
      </c>
      <c r="P86" s="241">
        <f t="shared" si="61"/>
        <v>-342.96299999999974</v>
      </c>
      <c r="Q86" s="241">
        <f t="shared" si="62"/>
        <v>-342.96300000000002</v>
      </c>
      <c r="R86" s="241"/>
      <c r="S86" s="241">
        <v>-342.96300000000002</v>
      </c>
      <c r="T86" s="241"/>
      <c r="U86" s="241"/>
      <c r="V86" s="241">
        <f t="shared" si="53"/>
        <v>2.8421709430404007E-13</v>
      </c>
      <c r="W86" s="241"/>
      <c r="X86" s="241"/>
      <c r="Y86" s="241"/>
      <c r="Z86" s="241"/>
      <c r="AA86" s="239" t="s">
        <v>54</v>
      </c>
      <c r="AB86" s="7" t="s">
        <v>212</v>
      </c>
    </row>
    <row r="87" spans="1:28" ht="51" x14ac:dyDescent="0.2">
      <c r="B87" s="245"/>
      <c r="C87" s="238"/>
      <c r="D87" s="250" t="s">
        <v>57</v>
      </c>
      <c r="E87" s="251" t="s">
        <v>58</v>
      </c>
      <c r="F87" s="241">
        <v>3469</v>
      </c>
      <c r="G87" s="241">
        <v>2212</v>
      </c>
      <c r="H87" s="241">
        <v>2112</v>
      </c>
      <c r="I87" s="241">
        <v>2101.7629999999999</v>
      </c>
      <c r="J87" s="241">
        <f t="shared" si="58"/>
        <v>-110.23700000000008</v>
      </c>
      <c r="K87" s="241">
        <v>2101.7629999999999</v>
      </c>
      <c r="L87" s="242">
        <f t="shared" si="51"/>
        <v>99.515293560606054</v>
      </c>
      <c r="M87" s="242">
        <f t="shared" si="59"/>
        <v>3469</v>
      </c>
      <c r="N87" s="241">
        <f t="shared" si="63"/>
        <v>100</v>
      </c>
      <c r="O87" s="241">
        <f t="shared" si="60"/>
        <v>0</v>
      </c>
      <c r="P87" s="241">
        <f t="shared" si="61"/>
        <v>-10.23700000000008</v>
      </c>
      <c r="Q87" s="241">
        <f t="shared" si="62"/>
        <v>-10.237</v>
      </c>
      <c r="R87" s="242"/>
      <c r="S87" s="242">
        <v>-10.237</v>
      </c>
      <c r="T87" s="241"/>
      <c r="U87" s="241"/>
      <c r="V87" s="241">
        <v>0</v>
      </c>
      <c r="W87" s="241"/>
      <c r="X87" s="241"/>
      <c r="Y87" s="241"/>
      <c r="Z87" s="241"/>
      <c r="AA87" s="239" t="s">
        <v>54</v>
      </c>
      <c r="AB87" s="7" t="s">
        <v>212</v>
      </c>
    </row>
    <row r="88" spans="1:28" x14ac:dyDescent="0.2">
      <c r="B88" s="238"/>
      <c r="C88" s="238"/>
      <c r="D88" s="238" t="s">
        <v>59</v>
      </c>
      <c r="E88" s="247" t="s">
        <v>60</v>
      </c>
      <c r="F88" s="241">
        <v>7050</v>
      </c>
      <c r="G88" s="241">
        <v>3998</v>
      </c>
      <c r="H88" s="241">
        <v>3998</v>
      </c>
      <c r="I88" s="241">
        <v>3998</v>
      </c>
      <c r="J88" s="241">
        <f t="shared" si="58"/>
        <v>0</v>
      </c>
      <c r="K88" s="241">
        <v>3998</v>
      </c>
      <c r="L88" s="242">
        <f t="shared" si="51"/>
        <v>100</v>
      </c>
      <c r="M88" s="242">
        <f t="shared" si="59"/>
        <v>7050</v>
      </c>
      <c r="N88" s="241">
        <v>100</v>
      </c>
      <c r="O88" s="241">
        <f t="shared" si="60"/>
        <v>0</v>
      </c>
      <c r="P88" s="241">
        <f t="shared" si="61"/>
        <v>0</v>
      </c>
      <c r="Q88" s="241">
        <f t="shared" si="62"/>
        <v>0</v>
      </c>
      <c r="R88" s="241"/>
      <c r="S88" s="241"/>
      <c r="T88" s="241"/>
      <c r="U88" s="241"/>
      <c r="V88" s="241">
        <v>0</v>
      </c>
      <c r="W88" s="241"/>
      <c r="X88" s="241"/>
      <c r="Y88" s="241"/>
      <c r="Z88" s="241"/>
      <c r="AA88" s="239"/>
      <c r="AB88" s="7"/>
    </row>
    <row r="89" spans="1:28" ht="69.75" customHeight="1" x14ac:dyDescent="0.2">
      <c r="B89" s="238"/>
      <c r="C89" s="238"/>
      <c r="D89" s="238" t="s">
        <v>61</v>
      </c>
      <c r="E89" s="247" t="s">
        <v>102</v>
      </c>
      <c r="F89" s="241">
        <v>6008</v>
      </c>
      <c r="G89" s="241">
        <v>3850</v>
      </c>
      <c r="H89" s="241">
        <v>3700</v>
      </c>
      <c r="I89" s="241">
        <v>3687.9450000000002</v>
      </c>
      <c r="J89" s="241">
        <f t="shared" si="58"/>
        <v>-162.05499999999984</v>
      </c>
      <c r="K89" s="241">
        <v>3687.9450000000002</v>
      </c>
      <c r="L89" s="242">
        <f t="shared" si="51"/>
        <v>99.674189189189192</v>
      </c>
      <c r="M89" s="242">
        <f t="shared" si="59"/>
        <v>6008</v>
      </c>
      <c r="N89" s="241">
        <f t="shared" si="63"/>
        <v>100</v>
      </c>
      <c r="O89" s="241">
        <f t="shared" si="60"/>
        <v>0</v>
      </c>
      <c r="P89" s="241">
        <f t="shared" si="61"/>
        <v>-12.054999999999836</v>
      </c>
      <c r="Q89" s="241">
        <f t="shared" si="62"/>
        <v>-12.055</v>
      </c>
      <c r="R89" s="241"/>
      <c r="S89" s="241">
        <v>-12.055</v>
      </c>
      <c r="T89" s="241"/>
      <c r="U89" s="241"/>
      <c r="V89" s="241">
        <f t="shared" ref="V89:V93" si="64">P89-Q89-U89</f>
        <v>1.6342482922482304E-13</v>
      </c>
      <c r="W89" s="241"/>
      <c r="X89" s="241"/>
      <c r="Y89" s="241"/>
      <c r="Z89" s="241"/>
      <c r="AA89" s="239" t="s">
        <v>54</v>
      </c>
      <c r="AB89" s="239" t="s">
        <v>54</v>
      </c>
    </row>
    <row r="90" spans="1:28" ht="51" x14ac:dyDescent="0.2">
      <c r="B90" s="238"/>
      <c r="C90" s="238"/>
      <c r="D90" s="238" t="s">
        <v>64</v>
      </c>
      <c r="E90" s="258" t="s">
        <v>65</v>
      </c>
      <c r="F90" s="241">
        <v>4005</v>
      </c>
      <c r="G90" s="241">
        <v>2511</v>
      </c>
      <c r="H90" s="241">
        <v>2411</v>
      </c>
      <c r="I90" s="241">
        <v>2316.6370000000002</v>
      </c>
      <c r="J90" s="241">
        <f t="shared" si="58"/>
        <v>-194.36299999999983</v>
      </c>
      <c r="K90" s="241">
        <v>2316.6370000000002</v>
      </c>
      <c r="L90" s="242">
        <f t="shared" si="51"/>
        <v>96.086146827042725</v>
      </c>
      <c r="M90" s="242">
        <f t="shared" si="59"/>
        <v>4005</v>
      </c>
      <c r="N90" s="241">
        <v>100</v>
      </c>
      <c r="O90" s="241">
        <v>0</v>
      </c>
      <c r="P90" s="241">
        <f t="shared" si="61"/>
        <v>-94.362999999999829</v>
      </c>
      <c r="Q90" s="241">
        <f t="shared" si="62"/>
        <v>-94.363</v>
      </c>
      <c r="R90" s="241"/>
      <c r="S90" s="241">
        <v>-94.363</v>
      </c>
      <c r="T90" s="241"/>
      <c r="U90" s="241"/>
      <c r="V90" s="241">
        <f t="shared" si="64"/>
        <v>1.7053025658242404E-13</v>
      </c>
      <c r="W90" s="241"/>
      <c r="X90" s="241"/>
      <c r="Y90" s="241"/>
      <c r="Z90" s="241"/>
      <c r="AA90" s="239" t="s">
        <v>54</v>
      </c>
      <c r="AB90" s="7" t="s">
        <v>212</v>
      </c>
    </row>
    <row r="91" spans="1:28" ht="82.5" customHeight="1" x14ac:dyDescent="0.2">
      <c r="A91" s="425"/>
      <c r="B91" s="245"/>
      <c r="C91" s="238"/>
      <c r="D91" s="250" t="s">
        <v>93</v>
      </c>
      <c r="E91" s="246" t="s">
        <v>94</v>
      </c>
      <c r="F91" s="241">
        <v>3585</v>
      </c>
      <c r="G91" s="241">
        <v>3585</v>
      </c>
      <c r="H91" s="241">
        <v>985</v>
      </c>
      <c r="I91" s="241">
        <v>952.64599999999996</v>
      </c>
      <c r="J91" s="241">
        <f t="shared" si="58"/>
        <v>-2632.3540000000003</v>
      </c>
      <c r="K91" s="241">
        <v>952.64599999999996</v>
      </c>
      <c r="L91" s="242">
        <f t="shared" si="51"/>
        <v>96.715329949238566</v>
      </c>
      <c r="M91" s="242">
        <f t="shared" si="59"/>
        <v>3585</v>
      </c>
      <c r="N91" s="241">
        <f t="shared" ref="N91:N131" si="65">M91/F91*100</f>
        <v>100</v>
      </c>
      <c r="O91" s="241">
        <f t="shared" ref="O91:O96" si="66">M91-F91</f>
        <v>0</v>
      </c>
      <c r="P91" s="241">
        <f t="shared" si="61"/>
        <v>-32.354000000000042</v>
      </c>
      <c r="Q91" s="241">
        <f t="shared" si="62"/>
        <v>-32.353000000000002</v>
      </c>
      <c r="R91" s="242"/>
      <c r="S91" s="242"/>
      <c r="T91" s="241">
        <v>-32.353000000000002</v>
      </c>
      <c r="U91" s="241"/>
      <c r="V91" s="241">
        <f t="shared" si="64"/>
        <v>-1.000000000040302E-3</v>
      </c>
      <c r="W91" s="241"/>
      <c r="X91" s="241"/>
      <c r="Y91" s="241"/>
      <c r="Z91" s="241"/>
      <c r="AA91" s="239" t="s">
        <v>54</v>
      </c>
      <c r="AB91" s="7" t="s">
        <v>257</v>
      </c>
    </row>
    <row r="92" spans="1:28" ht="73.5" customHeight="1" x14ac:dyDescent="0.2">
      <c r="B92" s="245"/>
      <c r="C92" s="238"/>
      <c r="D92" s="250" t="s">
        <v>71</v>
      </c>
      <c r="E92" s="246" t="s">
        <v>104</v>
      </c>
      <c r="F92" s="241">
        <v>4874</v>
      </c>
      <c r="G92" s="241">
        <v>4874</v>
      </c>
      <c r="H92" s="241">
        <v>3724</v>
      </c>
      <c r="I92" s="241">
        <v>3574</v>
      </c>
      <c r="J92" s="241">
        <f t="shared" si="58"/>
        <v>-1300</v>
      </c>
      <c r="K92" s="241">
        <v>3574</v>
      </c>
      <c r="L92" s="242">
        <f t="shared" si="51"/>
        <v>95.972073039742213</v>
      </c>
      <c r="M92" s="242">
        <f t="shared" si="59"/>
        <v>4874</v>
      </c>
      <c r="N92" s="241">
        <f t="shared" si="65"/>
        <v>100</v>
      </c>
      <c r="O92" s="241">
        <f t="shared" si="66"/>
        <v>0</v>
      </c>
      <c r="P92" s="241">
        <f t="shared" si="61"/>
        <v>-150</v>
      </c>
      <c r="Q92" s="241">
        <f t="shared" si="62"/>
        <v>-150</v>
      </c>
      <c r="R92" s="242"/>
      <c r="S92" s="242"/>
      <c r="T92" s="241">
        <v>-150</v>
      </c>
      <c r="U92" s="241"/>
      <c r="V92" s="241">
        <f t="shared" si="64"/>
        <v>0</v>
      </c>
      <c r="W92" s="241"/>
      <c r="X92" s="241"/>
      <c r="Y92" s="241"/>
      <c r="Z92" s="241"/>
      <c r="AA92" s="239" t="s">
        <v>54</v>
      </c>
      <c r="AB92" s="239" t="s">
        <v>54</v>
      </c>
    </row>
    <row r="93" spans="1:28" ht="25.5" x14ac:dyDescent="0.2">
      <c r="B93" s="238"/>
      <c r="C93" s="238"/>
      <c r="D93" s="238" t="s">
        <v>97</v>
      </c>
      <c r="E93" s="247" t="s">
        <v>98</v>
      </c>
      <c r="F93" s="241">
        <v>21546</v>
      </c>
      <c r="G93" s="241">
        <v>14741</v>
      </c>
      <c r="H93" s="241">
        <v>14741</v>
      </c>
      <c r="I93" s="241">
        <v>14741</v>
      </c>
      <c r="J93" s="241">
        <f t="shared" si="58"/>
        <v>0</v>
      </c>
      <c r="K93" s="241">
        <v>14741</v>
      </c>
      <c r="L93" s="242">
        <f t="shared" si="51"/>
        <v>100</v>
      </c>
      <c r="M93" s="242">
        <f t="shared" si="59"/>
        <v>21546</v>
      </c>
      <c r="N93" s="241">
        <f t="shared" si="65"/>
        <v>100</v>
      </c>
      <c r="O93" s="241">
        <v>0</v>
      </c>
      <c r="P93" s="241">
        <f t="shared" si="61"/>
        <v>0</v>
      </c>
      <c r="Q93" s="241">
        <f t="shared" si="62"/>
        <v>0</v>
      </c>
      <c r="R93" s="242"/>
      <c r="S93" s="242"/>
      <c r="T93" s="241"/>
      <c r="U93" s="241"/>
      <c r="V93" s="241">
        <f t="shared" si="64"/>
        <v>0</v>
      </c>
      <c r="W93" s="260"/>
      <c r="X93" s="260"/>
      <c r="Y93" s="260"/>
      <c r="Z93" s="241"/>
      <c r="AA93" s="239"/>
      <c r="AB93" s="239"/>
    </row>
    <row r="94" spans="1:28" ht="67.5" customHeight="1" x14ac:dyDescent="0.2">
      <c r="B94" s="238"/>
      <c r="C94" s="238"/>
      <c r="D94" s="250" t="s">
        <v>73</v>
      </c>
      <c r="E94" s="246" t="s">
        <v>74</v>
      </c>
      <c r="F94" s="241">
        <v>608</v>
      </c>
      <c r="G94" s="241">
        <v>608</v>
      </c>
      <c r="H94" s="241">
        <v>342</v>
      </c>
      <c r="I94" s="241">
        <v>575.75400000000002</v>
      </c>
      <c r="J94" s="241">
        <f t="shared" si="58"/>
        <v>-32.245999999999981</v>
      </c>
      <c r="K94" s="241">
        <v>342</v>
      </c>
      <c r="L94" s="242">
        <f t="shared" si="51"/>
        <v>100</v>
      </c>
      <c r="M94" s="242">
        <f t="shared" si="59"/>
        <v>608</v>
      </c>
      <c r="N94" s="241">
        <f t="shared" si="65"/>
        <v>100</v>
      </c>
      <c r="O94" s="241">
        <v>0</v>
      </c>
      <c r="P94" s="241">
        <f t="shared" si="61"/>
        <v>0</v>
      </c>
      <c r="Q94" s="241">
        <f t="shared" si="62"/>
        <v>0</v>
      </c>
      <c r="R94" s="242"/>
      <c r="S94" s="242"/>
      <c r="T94" s="241"/>
      <c r="U94" s="241"/>
      <c r="V94" s="241">
        <v>0</v>
      </c>
      <c r="W94" s="260"/>
      <c r="X94" s="260"/>
      <c r="Y94" s="260"/>
      <c r="Z94" s="241"/>
      <c r="AA94" s="239"/>
      <c r="AB94" s="239" t="s">
        <v>54</v>
      </c>
    </row>
    <row r="95" spans="1:28" ht="69" customHeight="1" x14ac:dyDescent="0.2">
      <c r="B95" s="245"/>
      <c r="C95" s="238"/>
      <c r="D95" s="250" t="s">
        <v>75</v>
      </c>
      <c r="E95" s="246" t="s">
        <v>76</v>
      </c>
      <c r="F95" s="241">
        <v>3433</v>
      </c>
      <c r="G95" s="241">
        <v>3433</v>
      </c>
      <c r="H95" s="241">
        <v>1846</v>
      </c>
      <c r="I95" s="241">
        <v>2612.1379999999999</v>
      </c>
      <c r="J95" s="241">
        <f t="shared" si="58"/>
        <v>-820.86200000000008</v>
      </c>
      <c r="K95" s="241">
        <v>1846</v>
      </c>
      <c r="L95" s="242">
        <f t="shared" si="51"/>
        <v>100</v>
      </c>
      <c r="M95" s="242">
        <f t="shared" si="59"/>
        <v>3433</v>
      </c>
      <c r="N95" s="241">
        <f t="shared" si="65"/>
        <v>100</v>
      </c>
      <c r="O95" s="241">
        <f t="shared" si="66"/>
        <v>0</v>
      </c>
      <c r="P95" s="241">
        <f t="shared" si="61"/>
        <v>0</v>
      </c>
      <c r="Q95" s="241">
        <f t="shared" si="62"/>
        <v>0</v>
      </c>
      <c r="R95" s="242"/>
      <c r="S95" s="242"/>
      <c r="T95" s="242"/>
      <c r="U95" s="242"/>
      <c r="V95" s="241">
        <v>0</v>
      </c>
      <c r="W95" s="241"/>
      <c r="X95" s="241"/>
      <c r="Y95" s="241"/>
      <c r="Z95" s="241"/>
      <c r="AA95" s="239"/>
      <c r="AB95" s="239" t="s">
        <v>54</v>
      </c>
    </row>
    <row r="96" spans="1:28" ht="70.5" customHeight="1" x14ac:dyDescent="0.2">
      <c r="B96" s="245"/>
      <c r="C96" s="238"/>
      <c r="D96" s="250" t="s">
        <v>77</v>
      </c>
      <c r="E96" s="246" t="s">
        <v>78</v>
      </c>
      <c r="F96" s="241">
        <v>14297</v>
      </c>
      <c r="G96" s="241">
        <v>14297</v>
      </c>
      <c r="H96" s="241">
        <v>8174</v>
      </c>
      <c r="I96" s="241">
        <v>9690.9259999999995</v>
      </c>
      <c r="J96" s="241">
        <f t="shared" si="58"/>
        <v>-4606.0740000000005</v>
      </c>
      <c r="K96" s="241">
        <v>8174</v>
      </c>
      <c r="L96" s="242">
        <f t="shared" si="51"/>
        <v>100</v>
      </c>
      <c r="M96" s="242">
        <f t="shared" si="59"/>
        <v>14297</v>
      </c>
      <c r="N96" s="241">
        <f t="shared" si="65"/>
        <v>100</v>
      </c>
      <c r="O96" s="241">
        <f t="shared" si="66"/>
        <v>0</v>
      </c>
      <c r="P96" s="241">
        <f t="shared" si="61"/>
        <v>0</v>
      </c>
      <c r="Q96" s="241">
        <f t="shared" si="62"/>
        <v>0</v>
      </c>
      <c r="R96" s="242"/>
      <c r="S96" s="242"/>
      <c r="T96" s="241"/>
      <c r="U96" s="241"/>
      <c r="V96" s="241">
        <v>0</v>
      </c>
      <c r="W96" s="241"/>
      <c r="X96" s="241"/>
      <c r="Y96" s="241"/>
      <c r="Z96" s="241"/>
      <c r="AA96" s="239"/>
      <c r="AB96" s="239" t="s">
        <v>54</v>
      </c>
    </row>
    <row r="97" spans="1:670" s="254" customFormat="1" ht="96" customHeight="1" x14ac:dyDescent="0.2">
      <c r="A97" s="262"/>
      <c r="B97" s="238" t="s">
        <v>87</v>
      </c>
      <c r="C97" s="238"/>
      <c r="D97" s="238"/>
      <c r="E97" s="46" t="s">
        <v>260</v>
      </c>
      <c r="F97" s="241">
        <f t="shared" ref="F97:K97" si="67">F98</f>
        <v>95096</v>
      </c>
      <c r="G97" s="241">
        <f t="shared" si="67"/>
        <v>59669</v>
      </c>
      <c r="H97" s="241">
        <f t="shared" si="67"/>
        <v>57625</v>
      </c>
      <c r="I97" s="241">
        <f t="shared" si="67"/>
        <v>58418.407999999996</v>
      </c>
      <c r="J97" s="241">
        <f t="shared" si="67"/>
        <v>-1250.5919999999999</v>
      </c>
      <c r="K97" s="241">
        <f t="shared" si="67"/>
        <v>57566.468999999997</v>
      </c>
      <c r="L97" s="242">
        <f t="shared" si="51"/>
        <v>99.898427765726666</v>
      </c>
      <c r="M97" s="241">
        <f t="shared" ref="M97:V97" si="68">M98</f>
        <v>95096</v>
      </c>
      <c r="N97" s="241">
        <f t="shared" si="65"/>
        <v>100</v>
      </c>
      <c r="O97" s="241">
        <f t="shared" si="68"/>
        <v>0</v>
      </c>
      <c r="P97" s="241">
        <f t="shared" si="68"/>
        <v>-58.531000000000034</v>
      </c>
      <c r="Q97" s="241">
        <f t="shared" si="68"/>
        <v>-58.527999999999992</v>
      </c>
      <c r="R97" s="241">
        <f t="shared" si="68"/>
        <v>0</v>
      </c>
      <c r="S97" s="241">
        <f t="shared" si="68"/>
        <v>-0.73</v>
      </c>
      <c r="T97" s="241">
        <f t="shared" si="68"/>
        <v>-57.797999999999995</v>
      </c>
      <c r="U97" s="241">
        <f t="shared" si="68"/>
        <v>0</v>
      </c>
      <c r="V97" s="241">
        <f t="shared" si="68"/>
        <v>-3.0000000001440541E-3</v>
      </c>
      <c r="W97" s="263"/>
      <c r="X97" s="263"/>
      <c r="Y97" s="263"/>
      <c r="Z97" s="263"/>
      <c r="AA97" s="264"/>
      <c r="AC97" s="236"/>
      <c r="AD97" s="262"/>
      <c r="AE97" s="262"/>
      <c r="AF97" s="262"/>
      <c r="AG97" s="262"/>
      <c r="AH97" s="262"/>
      <c r="AI97" s="262"/>
      <c r="AJ97" s="262"/>
      <c r="AK97" s="262"/>
      <c r="AL97" s="262"/>
      <c r="AM97" s="262"/>
      <c r="AN97" s="262"/>
      <c r="AO97" s="262"/>
      <c r="AP97" s="262"/>
      <c r="AQ97" s="262"/>
      <c r="AR97" s="262"/>
      <c r="AS97" s="262"/>
      <c r="AT97" s="262"/>
      <c r="AU97" s="262"/>
      <c r="AV97" s="262"/>
      <c r="AW97" s="262"/>
      <c r="AX97" s="262"/>
      <c r="AY97" s="262"/>
      <c r="AZ97" s="262"/>
      <c r="BA97" s="262"/>
      <c r="BB97" s="262"/>
      <c r="BC97" s="262"/>
      <c r="BD97" s="262"/>
      <c r="BE97" s="262"/>
      <c r="BF97" s="262"/>
      <c r="BG97" s="262"/>
      <c r="BH97" s="262"/>
      <c r="BI97" s="262"/>
      <c r="BJ97" s="262"/>
      <c r="BK97" s="262"/>
      <c r="BL97" s="262"/>
      <c r="BM97" s="262"/>
      <c r="BN97" s="262"/>
      <c r="BO97" s="262"/>
      <c r="BP97" s="262"/>
      <c r="BQ97" s="262"/>
      <c r="BR97" s="262"/>
      <c r="BS97" s="262"/>
      <c r="BT97" s="262"/>
      <c r="BU97" s="262"/>
      <c r="BV97" s="262"/>
      <c r="BW97" s="262"/>
      <c r="BX97" s="262"/>
      <c r="BY97" s="262"/>
      <c r="BZ97" s="262"/>
      <c r="CA97" s="262"/>
      <c r="CB97" s="262"/>
      <c r="CC97" s="262"/>
      <c r="CD97" s="262"/>
      <c r="CE97" s="262"/>
      <c r="CF97" s="262"/>
      <c r="CG97" s="262"/>
      <c r="CH97" s="262"/>
      <c r="CI97" s="262"/>
      <c r="CJ97" s="262"/>
      <c r="CK97" s="262"/>
      <c r="CL97" s="262"/>
      <c r="CM97" s="262"/>
      <c r="CN97" s="262"/>
      <c r="CO97" s="262"/>
      <c r="CP97" s="262"/>
      <c r="CQ97" s="262"/>
      <c r="CR97" s="262"/>
      <c r="CS97" s="262"/>
      <c r="CT97" s="262"/>
      <c r="CU97" s="262"/>
      <c r="CV97" s="262"/>
      <c r="CW97" s="262"/>
      <c r="CX97" s="262"/>
      <c r="CY97" s="262"/>
      <c r="CZ97" s="262"/>
      <c r="DA97" s="262"/>
      <c r="DB97" s="262"/>
      <c r="DC97" s="262"/>
      <c r="DD97" s="262"/>
      <c r="DE97" s="262"/>
      <c r="DF97" s="262"/>
      <c r="DG97" s="262"/>
      <c r="DH97" s="262"/>
      <c r="DI97" s="262"/>
      <c r="DJ97" s="262"/>
      <c r="DK97" s="262"/>
      <c r="DL97" s="262"/>
      <c r="DM97" s="262"/>
      <c r="DN97" s="262"/>
      <c r="DO97" s="262"/>
      <c r="DP97" s="262"/>
      <c r="DQ97" s="262"/>
      <c r="DR97" s="262"/>
      <c r="DS97" s="262"/>
      <c r="DT97" s="262"/>
      <c r="DU97" s="262"/>
      <c r="DV97" s="262"/>
      <c r="DW97" s="262"/>
      <c r="DX97" s="262"/>
      <c r="DY97" s="262"/>
      <c r="DZ97" s="262"/>
      <c r="EA97" s="262"/>
      <c r="EB97" s="262"/>
      <c r="EC97" s="262"/>
      <c r="ED97" s="262"/>
      <c r="EE97" s="262"/>
      <c r="EF97" s="262"/>
      <c r="EG97" s="262"/>
      <c r="EH97" s="262"/>
      <c r="EI97" s="262"/>
      <c r="EJ97" s="262"/>
      <c r="EK97" s="262"/>
      <c r="EL97" s="262"/>
      <c r="EM97" s="262"/>
      <c r="EN97" s="262"/>
      <c r="EO97" s="262"/>
      <c r="EP97" s="262"/>
      <c r="EQ97" s="262"/>
      <c r="ER97" s="262"/>
      <c r="ES97" s="262"/>
      <c r="ET97" s="262"/>
      <c r="EU97" s="262"/>
      <c r="EV97" s="262"/>
      <c r="EW97" s="262"/>
      <c r="EX97" s="262"/>
      <c r="EY97" s="262"/>
      <c r="EZ97" s="262"/>
      <c r="FA97" s="262"/>
      <c r="FB97" s="262"/>
      <c r="FC97" s="262"/>
      <c r="FD97" s="262"/>
      <c r="FE97" s="262"/>
      <c r="FF97" s="262"/>
      <c r="FG97" s="262"/>
      <c r="FH97" s="262"/>
      <c r="FI97" s="262"/>
      <c r="FJ97" s="262"/>
      <c r="FK97" s="262"/>
      <c r="FL97" s="262"/>
      <c r="FM97" s="262"/>
      <c r="FN97" s="262"/>
      <c r="FO97" s="262"/>
      <c r="FP97" s="262"/>
      <c r="FQ97" s="262"/>
      <c r="FR97" s="262"/>
      <c r="FS97" s="262"/>
      <c r="FT97" s="262"/>
      <c r="FU97" s="262"/>
      <c r="FV97" s="262"/>
      <c r="FW97" s="262"/>
      <c r="FX97" s="262"/>
      <c r="FY97" s="262"/>
      <c r="FZ97" s="262"/>
      <c r="GA97" s="262"/>
      <c r="GB97" s="262"/>
      <c r="GC97" s="262"/>
      <c r="GD97" s="262"/>
      <c r="GE97" s="262"/>
      <c r="GF97" s="262"/>
      <c r="GG97" s="262"/>
      <c r="GH97" s="262"/>
      <c r="GI97" s="262"/>
      <c r="GJ97" s="262"/>
      <c r="GK97" s="262"/>
      <c r="GL97" s="262"/>
      <c r="GM97" s="262"/>
      <c r="GN97" s="262"/>
      <c r="GO97" s="262"/>
      <c r="GP97" s="262"/>
      <c r="GQ97" s="262"/>
      <c r="GR97" s="262"/>
      <c r="GS97" s="262"/>
      <c r="GT97" s="262"/>
      <c r="GU97" s="262"/>
      <c r="GV97" s="262"/>
      <c r="GW97" s="262"/>
      <c r="GX97" s="262"/>
      <c r="GY97" s="262"/>
      <c r="GZ97" s="262"/>
      <c r="HA97" s="262"/>
      <c r="HB97" s="262"/>
      <c r="HC97" s="262"/>
      <c r="HD97" s="262"/>
      <c r="HE97" s="262"/>
      <c r="HF97" s="262"/>
      <c r="HG97" s="262"/>
      <c r="HH97" s="262"/>
      <c r="HI97" s="262"/>
      <c r="HJ97" s="262"/>
      <c r="HK97" s="262"/>
      <c r="HL97" s="262"/>
      <c r="HM97" s="262"/>
      <c r="HN97" s="262"/>
      <c r="HO97" s="262"/>
      <c r="HP97" s="262"/>
      <c r="HQ97" s="262"/>
      <c r="HR97" s="262"/>
      <c r="HS97" s="262"/>
      <c r="HT97" s="262"/>
      <c r="HU97" s="262"/>
      <c r="HV97" s="262"/>
      <c r="HW97" s="262"/>
      <c r="HX97" s="262"/>
      <c r="HY97" s="262"/>
      <c r="HZ97" s="262"/>
      <c r="IA97" s="262"/>
      <c r="IB97" s="262"/>
      <c r="IC97" s="262"/>
      <c r="ID97" s="262"/>
      <c r="IE97" s="262"/>
      <c r="IF97" s="262"/>
      <c r="IG97" s="262"/>
      <c r="IH97" s="262"/>
      <c r="II97" s="262"/>
      <c r="IJ97" s="262"/>
      <c r="IK97" s="262"/>
      <c r="IL97" s="262"/>
      <c r="IM97" s="262"/>
      <c r="IN97" s="262"/>
      <c r="IO97" s="262"/>
      <c r="IP97" s="262"/>
      <c r="IQ97" s="262"/>
      <c r="IR97" s="262"/>
      <c r="IS97" s="262"/>
      <c r="IT97" s="262"/>
      <c r="IU97" s="262"/>
      <c r="IV97" s="262"/>
      <c r="IW97" s="262"/>
      <c r="IX97" s="262"/>
      <c r="IY97" s="262"/>
      <c r="IZ97" s="262"/>
      <c r="JA97" s="262"/>
      <c r="JB97" s="262"/>
      <c r="JC97" s="262"/>
      <c r="JD97" s="262"/>
      <c r="JE97" s="262"/>
      <c r="JF97" s="262"/>
      <c r="JG97" s="262"/>
      <c r="JH97" s="262"/>
      <c r="JI97" s="262"/>
      <c r="JJ97" s="262"/>
      <c r="JK97" s="262"/>
      <c r="JL97" s="262"/>
      <c r="JM97" s="262"/>
      <c r="JN97" s="262"/>
      <c r="JO97" s="262"/>
      <c r="JP97" s="262"/>
      <c r="JQ97" s="262"/>
      <c r="JR97" s="262"/>
      <c r="JS97" s="262"/>
      <c r="JT97" s="262"/>
      <c r="JU97" s="262"/>
      <c r="JV97" s="262"/>
      <c r="JW97" s="262"/>
      <c r="JX97" s="262"/>
      <c r="JY97" s="262"/>
      <c r="JZ97" s="262"/>
      <c r="KA97" s="262"/>
      <c r="KB97" s="262"/>
      <c r="KC97" s="262"/>
      <c r="KD97" s="262"/>
      <c r="KE97" s="262"/>
      <c r="KF97" s="262"/>
      <c r="KG97" s="262"/>
      <c r="KH97" s="262"/>
      <c r="KI97" s="262"/>
      <c r="KJ97" s="262"/>
      <c r="KK97" s="262"/>
      <c r="KL97" s="262"/>
      <c r="KM97" s="262"/>
      <c r="KN97" s="262"/>
      <c r="KO97" s="262"/>
      <c r="KP97" s="262"/>
      <c r="KQ97" s="262"/>
      <c r="KR97" s="262"/>
      <c r="KS97" s="262"/>
      <c r="KT97" s="262"/>
      <c r="KU97" s="262"/>
      <c r="KV97" s="262"/>
      <c r="KW97" s="262"/>
      <c r="KX97" s="262"/>
      <c r="KY97" s="262"/>
      <c r="KZ97" s="262"/>
      <c r="LA97" s="262"/>
      <c r="LB97" s="262"/>
      <c r="LC97" s="262"/>
      <c r="LD97" s="262"/>
      <c r="LE97" s="262"/>
      <c r="LF97" s="262"/>
      <c r="LG97" s="262"/>
      <c r="LH97" s="262"/>
      <c r="LI97" s="262"/>
      <c r="LJ97" s="262"/>
      <c r="LK97" s="262"/>
      <c r="LL97" s="262"/>
      <c r="LM97" s="262"/>
      <c r="LN97" s="262"/>
      <c r="LO97" s="262"/>
      <c r="LP97" s="262"/>
      <c r="LQ97" s="262"/>
      <c r="LR97" s="262"/>
      <c r="LS97" s="262"/>
      <c r="LT97" s="262"/>
      <c r="LU97" s="262"/>
      <c r="LV97" s="262"/>
      <c r="LW97" s="262"/>
      <c r="LX97" s="262"/>
      <c r="LY97" s="262"/>
      <c r="LZ97" s="262"/>
      <c r="MA97" s="262"/>
      <c r="MB97" s="262"/>
      <c r="MC97" s="262"/>
      <c r="MD97" s="262"/>
      <c r="ME97" s="262"/>
      <c r="MF97" s="262"/>
      <c r="MG97" s="262"/>
      <c r="MH97" s="262"/>
      <c r="MI97" s="262"/>
      <c r="MJ97" s="262"/>
      <c r="MK97" s="262"/>
      <c r="ML97" s="262"/>
      <c r="MM97" s="262"/>
      <c r="MN97" s="262"/>
      <c r="MO97" s="262"/>
      <c r="MP97" s="262"/>
      <c r="MQ97" s="262"/>
      <c r="MR97" s="262"/>
      <c r="MS97" s="262"/>
      <c r="MT97" s="262"/>
      <c r="MU97" s="262"/>
      <c r="MV97" s="262"/>
      <c r="MW97" s="262"/>
      <c r="MX97" s="262"/>
      <c r="MY97" s="262"/>
      <c r="MZ97" s="262"/>
      <c r="NA97" s="262"/>
      <c r="NB97" s="262"/>
      <c r="NC97" s="262"/>
      <c r="ND97" s="262"/>
      <c r="NE97" s="262"/>
      <c r="NF97" s="262"/>
      <c r="NG97" s="262"/>
      <c r="NH97" s="262"/>
      <c r="NI97" s="262"/>
      <c r="NJ97" s="262"/>
      <c r="NK97" s="262"/>
      <c r="NL97" s="262"/>
      <c r="NM97" s="262"/>
      <c r="NN97" s="262"/>
      <c r="NO97" s="262"/>
      <c r="NP97" s="262"/>
      <c r="NQ97" s="262"/>
      <c r="NR97" s="262"/>
      <c r="NS97" s="262"/>
      <c r="NT97" s="262"/>
      <c r="NU97" s="262"/>
      <c r="NV97" s="262"/>
      <c r="NW97" s="262"/>
      <c r="NX97" s="262"/>
      <c r="NY97" s="262"/>
      <c r="NZ97" s="262"/>
      <c r="OA97" s="262"/>
      <c r="OB97" s="262"/>
      <c r="OC97" s="262"/>
      <c r="OD97" s="262"/>
      <c r="OE97" s="262"/>
      <c r="OF97" s="262"/>
      <c r="OG97" s="262"/>
      <c r="OH97" s="262"/>
      <c r="OI97" s="262"/>
      <c r="OJ97" s="262"/>
      <c r="OK97" s="262"/>
      <c r="OL97" s="262"/>
      <c r="OM97" s="262"/>
      <c r="ON97" s="262"/>
      <c r="OO97" s="262"/>
      <c r="OP97" s="262"/>
      <c r="OQ97" s="262"/>
      <c r="OR97" s="262"/>
      <c r="OS97" s="262"/>
      <c r="OT97" s="262"/>
      <c r="OU97" s="262"/>
      <c r="OV97" s="262"/>
      <c r="OW97" s="262"/>
      <c r="OX97" s="262"/>
      <c r="OY97" s="262"/>
      <c r="OZ97" s="262"/>
      <c r="PA97" s="262"/>
      <c r="PB97" s="262"/>
      <c r="PC97" s="262"/>
      <c r="PD97" s="262"/>
      <c r="PE97" s="262"/>
      <c r="PF97" s="262"/>
      <c r="PG97" s="262"/>
      <c r="PH97" s="262"/>
      <c r="PI97" s="262"/>
      <c r="PJ97" s="262"/>
      <c r="PK97" s="262"/>
      <c r="PL97" s="262"/>
      <c r="PM97" s="262"/>
      <c r="PN97" s="262"/>
      <c r="PO97" s="262"/>
      <c r="PP97" s="262"/>
      <c r="PQ97" s="262"/>
      <c r="PR97" s="262"/>
      <c r="PS97" s="262"/>
      <c r="PT97" s="262"/>
      <c r="PU97" s="262"/>
      <c r="PV97" s="262"/>
      <c r="PW97" s="262"/>
      <c r="PX97" s="262"/>
      <c r="PY97" s="262"/>
      <c r="PZ97" s="262"/>
      <c r="QA97" s="262"/>
      <c r="QB97" s="262"/>
      <c r="QC97" s="262"/>
      <c r="QD97" s="262"/>
      <c r="QE97" s="262"/>
      <c r="QF97" s="262"/>
      <c r="QG97" s="262"/>
      <c r="QH97" s="262"/>
      <c r="QI97" s="262"/>
      <c r="QJ97" s="262"/>
      <c r="QK97" s="262"/>
      <c r="QL97" s="262"/>
      <c r="QM97" s="262"/>
      <c r="QN97" s="262"/>
      <c r="QO97" s="262"/>
      <c r="QP97" s="262"/>
      <c r="QQ97" s="262"/>
      <c r="QR97" s="262"/>
      <c r="QS97" s="262"/>
      <c r="QT97" s="262"/>
      <c r="QU97" s="262"/>
      <c r="QV97" s="262"/>
      <c r="QW97" s="262"/>
      <c r="QX97" s="262"/>
      <c r="QY97" s="262"/>
      <c r="QZ97" s="262"/>
      <c r="RA97" s="262"/>
      <c r="RB97" s="262"/>
      <c r="RC97" s="262"/>
      <c r="RD97" s="262"/>
      <c r="RE97" s="262"/>
      <c r="RF97" s="262"/>
      <c r="RG97" s="262"/>
      <c r="RH97" s="262"/>
      <c r="RI97" s="262"/>
      <c r="RJ97" s="262"/>
      <c r="RK97" s="262"/>
      <c r="RL97" s="262"/>
      <c r="RM97" s="262"/>
      <c r="RN97" s="262"/>
      <c r="RO97" s="262"/>
      <c r="RP97" s="262"/>
      <c r="RQ97" s="262"/>
      <c r="RR97" s="262"/>
      <c r="RS97" s="262"/>
      <c r="RT97" s="262"/>
      <c r="RU97" s="262"/>
      <c r="RV97" s="262"/>
      <c r="RW97" s="262"/>
      <c r="RX97" s="262"/>
      <c r="RY97" s="262"/>
      <c r="RZ97" s="262"/>
      <c r="SA97" s="262"/>
      <c r="SB97" s="262"/>
      <c r="SC97" s="262"/>
      <c r="SD97" s="262"/>
      <c r="SE97" s="262"/>
      <c r="SF97" s="262"/>
      <c r="SG97" s="262"/>
      <c r="SH97" s="262"/>
      <c r="SI97" s="262"/>
      <c r="SJ97" s="262"/>
      <c r="SK97" s="262"/>
      <c r="SL97" s="262"/>
      <c r="SM97" s="262"/>
      <c r="SN97" s="262"/>
      <c r="SO97" s="262"/>
      <c r="SP97" s="262"/>
      <c r="SQ97" s="262"/>
      <c r="SR97" s="262"/>
      <c r="SS97" s="262"/>
      <c r="ST97" s="262"/>
      <c r="SU97" s="262"/>
      <c r="SV97" s="262"/>
      <c r="SW97" s="262"/>
      <c r="SX97" s="262"/>
      <c r="SY97" s="262"/>
      <c r="SZ97" s="262"/>
      <c r="TA97" s="262"/>
      <c r="TB97" s="262"/>
      <c r="TC97" s="262"/>
      <c r="TD97" s="262"/>
      <c r="TE97" s="262"/>
      <c r="TF97" s="262"/>
      <c r="TG97" s="262"/>
      <c r="TH97" s="262"/>
      <c r="TI97" s="262"/>
      <c r="TJ97" s="262"/>
      <c r="TK97" s="262"/>
      <c r="TL97" s="262"/>
      <c r="TM97" s="262"/>
      <c r="TN97" s="262"/>
      <c r="TO97" s="262"/>
      <c r="TP97" s="262"/>
      <c r="TQ97" s="262"/>
      <c r="TR97" s="262"/>
      <c r="TS97" s="262"/>
      <c r="TT97" s="262"/>
      <c r="TU97" s="262"/>
      <c r="TV97" s="262"/>
      <c r="TW97" s="262"/>
      <c r="TX97" s="262"/>
      <c r="TY97" s="262"/>
      <c r="TZ97" s="262"/>
      <c r="UA97" s="262"/>
      <c r="UB97" s="262"/>
      <c r="UC97" s="262"/>
      <c r="UD97" s="262"/>
      <c r="UE97" s="262"/>
      <c r="UF97" s="262"/>
      <c r="UG97" s="262"/>
      <c r="UH97" s="262"/>
      <c r="UI97" s="262"/>
      <c r="UJ97" s="262"/>
      <c r="UK97" s="262"/>
      <c r="UL97" s="262"/>
      <c r="UM97" s="262"/>
      <c r="UN97" s="262"/>
      <c r="UO97" s="262"/>
      <c r="UP97" s="262"/>
      <c r="UQ97" s="262"/>
      <c r="UR97" s="262"/>
      <c r="US97" s="262"/>
      <c r="UT97" s="262"/>
      <c r="UU97" s="262"/>
      <c r="UV97" s="262"/>
      <c r="UW97" s="262"/>
      <c r="UX97" s="262"/>
      <c r="UY97" s="262"/>
      <c r="UZ97" s="262"/>
      <c r="VA97" s="262"/>
      <c r="VB97" s="262"/>
      <c r="VC97" s="262"/>
      <c r="VD97" s="262"/>
      <c r="VE97" s="262"/>
      <c r="VF97" s="262"/>
      <c r="VG97" s="262"/>
      <c r="VH97" s="262"/>
      <c r="VI97" s="262"/>
      <c r="VJ97" s="262"/>
      <c r="VK97" s="262"/>
      <c r="VL97" s="262"/>
      <c r="VM97" s="262"/>
      <c r="VN97" s="262"/>
      <c r="VO97" s="262"/>
      <c r="VP97" s="262"/>
      <c r="VQ97" s="262"/>
      <c r="VR97" s="262"/>
      <c r="VS97" s="262"/>
      <c r="VT97" s="262"/>
      <c r="VU97" s="262"/>
      <c r="VV97" s="262"/>
      <c r="VW97" s="262"/>
      <c r="VX97" s="262"/>
      <c r="VY97" s="262"/>
      <c r="VZ97" s="262"/>
      <c r="WA97" s="262"/>
      <c r="WB97" s="262"/>
      <c r="WC97" s="262"/>
      <c r="WD97" s="262"/>
      <c r="WE97" s="262"/>
      <c r="WF97" s="262"/>
      <c r="WG97" s="262"/>
      <c r="WH97" s="262"/>
      <c r="WI97" s="262"/>
      <c r="WJ97" s="262"/>
      <c r="WK97" s="262"/>
      <c r="WL97" s="262"/>
      <c r="WM97" s="262"/>
      <c r="WN97" s="262"/>
      <c r="WO97" s="262"/>
      <c r="WP97" s="262"/>
      <c r="WQ97" s="262"/>
      <c r="WR97" s="262"/>
      <c r="WS97" s="262"/>
      <c r="WT97" s="262"/>
      <c r="WU97" s="262"/>
      <c r="WV97" s="262"/>
      <c r="WW97" s="262"/>
      <c r="WX97" s="262"/>
      <c r="WY97" s="262"/>
      <c r="WZ97" s="262"/>
      <c r="XA97" s="262"/>
      <c r="XB97" s="262"/>
      <c r="XC97" s="262"/>
      <c r="XD97" s="262"/>
      <c r="XE97" s="262"/>
      <c r="XF97" s="262"/>
      <c r="XG97" s="262"/>
      <c r="XH97" s="262"/>
      <c r="XI97" s="262"/>
      <c r="XJ97" s="262"/>
      <c r="XK97" s="262"/>
      <c r="XL97" s="262"/>
      <c r="XM97" s="262"/>
      <c r="XN97" s="262"/>
      <c r="XO97" s="262"/>
      <c r="XP97" s="262"/>
      <c r="XQ97" s="262"/>
      <c r="XR97" s="262"/>
      <c r="XS97" s="262"/>
      <c r="XT97" s="262"/>
      <c r="XU97" s="262"/>
      <c r="XV97" s="262"/>
      <c r="XW97" s="262"/>
      <c r="XX97" s="262"/>
      <c r="XY97" s="262"/>
      <c r="XZ97" s="262"/>
      <c r="YA97" s="262"/>
      <c r="YB97" s="262"/>
      <c r="YC97" s="262"/>
      <c r="YD97" s="262"/>
      <c r="YE97" s="262"/>
      <c r="YF97" s="262"/>
      <c r="YG97" s="262"/>
      <c r="YH97" s="262"/>
      <c r="YI97" s="262"/>
      <c r="YJ97" s="262"/>
      <c r="YK97" s="262"/>
      <c r="YL97" s="262"/>
      <c r="YM97" s="262"/>
      <c r="YN97" s="262"/>
      <c r="YO97" s="262"/>
      <c r="YP97" s="262"/>
      <c r="YQ97" s="262"/>
      <c r="YR97" s="262"/>
      <c r="YS97" s="262"/>
      <c r="YT97" s="262"/>
    </row>
    <row r="98" spans="1:670" ht="25.5" x14ac:dyDescent="0.2">
      <c r="B98" s="245"/>
      <c r="C98" s="238" t="s">
        <v>46</v>
      </c>
      <c r="D98" s="238"/>
      <c r="E98" s="247" t="s">
        <v>47</v>
      </c>
      <c r="F98" s="265">
        <f>F99+F100+F101+F102+F103+F104+F105+F106+F107+F108+F110+F111+F113+F109+F112</f>
        <v>95096</v>
      </c>
      <c r="G98" s="265">
        <f t="shared" ref="G98:I98" si="69">G99+G100+G101+G102+G103+G104+G105+G106+G107+G108+G110+G111+G113+G109+G112</f>
        <v>59669</v>
      </c>
      <c r="H98" s="265">
        <f t="shared" si="69"/>
        <v>57625</v>
      </c>
      <c r="I98" s="265">
        <f t="shared" si="69"/>
        <v>58418.407999999996</v>
      </c>
      <c r="J98" s="265">
        <f>J99+J100+J101+J102+J103+J104+J105+J106+J107+J108+J110+J111+J113+J109+J112</f>
        <v>-1250.5919999999999</v>
      </c>
      <c r="K98" s="265">
        <f>K99+K100+K101+K102+K103+K104+K105+K106+K107+K108+K110+K111+K113+K109+K112</f>
        <v>57566.468999999997</v>
      </c>
      <c r="L98" s="242">
        <f t="shared" si="51"/>
        <v>99.898427765726666</v>
      </c>
      <c r="M98" s="265">
        <f>M99+M100+M101+M102+M103+M104+M105+M106+M107+M108+M110+M111+M113+M109+M112</f>
        <v>95096</v>
      </c>
      <c r="N98" s="241">
        <f t="shared" si="65"/>
        <v>100</v>
      </c>
      <c r="O98" s="265">
        <f t="shared" ref="O98:T98" si="70">O99+O100+O101+O102+O103+O104+O105+O106+O107+O108+O110+O111+O113+O109+O112</f>
        <v>0</v>
      </c>
      <c r="P98" s="265">
        <f t="shared" si="70"/>
        <v>-58.531000000000034</v>
      </c>
      <c r="Q98" s="265">
        <f t="shared" si="70"/>
        <v>-58.527999999999992</v>
      </c>
      <c r="R98" s="265">
        <f t="shared" si="70"/>
        <v>0</v>
      </c>
      <c r="S98" s="265">
        <f t="shared" si="70"/>
        <v>-0.73</v>
      </c>
      <c r="T98" s="265">
        <f t="shared" si="70"/>
        <v>-57.797999999999995</v>
      </c>
      <c r="U98" s="265">
        <f t="shared" ref="U98:V98" si="71">U99+U100+U101+U102+U103+U104+U105+U106+U107+U108+U110+U111+U113</f>
        <v>0</v>
      </c>
      <c r="V98" s="265">
        <f t="shared" si="71"/>
        <v>-3.0000000001440541E-3</v>
      </c>
      <c r="W98" s="241"/>
      <c r="X98" s="241"/>
      <c r="Y98" s="241"/>
      <c r="Z98" s="241"/>
      <c r="AA98" s="257"/>
      <c r="AB98" s="266"/>
    </row>
    <row r="99" spans="1:670" x14ac:dyDescent="0.2">
      <c r="A99" s="236" t="s">
        <v>109</v>
      </c>
      <c r="B99" s="245"/>
      <c r="C99" s="238"/>
      <c r="D99" s="238" t="s">
        <v>88</v>
      </c>
      <c r="E99" s="247" t="s">
        <v>49</v>
      </c>
      <c r="F99" s="241">
        <v>70805</v>
      </c>
      <c r="G99" s="241">
        <v>41541</v>
      </c>
      <c r="H99" s="241">
        <v>41541</v>
      </c>
      <c r="I99" s="241">
        <v>41541</v>
      </c>
      <c r="J99" s="241">
        <f t="shared" ref="J99:J113" si="72">I99-G99</f>
        <v>0</v>
      </c>
      <c r="K99" s="241">
        <v>41541</v>
      </c>
      <c r="L99" s="242">
        <f t="shared" si="51"/>
        <v>100</v>
      </c>
      <c r="M99" s="242">
        <f t="shared" ref="M99:M113" si="73">F99</f>
        <v>70805</v>
      </c>
      <c r="N99" s="241">
        <f t="shared" si="65"/>
        <v>100</v>
      </c>
      <c r="O99" s="241">
        <f t="shared" ref="O99:O108" si="74">M99-F99</f>
        <v>0</v>
      </c>
      <c r="P99" s="241">
        <f t="shared" ref="P99:P113" si="75">K99-H99</f>
        <v>0</v>
      </c>
      <c r="Q99" s="241">
        <f t="shared" ref="Q99:Q113" si="76">R99+S99+T99</f>
        <v>0</v>
      </c>
      <c r="R99" s="242"/>
      <c r="S99" s="242"/>
      <c r="T99" s="241"/>
      <c r="U99" s="241"/>
      <c r="V99" s="241">
        <f t="shared" ref="V99:V108" si="77">P99-Q99-U99</f>
        <v>0</v>
      </c>
      <c r="W99" s="241"/>
      <c r="X99" s="241"/>
      <c r="Y99" s="241"/>
      <c r="Z99" s="241"/>
      <c r="AA99" s="239"/>
      <c r="AB99" s="239"/>
    </row>
    <row r="100" spans="1:670" s="254" customFormat="1" ht="67.5" customHeight="1" x14ac:dyDescent="0.2">
      <c r="A100" s="262"/>
      <c r="C100" s="238"/>
      <c r="D100" s="250" t="s">
        <v>101</v>
      </c>
      <c r="E100" s="246" t="s">
        <v>56</v>
      </c>
      <c r="F100" s="241">
        <v>3427</v>
      </c>
      <c r="G100" s="241">
        <v>1889</v>
      </c>
      <c r="H100" s="241">
        <v>1889</v>
      </c>
      <c r="I100" s="241">
        <v>1888.27</v>
      </c>
      <c r="J100" s="241">
        <f t="shared" si="72"/>
        <v>-0.73000000000001819</v>
      </c>
      <c r="K100" s="241">
        <v>1888.27</v>
      </c>
      <c r="L100" s="242">
        <f t="shared" si="51"/>
        <v>99.961355214399148</v>
      </c>
      <c r="M100" s="242">
        <f t="shared" si="73"/>
        <v>3427</v>
      </c>
      <c r="N100" s="241">
        <f t="shared" si="65"/>
        <v>100</v>
      </c>
      <c r="O100" s="241">
        <f t="shared" si="74"/>
        <v>0</v>
      </c>
      <c r="P100" s="241">
        <f t="shared" si="75"/>
        <v>-0.73000000000001819</v>
      </c>
      <c r="Q100" s="241">
        <f t="shared" si="76"/>
        <v>-0.73</v>
      </c>
      <c r="R100" s="241"/>
      <c r="S100" s="242">
        <v>-0.73</v>
      </c>
      <c r="T100" s="241"/>
      <c r="U100" s="241"/>
      <c r="V100" s="241">
        <f t="shared" si="77"/>
        <v>-1.8207657603852567E-14</v>
      </c>
      <c r="W100" s="241"/>
      <c r="X100" s="241"/>
      <c r="Y100" s="241"/>
      <c r="Z100" s="241"/>
      <c r="AA100" s="239" t="s">
        <v>54</v>
      </c>
      <c r="AB100" s="239" t="s">
        <v>54</v>
      </c>
      <c r="AC100" s="262"/>
      <c r="AD100" s="262"/>
      <c r="AE100" s="262"/>
      <c r="AF100" s="262"/>
      <c r="AG100" s="262"/>
      <c r="AH100" s="262"/>
      <c r="AI100" s="262"/>
      <c r="AJ100" s="262"/>
      <c r="AK100" s="262"/>
      <c r="AL100" s="262"/>
      <c r="AM100" s="262"/>
      <c r="AN100" s="262"/>
      <c r="AO100" s="262"/>
      <c r="AP100" s="262"/>
      <c r="AQ100" s="262"/>
      <c r="AR100" s="262"/>
      <c r="AS100" s="262"/>
      <c r="AT100" s="262"/>
      <c r="AU100" s="262"/>
      <c r="AV100" s="262"/>
      <c r="AW100" s="262"/>
      <c r="AX100" s="262"/>
      <c r="AY100" s="262"/>
      <c r="AZ100" s="262"/>
      <c r="BA100" s="262"/>
      <c r="BB100" s="262"/>
      <c r="BC100" s="262"/>
      <c r="BD100" s="262"/>
      <c r="BE100" s="262"/>
      <c r="BF100" s="262"/>
      <c r="BG100" s="262"/>
      <c r="BH100" s="262"/>
      <c r="BI100" s="262"/>
      <c r="BJ100" s="262"/>
      <c r="BK100" s="262"/>
      <c r="BL100" s="262"/>
      <c r="BM100" s="262"/>
      <c r="BN100" s="262"/>
      <c r="BO100" s="262"/>
      <c r="BP100" s="262"/>
      <c r="BQ100" s="262"/>
      <c r="BR100" s="262"/>
      <c r="BS100" s="262"/>
      <c r="BT100" s="262"/>
      <c r="BU100" s="262"/>
      <c r="BV100" s="262"/>
      <c r="BW100" s="262"/>
      <c r="BX100" s="262"/>
      <c r="BY100" s="262"/>
      <c r="BZ100" s="262"/>
      <c r="CA100" s="262"/>
      <c r="CB100" s="262"/>
      <c r="CC100" s="262"/>
      <c r="CD100" s="262"/>
      <c r="CE100" s="262"/>
      <c r="CF100" s="262"/>
      <c r="CG100" s="262"/>
      <c r="CH100" s="262"/>
      <c r="CI100" s="262"/>
      <c r="CJ100" s="262"/>
      <c r="CK100" s="262"/>
      <c r="CL100" s="262"/>
      <c r="CM100" s="262"/>
      <c r="CN100" s="262"/>
      <c r="CO100" s="262"/>
      <c r="CP100" s="262"/>
      <c r="CQ100" s="262"/>
      <c r="CR100" s="262"/>
      <c r="CS100" s="262"/>
      <c r="CT100" s="262"/>
      <c r="CU100" s="262"/>
      <c r="CV100" s="262"/>
      <c r="CW100" s="262"/>
      <c r="CX100" s="262"/>
      <c r="CY100" s="262"/>
      <c r="CZ100" s="262"/>
      <c r="DA100" s="262"/>
      <c r="DB100" s="262"/>
      <c r="DC100" s="262"/>
      <c r="DD100" s="262"/>
      <c r="DE100" s="262"/>
      <c r="DF100" s="262"/>
      <c r="DG100" s="262"/>
      <c r="DH100" s="262"/>
      <c r="DI100" s="262"/>
      <c r="DJ100" s="262"/>
      <c r="DK100" s="262"/>
      <c r="DL100" s="262"/>
      <c r="DM100" s="262"/>
      <c r="DN100" s="262"/>
      <c r="DO100" s="262"/>
      <c r="DP100" s="262"/>
      <c r="DQ100" s="262"/>
      <c r="DR100" s="262"/>
      <c r="DS100" s="262"/>
      <c r="DT100" s="262"/>
      <c r="DU100" s="262"/>
      <c r="DV100" s="262"/>
      <c r="DW100" s="262"/>
      <c r="DX100" s="262"/>
      <c r="DY100" s="262"/>
      <c r="DZ100" s="262"/>
      <c r="EA100" s="262"/>
      <c r="EB100" s="262"/>
      <c r="EC100" s="262"/>
      <c r="ED100" s="262"/>
      <c r="EE100" s="262"/>
      <c r="EF100" s="262"/>
      <c r="EG100" s="262"/>
      <c r="EH100" s="262"/>
      <c r="EI100" s="262"/>
      <c r="EJ100" s="262"/>
      <c r="EK100" s="262"/>
      <c r="EL100" s="262"/>
      <c r="EM100" s="262"/>
      <c r="EN100" s="262"/>
      <c r="EO100" s="262"/>
      <c r="EP100" s="262"/>
      <c r="EQ100" s="262"/>
      <c r="ER100" s="262"/>
      <c r="ES100" s="262"/>
      <c r="ET100" s="262"/>
      <c r="EU100" s="262"/>
      <c r="EV100" s="262"/>
      <c r="EW100" s="262"/>
      <c r="EX100" s="262"/>
      <c r="EY100" s="262"/>
      <c r="EZ100" s="262"/>
      <c r="FA100" s="262"/>
      <c r="FB100" s="262"/>
      <c r="FC100" s="262"/>
      <c r="FD100" s="262"/>
      <c r="FE100" s="262"/>
      <c r="FF100" s="262"/>
      <c r="FG100" s="262"/>
      <c r="FH100" s="262"/>
      <c r="FI100" s="262"/>
      <c r="FJ100" s="262"/>
      <c r="FK100" s="262"/>
      <c r="FL100" s="262"/>
      <c r="FM100" s="262"/>
      <c r="FN100" s="262"/>
      <c r="FO100" s="262"/>
      <c r="FP100" s="262"/>
      <c r="FQ100" s="262"/>
      <c r="FR100" s="262"/>
      <c r="FS100" s="262"/>
      <c r="FT100" s="262"/>
      <c r="FU100" s="262"/>
      <c r="FV100" s="262"/>
      <c r="FW100" s="262"/>
      <c r="FX100" s="262"/>
      <c r="FY100" s="262"/>
      <c r="FZ100" s="262"/>
      <c r="GA100" s="262"/>
      <c r="GB100" s="262"/>
      <c r="GC100" s="262"/>
      <c r="GD100" s="262"/>
      <c r="GE100" s="262"/>
      <c r="GF100" s="262"/>
      <c r="GG100" s="262"/>
      <c r="GH100" s="262"/>
      <c r="GI100" s="262"/>
      <c r="GJ100" s="262"/>
      <c r="GK100" s="262"/>
      <c r="GL100" s="262"/>
      <c r="GM100" s="262"/>
      <c r="GN100" s="262"/>
      <c r="GO100" s="262"/>
      <c r="GP100" s="262"/>
      <c r="GQ100" s="262"/>
      <c r="GR100" s="262"/>
      <c r="GS100" s="262"/>
      <c r="GT100" s="262"/>
      <c r="GU100" s="262"/>
      <c r="GV100" s="262"/>
      <c r="GW100" s="262"/>
      <c r="GX100" s="262"/>
      <c r="GY100" s="262"/>
      <c r="GZ100" s="262"/>
      <c r="HA100" s="262"/>
      <c r="HB100" s="262"/>
      <c r="HC100" s="262"/>
      <c r="HD100" s="262"/>
      <c r="HE100" s="262"/>
      <c r="HF100" s="262"/>
      <c r="HG100" s="262"/>
      <c r="HH100" s="262"/>
      <c r="HI100" s="262"/>
      <c r="HJ100" s="262"/>
      <c r="HK100" s="262"/>
      <c r="HL100" s="262"/>
      <c r="HM100" s="262"/>
      <c r="HN100" s="262"/>
      <c r="HO100" s="262"/>
      <c r="HP100" s="262"/>
      <c r="HQ100" s="262"/>
      <c r="HR100" s="262"/>
      <c r="HS100" s="262"/>
      <c r="HT100" s="262"/>
      <c r="HU100" s="262"/>
      <c r="HV100" s="262"/>
      <c r="HW100" s="262"/>
      <c r="HX100" s="262"/>
      <c r="HY100" s="262"/>
      <c r="HZ100" s="262"/>
      <c r="IA100" s="262"/>
      <c r="IB100" s="262"/>
      <c r="IC100" s="262"/>
      <c r="ID100" s="262"/>
      <c r="IE100" s="262"/>
      <c r="IF100" s="262"/>
      <c r="IG100" s="262"/>
      <c r="IH100" s="262"/>
      <c r="II100" s="262"/>
      <c r="IJ100" s="262"/>
      <c r="IK100" s="262"/>
      <c r="IL100" s="262"/>
      <c r="IM100" s="262"/>
      <c r="IN100" s="262"/>
      <c r="IO100" s="262"/>
      <c r="IP100" s="262"/>
      <c r="IQ100" s="262"/>
      <c r="IR100" s="262"/>
      <c r="IS100" s="262"/>
      <c r="IT100" s="262"/>
      <c r="IU100" s="262"/>
      <c r="IV100" s="262"/>
      <c r="IW100" s="262"/>
      <c r="IX100" s="262"/>
      <c r="IY100" s="262"/>
      <c r="IZ100" s="262"/>
      <c r="JA100" s="262"/>
      <c r="JB100" s="262"/>
      <c r="JC100" s="262"/>
      <c r="JD100" s="262"/>
      <c r="JE100" s="262"/>
      <c r="JF100" s="262"/>
      <c r="JG100" s="262"/>
      <c r="JH100" s="262"/>
      <c r="JI100" s="262"/>
      <c r="JJ100" s="262"/>
      <c r="JK100" s="262"/>
      <c r="JL100" s="262"/>
      <c r="JM100" s="262"/>
      <c r="JN100" s="262"/>
      <c r="JO100" s="262"/>
      <c r="JP100" s="262"/>
      <c r="JQ100" s="262"/>
      <c r="JR100" s="262"/>
      <c r="JS100" s="262"/>
      <c r="JT100" s="262"/>
      <c r="JU100" s="262"/>
      <c r="JV100" s="262"/>
      <c r="JW100" s="262"/>
      <c r="JX100" s="262"/>
      <c r="JY100" s="262"/>
      <c r="JZ100" s="262"/>
      <c r="KA100" s="262"/>
      <c r="KB100" s="262"/>
      <c r="KC100" s="262"/>
      <c r="KD100" s="262"/>
      <c r="KE100" s="262"/>
      <c r="KF100" s="262"/>
      <c r="KG100" s="262"/>
      <c r="KH100" s="262"/>
      <c r="KI100" s="262"/>
      <c r="KJ100" s="262"/>
      <c r="KK100" s="262"/>
      <c r="KL100" s="262"/>
      <c r="KM100" s="262"/>
      <c r="KN100" s="262"/>
      <c r="KO100" s="262"/>
      <c r="KP100" s="262"/>
      <c r="KQ100" s="262"/>
      <c r="KR100" s="262"/>
      <c r="KS100" s="262"/>
      <c r="KT100" s="262"/>
      <c r="KU100" s="262"/>
      <c r="KV100" s="262"/>
      <c r="KW100" s="262"/>
      <c r="KX100" s="262"/>
      <c r="KY100" s="262"/>
      <c r="KZ100" s="262"/>
      <c r="LA100" s="262"/>
      <c r="LB100" s="262"/>
      <c r="LC100" s="262"/>
      <c r="LD100" s="262"/>
      <c r="LE100" s="262"/>
      <c r="LF100" s="262"/>
      <c r="LG100" s="262"/>
      <c r="LH100" s="262"/>
      <c r="LI100" s="262"/>
      <c r="LJ100" s="262"/>
      <c r="LK100" s="262"/>
      <c r="LL100" s="262"/>
      <c r="LM100" s="262"/>
      <c r="LN100" s="262"/>
      <c r="LO100" s="262"/>
      <c r="LP100" s="262"/>
      <c r="LQ100" s="262"/>
      <c r="LR100" s="262"/>
      <c r="LS100" s="262"/>
      <c r="LT100" s="262"/>
      <c r="LU100" s="262"/>
      <c r="LV100" s="262"/>
      <c r="LW100" s="262"/>
      <c r="LX100" s="262"/>
      <c r="LY100" s="262"/>
      <c r="LZ100" s="262"/>
      <c r="MA100" s="262"/>
      <c r="MB100" s="262"/>
      <c r="MC100" s="262"/>
      <c r="MD100" s="262"/>
      <c r="ME100" s="262"/>
      <c r="MF100" s="262"/>
      <c r="MG100" s="262"/>
      <c r="MH100" s="262"/>
      <c r="MI100" s="262"/>
      <c r="MJ100" s="262"/>
      <c r="MK100" s="262"/>
      <c r="ML100" s="262"/>
      <c r="MM100" s="262"/>
      <c r="MN100" s="262"/>
      <c r="MO100" s="262"/>
      <c r="MP100" s="262"/>
      <c r="MQ100" s="262"/>
      <c r="MR100" s="262"/>
      <c r="MS100" s="262"/>
      <c r="MT100" s="262"/>
      <c r="MU100" s="262"/>
      <c r="MV100" s="262"/>
      <c r="MW100" s="262"/>
      <c r="MX100" s="262"/>
      <c r="MY100" s="262"/>
      <c r="MZ100" s="262"/>
      <c r="NA100" s="262"/>
      <c r="NB100" s="262"/>
      <c r="NC100" s="262"/>
      <c r="ND100" s="262"/>
      <c r="NE100" s="262"/>
      <c r="NF100" s="262"/>
      <c r="NG100" s="262"/>
      <c r="NH100" s="262"/>
      <c r="NI100" s="262"/>
      <c r="NJ100" s="262"/>
      <c r="NK100" s="262"/>
      <c r="NL100" s="262"/>
      <c r="NM100" s="262"/>
      <c r="NN100" s="262"/>
      <c r="NO100" s="262"/>
      <c r="NP100" s="262"/>
      <c r="NQ100" s="262"/>
      <c r="NR100" s="262"/>
      <c r="NS100" s="262"/>
      <c r="NT100" s="262"/>
      <c r="NU100" s="262"/>
      <c r="NV100" s="262"/>
      <c r="NW100" s="262"/>
      <c r="NX100" s="262"/>
      <c r="NY100" s="262"/>
      <c r="NZ100" s="262"/>
      <c r="OA100" s="262"/>
      <c r="OB100" s="262"/>
      <c r="OC100" s="262"/>
      <c r="OD100" s="262"/>
      <c r="OE100" s="262"/>
      <c r="OF100" s="262"/>
      <c r="OG100" s="262"/>
      <c r="OH100" s="262"/>
      <c r="OI100" s="262"/>
      <c r="OJ100" s="262"/>
      <c r="OK100" s="262"/>
      <c r="OL100" s="262"/>
      <c r="OM100" s="262"/>
      <c r="ON100" s="262"/>
      <c r="OO100" s="262"/>
      <c r="OP100" s="262"/>
      <c r="OQ100" s="262"/>
      <c r="OR100" s="262"/>
      <c r="OS100" s="262"/>
      <c r="OT100" s="262"/>
      <c r="OU100" s="262"/>
      <c r="OV100" s="262"/>
      <c r="OW100" s="262"/>
      <c r="OX100" s="262"/>
      <c r="OY100" s="262"/>
      <c r="OZ100" s="262"/>
      <c r="PA100" s="262"/>
      <c r="PB100" s="262"/>
      <c r="PC100" s="262"/>
      <c r="PD100" s="262"/>
      <c r="PE100" s="262"/>
      <c r="PF100" s="262"/>
      <c r="PG100" s="262"/>
      <c r="PH100" s="262"/>
      <c r="PI100" s="262"/>
      <c r="PJ100" s="262"/>
      <c r="PK100" s="262"/>
      <c r="PL100" s="262"/>
      <c r="PM100" s="262"/>
      <c r="PN100" s="262"/>
      <c r="PO100" s="262"/>
      <c r="PP100" s="262"/>
      <c r="PQ100" s="262"/>
      <c r="PR100" s="262"/>
      <c r="PS100" s="262"/>
      <c r="PT100" s="262"/>
      <c r="PU100" s="262"/>
      <c r="PV100" s="262"/>
      <c r="PW100" s="262"/>
      <c r="PX100" s="262"/>
      <c r="PY100" s="262"/>
      <c r="PZ100" s="262"/>
      <c r="QA100" s="262"/>
      <c r="QB100" s="262"/>
      <c r="QC100" s="262"/>
      <c r="QD100" s="262"/>
      <c r="QE100" s="262"/>
      <c r="QF100" s="262"/>
      <c r="QG100" s="262"/>
      <c r="QH100" s="262"/>
      <c r="QI100" s="262"/>
      <c r="QJ100" s="262"/>
      <c r="QK100" s="262"/>
      <c r="QL100" s="262"/>
      <c r="QM100" s="262"/>
      <c r="QN100" s="262"/>
      <c r="QO100" s="262"/>
      <c r="QP100" s="262"/>
      <c r="QQ100" s="262"/>
      <c r="QR100" s="262"/>
      <c r="QS100" s="262"/>
      <c r="QT100" s="262"/>
      <c r="QU100" s="262"/>
      <c r="QV100" s="262"/>
      <c r="QW100" s="262"/>
      <c r="QX100" s="262"/>
      <c r="QY100" s="262"/>
      <c r="QZ100" s="262"/>
      <c r="RA100" s="262"/>
      <c r="RB100" s="262"/>
      <c r="RC100" s="262"/>
      <c r="RD100" s="262"/>
      <c r="RE100" s="262"/>
      <c r="RF100" s="262"/>
      <c r="RG100" s="262"/>
      <c r="RH100" s="262"/>
      <c r="RI100" s="262"/>
      <c r="RJ100" s="262"/>
      <c r="RK100" s="262"/>
      <c r="RL100" s="262"/>
      <c r="RM100" s="262"/>
      <c r="RN100" s="262"/>
      <c r="RO100" s="262"/>
      <c r="RP100" s="262"/>
      <c r="RQ100" s="262"/>
      <c r="RR100" s="262"/>
      <c r="RS100" s="262"/>
      <c r="RT100" s="262"/>
      <c r="RU100" s="262"/>
      <c r="RV100" s="262"/>
      <c r="RW100" s="262"/>
      <c r="RX100" s="262"/>
      <c r="RY100" s="262"/>
      <c r="RZ100" s="262"/>
      <c r="SA100" s="262"/>
      <c r="SB100" s="262"/>
      <c r="SC100" s="262"/>
      <c r="SD100" s="262"/>
      <c r="SE100" s="262"/>
      <c r="SF100" s="262"/>
      <c r="SG100" s="262"/>
      <c r="SH100" s="262"/>
      <c r="SI100" s="262"/>
      <c r="SJ100" s="262"/>
      <c r="SK100" s="262"/>
      <c r="SL100" s="262"/>
      <c r="SM100" s="262"/>
      <c r="SN100" s="262"/>
      <c r="SO100" s="262"/>
      <c r="SP100" s="262"/>
      <c r="SQ100" s="262"/>
      <c r="SR100" s="262"/>
      <c r="SS100" s="262"/>
      <c r="ST100" s="262"/>
      <c r="SU100" s="262"/>
      <c r="SV100" s="262"/>
      <c r="SW100" s="262"/>
      <c r="SX100" s="262"/>
      <c r="SY100" s="262"/>
      <c r="SZ100" s="262"/>
      <c r="TA100" s="262"/>
      <c r="TB100" s="262"/>
      <c r="TC100" s="262"/>
      <c r="TD100" s="262"/>
      <c r="TE100" s="262"/>
      <c r="TF100" s="262"/>
      <c r="TG100" s="262"/>
      <c r="TH100" s="262"/>
      <c r="TI100" s="262"/>
      <c r="TJ100" s="262"/>
      <c r="TK100" s="262"/>
      <c r="TL100" s="262"/>
      <c r="TM100" s="262"/>
      <c r="TN100" s="262"/>
      <c r="TO100" s="262"/>
      <c r="TP100" s="262"/>
      <c r="TQ100" s="262"/>
      <c r="TR100" s="262"/>
      <c r="TS100" s="262"/>
      <c r="TT100" s="262"/>
      <c r="TU100" s="262"/>
      <c r="TV100" s="262"/>
      <c r="TW100" s="262"/>
      <c r="TX100" s="262"/>
      <c r="TY100" s="262"/>
      <c r="TZ100" s="262"/>
      <c r="UA100" s="262"/>
      <c r="UB100" s="262"/>
      <c r="UC100" s="262"/>
      <c r="UD100" s="262"/>
      <c r="UE100" s="262"/>
      <c r="UF100" s="262"/>
      <c r="UG100" s="262"/>
      <c r="UH100" s="262"/>
      <c r="UI100" s="262"/>
      <c r="UJ100" s="262"/>
      <c r="UK100" s="262"/>
      <c r="UL100" s="262"/>
      <c r="UM100" s="262"/>
      <c r="UN100" s="262"/>
      <c r="UO100" s="262"/>
      <c r="UP100" s="262"/>
      <c r="UQ100" s="262"/>
      <c r="UR100" s="262"/>
      <c r="US100" s="262"/>
      <c r="UT100" s="262"/>
      <c r="UU100" s="262"/>
      <c r="UV100" s="262"/>
      <c r="UW100" s="262"/>
      <c r="UX100" s="262"/>
      <c r="UY100" s="262"/>
      <c r="UZ100" s="262"/>
      <c r="VA100" s="262"/>
      <c r="VB100" s="262"/>
      <c r="VC100" s="262"/>
      <c r="VD100" s="262"/>
      <c r="VE100" s="262"/>
      <c r="VF100" s="262"/>
      <c r="VG100" s="262"/>
      <c r="VH100" s="262"/>
      <c r="VI100" s="262"/>
      <c r="VJ100" s="262"/>
      <c r="VK100" s="262"/>
      <c r="VL100" s="262"/>
      <c r="VM100" s="262"/>
      <c r="VN100" s="262"/>
      <c r="VO100" s="262"/>
      <c r="VP100" s="262"/>
      <c r="VQ100" s="262"/>
      <c r="VR100" s="262"/>
      <c r="VS100" s="262"/>
      <c r="VT100" s="262"/>
      <c r="VU100" s="262"/>
      <c r="VV100" s="262"/>
      <c r="VW100" s="262"/>
      <c r="VX100" s="262"/>
      <c r="VY100" s="262"/>
      <c r="VZ100" s="262"/>
      <c r="WA100" s="262"/>
      <c r="WB100" s="262"/>
      <c r="WC100" s="262"/>
      <c r="WD100" s="262"/>
      <c r="WE100" s="262"/>
      <c r="WF100" s="262"/>
      <c r="WG100" s="262"/>
      <c r="WH100" s="262"/>
      <c r="WI100" s="262"/>
      <c r="WJ100" s="262"/>
      <c r="WK100" s="262"/>
      <c r="WL100" s="262"/>
      <c r="WM100" s="262"/>
      <c r="WN100" s="262"/>
      <c r="WO100" s="262"/>
      <c r="WP100" s="262"/>
      <c r="WQ100" s="262"/>
      <c r="WR100" s="262"/>
      <c r="WS100" s="262"/>
      <c r="WT100" s="262"/>
      <c r="WU100" s="262"/>
      <c r="WV100" s="262"/>
      <c r="WW100" s="262"/>
      <c r="WX100" s="262"/>
      <c r="WY100" s="262"/>
      <c r="WZ100" s="262"/>
      <c r="XA100" s="262"/>
      <c r="XB100" s="262"/>
      <c r="XC100" s="262"/>
      <c r="XD100" s="262"/>
      <c r="XE100" s="262"/>
      <c r="XF100" s="262"/>
      <c r="XG100" s="262"/>
      <c r="XH100" s="262"/>
      <c r="XI100" s="262"/>
      <c r="XJ100" s="262"/>
      <c r="XK100" s="262"/>
      <c r="XL100" s="262"/>
      <c r="XM100" s="262"/>
      <c r="XN100" s="262"/>
      <c r="XO100" s="262"/>
      <c r="XP100" s="262"/>
      <c r="XQ100" s="262"/>
      <c r="XR100" s="262"/>
      <c r="XS100" s="262"/>
      <c r="XT100" s="262"/>
      <c r="XU100" s="262"/>
      <c r="XV100" s="262"/>
      <c r="XW100" s="262"/>
      <c r="XX100" s="262"/>
      <c r="XY100" s="262"/>
      <c r="XZ100" s="262"/>
      <c r="YA100" s="262"/>
      <c r="YB100" s="262"/>
      <c r="YC100" s="262"/>
      <c r="YD100" s="262"/>
      <c r="YE100" s="262"/>
      <c r="YF100" s="262"/>
      <c r="YG100" s="262"/>
      <c r="YH100" s="262"/>
      <c r="YI100" s="262"/>
      <c r="YJ100" s="262"/>
      <c r="YK100" s="262"/>
      <c r="YL100" s="262"/>
      <c r="YM100" s="262"/>
      <c r="YN100" s="262"/>
      <c r="YO100" s="262"/>
      <c r="YP100" s="262"/>
      <c r="YQ100" s="262"/>
      <c r="YR100" s="262"/>
      <c r="YS100" s="262"/>
      <c r="YT100" s="262"/>
    </row>
    <row r="101" spans="1:670" ht="38.25" x14ac:dyDescent="0.2">
      <c r="B101" s="245"/>
      <c r="C101" s="238"/>
      <c r="D101" s="250" t="s">
        <v>103</v>
      </c>
      <c r="E101" s="251" t="s">
        <v>58</v>
      </c>
      <c r="F101" s="241">
        <v>2327</v>
      </c>
      <c r="G101" s="241">
        <v>1286</v>
      </c>
      <c r="H101" s="241">
        <v>1286</v>
      </c>
      <c r="I101" s="241">
        <v>1286</v>
      </c>
      <c r="J101" s="241">
        <f t="shared" si="72"/>
        <v>0</v>
      </c>
      <c r="K101" s="241">
        <v>1286</v>
      </c>
      <c r="L101" s="242">
        <f t="shared" si="51"/>
        <v>100</v>
      </c>
      <c r="M101" s="242">
        <f t="shared" si="73"/>
        <v>2327</v>
      </c>
      <c r="N101" s="241">
        <f t="shared" si="65"/>
        <v>100</v>
      </c>
      <c r="O101" s="241">
        <f t="shared" si="74"/>
        <v>0</v>
      </c>
      <c r="P101" s="241">
        <f t="shared" si="75"/>
        <v>0</v>
      </c>
      <c r="Q101" s="241">
        <f t="shared" si="76"/>
        <v>0</v>
      </c>
      <c r="R101" s="242"/>
      <c r="S101" s="242"/>
      <c r="T101" s="241"/>
      <c r="U101" s="241"/>
      <c r="V101" s="241">
        <v>0</v>
      </c>
      <c r="W101" s="241"/>
      <c r="X101" s="241"/>
      <c r="Y101" s="241"/>
      <c r="Z101" s="241"/>
      <c r="AA101" s="239"/>
      <c r="AB101" s="239"/>
    </row>
    <row r="102" spans="1:670" x14ac:dyDescent="0.2">
      <c r="B102" s="238"/>
      <c r="C102" s="238"/>
      <c r="D102" s="238" t="s">
        <v>59</v>
      </c>
      <c r="E102" s="247" t="s">
        <v>60</v>
      </c>
      <c r="F102" s="241">
        <v>3765</v>
      </c>
      <c r="G102" s="241">
        <v>2796</v>
      </c>
      <c r="H102" s="241">
        <v>2796</v>
      </c>
      <c r="I102" s="241">
        <v>2796</v>
      </c>
      <c r="J102" s="241">
        <f t="shared" si="72"/>
        <v>0</v>
      </c>
      <c r="K102" s="241">
        <v>2796</v>
      </c>
      <c r="L102" s="242">
        <f t="shared" si="51"/>
        <v>100</v>
      </c>
      <c r="M102" s="242">
        <f t="shared" si="73"/>
        <v>3765</v>
      </c>
      <c r="N102" s="241">
        <f t="shared" si="65"/>
        <v>100</v>
      </c>
      <c r="O102" s="241">
        <f t="shared" si="74"/>
        <v>0</v>
      </c>
      <c r="P102" s="241">
        <f t="shared" si="75"/>
        <v>0</v>
      </c>
      <c r="Q102" s="241">
        <f t="shared" si="76"/>
        <v>0</v>
      </c>
      <c r="R102" s="241"/>
      <c r="S102" s="241"/>
      <c r="T102" s="241"/>
      <c r="U102" s="241"/>
      <c r="V102" s="241">
        <v>0</v>
      </c>
      <c r="W102" s="241"/>
      <c r="X102" s="241"/>
      <c r="Y102" s="241"/>
      <c r="Z102" s="241"/>
      <c r="AA102" s="239"/>
      <c r="AB102" s="239"/>
    </row>
    <row r="103" spans="1:670" ht="46.5" customHeight="1" x14ac:dyDescent="0.2">
      <c r="B103" s="245"/>
      <c r="C103" s="238"/>
      <c r="D103" s="238" t="s">
        <v>61</v>
      </c>
      <c r="E103" s="247" t="s">
        <v>102</v>
      </c>
      <c r="F103" s="241">
        <v>3209</v>
      </c>
      <c r="G103" s="241">
        <v>1910</v>
      </c>
      <c r="H103" s="241">
        <v>1910</v>
      </c>
      <c r="I103" s="241">
        <v>1910</v>
      </c>
      <c r="J103" s="241">
        <f t="shared" si="72"/>
        <v>0</v>
      </c>
      <c r="K103" s="241">
        <v>1910</v>
      </c>
      <c r="L103" s="242">
        <f t="shared" si="51"/>
        <v>100</v>
      </c>
      <c r="M103" s="242">
        <f t="shared" si="73"/>
        <v>3209</v>
      </c>
      <c r="N103" s="241">
        <f t="shared" si="65"/>
        <v>100</v>
      </c>
      <c r="O103" s="241">
        <f t="shared" si="74"/>
        <v>0</v>
      </c>
      <c r="P103" s="241">
        <f t="shared" si="75"/>
        <v>0</v>
      </c>
      <c r="Q103" s="241">
        <f t="shared" si="76"/>
        <v>0</v>
      </c>
      <c r="R103" s="242"/>
      <c r="S103" s="242"/>
      <c r="T103" s="241"/>
      <c r="U103" s="241"/>
      <c r="V103" s="241">
        <f t="shared" si="77"/>
        <v>0</v>
      </c>
      <c r="W103" s="241"/>
      <c r="X103" s="241"/>
      <c r="Y103" s="241"/>
      <c r="Z103" s="241"/>
      <c r="AA103" s="239"/>
      <c r="AB103" s="239"/>
    </row>
    <row r="104" spans="1:670" ht="63.75" x14ac:dyDescent="0.2">
      <c r="B104" s="245"/>
      <c r="C104" s="238"/>
      <c r="D104" s="250" t="s">
        <v>89</v>
      </c>
      <c r="E104" s="259" t="s">
        <v>110</v>
      </c>
      <c r="F104" s="241">
        <v>35</v>
      </c>
      <c r="G104" s="241">
        <v>35</v>
      </c>
      <c r="H104" s="241">
        <v>35</v>
      </c>
      <c r="I104" s="241">
        <v>0</v>
      </c>
      <c r="J104" s="241">
        <f t="shared" si="72"/>
        <v>-35</v>
      </c>
      <c r="K104" s="241">
        <v>0</v>
      </c>
      <c r="L104" s="242">
        <v>0</v>
      </c>
      <c r="M104" s="242">
        <f t="shared" si="73"/>
        <v>35</v>
      </c>
      <c r="N104" s="241">
        <f t="shared" si="65"/>
        <v>100</v>
      </c>
      <c r="O104" s="241">
        <f t="shared" si="74"/>
        <v>0</v>
      </c>
      <c r="P104" s="241">
        <f t="shared" si="75"/>
        <v>-35</v>
      </c>
      <c r="Q104" s="241">
        <f t="shared" si="76"/>
        <v>-35</v>
      </c>
      <c r="R104" s="242"/>
      <c r="S104" s="242"/>
      <c r="T104" s="241">
        <v>-35</v>
      </c>
      <c r="U104" s="241"/>
      <c r="V104" s="241">
        <f t="shared" si="77"/>
        <v>0</v>
      </c>
      <c r="W104" s="241"/>
      <c r="X104" s="241"/>
      <c r="Y104" s="241"/>
      <c r="Z104" s="241"/>
      <c r="AA104" s="239" t="s">
        <v>54</v>
      </c>
      <c r="AB104" s="239" t="s">
        <v>54</v>
      </c>
    </row>
    <row r="105" spans="1:670" ht="51" x14ac:dyDescent="0.2">
      <c r="B105" s="238"/>
      <c r="C105" s="238"/>
      <c r="D105" s="238" t="s">
        <v>64</v>
      </c>
      <c r="E105" s="258" t="s">
        <v>65</v>
      </c>
      <c r="F105" s="241">
        <v>2139</v>
      </c>
      <c r="G105" s="241">
        <v>1150</v>
      </c>
      <c r="H105" s="241">
        <v>1133</v>
      </c>
      <c r="I105" s="241">
        <v>1133</v>
      </c>
      <c r="J105" s="241">
        <f t="shared" si="72"/>
        <v>-17</v>
      </c>
      <c r="K105" s="241">
        <v>1133</v>
      </c>
      <c r="L105" s="242">
        <f t="shared" si="51"/>
        <v>100</v>
      </c>
      <c r="M105" s="242">
        <f t="shared" si="73"/>
        <v>2139</v>
      </c>
      <c r="N105" s="241">
        <f t="shared" si="65"/>
        <v>100</v>
      </c>
      <c r="O105" s="241">
        <f t="shared" si="74"/>
        <v>0</v>
      </c>
      <c r="P105" s="241">
        <f t="shared" si="75"/>
        <v>0</v>
      </c>
      <c r="Q105" s="241">
        <f t="shared" si="76"/>
        <v>0</v>
      </c>
      <c r="R105" s="241"/>
      <c r="S105" s="242"/>
      <c r="T105" s="241"/>
      <c r="U105" s="241"/>
      <c r="V105" s="241">
        <f t="shared" si="77"/>
        <v>0</v>
      </c>
      <c r="W105" s="241"/>
      <c r="X105" s="241"/>
      <c r="Y105" s="241"/>
      <c r="Z105" s="241"/>
      <c r="AA105" s="239"/>
      <c r="AB105" s="239"/>
    </row>
    <row r="106" spans="1:670" ht="68.25" customHeight="1" x14ac:dyDescent="0.2">
      <c r="B106" s="245"/>
      <c r="C106" s="238"/>
      <c r="D106" s="250" t="s">
        <v>95</v>
      </c>
      <c r="E106" s="284" t="s">
        <v>96</v>
      </c>
      <c r="F106" s="241">
        <v>473</v>
      </c>
      <c r="G106" s="241">
        <v>473</v>
      </c>
      <c r="H106" s="241">
        <v>169</v>
      </c>
      <c r="I106" s="241">
        <v>467.99099999999999</v>
      </c>
      <c r="J106" s="241">
        <f t="shared" si="72"/>
        <v>-5.0090000000000146</v>
      </c>
      <c r="K106" s="241">
        <v>168.58799999999999</v>
      </c>
      <c r="L106" s="242">
        <f t="shared" si="51"/>
        <v>99.756213017751477</v>
      </c>
      <c r="M106" s="242">
        <f t="shared" si="73"/>
        <v>473</v>
      </c>
      <c r="N106" s="241">
        <f t="shared" si="65"/>
        <v>100</v>
      </c>
      <c r="O106" s="241">
        <f t="shared" si="74"/>
        <v>0</v>
      </c>
      <c r="P106" s="241">
        <f t="shared" si="75"/>
        <v>-0.41200000000000614</v>
      </c>
      <c r="Q106" s="241">
        <f t="shared" si="76"/>
        <v>-0.41099999999999998</v>
      </c>
      <c r="R106" s="242"/>
      <c r="S106" s="242"/>
      <c r="T106" s="241">
        <v>-0.41099999999999998</v>
      </c>
      <c r="U106" s="241"/>
      <c r="V106" s="241">
        <f t="shared" si="77"/>
        <v>-1.0000000000061626E-3</v>
      </c>
      <c r="W106" s="241"/>
      <c r="X106" s="241"/>
      <c r="Y106" s="241"/>
      <c r="Z106" s="241"/>
      <c r="AA106" s="239" t="s">
        <v>54</v>
      </c>
      <c r="AB106" s="239" t="s">
        <v>54</v>
      </c>
    </row>
    <row r="107" spans="1:670" ht="69" customHeight="1" x14ac:dyDescent="0.2">
      <c r="B107" s="238"/>
      <c r="C107" s="238"/>
      <c r="D107" s="250" t="s">
        <v>71</v>
      </c>
      <c r="E107" s="246" t="s">
        <v>104</v>
      </c>
      <c r="F107" s="241">
        <v>803</v>
      </c>
      <c r="G107" s="241">
        <v>803</v>
      </c>
      <c r="H107" s="241">
        <v>369</v>
      </c>
      <c r="I107" s="241">
        <v>368.2</v>
      </c>
      <c r="J107" s="241">
        <f t="shared" si="72"/>
        <v>-434.8</v>
      </c>
      <c r="K107" s="241">
        <v>368.2</v>
      </c>
      <c r="L107" s="242">
        <f t="shared" si="51"/>
        <v>99.783197831978327</v>
      </c>
      <c r="M107" s="242">
        <f t="shared" si="73"/>
        <v>803</v>
      </c>
      <c r="N107" s="241">
        <f t="shared" si="65"/>
        <v>100</v>
      </c>
      <c r="O107" s="241">
        <f t="shared" si="74"/>
        <v>0</v>
      </c>
      <c r="P107" s="241">
        <f t="shared" si="75"/>
        <v>-0.80000000000001137</v>
      </c>
      <c r="Q107" s="241">
        <f t="shared" si="76"/>
        <v>-0.79900000000000004</v>
      </c>
      <c r="R107" s="241"/>
      <c r="S107" s="242"/>
      <c r="T107" s="241">
        <v>-0.79900000000000004</v>
      </c>
      <c r="U107" s="241"/>
      <c r="V107" s="241">
        <f t="shared" si="77"/>
        <v>-1.0000000000113252E-3</v>
      </c>
      <c r="W107" s="241"/>
      <c r="X107" s="241"/>
      <c r="Y107" s="241"/>
      <c r="Z107" s="241"/>
      <c r="AA107" s="239" t="s">
        <v>54</v>
      </c>
      <c r="AB107" s="239" t="s">
        <v>54</v>
      </c>
    </row>
    <row r="108" spans="1:670" ht="60.75" customHeight="1" x14ac:dyDescent="0.2">
      <c r="B108" s="238"/>
      <c r="C108" s="238"/>
      <c r="D108" s="238" t="s">
        <v>97</v>
      </c>
      <c r="E108" s="247" t="s">
        <v>98</v>
      </c>
      <c r="F108" s="241">
        <v>4065</v>
      </c>
      <c r="G108" s="241">
        <v>3738</v>
      </c>
      <c r="H108" s="241">
        <v>3738</v>
      </c>
      <c r="I108" s="241">
        <v>3721.7159999999999</v>
      </c>
      <c r="J108" s="241">
        <f t="shared" si="72"/>
        <v>-16.284000000000106</v>
      </c>
      <c r="K108" s="241">
        <v>3721.7159999999999</v>
      </c>
      <c r="L108" s="242">
        <f t="shared" si="51"/>
        <v>99.564365971107534</v>
      </c>
      <c r="M108" s="242">
        <f t="shared" si="73"/>
        <v>4065</v>
      </c>
      <c r="N108" s="241">
        <f t="shared" si="65"/>
        <v>100</v>
      </c>
      <c r="O108" s="241">
        <f t="shared" si="74"/>
        <v>0</v>
      </c>
      <c r="P108" s="241">
        <f t="shared" si="75"/>
        <v>-16.284000000000106</v>
      </c>
      <c r="Q108" s="241">
        <f t="shared" si="76"/>
        <v>-16.283000000000001</v>
      </c>
      <c r="R108" s="242"/>
      <c r="S108" s="242"/>
      <c r="T108" s="241">
        <v>-16.283000000000001</v>
      </c>
      <c r="U108" s="241"/>
      <c r="V108" s="241">
        <f t="shared" si="77"/>
        <v>-1.0000000001042508E-3</v>
      </c>
      <c r="W108" s="241"/>
      <c r="X108" s="241"/>
      <c r="Y108" s="241"/>
      <c r="Z108" s="241"/>
      <c r="AA108" s="239" t="s">
        <v>54</v>
      </c>
      <c r="AB108" s="239" t="s">
        <v>54</v>
      </c>
    </row>
    <row r="109" spans="1:670" ht="60.75" customHeight="1" x14ac:dyDescent="0.2">
      <c r="B109" s="238"/>
      <c r="C109" s="238"/>
      <c r="D109" s="250" t="s">
        <v>73</v>
      </c>
      <c r="E109" s="246" t="s">
        <v>74</v>
      </c>
      <c r="F109" s="241">
        <v>508</v>
      </c>
      <c r="G109" s="241">
        <v>508</v>
      </c>
      <c r="H109" s="241">
        <v>225</v>
      </c>
      <c r="I109" s="241">
        <v>377.536</v>
      </c>
      <c r="J109" s="241">
        <f t="shared" si="72"/>
        <v>-130.464</v>
      </c>
      <c r="K109" s="241">
        <v>225</v>
      </c>
      <c r="L109" s="242">
        <f t="shared" si="51"/>
        <v>100</v>
      </c>
      <c r="M109" s="242">
        <f t="shared" si="73"/>
        <v>508</v>
      </c>
      <c r="N109" s="241">
        <f t="shared" si="65"/>
        <v>100</v>
      </c>
      <c r="O109" s="241">
        <v>0</v>
      </c>
      <c r="P109" s="241">
        <f t="shared" si="75"/>
        <v>0</v>
      </c>
      <c r="Q109" s="241">
        <f t="shared" si="76"/>
        <v>0</v>
      </c>
      <c r="R109" s="242"/>
      <c r="S109" s="242"/>
      <c r="T109" s="241"/>
      <c r="U109" s="241"/>
      <c r="V109" s="241">
        <v>0</v>
      </c>
      <c r="W109" s="260"/>
      <c r="X109" s="260"/>
      <c r="Y109" s="260"/>
      <c r="Z109" s="241"/>
      <c r="AA109" s="239"/>
      <c r="AB109" s="239" t="s">
        <v>54</v>
      </c>
    </row>
    <row r="110" spans="1:670" ht="65.25" customHeight="1" x14ac:dyDescent="0.2">
      <c r="B110" s="245"/>
      <c r="C110" s="238"/>
      <c r="D110" s="250" t="s">
        <v>75</v>
      </c>
      <c r="E110" s="246" t="s">
        <v>76</v>
      </c>
      <c r="F110" s="241">
        <v>2800</v>
      </c>
      <c r="G110" s="241">
        <v>2800</v>
      </c>
      <c r="H110" s="241">
        <v>2125</v>
      </c>
      <c r="I110" s="241">
        <v>2524.13</v>
      </c>
      <c r="J110" s="241">
        <f t="shared" si="72"/>
        <v>-275.86999999999989</v>
      </c>
      <c r="K110" s="241">
        <v>2124.13</v>
      </c>
      <c r="L110" s="242">
        <f t="shared" si="51"/>
        <v>99.959058823529418</v>
      </c>
      <c r="M110" s="242">
        <f t="shared" si="73"/>
        <v>2800</v>
      </c>
      <c r="N110" s="241">
        <f t="shared" si="65"/>
        <v>100</v>
      </c>
      <c r="O110" s="241">
        <f t="shared" ref="O110:O113" si="78">M110-F110</f>
        <v>0</v>
      </c>
      <c r="P110" s="241">
        <f t="shared" si="75"/>
        <v>-0.86999999999989086</v>
      </c>
      <c r="Q110" s="241">
        <f t="shared" si="76"/>
        <v>-0.87</v>
      </c>
      <c r="R110" s="242"/>
      <c r="S110" s="242"/>
      <c r="T110" s="242">
        <v>-0.87</v>
      </c>
      <c r="U110" s="242"/>
      <c r="V110" s="241">
        <v>0</v>
      </c>
      <c r="W110" s="241"/>
      <c r="X110" s="241"/>
      <c r="Y110" s="241"/>
      <c r="Z110" s="241"/>
      <c r="AA110" s="239" t="s">
        <v>54</v>
      </c>
      <c r="AB110" s="239" t="s">
        <v>54</v>
      </c>
    </row>
    <row r="111" spans="1:670" ht="68.25" customHeight="1" x14ac:dyDescent="0.2">
      <c r="B111" s="238"/>
      <c r="C111" s="238"/>
      <c r="D111" s="250" t="s">
        <v>77</v>
      </c>
      <c r="E111" s="246" t="s">
        <v>78</v>
      </c>
      <c r="F111" s="241">
        <v>565</v>
      </c>
      <c r="G111" s="241">
        <v>565</v>
      </c>
      <c r="H111" s="241">
        <v>240</v>
      </c>
      <c r="I111" s="241">
        <v>239.517</v>
      </c>
      <c r="J111" s="241">
        <f t="shared" si="72"/>
        <v>-325.483</v>
      </c>
      <c r="K111" s="241">
        <v>239.517</v>
      </c>
      <c r="L111" s="242">
        <f t="shared" si="51"/>
        <v>99.798749999999998</v>
      </c>
      <c r="M111" s="242">
        <f t="shared" si="73"/>
        <v>565</v>
      </c>
      <c r="N111" s="241">
        <f t="shared" si="65"/>
        <v>100</v>
      </c>
      <c r="O111" s="241">
        <f t="shared" si="78"/>
        <v>0</v>
      </c>
      <c r="P111" s="241">
        <f t="shared" si="75"/>
        <v>-0.48300000000000409</v>
      </c>
      <c r="Q111" s="241">
        <f t="shared" si="76"/>
        <v>-0.48299999999999998</v>
      </c>
      <c r="R111" s="241"/>
      <c r="S111" s="242"/>
      <c r="T111" s="241">
        <v>-0.48299999999999998</v>
      </c>
      <c r="U111" s="241"/>
      <c r="V111" s="241">
        <f t="shared" ref="V111:V117" si="79">P111-Q111-U111</f>
        <v>-4.1078251911130792E-15</v>
      </c>
      <c r="W111" s="241"/>
      <c r="X111" s="241"/>
      <c r="Y111" s="241"/>
      <c r="Z111" s="241"/>
      <c r="AA111" s="239" t="s">
        <v>54</v>
      </c>
      <c r="AB111" s="239" t="s">
        <v>54</v>
      </c>
    </row>
    <row r="112" spans="1:670" ht="69.75" customHeight="1" x14ac:dyDescent="0.2">
      <c r="B112" s="245"/>
      <c r="C112" s="238"/>
      <c r="D112" s="250" t="s">
        <v>79</v>
      </c>
      <c r="E112" s="246" t="s">
        <v>80</v>
      </c>
      <c r="F112" s="242">
        <v>160</v>
      </c>
      <c r="G112" s="242">
        <v>160</v>
      </c>
      <c r="H112" s="242">
        <v>160</v>
      </c>
      <c r="I112" s="242">
        <v>156.048</v>
      </c>
      <c r="J112" s="241">
        <f t="shared" si="72"/>
        <v>-3.9519999999999982</v>
      </c>
      <c r="K112" s="242">
        <v>156.048</v>
      </c>
      <c r="L112" s="242">
        <f t="shared" si="51"/>
        <v>97.53</v>
      </c>
      <c r="M112" s="242">
        <f t="shared" si="73"/>
        <v>160</v>
      </c>
      <c r="N112" s="241">
        <f t="shared" si="65"/>
        <v>100</v>
      </c>
      <c r="O112" s="241">
        <f t="shared" si="78"/>
        <v>0</v>
      </c>
      <c r="P112" s="241">
        <f t="shared" si="75"/>
        <v>-3.9519999999999982</v>
      </c>
      <c r="Q112" s="241">
        <f t="shared" si="76"/>
        <v>-3.952</v>
      </c>
      <c r="R112" s="242"/>
      <c r="S112" s="253"/>
      <c r="T112" s="253">
        <v>-3.952</v>
      </c>
      <c r="U112" s="242"/>
      <c r="V112" s="241">
        <v>0</v>
      </c>
      <c r="W112" s="241"/>
      <c r="X112" s="241"/>
      <c r="Y112" s="241"/>
      <c r="Z112" s="241"/>
      <c r="AA112" s="239" t="s">
        <v>54</v>
      </c>
      <c r="AB112" s="239" t="s">
        <v>54</v>
      </c>
    </row>
    <row r="113" spans="1:670" ht="25.5" x14ac:dyDescent="0.2">
      <c r="B113" s="245"/>
      <c r="C113" s="238"/>
      <c r="D113" s="238" t="s">
        <v>83</v>
      </c>
      <c r="E113" s="247" t="s">
        <v>84</v>
      </c>
      <c r="F113" s="241">
        <v>15</v>
      </c>
      <c r="G113" s="241">
        <v>15</v>
      </c>
      <c r="H113" s="241">
        <v>9</v>
      </c>
      <c r="I113" s="241">
        <v>9</v>
      </c>
      <c r="J113" s="241">
        <f t="shared" si="72"/>
        <v>-6</v>
      </c>
      <c r="K113" s="241">
        <v>9</v>
      </c>
      <c r="L113" s="242">
        <f t="shared" si="51"/>
        <v>100</v>
      </c>
      <c r="M113" s="242">
        <f t="shared" si="73"/>
        <v>15</v>
      </c>
      <c r="N113" s="241">
        <f t="shared" si="65"/>
        <v>100</v>
      </c>
      <c r="O113" s="241">
        <f t="shared" si="78"/>
        <v>0</v>
      </c>
      <c r="P113" s="241">
        <f t="shared" si="75"/>
        <v>0</v>
      </c>
      <c r="Q113" s="241">
        <f t="shared" si="76"/>
        <v>0</v>
      </c>
      <c r="R113" s="242"/>
      <c r="S113" s="242"/>
      <c r="T113" s="241"/>
      <c r="U113" s="241"/>
      <c r="V113" s="241">
        <f t="shared" si="79"/>
        <v>0</v>
      </c>
      <c r="W113" s="241"/>
      <c r="X113" s="241"/>
      <c r="Y113" s="241"/>
      <c r="Z113" s="241"/>
      <c r="AA113" s="239"/>
      <c r="AB113" s="239" t="s">
        <v>205</v>
      </c>
    </row>
    <row r="114" spans="1:670" s="254" customFormat="1" ht="79.5" customHeight="1" x14ac:dyDescent="0.2">
      <c r="A114" s="262"/>
      <c r="B114" s="238" t="s">
        <v>87</v>
      </c>
      <c r="C114" s="238"/>
      <c r="D114" s="238"/>
      <c r="E114" s="46" t="s">
        <v>261</v>
      </c>
      <c r="F114" s="241">
        <f t="shared" ref="F114:K114" si="80">F115</f>
        <v>536343</v>
      </c>
      <c r="G114" s="241">
        <f t="shared" si="80"/>
        <v>371602</v>
      </c>
      <c r="H114" s="241">
        <f t="shared" si="80"/>
        <v>362374</v>
      </c>
      <c r="I114" s="241">
        <f t="shared" si="80"/>
        <v>363250.27100000001</v>
      </c>
      <c r="J114" s="241">
        <f t="shared" si="80"/>
        <v>-8351.7289999999903</v>
      </c>
      <c r="K114" s="241">
        <f t="shared" si="80"/>
        <v>360902.75900000002</v>
      </c>
      <c r="L114" s="242">
        <f t="shared" si="51"/>
        <v>99.593999293547554</v>
      </c>
      <c r="M114" s="241">
        <f t="shared" ref="M114:P114" si="81">M115</f>
        <v>536343</v>
      </c>
      <c r="N114" s="241">
        <f t="shared" si="65"/>
        <v>100</v>
      </c>
      <c r="O114" s="241">
        <f t="shared" si="81"/>
        <v>0</v>
      </c>
      <c r="P114" s="241">
        <f t="shared" si="81"/>
        <v>-1471.2409999999898</v>
      </c>
      <c r="Q114" s="241">
        <f>+R114+S114+T114</f>
        <v>-1471.2370000000001</v>
      </c>
      <c r="R114" s="241">
        <f t="shared" ref="R114:V114" si="82">R115</f>
        <v>0</v>
      </c>
      <c r="S114" s="241">
        <f t="shared" si="82"/>
        <v>-279.83100000000002</v>
      </c>
      <c r="T114" s="241">
        <f t="shared" si="82"/>
        <v>-1191.4060000000002</v>
      </c>
      <c r="U114" s="241">
        <f t="shared" si="82"/>
        <v>0</v>
      </c>
      <c r="V114" s="241">
        <f t="shared" si="82"/>
        <v>0</v>
      </c>
      <c r="W114" s="263"/>
      <c r="X114" s="263"/>
      <c r="Y114" s="263"/>
      <c r="Z114" s="263"/>
      <c r="AA114" s="267"/>
      <c r="AC114" s="236"/>
      <c r="AD114" s="262"/>
      <c r="AE114" s="262"/>
      <c r="AF114" s="262"/>
      <c r="AG114" s="262"/>
      <c r="AH114" s="262"/>
      <c r="AI114" s="262"/>
      <c r="AJ114" s="262"/>
      <c r="AK114" s="262"/>
      <c r="AL114" s="262"/>
      <c r="AM114" s="262"/>
      <c r="AN114" s="262"/>
      <c r="AO114" s="262"/>
      <c r="AP114" s="262"/>
      <c r="AQ114" s="262"/>
      <c r="AR114" s="262"/>
      <c r="AS114" s="262"/>
      <c r="AT114" s="262"/>
      <c r="AU114" s="262"/>
      <c r="AV114" s="262"/>
      <c r="AW114" s="262"/>
      <c r="AX114" s="262"/>
      <c r="AY114" s="262"/>
      <c r="AZ114" s="262"/>
      <c r="BA114" s="262"/>
      <c r="BB114" s="262"/>
      <c r="BC114" s="262"/>
      <c r="BD114" s="262"/>
      <c r="BE114" s="262"/>
      <c r="BF114" s="262"/>
      <c r="BG114" s="262"/>
      <c r="BH114" s="262"/>
      <c r="BI114" s="262"/>
      <c r="BJ114" s="262"/>
      <c r="BK114" s="262"/>
      <c r="BL114" s="262"/>
      <c r="BM114" s="262"/>
      <c r="BN114" s="262"/>
      <c r="BO114" s="262"/>
      <c r="BP114" s="262"/>
      <c r="BQ114" s="262"/>
      <c r="BR114" s="262"/>
      <c r="BS114" s="262"/>
      <c r="BT114" s="262"/>
      <c r="BU114" s="262"/>
      <c r="BV114" s="262"/>
      <c r="BW114" s="262"/>
      <c r="BX114" s="262"/>
      <c r="BY114" s="262"/>
      <c r="BZ114" s="262"/>
      <c r="CA114" s="262"/>
      <c r="CB114" s="262"/>
      <c r="CC114" s="262"/>
      <c r="CD114" s="262"/>
      <c r="CE114" s="262"/>
      <c r="CF114" s="262"/>
      <c r="CG114" s="262"/>
      <c r="CH114" s="262"/>
      <c r="CI114" s="262"/>
      <c r="CJ114" s="262"/>
      <c r="CK114" s="262"/>
      <c r="CL114" s="262"/>
      <c r="CM114" s="262"/>
      <c r="CN114" s="262"/>
      <c r="CO114" s="262"/>
      <c r="CP114" s="262"/>
      <c r="CQ114" s="262"/>
      <c r="CR114" s="262"/>
      <c r="CS114" s="262"/>
      <c r="CT114" s="262"/>
      <c r="CU114" s="262"/>
      <c r="CV114" s="262"/>
      <c r="CW114" s="262"/>
      <c r="CX114" s="262"/>
      <c r="CY114" s="262"/>
      <c r="CZ114" s="262"/>
      <c r="DA114" s="262"/>
      <c r="DB114" s="262"/>
      <c r="DC114" s="262"/>
      <c r="DD114" s="262"/>
      <c r="DE114" s="262"/>
      <c r="DF114" s="262"/>
      <c r="DG114" s="262"/>
      <c r="DH114" s="262"/>
      <c r="DI114" s="262"/>
      <c r="DJ114" s="262"/>
      <c r="DK114" s="262"/>
      <c r="DL114" s="262"/>
      <c r="DM114" s="262"/>
      <c r="DN114" s="262"/>
      <c r="DO114" s="262"/>
      <c r="DP114" s="262"/>
      <c r="DQ114" s="262"/>
      <c r="DR114" s="262"/>
      <c r="DS114" s="262"/>
      <c r="DT114" s="262"/>
      <c r="DU114" s="262"/>
      <c r="DV114" s="262"/>
      <c r="DW114" s="262"/>
      <c r="DX114" s="262"/>
      <c r="DY114" s="262"/>
      <c r="DZ114" s="262"/>
      <c r="EA114" s="262"/>
      <c r="EB114" s="262"/>
      <c r="EC114" s="262"/>
      <c r="ED114" s="262"/>
      <c r="EE114" s="262"/>
      <c r="EF114" s="262"/>
      <c r="EG114" s="262"/>
      <c r="EH114" s="262"/>
      <c r="EI114" s="262"/>
      <c r="EJ114" s="262"/>
      <c r="EK114" s="262"/>
      <c r="EL114" s="262"/>
      <c r="EM114" s="262"/>
      <c r="EN114" s="262"/>
      <c r="EO114" s="262"/>
      <c r="EP114" s="262"/>
      <c r="EQ114" s="262"/>
      <c r="ER114" s="262"/>
      <c r="ES114" s="262"/>
      <c r="ET114" s="262"/>
      <c r="EU114" s="262"/>
      <c r="EV114" s="262"/>
      <c r="EW114" s="262"/>
      <c r="EX114" s="262"/>
      <c r="EY114" s="262"/>
      <c r="EZ114" s="262"/>
      <c r="FA114" s="262"/>
      <c r="FB114" s="262"/>
      <c r="FC114" s="262"/>
      <c r="FD114" s="262"/>
      <c r="FE114" s="262"/>
      <c r="FF114" s="262"/>
      <c r="FG114" s="262"/>
      <c r="FH114" s="262"/>
      <c r="FI114" s="262"/>
      <c r="FJ114" s="262"/>
      <c r="FK114" s="262"/>
      <c r="FL114" s="262"/>
      <c r="FM114" s="262"/>
      <c r="FN114" s="262"/>
      <c r="FO114" s="262"/>
      <c r="FP114" s="262"/>
      <c r="FQ114" s="262"/>
      <c r="FR114" s="262"/>
      <c r="FS114" s="262"/>
      <c r="FT114" s="262"/>
      <c r="FU114" s="262"/>
      <c r="FV114" s="262"/>
      <c r="FW114" s="262"/>
      <c r="FX114" s="262"/>
      <c r="FY114" s="262"/>
      <c r="FZ114" s="262"/>
      <c r="GA114" s="262"/>
      <c r="GB114" s="262"/>
      <c r="GC114" s="262"/>
      <c r="GD114" s="262"/>
      <c r="GE114" s="262"/>
      <c r="GF114" s="262"/>
      <c r="GG114" s="262"/>
      <c r="GH114" s="262"/>
      <c r="GI114" s="262"/>
      <c r="GJ114" s="262"/>
      <c r="GK114" s="262"/>
      <c r="GL114" s="262"/>
      <c r="GM114" s="262"/>
      <c r="GN114" s="262"/>
      <c r="GO114" s="262"/>
      <c r="GP114" s="262"/>
      <c r="GQ114" s="262"/>
      <c r="GR114" s="262"/>
      <c r="GS114" s="262"/>
      <c r="GT114" s="262"/>
      <c r="GU114" s="262"/>
      <c r="GV114" s="262"/>
      <c r="GW114" s="262"/>
      <c r="GX114" s="262"/>
      <c r="GY114" s="262"/>
      <c r="GZ114" s="262"/>
      <c r="HA114" s="262"/>
      <c r="HB114" s="262"/>
      <c r="HC114" s="262"/>
      <c r="HD114" s="262"/>
      <c r="HE114" s="262"/>
      <c r="HF114" s="262"/>
      <c r="HG114" s="262"/>
      <c r="HH114" s="262"/>
      <c r="HI114" s="262"/>
      <c r="HJ114" s="262"/>
      <c r="HK114" s="262"/>
      <c r="HL114" s="262"/>
      <c r="HM114" s="262"/>
      <c r="HN114" s="262"/>
      <c r="HO114" s="262"/>
      <c r="HP114" s="262"/>
      <c r="HQ114" s="262"/>
      <c r="HR114" s="262"/>
      <c r="HS114" s="262"/>
      <c r="HT114" s="262"/>
      <c r="HU114" s="262"/>
      <c r="HV114" s="262"/>
      <c r="HW114" s="262"/>
      <c r="HX114" s="262"/>
      <c r="HY114" s="262"/>
      <c r="HZ114" s="262"/>
      <c r="IA114" s="262"/>
      <c r="IB114" s="262"/>
      <c r="IC114" s="262"/>
      <c r="ID114" s="262"/>
      <c r="IE114" s="262"/>
      <c r="IF114" s="262"/>
      <c r="IG114" s="262"/>
      <c r="IH114" s="262"/>
      <c r="II114" s="262"/>
      <c r="IJ114" s="262"/>
      <c r="IK114" s="262"/>
      <c r="IL114" s="262"/>
      <c r="IM114" s="262"/>
      <c r="IN114" s="262"/>
      <c r="IO114" s="262"/>
      <c r="IP114" s="262"/>
      <c r="IQ114" s="262"/>
      <c r="IR114" s="262"/>
      <c r="IS114" s="262"/>
      <c r="IT114" s="262"/>
      <c r="IU114" s="262"/>
      <c r="IV114" s="262"/>
      <c r="IW114" s="262"/>
      <c r="IX114" s="262"/>
      <c r="IY114" s="262"/>
      <c r="IZ114" s="262"/>
      <c r="JA114" s="262"/>
      <c r="JB114" s="262"/>
      <c r="JC114" s="262"/>
      <c r="JD114" s="262"/>
      <c r="JE114" s="262"/>
      <c r="JF114" s="262"/>
      <c r="JG114" s="262"/>
      <c r="JH114" s="262"/>
      <c r="JI114" s="262"/>
      <c r="JJ114" s="262"/>
      <c r="JK114" s="262"/>
      <c r="JL114" s="262"/>
      <c r="JM114" s="262"/>
      <c r="JN114" s="262"/>
      <c r="JO114" s="262"/>
      <c r="JP114" s="262"/>
      <c r="JQ114" s="262"/>
      <c r="JR114" s="262"/>
      <c r="JS114" s="262"/>
      <c r="JT114" s="262"/>
      <c r="JU114" s="262"/>
      <c r="JV114" s="262"/>
      <c r="JW114" s="262"/>
      <c r="JX114" s="262"/>
      <c r="JY114" s="262"/>
      <c r="JZ114" s="262"/>
      <c r="KA114" s="262"/>
      <c r="KB114" s="262"/>
      <c r="KC114" s="262"/>
      <c r="KD114" s="262"/>
      <c r="KE114" s="262"/>
      <c r="KF114" s="262"/>
      <c r="KG114" s="262"/>
      <c r="KH114" s="262"/>
      <c r="KI114" s="262"/>
      <c r="KJ114" s="262"/>
      <c r="KK114" s="262"/>
      <c r="KL114" s="262"/>
      <c r="KM114" s="262"/>
      <c r="KN114" s="262"/>
      <c r="KO114" s="262"/>
      <c r="KP114" s="262"/>
      <c r="KQ114" s="262"/>
      <c r="KR114" s="262"/>
      <c r="KS114" s="262"/>
      <c r="KT114" s="262"/>
      <c r="KU114" s="262"/>
      <c r="KV114" s="262"/>
      <c r="KW114" s="262"/>
      <c r="KX114" s="262"/>
      <c r="KY114" s="262"/>
      <c r="KZ114" s="262"/>
      <c r="LA114" s="262"/>
      <c r="LB114" s="262"/>
      <c r="LC114" s="262"/>
      <c r="LD114" s="262"/>
      <c r="LE114" s="262"/>
      <c r="LF114" s="262"/>
      <c r="LG114" s="262"/>
      <c r="LH114" s="262"/>
      <c r="LI114" s="262"/>
      <c r="LJ114" s="262"/>
      <c r="LK114" s="262"/>
      <c r="LL114" s="262"/>
      <c r="LM114" s="262"/>
      <c r="LN114" s="262"/>
      <c r="LO114" s="262"/>
      <c r="LP114" s="262"/>
      <c r="LQ114" s="262"/>
      <c r="LR114" s="262"/>
      <c r="LS114" s="262"/>
      <c r="LT114" s="262"/>
      <c r="LU114" s="262"/>
      <c r="LV114" s="262"/>
      <c r="LW114" s="262"/>
      <c r="LX114" s="262"/>
      <c r="LY114" s="262"/>
      <c r="LZ114" s="262"/>
      <c r="MA114" s="262"/>
      <c r="MB114" s="262"/>
      <c r="MC114" s="262"/>
      <c r="MD114" s="262"/>
      <c r="ME114" s="262"/>
      <c r="MF114" s="262"/>
      <c r="MG114" s="262"/>
      <c r="MH114" s="262"/>
      <c r="MI114" s="262"/>
      <c r="MJ114" s="262"/>
      <c r="MK114" s="262"/>
      <c r="ML114" s="262"/>
      <c r="MM114" s="262"/>
      <c r="MN114" s="262"/>
      <c r="MO114" s="262"/>
      <c r="MP114" s="262"/>
      <c r="MQ114" s="262"/>
      <c r="MR114" s="262"/>
      <c r="MS114" s="262"/>
      <c r="MT114" s="262"/>
      <c r="MU114" s="262"/>
      <c r="MV114" s="262"/>
      <c r="MW114" s="262"/>
      <c r="MX114" s="262"/>
      <c r="MY114" s="262"/>
      <c r="MZ114" s="262"/>
      <c r="NA114" s="262"/>
      <c r="NB114" s="262"/>
      <c r="NC114" s="262"/>
      <c r="ND114" s="262"/>
      <c r="NE114" s="262"/>
      <c r="NF114" s="262"/>
      <c r="NG114" s="262"/>
      <c r="NH114" s="262"/>
      <c r="NI114" s="262"/>
      <c r="NJ114" s="262"/>
      <c r="NK114" s="262"/>
      <c r="NL114" s="262"/>
      <c r="NM114" s="262"/>
      <c r="NN114" s="262"/>
      <c r="NO114" s="262"/>
      <c r="NP114" s="262"/>
      <c r="NQ114" s="262"/>
      <c r="NR114" s="262"/>
      <c r="NS114" s="262"/>
      <c r="NT114" s="262"/>
      <c r="NU114" s="262"/>
      <c r="NV114" s="262"/>
      <c r="NW114" s="262"/>
      <c r="NX114" s="262"/>
      <c r="NY114" s="262"/>
      <c r="NZ114" s="262"/>
      <c r="OA114" s="262"/>
      <c r="OB114" s="262"/>
      <c r="OC114" s="262"/>
      <c r="OD114" s="262"/>
      <c r="OE114" s="262"/>
      <c r="OF114" s="262"/>
      <c r="OG114" s="262"/>
      <c r="OH114" s="262"/>
      <c r="OI114" s="262"/>
      <c r="OJ114" s="262"/>
      <c r="OK114" s="262"/>
      <c r="OL114" s="262"/>
      <c r="OM114" s="262"/>
      <c r="ON114" s="262"/>
      <c r="OO114" s="262"/>
      <c r="OP114" s="262"/>
      <c r="OQ114" s="262"/>
      <c r="OR114" s="262"/>
      <c r="OS114" s="262"/>
      <c r="OT114" s="262"/>
      <c r="OU114" s="262"/>
      <c r="OV114" s="262"/>
      <c r="OW114" s="262"/>
      <c r="OX114" s="262"/>
      <c r="OY114" s="262"/>
      <c r="OZ114" s="262"/>
      <c r="PA114" s="262"/>
      <c r="PB114" s="262"/>
      <c r="PC114" s="262"/>
      <c r="PD114" s="262"/>
      <c r="PE114" s="262"/>
      <c r="PF114" s="262"/>
      <c r="PG114" s="262"/>
      <c r="PH114" s="262"/>
      <c r="PI114" s="262"/>
      <c r="PJ114" s="262"/>
      <c r="PK114" s="262"/>
      <c r="PL114" s="262"/>
      <c r="PM114" s="262"/>
      <c r="PN114" s="262"/>
      <c r="PO114" s="262"/>
      <c r="PP114" s="262"/>
      <c r="PQ114" s="262"/>
      <c r="PR114" s="262"/>
      <c r="PS114" s="262"/>
      <c r="PT114" s="262"/>
      <c r="PU114" s="262"/>
      <c r="PV114" s="262"/>
      <c r="PW114" s="262"/>
      <c r="PX114" s="262"/>
      <c r="PY114" s="262"/>
      <c r="PZ114" s="262"/>
      <c r="QA114" s="262"/>
      <c r="QB114" s="262"/>
      <c r="QC114" s="262"/>
      <c r="QD114" s="262"/>
      <c r="QE114" s="262"/>
      <c r="QF114" s="262"/>
      <c r="QG114" s="262"/>
      <c r="QH114" s="262"/>
      <c r="QI114" s="262"/>
      <c r="QJ114" s="262"/>
      <c r="QK114" s="262"/>
      <c r="QL114" s="262"/>
      <c r="QM114" s="262"/>
      <c r="QN114" s="262"/>
      <c r="QO114" s="262"/>
      <c r="QP114" s="262"/>
      <c r="QQ114" s="262"/>
      <c r="QR114" s="262"/>
      <c r="QS114" s="262"/>
      <c r="QT114" s="262"/>
      <c r="QU114" s="262"/>
      <c r="QV114" s="262"/>
      <c r="QW114" s="262"/>
      <c r="QX114" s="262"/>
      <c r="QY114" s="262"/>
      <c r="QZ114" s="262"/>
      <c r="RA114" s="262"/>
      <c r="RB114" s="262"/>
      <c r="RC114" s="262"/>
      <c r="RD114" s="262"/>
      <c r="RE114" s="262"/>
      <c r="RF114" s="262"/>
      <c r="RG114" s="262"/>
      <c r="RH114" s="262"/>
      <c r="RI114" s="262"/>
      <c r="RJ114" s="262"/>
      <c r="RK114" s="262"/>
      <c r="RL114" s="262"/>
      <c r="RM114" s="262"/>
      <c r="RN114" s="262"/>
      <c r="RO114" s="262"/>
      <c r="RP114" s="262"/>
      <c r="RQ114" s="262"/>
      <c r="RR114" s="262"/>
      <c r="RS114" s="262"/>
      <c r="RT114" s="262"/>
      <c r="RU114" s="262"/>
      <c r="RV114" s="262"/>
      <c r="RW114" s="262"/>
      <c r="RX114" s="262"/>
      <c r="RY114" s="262"/>
      <c r="RZ114" s="262"/>
      <c r="SA114" s="262"/>
      <c r="SB114" s="262"/>
      <c r="SC114" s="262"/>
      <c r="SD114" s="262"/>
      <c r="SE114" s="262"/>
      <c r="SF114" s="262"/>
      <c r="SG114" s="262"/>
      <c r="SH114" s="262"/>
      <c r="SI114" s="262"/>
      <c r="SJ114" s="262"/>
      <c r="SK114" s="262"/>
      <c r="SL114" s="262"/>
      <c r="SM114" s="262"/>
      <c r="SN114" s="262"/>
      <c r="SO114" s="262"/>
      <c r="SP114" s="262"/>
      <c r="SQ114" s="262"/>
      <c r="SR114" s="262"/>
      <c r="SS114" s="262"/>
      <c r="ST114" s="262"/>
      <c r="SU114" s="262"/>
      <c r="SV114" s="262"/>
      <c r="SW114" s="262"/>
      <c r="SX114" s="262"/>
      <c r="SY114" s="262"/>
      <c r="SZ114" s="262"/>
      <c r="TA114" s="262"/>
      <c r="TB114" s="262"/>
      <c r="TC114" s="262"/>
      <c r="TD114" s="262"/>
      <c r="TE114" s="262"/>
      <c r="TF114" s="262"/>
      <c r="TG114" s="262"/>
      <c r="TH114" s="262"/>
      <c r="TI114" s="262"/>
      <c r="TJ114" s="262"/>
      <c r="TK114" s="262"/>
      <c r="TL114" s="262"/>
      <c r="TM114" s="262"/>
      <c r="TN114" s="262"/>
      <c r="TO114" s="262"/>
      <c r="TP114" s="262"/>
      <c r="TQ114" s="262"/>
      <c r="TR114" s="262"/>
      <c r="TS114" s="262"/>
      <c r="TT114" s="262"/>
      <c r="TU114" s="262"/>
      <c r="TV114" s="262"/>
      <c r="TW114" s="262"/>
      <c r="TX114" s="262"/>
      <c r="TY114" s="262"/>
      <c r="TZ114" s="262"/>
      <c r="UA114" s="262"/>
      <c r="UB114" s="262"/>
      <c r="UC114" s="262"/>
      <c r="UD114" s="262"/>
      <c r="UE114" s="262"/>
      <c r="UF114" s="262"/>
      <c r="UG114" s="262"/>
      <c r="UH114" s="262"/>
      <c r="UI114" s="262"/>
      <c r="UJ114" s="262"/>
      <c r="UK114" s="262"/>
      <c r="UL114" s="262"/>
      <c r="UM114" s="262"/>
      <c r="UN114" s="262"/>
      <c r="UO114" s="262"/>
      <c r="UP114" s="262"/>
      <c r="UQ114" s="262"/>
      <c r="UR114" s="262"/>
      <c r="US114" s="262"/>
      <c r="UT114" s="262"/>
      <c r="UU114" s="262"/>
      <c r="UV114" s="262"/>
      <c r="UW114" s="262"/>
      <c r="UX114" s="262"/>
      <c r="UY114" s="262"/>
      <c r="UZ114" s="262"/>
      <c r="VA114" s="262"/>
      <c r="VB114" s="262"/>
      <c r="VC114" s="262"/>
      <c r="VD114" s="262"/>
      <c r="VE114" s="262"/>
      <c r="VF114" s="262"/>
      <c r="VG114" s="262"/>
      <c r="VH114" s="262"/>
      <c r="VI114" s="262"/>
      <c r="VJ114" s="262"/>
      <c r="VK114" s="262"/>
      <c r="VL114" s="262"/>
      <c r="VM114" s="262"/>
      <c r="VN114" s="262"/>
      <c r="VO114" s="262"/>
      <c r="VP114" s="262"/>
      <c r="VQ114" s="262"/>
      <c r="VR114" s="262"/>
      <c r="VS114" s="262"/>
      <c r="VT114" s="262"/>
      <c r="VU114" s="262"/>
      <c r="VV114" s="262"/>
      <c r="VW114" s="262"/>
      <c r="VX114" s="262"/>
      <c r="VY114" s="262"/>
      <c r="VZ114" s="262"/>
      <c r="WA114" s="262"/>
      <c r="WB114" s="262"/>
      <c r="WC114" s="262"/>
      <c r="WD114" s="262"/>
      <c r="WE114" s="262"/>
      <c r="WF114" s="262"/>
      <c r="WG114" s="262"/>
      <c r="WH114" s="262"/>
      <c r="WI114" s="262"/>
      <c r="WJ114" s="262"/>
      <c r="WK114" s="262"/>
      <c r="WL114" s="262"/>
      <c r="WM114" s="262"/>
      <c r="WN114" s="262"/>
      <c r="WO114" s="262"/>
      <c r="WP114" s="262"/>
      <c r="WQ114" s="262"/>
      <c r="WR114" s="262"/>
      <c r="WS114" s="262"/>
      <c r="WT114" s="262"/>
      <c r="WU114" s="262"/>
      <c r="WV114" s="262"/>
      <c r="WW114" s="262"/>
      <c r="WX114" s="262"/>
      <c r="WY114" s="262"/>
      <c r="WZ114" s="262"/>
      <c r="XA114" s="262"/>
      <c r="XB114" s="262"/>
      <c r="XC114" s="262"/>
      <c r="XD114" s="262"/>
      <c r="XE114" s="262"/>
      <c r="XF114" s="262"/>
      <c r="XG114" s="262"/>
      <c r="XH114" s="262"/>
      <c r="XI114" s="262"/>
      <c r="XJ114" s="262"/>
      <c r="XK114" s="262"/>
      <c r="XL114" s="262"/>
      <c r="XM114" s="262"/>
      <c r="XN114" s="262"/>
      <c r="XO114" s="262"/>
      <c r="XP114" s="262"/>
      <c r="XQ114" s="262"/>
      <c r="XR114" s="262"/>
      <c r="XS114" s="262"/>
      <c r="XT114" s="262"/>
      <c r="XU114" s="262"/>
      <c r="XV114" s="262"/>
      <c r="XW114" s="262"/>
      <c r="XX114" s="262"/>
      <c r="XY114" s="262"/>
      <c r="XZ114" s="262"/>
      <c r="YA114" s="262"/>
      <c r="YB114" s="262"/>
      <c r="YC114" s="262"/>
      <c r="YD114" s="262"/>
      <c r="YE114" s="262"/>
      <c r="YF114" s="262"/>
      <c r="YG114" s="262"/>
      <c r="YH114" s="262"/>
      <c r="YI114" s="262"/>
      <c r="YJ114" s="262"/>
      <c r="YK114" s="262"/>
      <c r="YL114" s="262"/>
      <c r="YM114" s="262"/>
      <c r="YN114" s="262"/>
      <c r="YO114" s="262"/>
      <c r="YP114" s="262"/>
      <c r="YQ114" s="262"/>
      <c r="YR114" s="262"/>
      <c r="YS114" s="262"/>
      <c r="YT114" s="262"/>
    </row>
    <row r="115" spans="1:670" s="254" customFormat="1" ht="28.5" customHeight="1" x14ac:dyDescent="0.2">
      <c r="A115" s="262"/>
      <c r="C115" s="238" t="s">
        <v>46</v>
      </c>
      <c r="D115" s="250"/>
      <c r="E115" s="247" t="s">
        <v>47</v>
      </c>
      <c r="F115" s="241">
        <f t="shared" ref="F115:K115" si="83">SUM(F116:F130)</f>
        <v>536343</v>
      </c>
      <c r="G115" s="241">
        <f t="shared" si="83"/>
        <v>371602</v>
      </c>
      <c r="H115" s="241">
        <f t="shared" si="83"/>
        <v>362374</v>
      </c>
      <c r="I115" s="268">
        <f t="shared" si="83"/>
        <v>363250.27100000001</v>
      </c>
      <c r="J115" s="241">
        <f t="shared" si="83"/>
        <v>-8351.7289999999903</v>
      </c>
      <c r="K115" s="268">
        <f t="shared" si="83"/>
        <v>360902.75900000002</v>
      </c>
      <c r="L115" s="242">
        <f t="shared" si="51"/>
        <v>99.593999293547554</v>
      </c>
      <c r="M115" s="241">
        <f t="shared" ref="M115:T115" si="84">SUM(M116:M130)</f>
        <v>536343</v>
      </c>
      <c r="N115" s="241">
        <f t="shared" si="65"/>
        <v>100</v>
      </c>
      <c r="O115" s="241">
        <f t="shared" si="84"/>
        <v>0</v>
      </c>
      <c r="P115" s="241">
        <f t="shared" si="84"/>
        <v>-1471.2409999999898</v>
      </c>
      <c r="Q115" s="241">
        <f t="shared" si="84"/>
        <v>-1471.2370000000001</v>
      </c>
      <c r="R115" s="241">
        <f t="shared" si="84"/>
        <v>0</v>
      </c>
      <c r="S115" s="241">
        <f t="shared" si="84"/>
        <v>-279.83100000000002</v>
      </c>
      <c r="T115" s="241">
        <f t="shared" si="84"/>
        <v>-1191.4060000000002</v>
      </c>
      <c r="U115" s="241">
        <f>SUM(U128:U130)</f>
        <v>0</v>
      </c>
      <c r="V115" s="241">
        <f>SUM(V128:V130)</f>
        <v>0</v>
      </c>
      <c r="W115" s="241"/>
      <c r="X115" s="241"/>
      <c r="Y115" s="241"/>
      <c r="Z115" s="241"/>
      <c r="AA115" s="266"/>
      <c r="AB115" s="266"/>
      <c r="AC115" s="236"/>
      <c r="AD115" s="262"/>
      <c r="AE115" s="262"/>
      <c r="AF115" s="262"/>
      <c r="AG115" s="262"/>
      <c r="AH115" s="262"/>
      <c r="AI115" s="262"/>
      <c r="AJ115" s="262"/>
      <c r="AK115" s="262"/>
      <c r="AL115" s="262"/>
      <c r="AM115" s="262"/>
      <c r="AN115" s="262"/>
      <c r="AO115" s="262"/>
      <c r="AP115" s="262"/>
      <c r="AQ115" s="262"/>
      <c r="AR115" s="262"/>
      <c r="AS115" s="262"/>
      <c r="AT115" s="262"/>
      <c r="AU115" s="262"/>
      <c r="AV115" s="262"/>
      <c r="AW115" s="262"/>
      <c r="AX115" s="262"/>
      <c r="AY115" s="262"/>
      <c r="AZ115" s="262"/>
      <c r="BA115" s="262"/>
      <c r="BB115" s="262"/>
      <c r="BC115" s="262"/>
      <c r="BD115" s="262"/>
      <c r="BE115" s="262"/>
      <c r="BF115" s="262"/>
      <c r="BG115" s="262"/>
      <c r="BH115" s="262"/>
      <c r="BI115" s="262"/>
      <c r="BJ115" s="262"/>
      <c r="BK115" s="262"/>
      <c r="BL115" s="262"/>
      <c r="BM115" s="262"/>
      <c r="BN115" s="262"/>
      <c r="BO115" s="262"/>
      <c r="BP115" s="262"/>
      <c r="BQ115" s="262"/>
      <c r="BR115" s="262"/>
      <c r="BS115" s="262"/>
      <c r="BT115" s="262"/>
      <c r="BU115" s="262"/>
      <c r="BV115" s="262"/>
      <c r="BW115" s="262"/>
      <c r="BX115" s="262"/>
      <c r="BY115" s="262"/>
      <c r="BZ115" s="262"/>
      <c r="CA115" s="262"/>
      <c r="CB115" s="262"/>
      <c r="CC115" s="262"/>
      <c r="CD115" s="262"/>
      <c r="CE115" s="262"/>
      <c r="CF115" s="262"/>
      <c r="CG115" s="262"/>
      <c r="CH115" s="262"/>
      <c r="CI115" s="262"/>
      <c r="CJ115" s="262"/>
      <c r="CK115" s="262"/>
      <c r="CL115" s="262"/>
      <c r="CM115" s="262"/>
      <c r="CN115" s="262"/>
      <c r="CO115" s="262"/>
      <c r="CP115" s="262"/>
      <c r="CQ115" s="262"/>
      <c r="CR115" s="262"/>
      <c r="CS115" s="262"/>
      <c r="CT115" s="262"/>
      <c r="CU115" s="262"/>
      <c r="CV115" s="262"/>
      <c r="CW115" s="262"/>
      <c r="CX115" s="262"/>
      <c r="CY115" s="262"/>
      <c r="CZ115" s="262"/>
      <c r="DA115" s="262"/>
      <c r="DB115" s="262"/>
      <c r="DC115" s="262"/>
      <c r="DD115" s="262"/>
      <c r="DE115" s="262"/>
      <c r="DF115" s="262"/>
      <c r="DG115" s="262"/>
      <c r="DH115" s="262"/>
      <c r="DI115" s="262"/>
      <c r="DJ115" s="262"/>
      <c r="DK115" s="262"/>
      <c r="DL115" s="262"/>
      <c r="DM115" s="262"/>
      <c r="DN115" s="262"/>
      <c r="DO115" s="262"/>
      <c r="DP115" s="262"/>
      <c r="DQ115" s="262"/>
      <c r="DR115" s="262"/>
      <c r="DS115" s="262"/>
      <c r="DT115" s="262"/>
      <c r="DU115" s="262"/>
      <c r="DV115" s="262"/>
      <c r="DW115" s="262"/>
      <c r="DX115" s="262"/>
      <c r="DY115" s="262"/>
      <c r="DZ115" s="262"/>
      <c r="EA115" s="262"/>
      <c r="EB115" s="262"/>
      <c r="EC115" s="262"/>
      <c r="ED115" s="262"/>
      <c r="EE115" s="262"/>
      <c r="EF115" s="262"/>
      <c r="EG115" s="262"/>
      <c r="EH115" s="262"/>
      <c r="EI115" s="262"/>
      <c r="EJ115" s="262"/>
      <c r="EK115" s="262"/>
      <c r="EL115" s="262"/>
      <c r="EM115" s="262"/>
      <c r="EN115" s="262"/>
      <c r="EO115" s="262"/>
      <c r="EP115" s="262"/>
      <c r="EQ115" s="262"/>
      <c r="ER115" s="262"/>
      <c r="ES115" s="262"/>
      <c r="ET115" s="262"/>
      <c r="EU115" s="262"/>
      <c r="EV115" s="262"/>
      <c r="EW115" s="262"/>
      <c r="EX115" s="262"/>
      <c r="EY115" s="262"/>
      <c r="EZ115" s="262"/>
      <c r="FA115" s="262"/>
      <c r="FB115" s="262"/>
      <c r="FC115" s="262"/>
      <c r="FD115" s="262"/>
      <c r="FE115" s="262"/>
      <c r="FF115" s="262"/>
      <c r="FG115" s="262"/>
      <c r="FH115" s="262"/>
      <c r="FI115" s="262"/>
      <c r="FJ115" s="262"/>
      <c r="FK115" s="262"/>
      <c r="FL115" s="262"/>
      <c r="FM115" s="262"/>
      <c r="FN115" s="262"/>
      <c r="FO115" s="262"/>
      <c r="FP115" s="262"/>
      <c r="FQ115" s="262"/>
      <c r="FR115" s="262"/>
      <c r="FS115" s="262"/>
      <c r="FT115" s="262"/>
      <c r="FU115" s="262"/>
      <c r="FV115" s="262"/>
      <c r="FW115" s="262"/>
      <c r="FX115" s="262"/>
      <c r="FY115" s="262"/>
      <c r="FZ115" s="262"/>
      <c r="GA115" s="262"/>
      <c r="GB115" s="262"/>
      <c r="GC115" s="262"/>
      <c r="GD115" s="262"/>
      <c r="GE115" s="262"/>
      <c r="GF115" s="262"/>
      <c r="GG115" s="262"/>
      <c r="GH115" s="262"/>
      <c r="GI115" s="262"/>
      <c r="GJ115" s="262"/>
      <c r="GK115" s="262"/>
      <c r="GL115" s="262"/>
      <c r="GM115" s="262"/>
      <c r="GN115" s="262"/>
      <c r="GO115" s="262"/>
      <c r="GP115" s="262"/>
      <c r="GQ115" s="262"/>
      <c r="GR115" s="262"/>
      <c r="GS115" s="262"/>
      <c r="GT115" s="262"/>
      <c r="GU115" s="262"/>
      <c r="GV115" s="262"/>
      <c r="GW115" s="262"/>
      <c r="GX115" s="262"/>
      <c r="GY115" s="262"/>
      <c r="GZ115" s="262"/>
      <c r="HA115" s="262"/>
      <c r="HB115" s="262"/>
      <c r="HC115" s="262"/>
      <c r="HD115" s="262"/>
      <c r="HE115" s="262"/>
      <c r="HF115" s="262"/>
      <c r="HG115" s="262"/>
      <c r="HH115" s="262"/>
      <c r="HI115" s="262"/>
      <c r="HJ115" s="262"/>
      <c r="HK115" s="262"/>
      <c r="HL115" s="262"/>
      <c r="HM115" s="262"/>
      <c r="HN115" s="262"/>
      <c r="HO115" s="262"/>
      <c r="HP115" s="262"/>
      <c r="HQ115" s="262"/>
      <c r="HR115" s="262"/>
      <c r="HS115" s="262"/>
      <c r="HT115" s="262"/>
      <c r="HU115" s="262"/>
      <c r="HV115" s="262"/>
      <c r="HW115" s="262"/>
      <c r="HX115" s="262"/>
      <c r="HY115" s="262"/>
      <c r="HZ115" s="262"/>
      <c r="IA115" s="262"/>
      <c r="IB115" s="262"/>
      <c r="IC115" s="262"/>
      <c r="ID115" s="262"/>
      <c r="IE115" s="262"/>
      <c r="IF115" s="262"/>
      <c r="IG115" s="262"/>
      <c r="IH115" s="262"/>
      <c r="II115" s="262"/>
      <c r="IJ115" s="262"/>
      <c r="IK115" s="262"/>
      <c r="IL115" s="262"/>
      <c r="IM115" s="262"/>
      <c r="IN115" s="262"/>
      <c r="IO115" s="262"/>
      <c r="IP115" s="262"/>
      <c r="IQ115" s="262"/>
      <c r="IR115" s="262"/>
      <c r="IS115" s="262"/>
      <c r="IT115" s="262"/>
      <c r="IU115" s="262"/>
      <c r="IV115" s="262"/>
      <c r="IW115" s="262"/>
      <c r="IX115" s="262"/>
      <c r="IY115" s="262"/>
      <c r="IZ115" s="262"/>
      <c r="JA115" s="262"/>
      <c r="JB115" s="262"/>
      <c r="JC115" s="262"/>
      <c r="JD115" s="262"/>
      <c r="JE115" s="262"/>
      <c r="JF115" s="262"/>
      <c r="JG115" s="262"/>
      <c r="JH115" s="262"/>
      <c r="JI115" s="262"/>
      <c r="JJ115" s="262"/>
      <c r="JK115" s="262"/>
      <c r="JL115" s="262"/>
      <c r="JM115" s="262"/>
      <c r="JN115" s="262"/>
      <c r="JO115" s="262"/>
      <c r="JP115" s="262"/>
      <c r="JQ115" s="262"/>
      <c r="JR115" s="262"/>
      <c r="JS115" s="262"/>
      <c r="JT115" s="262"/>
      <c r="JU115" s="262"/>
      <c r="JV115" s="262"/>
      <c r="JW115" s="262"/>
      <c r="JX115" s="262"/>
      <c r="JY115" s="262"/>
      <c r="JZ115" s="262"/>
      <c r="KA115" s="262"/>
      <c r="KB115" s="262"/>
      <c r="KC115" s="262"/>
      <c r="KD115" s="262"/>
      <c r="KE115" s="262"/>
      <c r="KF115" s="262"/>
      <c r="KG115" s="262"/>
      <c r="KH115" s="262"/>
      <c r="KI115" s="262"/>
      <c r="KJ115" s="262"/>
      <c r="KK115" s="262"/>
      <c r="KL115" s="262"/>
      <c r="KM115" s="262"/>
      <c r="KN115" s="262"/>
      <c r="KO115" s="262"/>
      <c r="KP115" s="262"/>
      <c r="KQ115" s="262"/>
      <c r="KR115" s="262"/>
      <c r="KS115" s="262"/>
      <c r="KT115" s="262"/>
      <c r="KU115" s="262"/>
      <c r="KV115" s="262"/>
      <c r="KW115" s="262"/>
      <c r="KX115" s="262"/>
      <c r="KY115" s="262"/>
      <c r="KZ115" s="262"/>
      <c r="LA115" s="262"/>
      <c r="LB115" s="262"/>
      <c r="LC115" s="262"/>
      <c r="LD115" s="262"/>
      <c r="LE115" s="262"/>
      <c r="LF115" s="262"/>
      <c r="LG115" s="262"/>
      <c r="LH115" s="262"/>
      <c r="LI115" s="262"/>
      <c r="LJ115" s="262"/>
      <c r="LK115" s="262"/>
      <c r="LL115" s="262"/>
      <c r="LM115" s="262"/>
      <c r="LN115" s="262"/>
      <c r="LO115" s="262"/>
      <c r="LP115" s="262"/>
      <c r="LQ115" s="262"/>
      <c r="LR115" s="262"/>
      <c r="LS115" s="262"/>
      <c r="LT115" s="262"/>
      <c r="LU115" s="262"/>
      <c r="LV115" s="262"/>
      <c r="LW115" s="262"/>
      <c r="LX115" s="262"/>
      <c r="LY115" s="262"/>
      <c r="LZ115" s="262"/>
      <c r="MA115" s="262"/>
      <c r="MB115" s="262"/>
      <c r="MC115" s="262"/>
      <c r="MD115" s="262"/>
      <c r="ME115" s="262"/>
      <c r="MF115" s="262"/>
      <c r="MG115" s="262"/>
      <c r="MH115" s="262"/>
      <c r="MI115" s="262"/>
      <c r="MJ115" s="262"/>
      <c r="MK115" s="262"/>
      <c r="ML115" s="262"/>
      <c r="MM115" s="262"/>
      <c r="MN115" s="262"/>
      <c r="MO115" s="262"/>
      <c r="MP115" s="262"/>
      <c r="MQ115" s="262"/>
      <c r="MR115" s="262"/>
      <c r="MS115" s="262"/>
      <c r="MT115" s="262"/>
      <c r="MU115" s="262"/>
      <c r="MV115" s="262"/>
      <c r="MW115" s="262"/>
      <c r="MX115" s="262"/>
      <c r="MY115" s="262"/>
      <c r="MZ115" s="262"/>
      <c r="NA115" s="262"/>
      <c r="NB115" s="262"/>
      <c r="NC115" s="262"/>
      <c r="ND115" s="262"/>
      <c r="NE115" s="262"/>
      <c r="NF115" s="262"/>
      <c r="NG115" s="262"/>
      <c r="NH115" s="262"/>
      <c r="NI115" s="262"/>
      <c r="NJ115" s="262"/>
      <c r="NK115" s="262"/>
      <c r="NL115" s="262"/>
      <c r="NM115" s="262"/>
      <c r="NN115" s="262"/>
      <c r="NO115" s="262"/>
      <c r="NP115" s="262"/>
      <c r="NQ115" s="262"/>
      <c r="NR115" s="262"/>
      <c r="NS115" s="262"/>
      <c r="NT115" s="262"/>
      <c r="NU115" s="262"/>
      <c r="NV115" s="262"/>
      <c r="NW115" s="262"/>
      <c r="NX115" s="262"/>
      <c r="NY115" s="262"/>
      <c r="NZ115" s="262"/>
      <c r="OA115" s="262"/>
      <c r="OB115" s="262"/>
      <c r="OC115" s="262"/>
      <c r="OD115" s="262"/>
      <c r="OE115" s="262"/>
      <c r="OF115" s="262"/>
      <c r="OG115" s="262"/>
      <c r="OH115" s="262"/>
      <c r="OI115" s="262"/>
      <c r="OJ115" s="262"/>
      <c r="OK115" s="262"/>
      <c r="OL115" s="262"/>
      <c r="OM115" s="262"/>
      <c r="ON115" s="262"/>
      <c r="OO115" s="262"/>
      <c r="OP115" s="262"/>
      <c r="OQ115" s="262"/>
      <c r="OR115" s="262"/>
      <c r="OS115" s="262"/>
      <c r="OT115" s="262"/>
      <c r="OU115" s="262"/>
      <c r="OV115" s="262"/>
      <c r="OW115" s="262"/>
      <c r="OX115" s="262"/>
      <c r="OY115" s="262"/>
      <c r="OZ115" s="262"/>
      <c r="PA115" s="262"/>
      <c r="PB115" s="262"/>
      <c r="PC115" s="262"/>
      <c r="PD115" s="262"/>
      <c r="PE115" s="262"/>
      <c r="PF115" s="262"/>
      <c r="PG115" s="262"/>
      <c r="PH115" s="262"/>
      <c r="PI115" s="262"/>
      <c r="PJ115" s="262"/>
      <c r="PK115" s="262"/>
      <c r="PL115" s="262"/>
      <c r="PM115" s="262"/>
      <c r="PN115" s="262"/>
      <c r="PO115" s="262"/>
      <c r="PP115" s="262"/>
      <c r="PQ115" s="262"/>
      <c r="PR115" s="262"/>
      <c r="PS115" s="262"/>
      <c r="PT115" s="262"/>
      <c r="PU115" s="262"/>
      <c r="PV115" s="262"/>
      <c r="PW115" s="262"/>
      <c r="PX115" s="262"/>
      <c r="PY115" s="262"/>
      <c r="PZ115" s="262"/>
      <c r="QA115" s="262"/>
      <c r="QB115" s="262"/>
      <c r="QC115" s="262"/>
      <c r="QD115" s="262"/>
      <c r="QE115" s="262"/>
      <c r="QF115" s="262"/>
      <c r="QG115" s="262"/>
      <c r="QH115" s="262"/>
      <c r="QI115" s="262"/>
      <c r="QJ115" s="262"/>
      <c r="QK115" s="262"/>
      <c r="QL115" s="262"/>
      <c r="QM115" s="262"/>
      <c r="QN115" s="262"/>
      <c r="QO115" s="262"/>
      <c r="QP115" s="262"/>
      <c r="QQ115" s="262"/>
      <c r="QR115" s="262"/>
      <c r="QS115" s="262"/>
      <c r="QT115" s="262"/>
      <c r="QU115" s="262"/>
      <c r="QV115" s="262"/>
      <c r="QW115" s="262"/>
      <c r="QX115" s="262"/>
      <c r="QY115" s="262"/>
      <c r="QZ115" s="262"/>
      <c r="RA115" s="262"/>
      <c r="RB115" s="262"/>
      <c r="RC115" s="262"/>
      <c r="RD115" s="262"/>
      <c r="RE115" s="262"/>
      <c r="RF115" s="262"/>
      <c r="RG115" s="262"/>
      <c r="RH115" s="262"/>
      <c r="RI115" s="262"/>
      <c r="RJ115" s="262"/>
      <c r="RK115" s="262"/>
      <c r="RL115" s="262"/>
      <c r="RM115" s="262"/>
      <c r="RN115" s="262"/>
      <c r="RO115" s="262"/>
      <c r="RP115" s="262"/>
      <c r="RQ115" s="262"/>
      <c r="RR115" s="262"/>
      <c r="RS115" s="262"/>
      <c r="RT115" s="262"/>
      <c r="RU115" s="262"/>
      <c r="RV115" s="262"/>
      <c r="RW115" s="262"/>
      <c r="RX115" s="262"/>
      <c r="RY115" s="262"/>
      <c r="RZ115" s="262"/>
      <c r="SA115" s="262"/>
      <c r="SB115" s="262"/>
      <c r="SC115" s="262"/>
      <c r="SD115" s="262"/>
      <c r="SE115" s="262"/>
      <c r="SF115" s="262"/>
      <c r="SG115" s="262"/>
      <c r="SH115" s="262"/>
      <c r="SI115" s="262"/>
      <c r="SJ115" s="262"/>
      <c r="SK115" s="262"/>
      <c r="SL115" s="262"/>
      <c r="SM115" s="262"/>
      <c r="SN115" s="262"/>
      <c r="SO115" s="262"/>
      <c r="SP115" s="262"/>
      <c r="SQ115" s="262"/>
      <c r="SR115" s="262"/>
      <c r="SS115" s="262"/>
      <c r="ST115" s="262"/>
      <c r="SU115" s="262"/>
      <c r="SV115" s="262"/>
      <c r="SW115" s="262"/>
      <c r="SX115" s="262"/>
      <c r="SY115" s="262"/>
      <c r="SZ115" s="262"/>
      <c r="TA115" s="262"/>
      <c r="TB115" s="262"/>
      <c r="TC115" s="262"/>
      <c r="TD115" s="262"/>
      <c r="TE115" s="262"/>
      <c r="TF115" s="262"/>
      <c r="TG115" s="262"/>
      <c r="TH115" s="262"/>
      <c r="TI115" s="262"/>
      <c r="TJ115" s="262"/>
      <c r="TK115" s="262"/>
      <c r="TL115" s="262"/>
      <c r="TM115" s="262"/>
      <c r="TN115" s="262"/>
      <c r="TO115" s="262"/>
      <c r="TP115" s="262"/>
      <c r="TQ115" s="262"/>
      <c r="TR115" s="262"/>
      <c r="TS115" s="262"/>
      <c r="TT115" s="262"/>
      <c r="TU115" s="262"/>
      <c r="TV115" s="262"/>
      <c r="TW115" s="262"/>
      <c r="TX115" s="262"/>
      <c r="TY115" s="262"/>
      <c r="TZ115" s="262"/>
      <c r="UA115" s="262"/>
      <c r="UB115" s="262"/>
      <c r="UC115" s="262"/>
      <c r="UD115" s="262"/>
      <c r="UE115" s="262"/>
      <c r="UF115" s="262"/>
      <c r="UG115" s="262"/>
      <c r="UH115" s="262"/>
      <c r="UI115" s="262"/>
      <c r="UJ115" s="262"/>
      <c r="UK115" s="262"/>
      <c r="UL115" s="262"/>
      <c r="UM115" s="262"/>
      <c r="UN115" s="262"/>
      <c r="UO115" s="262"/>
      <c r="UP115" s="262"/>
      <c r="UQ115" s="262"/>
      <c r="UR115" s="262"/>
      <c r="US115" s="262"/>
      <c r="UT115" s="262"/>
      <c r="UU115" s="262"/>
      <c r="UV115" s="262"/>
      <c r="UW115" s="262"/>
      <c r="UX115" s="262"/>
      <c r="UY115" s="262"/>
      <c r="UZ115" s="262"/>
      <c r="VA115" s="262"/>
      <c r="VB115" s="262"/>
      <c r="VC115" s="262"/>
      <c r="VD115" s="262"/>
      <c r="VE115" s="262"/>
      <c r="VF115" s="262"/>
      <c r="VG115" s="262"/>
      <c r="VH115" s="262"/>
      <c r="VI115" s="262"/>
      <c r="VJ115" s="262"/>
      <c r="VK115" s="262"/>
      <c r="VL115" s="262"/>
      <c r="VM115" s="262"/>
      <c r="VN115" s="262"/>
      <c r="VO115" s="262"/>
      <c r="VP115" s="262"/>
      <c r="VQ115" s="262"/>
      <c r="VR115" s="262"/>
      <c r="VS115" s="262"/>
      <c r="VT115" s="262"/>
      <c r="VU115" s="262"/>
      <c r="VV115" s="262"/>
      <c r="VW115" s="262"/>
      <c r="VX115" s="262"/>
      <c r="VY115" s="262"/>
      <c r="VZ115" s="262"/>
      <c r="WA115" s="262"/>
      <c r="WB115" s="262"/>
      <c r="WC115" s="262"/>
      <c r="WD115" s="262"/>
      <c r="WE115" s="262"/>
      <c r="WF115" s="262"/>
      <c r="WG115" s="262"/>
      <c r="WH115" s="262"/>
      <c r="WI115" s="262"/>
      <c r="WJ115" s="262"/>
      <c r="WK115" s="262"/>
      <c r="WL115" s="262"/>
      <c r="WM115" s="262"/>
      <c r="WN115" s="262"/>
      <c r="WO115" s="262"/>
      <c r="WP115" s="262"/>
      <c r="WQ115" s="262"/>
      <c r="WR115" s="262"/>
      <c r="WS115" s="262"/>
      <c r="WT115" s="262"/>
      <c r="WU115" s="262"/>
      <c r="WV115" s="262"/>
      <c r="WW115" s="262"/>
      <c r="WX115" s="262"/>
      <c r="WY115" s="262"/>
      <c r="WZ115" s="262"/>
      <c r="XA115" s="262"/>
      <c r="XB115" s="262"/>
      <c r="XC115" s="262"/>
      <c r="XD115" s="262"/>
      <c r="XE115" s="262"/>
      <c r="XF115" s="262"/>
      <c r="XG115" s="262"/>
      <c r="XH115" s="262"/>
      <c r="XI115" s="262"/>
      <c r="XJ115" s="262"/>
      <c r="XK115" s="262"/>
      <c r="XL115" s="262"/>
      <c r="XM115" s="262"/>
      <c r="XN115" s="262"/>
      <c r="XO115" s="262"/>
      <c r="XP115" s="262"/>
      <c r="XQ115" s="262"/>
      <c r="XR115" s="262"/>
      <c r="XS115" s="262"/>
      <c r="XT115" s="262"/>
      <c r="XU115" s="262"/>
      <c r="XV115" s="262"/>
      <c r="XW115" s="262"/>
      <c r="XX115" s="262"/>
      <c r="XY115" s="262"/>
      <c r="XZ115" s="262"/>
      <c r="YA115" s="262"/>
      <c r="YB115" s="262"/>
      <c r="YC115" s="262"/>
      <c r="YD115" s="262"/>
      <c r="YE115" s="262"/>
      <c r="YF115" s="262"/>
      <c r="YG115" s="262"/>
      <c r="YH115" s="262"/>
      <c r="YI115" s="262"/>
      <c r="YJ115" s="262"/>
      <c r="YK115" s="262"/>
      <c r="YL115" s="262"/>
      <c r="YM115" s="262"/>
      <c r="YN115" s="262"/>
      <c r="YO115" s="262"/>
      <c r="YP115" s="262"/>
      <c r="YQ115" s="262"/>
      <c r="YR115" s="262"/>
      <c r="YS115" s="262"/>
      <c r="YT115" s="262"/>
    </row>
    <row r="116" spans="1:670" x14ac:dyDescent="0.2">
      <c r="B116" s="238"/>
      <c r="C116" s="254"/>
      <c r="D116" s="250" t="s">
        <v>88</v>
      </c>
      <c r="E116" s="246" t="s">
        <v>49</v>
      </c>
      <c r="F116" s="241">
        <v>412131</v>
      </c>
      <c r="G116" s="241">
        <v>291234</v>
      </c>
      <c r="H116" s="241">
        <v>291234</v>
      </c>
      <c r="I116" s="241">
        <v>291233.99900000001</v>
      </c>
      <c r="J116" s="241">
        <f t="shared" ref="J116:J130" si="85">I116-G116</f>
        <v>-9.9999998928979039E-4</v>
      </c>
      <c r="K116" s="241">
        <v>291233.99900000001</v>
      </c>
      <c r="L116" s="242">
        <f t="shared" si="51"/>
        <v>99.999999656633491</v>
      </c>
      <c r="M116" s="242">
        <f t="shared" ref="M116:M130" si="86">F116</f>
        <v>412131</v>
      </c>
      <c r="N116" s="241">
        <f t="shared" si="65"/>
        <v>100</v>
      </c>
      <c r="O116" s="241">
        <v>0</v>
      </c>
      <c r="P116" s="241">
        <f t="shared" ref="P116:P130" si="87">K116-H116</f>
        <v>-9.9999998928979039E-4</v>
      </c>
      <c r="Q116" s="241">
        <f t="shared" ref="Q116:Q120" si="88">R116+S116+T116</f>
        <v>0</v>
      </c>
      <c r="R116" s="242"/>
      <c r="S116" s="242"/>
      <c r="T116" s="241"/>
      <c r="U116" s="241"/>
      <c r="V116" s="241">
        <f t="shared" si="79"/>
        <v>-9.9999998928979039E-4</v>
      </c>
      <c r="W116" s="263"/>
      <c r="X116" s="263"/>
      <c r="Y116" s="263"/>
      <c r="Z116" s="263"/>
      <c r="AA116" s="239"/>
      <c r="AB116" s="239"/>
      <c r="AC116" s="262"/>
    </row>
    <row r="117" spans="1:670" s="254" customFormat="1" x14ac:dyDescent="0.2">
      <c r="A117" s="262"/>
      <c r="C117" s="238"/>
      <c r="D117" s="250" t="s">
        <v>101</v>
      </c>
      <c r="E117" s="246" t="s">
        <v>56</v>
      </c>
      <c r="F117" s="241">
        <v>22718</v>
      </c>
      <c r="G117" s="241">
        <v>17333</v>
      </c>
      <c r="H117" s="241">
        <v>17333</v>
      </c>
      <c r="I117" s="241">
        <v>17333</v>
      </c>
      <c r="J117" s="241">
        <f t="shared" si="85"/>
        <v>0</v>
      </c>
      <c r="K117" s="241">
        <v>17333</v>
      </c>
      <c r="L117" s="242">
        <f t="shared" si="51"/>
        <v>100</v>
      </c>
      <c r="M117" s="242">
        <f t="shared" si="86"/>
        <v>22718</v>
      </c>
      <c r="N117" s="241">
        <f t="shared" si="65"/>
        <v>100</v>
      </c>
      <c r="O117" s="241">
        <f t="shared" ref="O117:O119" si="89">M117-F117</f>
        <v>0</v>
      </c>
      <c r="P117" s="241">
        <f t="shared" si="87"/>
        <v>0</v>
      </c>
      <c r="Q117" s="241">
        <f t="shared" si="88"/>
        <v>0</v>
      </c>
      <c r="R117" s="241"/>
      <c r="S117" s="241"/>
      <c r="T117" s="241"/>
      <c r="U117" s="241"/>
      <c r="V117" s="241">
        <f t="shared" si="79"/>
        <v>0</v>
      </c>
      <c r="W117" s="241"/>
      <c r="X117" s="241"/>
      <c r="Y117" s="241"/>
      <c r="Z117" s="241"/>
      <c r="AA117" s="239"/>
      <c r="AB117" s="239"/>
      <c r="AC117" s="262"/>
      <c r="AD117" s="262"/>
      <c r="AE117" s="262"/>
      <c r="AF117" s="262"/>
      <c r="AG117" s="262"/>
      <c r="AH117" s="262"/>
      <c r="AI117" s="262"/>
      <c r="AJ117" s="262"/>
      <c r="AK117" s="262"/>
      <c r="AL117" s="262"/>
      <c r="AM117" s="262"/>
      <c r="AN117" s="262"/>
      <c r="AO117" s="262"/>
      <c r="AP117" s="262"/>
      <c r="AQ117" s="262"/>
      <c r="AR117" s="262"/>
      <c r="AS117" s="262"/>
      <c r="AT117" s="262"/>
      <c r="AU117" s="262"/>
      <c r="AV117" s="262"/>
      <c r="AW117" s="262"/>
      <c r="AX117" s="262"/>
      <c r="AY117" s="262"/>
      <c r="AZ117" s="262"/>
      <c r="BA117" s="262"/>
      <c r="BB117" s="262"/>
      <c r="BC117" s="262"/>
      <c r="BD117" s="262"/>
      <c r="BE117" s="262"/>
      <c r="BF117" s="262"/>
      <c r="BG117" s="262"/>
      <c r="BH117" s="262"/>
      <c r="BI117" s="262"/>
      <c r="BJ117" s="262"/>
      <c r="BK117" s="262"/>
      <c r="BL117" s="262"/>
      <c r="BM117" s="262"/>
      <c r="BN117" s="262"/>
      <c r="BO117" s="262"/>
      <c r="BP117" s="262"/>
      <c r="BQ117" s="262"/>
      <c r="BR117" s="262"/>
      <c r="BS117" s="262"/>
      <c r="BT117" s="262"/>
      <c r="BU117" s="262"/>
      <c r="BV117" s="262"/>
      <c r="BW117" s="262"/>
      <c r="BX117" s="262"/>
      <c r="BY117" s="262"/>
      <c r="BZ117" s="262"/>
      <c r="CA117" s="262"/>
      <c r="CB117" s="262"/>
      <c r="CC117" s="262"/>
      <c r="CD117" s="262"/>
      <c r="CE117" s="262"/>
      <c r="CF117" s="262"/>
      <c r="CG117" s="262"/>
      <c r="CH117" s="262"/>
      <c r="CI117" s="262"/>
      <c r="CJ117" s="262"/>
      <c r="CK117" s="262"/>
      <c r="CL117" s="262"/>
      <c r="CM117" s="262"/>
      <c r="CN117" s="262"/>
      <c r="CO117" s="262"/>
      <c r="CP117" s="262"/>
      <c r="CQ117" s="262"/>
      <c r="CR117" s="262"/>
      <c r="CS117" s="262"/>
      <c r="CT117" s="262"/>
      <c r="CU117" s="262"/>
      <c r="CV117" s="262"/>
      <c r="CW117" s="262"/>
      <c r="CX117" s="262"/>
      <c r="CY117" s="262"/>
      <c r="CZ117" s="262"/>
      <c r="DA117" s="262"/>
      <c r="DB117" s="262"/>
      <c r="DC117" s="262"/>
      <c r="DD117" s="262"/>
      <c r="DE117" s="262"/>
      <c r="DF117" s="262"/>
      <c r="DG117" s="262"/>
      <c r="DH117" s="262"/>
      <c r="DI117" s="262"/>
      <c r="DJ117" s="262"/>
      <c r="DK117" s="262"/>
      <c r="DL117" s="262"/>
      <c r="DM117" s="262"/>
      <c r="DN117" s="262"/>
      <c r="DO117" s="262"/>
      <c r="DP117" s="262"/>
      <c r="DQ117" s="262"/>
      <c r="DR117" s="262"/>
      <c r="DS117" s="262"/>
      <c r="DT117" s="262"/>
      <c r="DU117" s="262"/>
      <c r="DV117" s="262"/>
      <c r="DW117" s="262"/>
      <c r="DX117" s="262"/>
      <c r="DY117" s="262"/>
      <c r="DZ117" s="262"/>
      <c r="EA117" s="262"/>
      <c r="EB117" s="262"/>
      <c r="EC117" s="262"/>
      <c r="ED117" s="262"/>
      <c r="EE117" s="262"/>
      <c r="EF117" s="262"/>
      <c r="EG117" s="262"/>
      <c r="EH117" s="262"/>
      <c r="EI117" s="262"/>
      <c r="EJ117" s="262"/>
      <c r="EK117" s="262"/>
      <c r="EL117" s="262"/>
      <c r="EM117" s="262"/>
      <c r="EN117" s="262"/>
      <c r="EO117" s="262"/>
      <c r="EP117" s="262"/>
      <c r="EQ117" s="262"/>
      <c r="ER117" s="262"/>
      <c r="ES117" s="262"/>
      <c r="ET117" s="262"/>
      <c r="EU117" s="262"/>
      <c r="EV117" s="262"/>
      <c r="EW117" s="262"/>
      <c r="EX117" s="262"/>
      <c r="EY117" s="262"/>
      <c r="EZ117" s="262"/>
      <c r="FA117" s="262"/>
      <c r="FB117" s="262"/>
      <c r="FC117" s="262"/>
      <c r="FD117" s="262"/>
      <c r="FE117" s="262"/>
      <c r="FF117" s="262"/>
      <c r="FG117" s="262"/>
      <c r="FH117" s="262"/>
      <c r="FI117" s="262"/>
      <c r="FJ117" s="262"/>
      <c r="FK117" s="262"/>
      <c r="FL117" s="262"/>
      <c r="FM117" s="262"/>
      <c r="FN117" s="262"/>
      <c r="FO117" s="262"/>
      <c r="FP117" s="262"/>
      <c r="FQ117" s="262"/>
      <c r="FR117" s="262"/>
      <c r="FS117" s="262"/>
      <c r="FT117" s="262"/>
      <c r="FU117" s="262"/>
      <c r="FV117" s="262"/>
      <c r="FW117" s="262"/>
      <c r="FX117" s="262"/>
      <c r="FY117" s="262"/>
      <c r="FZ117" s="262"/>
      <c r="GA117" s="262"/>
      <c r="GB117" s="262"/>
      <c r="GC117" s="262"/>
      <c r="GD117" s="262"/>
      <c r="GE117" s="262"/>
      <c r="GF117" s="262"/>
      <c r="GG117" s="262"/>
      <c r="GH117" s="262"/>
      <c r="GI117" s="262"/>
      <c r="GJ117" s="262"/>
      <c r="GK117" s="262"/>
      <c r="GL117" s="262"/>
      <c r="GM117" s="262"/>
      <c r="GN117" s="262"/>
      <c r="GO117" s="262"/>
      <c r="GP117" s="262"/>
      <c r="GQ117" s="262"/>
      <c r="GR117" s="262"/>
      <c r="GS117" s="262"/>
      <c r="GT117" s="262"/>
      <c r="GU117" s="262"/>
      <c r="GV117" s="262"/>
      <c r="GW117" s="262"/>
      <c r="GX117" s="262"/>
      <c r="GY117" s="262"/>
      <c r="GZ117" s="262"/>
      <c r="HA117" s="262"/>
      <c r="HB117" s="262"/>
      <c r="HC117" s="262"/>
      <c r="HD117" s="262"/>
      <c r="HE117" s="262"/>
      <c r="HF117" s="262"/>
      <c r="HG117" s="262"/>
      <c r="HH117" s="262"/>
      <c r="HI117" s="262"/>
      <c r="HJ117" s="262"/>
      <c r="HK117" s="262"/>
      <c r="HL117" s="262"/>
      <c r="HM117" s="262"/>
      <c r="HN117" s="262"/>
      <c r="HO117" s="262"/>
      <c r="HP117" s="262"/>
      <c r="HQ117" s="262"/>
      <c r="HR117" s="262"/>
      <c r="HS117" s="262"/>
      <c r="HT117" s="262"/>
      <c r="HU117" s="262"/>
      <c r="HV117" s="262"/>
      <c r="HW117" s="262"/>
      <c r="HX117" s="262"/>
      <c r="HY117" s="262"/>
      <c r="HZ117" s="262"/>
      <c r="IA117" s="262"/>
      <c r="IB117" s="262"/>
      <c r="IC117" s="262"/>
      <c r="ID117" s="262"/>
      <c r="IE117" s="262"/>
      <c r="IF117" s="262"/>
      <c r="IG117" s="262"/>
      <c r="IH117" s="262"/>
      <c r="II117" s="262"/>
      <c r="IJ117" s="262"/>
      <c r="IK117" s="262"/>
      <c r="IL117" s="262"/>
      <c r="IM117" s="262"/>
      <c r="IN117" s="262"/>
      <c r="IO117" s="262"/>
      <c r="IP117" s="262"/>
      <c r="IQ117" s="262"/>
      <c r="IR117" s="262"/>
      <c r="IS117" s="262"/>
      <c r="IT117" s="262"/>
      <c r="IU117" s="262"/>
      <c r="IV117" s="262"/>
      <c r="IW117" s="262"/>
      <c r="IX117" s="262"/>
      <c r="IY117" s="262"/>
      <c r="IZ117" s="262"/>
      <c r="JA117" s="262"/>
      <c r="JB117" s="262"/>
      <c r="JC117" s="262"/>
      <c r="JD117" s="262"/>
      <c r="JE117" s="262"/>
      <c r="JF117" s="262"/>
      <c r="JG117" s="262"/>
      <c r="JH117" s="262"/>
      <c r="JI117" s="262"/>
      <c r="JJ117" s="262"/>
      <c r="JK117" s="262"/>
      <c r="JL117" s="262"/>
      <c r="JM117" s="262"/>
      <c r="JN117" s="262"/>
      <c r="JO117" s="262"/>
      <c r="JP117" s="262"/>
      <c r="JQ117" s="262"/>
      <c r="JR117" s="262"/>
      <c r="JS117" s="262"/>
      <c r="JT117" s="262"/>
      <c r="JU117" s="262"/>
      <c r="JV117" s="262"/>
      <c r="JW117" s="262"/>
      <c r="JX117" s="262"/>
      <c r="JY117" s="262"/>
      <c r="JZ117" s="262"/>
      <c r="KA117" s="262"/>
      <c r="KB117" s="262"/>
      <c r="KC117" s="262"/>
      <c r="KD117" s="262"/>
      <c r="KE117" s="262"/>
      <c r="KF117" s="262"/>
      <c r="KG117" s="262"/>
      <c r="KH117" s="262"/>
      <c r="KI117" s="262"/>
      <c r="KJ117" s="262"/>
      <c r="KK117" s="262"/>
      <c r="KL117" s="262"/>
      <c r="KM117" s="262"/>
      <c r="KN117" s="262"/>
      <c r="KO117" s="262"/>
      <c r="KP117" s="262"/>
      <c r="KQ117" s="262"/>
      <c r="KR117" s="262"/>
      <c r="KS117" s="262"/>
      <c r="KT117" s="262"/>
      <c r="KU117" s="262"/>
      <c r="KV117" s="262"/>
      <c r="KW117" s="262"/>
      <c r="KX117" s="262"/>
      <c r="KY117" s="262"/>
      <c r="KZ117" s="262"/>
      <c r="LA117" s="262"/>
      <c r="LB117" s="262"/>
      <c r="LC117" s="262"/>
      <c r="LD117" s="262"/>
      <c r="LE117" s="262"/>
      <c r="LF117" s="262"/>
      <c r="LG117" s="262"/>
      <c r="LH117" s="262"/>
      <c r="LI117" s="262"/>
      <c r="LJ117" s="262"/>
      <c r="LK117" s="262"/>
      <c r="LL117" s="262"/>
      <c r="LM117" s="262"/>
      <c r="LN117" s="262"/>
      <c r="LO117" s="262"/>
      <c r="LP117" s="262"/>
      <c r="LQ117" s="262"/>
      <c r="LR117" s="262"/>
      <c r="LS117" s="262"/>
      <c r="LT117" s="262"/>
      <c r="LU117" s="262"/>
      <c r="LV117" s="262"/>
      <c r="LW117" s="262"/>
      <c r="LX117" s="262"/>
      <c r="LY117" s="262"/>
      <c r="LZ117" s="262"/>
      <c r="MA117" s="262"/>
      <c r="MB117" s="262"/>
      <c r="MC117" s="262"/>
      <c r="MD117" s="262"/>
      <c r="ME117" s="262"/>
      <c r="MF117" s="262"/>
      <c r="MG117" s="262"/>
      <c r="MH117" s="262"/>
      <c r="MI117" s="262"/>
      <c r="MJ117" s="262"/>
      <c r="MK117" s="262"/>
      <c r="ML117" s="262"/>
      <c r="MM117" s="262"/>
      <c r="MN117" s="262"/>
      <c r="MO117" s="262"/>
      <c r="MP117" s="262"/>
      <c r="MQ117" s="262"/>
      <c r="MR117" s="262"/>
      <c r="MS117" s="262"/>
      <c r="MT117" s="262"/>
      <c r="MU117" s="262"/>
      <c r="MV117" s="262"/>
      <c r="MW117" s="262"/>
      <c r="MX117" s="262"/>
      <c r="MY117" s="262"/>
      <c r="MZ117" s="262"/>
      <c r="NA117" s="262"/>
      <c r="NB117" s="262"/>
      <c r="NC117" s="262"/>
      <c r="ND117" s="262"/>
      <c r="NE117" s="262"/>
      <c r="NF117" s="262"/>
      <c r="NG117" s="262"/>
      <c r="NH117" s="262"/>
      <c r="NI117" s="262"/>
      <c r="NJ117" s="262"/>
      <c r="NK117" s="262"/>
      <c r="NL117" s="262"/>
      <c r="NM117" s="262"/>
      <c r="NN117" s="262"/>
      <c r="NO117" s="262"/>
      <c r="NP117" s="262"/>
      <c r="NQ117" s="262"/>
      <c r="NR117" s="262"/>
      <c r="NS117" s="262"/>
      <c r="NT117" s="262"/>
      <c r="NU117" s="262"/>
      <c r="NV117" s="262"/>
      <c r="NW117" s="262"/>
      <c r="NX117" s="262"/>
      <c r="NY117" s="262"/>
      <c r="NZ117" s="262"/>
      <c r="OA117" s="262"/>
      <c r="OB117" s="262"/>
      <c r="OC117" s="262"/>
      <c r="OD117" s="262"/>
      <c r="OE117" s="262"/>
      <c r="OF117" s="262"/>
      <c r="OG117" s="262"/>
      <c r="OH117" s="262"/>
      <c r="OI117" s="262"/>
      <c r="OJ117" s="262"/>
      <c r="OK117" s="262"/>
      <c r="OL117" s="262"/>
      <c r="OM117" s="262"/>
      <c r="ON117" s="262"/>
      <c r="OO117" s="262"/>
      <c r="OP117" s="262"/>
      <c r="OQ117" s="262"/>
      <c r="OR117" s="262"/>
      <c r="OS117" s="262"/>
      <c r="OT117" s="262"/>
      <c r="OU117" s="262"/>
      <c r="OV117" s="262"/>
      <c r="OW117" s="262"/>
      <c r="OX117" s="262"/>
      <c r="OY117" s="262"/>
      <c r="OZ117" s="262"/>
      <c r="PA117" s="262"/>
      <c r="PB117" s="262"/>
      <c r="PC117" s="262"/>
      <c r="PD117" s="262"/>
      <c r="PE117" s="262"/>
      <c r="PF117" s="262"/>
      <c r="PG117" s="262"/>
      <c r="PH117" s="262"/>
      <c r="PI117" s="262"/>
      <c r="PJ117" s="262"/>
      <c r="PK117" s="262"/>
      <c r="PL117" s="262"/>
      <c r="PM117" s="262"/>
      <c r="PN117" s="262"/>
      <c r="PO117" s="262"/>
      <c r="PP117" s="262"/>
      <c r="PQ117" s="262"/>
      <c r="PR117" s="262"/>
      <c r="PS117" s="262"/>
      <c r="PT117" s="262"/>
      <c r="PU117" s="262"/>
      <c r="PV117" s="262"/>
      <c r="PW117" s="262"/>
      <c r="PX117" s="262"/>
      <c r="PY117" s="262"/>
      <c r="PZ117" s="262"/>
      <c r="QA117" s="262"/>
      <c r="QB117" s="262"/>
      <c r="QC117" s="262"/>
      <c r="QD117" s="262"/>
      <c r="QE117" s="262"/>
      <c r="QF117" s="262"/>
      <c r="QG117" s="262"/>
      <c r="QH117" s="262"/>
      <c r="QI117" s="262"/>
      <c r="QJ117" s="262"/>
      <c r="QK117" s="262"/>
      <c r="QL117" s="262"/>
      <c r="QM117" s="262"/>
      <c r="QN117" s="262"/>
      <c r="QO117" s="262"/>
      <c r="QP117" s="262"/>
      <c r="QQ117" s="262"/>
      <c r="QR117" s="262"/>
      <c r="QS117" s="262"/>
      <c r="QT117" s="262"/>
      <c r="QU117" s="262"/>
      <c r="QV117" s="262"/>
      <c r="QW117" s="262"/>
      <c r="QX117" s="262"/>
      <c r="QY117" s="262"/>
      <c r="QZ117" s="262"/>
      <c r="RA117" s="262"/>
      <c r="RB117" s="262"/>
      <c r="RC117" s="262"/>
      <c r="RD117" s="262"/>
      <c r="RE117" s="262"/>
      <c r="RF117" s="262"/>
      <c r="RG117" s="262"/>
      <c r="RH117" s="262"/>
      <c r="RI117" s="262"/>
      <c r="RJ117" s="262"/>
      <c r="RK117" s="262"/>
      <c r="RL117" s="262"/>
      <c r="RM117" s="262"/>
      <c r="RN117" s="262"/>
      <c r="RO117" s="262"/>
      <c r="RP117" s="262"/>
      <c r="RQ117" s="262"/>
      <c r="RR117" s="262"/>
      <c r="RS117" s="262"/>
      <c r="RT117" s="262"/>
      <c r="RU117" s="262"/>
      <c r="RV117" s="262"/>
      <c r="RW117" s="262"/>
      <c r="RX117" s="262"/>
      <c r="RY117" s="262"/>
      <c r="RZ117" s="262"/>
      <c r="SA117" s="262"/>
      <c r="SB117" s="262"/>
      <c r="SC117" s="262"/>
      <c r="SD117" s="262"/>
      <c r="SE117" s="262"/>
      <c r="SF117" s="262"/>
      <c r="SG117" s="262"/>
      <c r="SH117" s="262"/>
      <c r="SI117" s="262"/>
      <c r="SJ117" s="262"/>
      <c r="SK117" s="262"/>
      <c r="SL117" s="262"/>
      <c r="SM117" s="262"/>
      <c r="SN117" s="262"/>
      <c r="SO117" s="262"/>
      <c r="SP117" s="262"/>
      <c r="SQ117" s="262"/>
      <c r="SR117" s="262"/>
      <c r="SS117" s="262"/>
      <c r="ST117" s="262"/>
      <c r="SU117" s="262"/>
      <c r="SV117" s="262"/>
      <c r="SW117" s="262"/>
      <c r="SX117" s="262"/>
      <c r="SY117" s="262"/>
      <c r="SZ117" s="262"/>
      <c r="TA117" s="262"/>
      <c r="TB117" s="262"/>
      <c r="TC117" s="262"/>
      <c r="TD117" s="262"/>
      <c r="TE117" s="262"/>
      <c r="TF117" s="262"/>
      <c r="TG117" s="262"/>
      <c r="TH117" s="262"/>
      <c r="TI117" s="262"/>
      <c r="TJ117" s="262"/>
      <c r="TK117" s="262"/>
      <c r="TL117" s="262"/>
      <c r="TM117" s="262"/>
      <c r="TN117" s="262"/>
      <c r="TO117" s="262"/>
      <c r="TP117" s="262"/>
      <c r="TQ117" s="262"/>
      <c r="TR117" s="262"/>
      <c r="TS117" s="262"/>
      <c r="TT117" s="262"/>
      <c r="TU117" s="262"/>
      <c r="TV117" s="262"/>
      <c r="TW117" s="262"/>
      <c r="TX117" s="262"/>
      <c r="TY117" s="262"/>
      <c r="TZ117" s="262"/>
      <c r="UA117" s="262"/>
      <c r="UB117" s="262"/>
      <c r="UC117" s="262"/>
      <c r="UD117" s="262"/>
      <c r="UE117" s="262"/>
      <c r="UF117" s="262"/>
      <c r="UG117" s="262"/>
      <c r="UH117" s="262"/>
      <c r="UI117" s="262"/>
      <c r="UJ117" s="262"/>
      <c r="UK117" s="262"/>
      <c r="UL117" s="262"/>
      <c r="UM117" s="262"/>
      <c r="UN117" s="262"/>
      <c r="UO117" s="262"/>
      <c r="UP117" s="262"/>
      <c r="UQ117" s="262"/>
      <c r="UR117" s="262"/>
      <c r="US117" s="262"/>
      <c r="UT117" s="262"/>
      <c r="UU117" s="262"/>
      <c r="UV117" s="262"/>
      <c r="UW117" s="262"/>
      <c r="UX117" s="262"/>
      <c r="UY117" s="262"/>
      <c r="UZ117" s="262"/>
      <c r="VA117" s="262"/>
      <c r="VB117" s="262"/>
      <c r="VC117" s="262"/>
      <c r="VD117" s="262"/>
      <c r="VE117" s="262"/>
      <c r="VF117" s="262"/>
      <c r="VG117" s="262"/>
      <c r="VH117" s="262"/>
      <c r="VI117" s="262"/>
      <c r="VJ117" s="262"/>
      <c r="VK117" s="262"/>
      <c r="VL117" s="262"/>
      <c r="VM117" s="262"/>
      <c r="VN117" s="262"/>
      <c r="VO117" s="262"/>
      <c r="VP117" s="262"/>
      <c r="VQ117" s="262"/>
      <c r="VR117" s="262"/>
      <c r="VS117" s="262"/>
      <c r="VT117" s="262"/>
      <c r="VU117" s="262"/>
      <c r="VV117" s="262"/>
      <c r="VW117" s="262"/>
      <c r="VX117" s="262"/>
      <c r="VY117" s="262"/>
      <c r="VZ117" s="262"/>
      <c r="WA117" s="262"/>
      <c r="WB117" s="262"/>
      <c r="WC117" s="262"/>
      <c r="WD117" s="262"/>
      <c r="WE117" s="262"/>
      <c r="WF117" s="262"/>
      <c r="WG117" s="262"/>
      <c r="WH117" s="262"/>
      <c r="WI117" s="262"/>
      <c r="WJ117" s="262"/>
      <c r="WK117" s="262"/>
      <c r="WL117" s="262"/>
      <c r="WM117" s="262"/>
      <c r="WN117" s="262"/>
      <c r="WO117" s="262"/>
      <c r="WP117" s="262"/>
      <c r="WQ117" s="262"/>
      <c r="WR117" s="262"/>
      <c r="WS117" s="262"/>
      <c r="WT117" s="262"/>
      <c r="WU117" s="262"/>
      <c r="WV117" s="262"/>
      <c r="WW117" s="262"/>
      <c r="WX117" s="262"/>
      <c r="WY117" s="262"/>
      <c r="WZ117" s="262"/>
      <c r="XA117" s="262"/>
      <c r="XB117" s="262"/>
      <c r="XC117" s="262"/>
      <c r="XD117" s="262"/>
      <c r="XE117" s="262"/>
      <c r="XF117" s="262"/>
      <c r="XG117" s="262"/>
      <c r="XH117" s="262"/>
      <c r="XI117" s="262"/>
      <c r="XJ117" s="262"/>
      <c r="XK117" s="262"/>
      <c r="XL117" s="262"/>
      <c r="XM117" s="262"/>
      <c r="XN117" s="262"/>
      <c r="XO117" s="262"/>
      <c r="XP117" s="262"/>
      <c r="XQ117" s="262"/>
      <c r="XR117" s="262"/>
      <c r="XS117" s="262"/>
      <c r="XT117" s="262"/>
      <c r="XU117" s="262"/>
      <c r="XV117" s="262"/>
      <c r="XW117" s="262"/>
      <c r="XX117" s="262"/>
      <c r="XY117" s="262"/>
      <c r="XZ117" s="262"/>
      <c r="YA117" s="262"/>
      <c r="YB117" s="262"/>
      <c r="YC117" s="262"/>
      <c r="YD117" s="262"/>
      <c r="YE117" s="262"/>
      <c r="YF117" s="262"/>
      <c r="YG117" s="262"/>
      <c r="YH117" s="262"/>
      <c r="YI117" s="262"/>
      <c r="YJ117" s="262"/>
      <c r="YK117" s="262"/>
      <c r="YL117" s="262"/>
      <c r="YM117" s="262"/>
      <c r="YN117" s="262"/>
      <c r="YO117" s="262"/>
      <c r="YP117" s="262"/>
      <c r="YQ117" s="262"/>
      <c r="YR117" s="262"/>
      <c r="YS117" s="262"/>
      <c r="YT117" s="262"/>
    </row>
    <row r="118" spans="1:670" ht="39" customHeight="1" x14ac:dyDescent="0.2">
      <c r="B118" s="245"/>
      <c r="C118" s="238"/>
      <c r="D118" s="250" t="s">
        <v>103</v>
      </c>
      <c r="E118" s="251" t="s">
        <v>58</v>
      </c>
      <c r="F118" s="241">
        <v>9329</v>
      </c>
      <c r="G118" s="241">
        <v>6821</v>
      </c>
      <c r="H118" s="241">
        <v>6821</v>
      </c>
      <c r="I118" s="241">
        <v>6820.9989999999998</v>
      </c>
      <c r="J118" s="241">
        <f t="shared" si="85"/>
        <v>-1.0000000002037268E-3</v>
      </c>
      <c r="K118" s="241">
        <v>6820.9989999999998</v>
      </c>
      <c r="L118" s="242">
        <f t="shared" si="51"/>
        <v>99.999985339393049</v>
      </c>
      <c r="M118" s="242">
        <f t="shared" si="86"/>
        <v>9329</v>
      </c>
      <c r="N118" s="241">
        <f t="shared" si="65"/>
        <v>100</v>
      </c>
      <c r="O118" s="241">
        <f t="shared" si="89"/>
        <v>0</v>
      </c>
      <c r="P118" s="241">
        <f t="shared" si="87"/>
        <v>-1.0000000002037268E-3</v>
      </c>
      <c r="Q118" s="241">
        <f t="shared" si="88"/>
        <v>0</v>
      </c>
      <c r="R118" s="242"/>
      <c r="S118" s="242"/>
      <c r="T118" s="241"/>
      <c r="U118" s="241"/>
      <c r="V118" s="241">
        <v>0</v>
      </c>
      <c r="W118" s="241"/>
      <c r="X118" s="241"/>
      <c r="Y118" s="241"/>
      <c r="Z118" s="241"/>
      <c r="AA118" s="239"/>
      <c r="AB118" s="239"/>
    </row>
    <row r="119" spans="1:670" s="254" customFormat="1" x14ac:dyDescent="0.2">
      <c r="A119" s="262"/>
      <c r="C119" s="238"/>
      <c r="D119" s="238" t="s">
        <v>59</v>
      </c>
      <c r="E119" s="247" t="s">
        <v>60</v>
      </c>
      <c r="F119" s="241">
        <v>21761</v>
      </c>
      <c r="G119" s="241">
        <v>15806</v>
      </c>
      <c r="H119" s="241">
        <v>15806</v>
      </c>
      <c r="I119" s="241">
        <v>15806</v>
      </c>
      <c r="J119" s="241">
        <f t="shared" si="85"/>
        <v>0</v>
      </c>
      <c r="K119" s="241">
        <v>15806</v>
      </c>
      <c r="L119" s="242">
        <f t="shared" si="51"/>
        <v>100</v>
      </c>
      <c r="M119" s="242">
        <f t="shared" si="86"/>
        <v>21761</v>
      </c>
      <c r="N119" s="241">
        <f t="shared" si="65"/>
        <v>100</v>
      </c>
      <c r="O119" s="241">
        <f t="shared" si="89"/>
        <v>0</v>
      </c>
      <c r="P119" s="241">
        <f t="shared" si="87"/>
        <v>0</v>
      </c>
      <c r="Q119" s="241">
        <f t="shared" si="88"/>
        <v>0</v>
      </c>
      <c r="R119" s="241"/>
      <c r="S119" s="242"/>
      <c r="T119" s="241"/>
      <c r="U119" s="241"/>
      <c r="V119" s="241">
        <f t="shared" ref="V119:V121" si="90">P119-Q119-U119</f>
        <v>0</v>
      </c>
      <c r="W119" s="241"/>
      <c r="X119" s="241"/>
      <c r="Y119" s="241"/>
      <c r="Z119" s="241"/>
      <c r="AA119" s="239"/>
      <c r="AB119" s="239"/>
      <c r="AC119" s="236"/>
      <c r="AD119" s="262"/>
      <c r="AE119" s="262"/>
      <c r="AF119" s="262"/>
      <c r="AG119" s="262"/>
      <c r="AH119" s="262"/>
      <c r="AI119" s="262"/>
      <c r="AJ119" s="262"/>
      <c r="AK119" s="262"/>
      <c r="AL119" s="262"/>
      <c r="AM119" s="262"/>
      <c r="AN119" s="262"/>
      <c r="AO119" s="262"/>
      <c r="AP119" s="262"/>
      <c r="AQ119" s="262"/>
      <c r="AR119" s="262"/>
      <c r="AS119" s="262"/>
      <c r="AT119" s="262"/>
      <c r="AU119" s="262"/>
      <c r="AV119" s="262"/>
      <c r="AW119" s="262"/>
      <c r="AX119" s="262"/>
      <c r="AY119" s="262"/>
      <c r="AZ119" s="262"/>
      <c r="BA119" s="262"/>
      <c r="BB119" s="262"/>
      <c r="BC119" s="262"/>
      <c r="BD119" s="262"/>
      <c r="BE119" s="262"/>
      <c r="BF119" s="262"/>
      <c r="BG119" s="262"/>
      <c r="BH119" s="262"/>
      <c r="BI119" s="262"/>
      <c r="BJ119" s="262"/>
      <c r="BK119" s="262"/>
      <c r="BL119" s="262"/>
      <c r="BM119" s="262"/>
      <c r="BN119" s="262"/>
      <c r="BO119" s="262"/>
      <c r="BP119" s="262"/>
      <c r="BQ119" s="262"/>
      <c r="BR119" s="262"/>
      <c r="BS119" s="262"/>
      <c r="BT119" s="262"/>
      <c r="BU119" s="262"/>
      <c r="BV119" s="262"/>
      <c r="BW119" s="262"/>
      <c r="BX119" s="262"/>
      <c r="BY119" s="262"/>
      <c r="BZ119" s="262"/>
      <c r="CA119" s="262"/>
      <c r="CB119" s="262"/>
      <c r="CC119" s="262"/>
      <c r="CD119" s="262"/>
      <c r="CE119" s="262"/>
      <c r="CF119" s="262"/>
      <c r="CG119" s="262"/>
      <c r="CH119" s="262"/>
      <c r="CI119" s="262"/>
      <c r="CJ119" s="262"/>
      <c r="CK119" s="262"/>
      <c r="CL119" s="262"/>
      <c r="CM119" s="262"/>
      <c r="CN119" s="262"/>
      <c r="CO119" s="262"/>
      <c r="CP119" s="262"/>
      <c r="CQ119" s="262"/>
      <c r="CR119" s="262"/>
      <c r="CS119" s="262"/>
      <c r="CT119" s="262"/>
      <c r="CU119" s="262"/>
      <c r="CV119" s="262"/>
      <c r="CW119" s="262"/>
      <c r="CX119" s="262"/>
      <c r="CY119" s="262"/>
      <c r="CZ119" s="262"/>
      <c r="DA119" s="262"/>
      <c r="DB119" s="262"/>
      <c r="DC119" s="262"/>
      <c r="DD119" s="262"/>
      <c r="DE119" s="262"/>
      <c r="DF119" s="262"/>
      <c r="DG119" s="262"/>
      <c r="DH119" s="262"/>
      <c r="DI119" s="262"/>
      <c r="DJ119" s="262"/>
      <c r="DK119" s="262"/>
      <c r="DL119" s="262"/>
      <c r="DM119" s="262"/>
      <c r="DN119" s="262"/>
      <c r="DO119" s="262"/>
      <c r="DP119" s="262"/>
      <c r="DQ119" s="262"/>
      <c r="DR119" s="262"/>
      <c r="DS119" s="262"/>
      <c r="DT119" s="262"/>
      <c r="DU119" s="262"/>
      <c r="DV119" s="262"/>
      <c r="DW119" s="262"/>
      <c r="DX119" s="262"/>
      <c r="DY119" s="262"/>
      <c r="DZ119" s="262"/>
      <c r="EA119" s="262"/>
      <c r="EB119" s="262"/>
      <c r="EC119" s="262"/>
      <c r="ED119" s="262"/>
      <c r="EE119" s="262"/>
      <c r="EF119" s="262"/>
      <c r="EG119" s="262"/>
      <c r="EH119" s="262"/>
      <c r="EI119" s="262"/>
      <c r="EJ119" s="262"/>
      <c r="EK119" s="262"/>
      <c r="EL119" s="262"/>
      <c r="EM119" s="262"/>
      <c r="EN119" s="262"/>
      <c r="EO119" s="262"/>
      <c r="EP119" s="262"/>
      <c r="EQ119" s="262"/>
      <c r="ER119" s="262"/>
      <c r="ES119" s="262"/>
      <c r="ET119" s="262"/>
      <c r="EU119" s="262"/>
      <c r="EV119" s="262"/>
      <c r="EW119" s="262"/>
      <c r="EX119" s="262"/>
      <c r="EY119" s="262"/>
      <c r="EZ119" s="262"/>
      <c r="FA119" s="262"/>
      <c r="FB119" s="262"/>
      <c r="FC119" s="262"/>
      <c r="FD119" s="262"/>
      <c r="FE119" s="262"/>
      <c r="FF119" s="262"/>
      <c r="FG119" s="262"/>
      <c r="FH119" s="262"/>
      <c r="FI119" s="262"/>
      <c r="FJ119" s="262"/>
      <c r="FK119" s="262"/>
      <c r="FL119" s="262"/>
      <c r="FM119" s="262"/>
      <c r="FN119" s="262"/>
      <c r="FO119" s="262"/>
      <c r="FP119" s="262"/>
      <c r="FQ119" s="262"/>
      <c r="FR119" s="262"/>
      <c r="FS119" s="262"/>
      <c r="FT119" s="262"/>
      <c r="FU119" s="262"/>
      <c r="FV119" s="262"/>
      <c r="FW119" s="262"/>
      <c r="FX119" s="262"/>
      <c r="FY119" s="262"/>
      <c r="FZ119" s="262"/>
      <c r="GA119" s="262"/>
      <c r="GB119" s="262"/>
      <c r="GC119" s="262"/>
      <c r="GD119" s="262"/>
      <c r="GE119" s="262"/>
      <c r="GF119" s="262"/>
      <c r="GG119" s="262"/>
      <c r="GH119" s="262"/>
      <c r="GI119" s="262"/>
      <c r="GJ119" s="262"/>
      <c r="GK119" s="262"/>
      <c r="GL119" s="262"/>
      <c r="GM119" s="262"/>
      <c r="GN119" s="262"/>
      <c r="GO119" s="262"/>
      <c r="GP119" s="262"/>
      <c r="GQ119" s="262"/>
      <c r="GR119" s="262"/>
      <c r="GS119" s="262"/>
      <c r="GT119" s="262"/>
      <c r="GU119" s="262"/>
      <c r="GV119" s="262"/>
      <c r="GW119" s="262"/>
      <c r="GX119" s="262"/>
      <c r="GY119" s="262"/>
      <c r="GZ119" s="262"/>
      <c r="HA119" s="262"/>
      <c r="HB119" s="262"/>
      <c r="HC119" s="262"/>
      <c r="HD119" s="262"/>
      <c r="HE119" s="262"/>
      <c r="HF119" s="262"/>
      <c r="HG119" s="262"/>
      <c r="HH119" s="262"/>
      <c r="HI119" s="262"/>
      <c r="HJ119" s="262"/>
      <c r="HK119" s="262"/>
      <c r="HL119" s="262"/>
      <c r="HM119" s="262"/>
      <c r="HN119" s="262"/>
      <c r="HO119" s="262"/>
      <c r="HP119" s="262"/>
      <c r="HQ119" s="262"/>
      <c r="HR119" s="262"/>
      <c r="HS119" s="262"/>
      <c r="HT119" s="262"/>
      <c r="HU119" s="262"/>
      <c r="HV119" s="262"/>
      <c r="HW119" s="262"/>
      <c r="HX119" s="262"/>
      <c r="HY119" s="262"/>
      <c r="HZ119" s="262"/>
      <c r="IA119" s="262"/>
      <c r="IB119" s="262"/>
      <c r="IC119" s="262"/>
      <c r="ID119" s="262"/>
      <c r="IE119" s="262"/>
      <c r="IF119" s="262"/>
      <c r="IG119" s="262"/>
      <c r="IH119" s="262"/>
      <c r="II119" s="262"/>
      <c r="IJ119" s="262"/>
      <c r="IK119" s="262"/>
      <c r="IL119" s="262"/>
      <c r="IM119" s="262"/>
      <c r="IN119" s="262"/>
      <c r="IO119" s="262"/>
      <c r="IP119" s="262"/>
      <c r="IQ119" s="262"/>
      <c r="IR119" s="262"/>
      <c r="IS119" s="262"/>
      <c r="IT119" s="262"/>
      <c r="IU119" s="262"/>
      <c r="IV119" s="262"/>
      <c r="IW119" s="262"/>
      <c r="IX119" s="262"/>
      <c r="IY119" s="262"/>
      <c r="IZ119" s="262"/>
      <c r="JA119" s="262"/>
      <c r="JB119" s="262"/>
      <c r="JC119" s="262"/>
      <c r="JD119" s="262"/>
      <c r="JE119" s="262"/>
      <c r="JF119" s="262"/>
      <c r="JG119" s="262"/>
      <c r="JH119" s="262"/>
      <c r="JI119" s="262"/>
      <c r="JJ119" s="262"/>
      <c r="JK119" s="262"/>
      <c r="JL119" s="262"/>
      <c r="JM119" s="262"/>
      <c r="JN119" s="262"/>
      <c r="JO119" s="262"/>
      <c r="JP119" s="262"/>
      <c r="JQ119" s="262"/>
      <c r="JR119" s="262"/>
      <c r="JS119" s="262"/>
      <c r="JT119" s="262"/>
      <c r="JU119" s="262"/>
      <c r="JV119" s="262"/>
      <c r="JW119" s="262"/>
      <c r="JX119" s="262"/>
      <c r="JY119" s="262"/>
      <c r="JZ119" s="262"/>
      <c r="KA119" s="262"/>
      <c r="KB119" s="262"/>
      <c r="KC119" s="262"/>
      <c r="KD119" s="262"/>
      <c r="KE119" s="262"/>
      <c r="KF119" s="262"/>
      <c r="KG119" s="262"/>
      <c r="KH119" s="262"/>
      <c r="KI119" s="262"/>
      <c r="KJ119" s="262"/>
      <c r="KK119" s="262"/>
      <c r="KL119" s="262"/>
      <c r="KM119" s="262"/>
      <c r="KN119" s="262"/>
      <c r="KO119" s="262"/>
      <c r="KP119" s="262"/>
      <c r="KQ119" s="262"/>
      <c r="KR119" s="262"/>
      <c r="KS119" s="262"/>
      <c r="KT119" s="262"/>
      <c r="KU119" s="262"/>
      <c r="KV119" s="262"/>
      <c r="KW119" s="262"/>
      <c r="KX119" s="262"/>
      <c r="KY119" s="262"/>
      <c r="KZ119" s="262"/>
      <c r="LA119" s="262"/>
      <c r="LB119" s="262"/>
      <c r="LC119" s="262"/>
      <c r="LD119" s="262"/>
      <c r="LE119" s="262"/>
      <c r="LF119" s="262"/>
      <c r="LG119" s="262"/>
      <c r="LH119" s="262"/>
      <c r="LI119" s="262"/>
      <c r="LJ119" s="262"/>
      <c r="LK119" s="262"/>
      <c r="LL119" s="262"/>
      <c r="LM119" s="262"/>
      <c r="LN119" s="262"/>
      <c r="LO119" s="262"/>
      <c r="LP119" s="262"/>
      <c r="LQ119" s="262"/>
      <c r="LR119" s="262"/>
      <c r="LS119" s="262"/>
      <c r="LT119" s="262"/>
      <c r="LU119" s="262"/>
      <c r="LV119" s="262"/>
      <c r="LW119" s="262"/>
      <c r="LX119" s="262"/>
      <c r="LY119" s="262"/>
      <c r="LZ119" s="262"/>
      <c r="MA119" s="262"/>
      <c r="MB119" s="262"/>
      <c r="MC119" s="262"/>
      <c r="MD119" s="262"/>
      <c r="ME119" s="262"/>
      <c r="MF119" s="262"/>
      <c r="MG119" s="262"/>
      <c r="MH119" s="262"/>
      <c r="MI119" s="262"/>
      <c r="MJ119" s="262"/>
      <c r="MK119" s="262"/>
      <c r="ML119" s="262"/>
      <c r="MM119" s="262"/>
      <c r="MN119" s="262"/>
      <c r="MO119" s="262"/>
      <c r="MP119" s="262"/>
      <c r="MQ119" s="262"/>
      <c r="MR119" s="262"/>
      <c r="MS119" s="262"/>
      <c r="MT119" s="262"/>
      <c r="MU119" s="262"/>
      <c r="MV119" s="262"/>
      <c r="MW119" s="262"/>
      <c r="MX119" s="262"/>
      <c r="MY119" s="262"/>
      <c r="MZ119" s="262"/>
      <c r="NA119" s="262"/>
      <c r="NB119" s="262"/>
      <c r="NC119" s="262"/>
      <c r="ND119" s="262"/>
      <c r="NE119" s="262"/>
      <c r="NF119" s="262"/>
      <c r="NG119" s="262"/>
      <c r="NH119" s="262"/>
      <c r="NI119" s="262"/>
      <c r="NJ119" s="262"/>
      <c r="NK119" s="262"/>
      <c r="NL119" s="262"/>
      <c r="NM119" s="262"/>
      <c r="NN119" s="262"/>
      <c r="NO119" s="262"/>
      <c r="NP119" s="262"/>
      <c r="NQ119" s="262"/>
      <c r="NR119" s="262"/>
      <c r="NS119" s="262"/>
      <c r="NT119" s="262"/>
      <c r="NU119" s="262"/>
      <c r="NV119" s="262"/>
      <c r="NW119" s="262"/>
      <c r="NX119" s="262"/>
      <c r="NY119" s="262"/>
      <c r="NZ119" s="262"/>
      <c r="OA119" s="262"/>
      <c r="OB119" s="262"/>
      <c r="OC119" s="262"/>
      <c r="OD119" s="262"/>
      <c r="OE119" s="262"/>
      <c r="OF119" s="262"/>
      <c r="OG119" s="262"/>
      <c r="OH119" s="262"/>
      <c r="OI119" s="262"/>
      <c r="OJ119" s="262"/>
      <c r="OK119" s="262"/>
      <c r="OL119" s="262"/>
      <c r="OM119" s="262"/>
      <c r="ON119" s="262"/>
      <c r="OO119" s="262"/>
      <c r="OP119" s="262"/>
      <c r="OQ119" s="262"/>
      <c r="OR119" s="262"/>
      <c r="OS119" s="262"/>
      <c r="OT119" s="262"/>
      <c r="OU119" s="262"/>
      <c r="OV119" s="262"/>
      <c r="OW119" s="262"/>
      <c r="OX119" s="262"/>
      <c r="OY119" s="262"/>
      <c r="OZ119" s="262"/>
      <c r="PA119" s="262"/>
      <c r="PB119" s="262"/>
      <c r="PC119" s="262"/>
      <c r="PD119" s="262"/>
      <c r="PE119" s="262"/>
      <c r="PF119" s="262"/>
      <c r="PG119" s="262"/>
      <c r="PH119" s="262"/>
      <c r="PI119" s="262"/>
      <c r="PJ119" s="262"/>
      <c r="PK119" s="262"/>
      <c r="PL119" s="262"/>
      <c r="PM119" s="262"/>
      <c r="PN119" s="262"/>
      <c r="PO119" s="262"/>
      <c r="PP119" s="262"/>
      <c r="PQ119" s="262"/>
      <c r="PR119" s="262"/>
      <c r="PS119" s="262"/>
      <c r="PT119" s="262"/>
      <c r="PU119" s="262"/>
      <c r="PV119" s="262"/>
      <c r="PW119" s="262"/>
      <c r="PX119" s="262"/>
      <c r="PY119" s="262"/>
      <c r="PZ119" s="262"/>
      <c r="QA119" s="262"/>
      <c r="QB119" s="262"/>
      <c r="QC119" s="262"/>
      <c r="QD119" s="262"/>
      <c r="QE119" s="262"/>
      <c r="QF119" s="262"/>
      <c r="QG119" s="262"/>
      <c r="QH119" s="262"/>
      <c r="QI119" s="262"/>
      <c r="QJ119" s="262"/>
      <c r="QK119" s="262"/>
      <c r="QL119" s="262"/>
      <c r="QM119" s="262"/>
      <c r="QN119" s="262"/>
      <c r="QO119" s="262"/>
      <c r="QP119" s="262"/>
      <c r="QQ119" s="262"/>
      <c r="QR119" s="262"/>
      <c r="QS119" s="262"/>
      <c r="QT119" s="262"/>
      <c r="QU119" s="262"/>
      <c r="QV119" s="262"/>
      <c r="QW119" s="262"/>
      <c r="QX119" s="262"/>
      <c r="QY119" s="262"/>
      <c r="QZ119" s="262"/>
      <c r="RA119" s="262"/>
      <c r="RB119" s="262"/>
      <c r="RC119" s="262"/>
      <c r="RD119" s="262"/>
      <c r="RE119" s="262"/>
      <c r="RF119" s="262"/>
      <c r="RG119" s="262"/>
      <c r="RH119" s="262"/>
      <c r="RI119" s="262"/>
      <c r="RJ119" s="262"/>
      <c r="RK119" s="262"/>
      <c r="RL119" s="262"/>
      <c r="RM119" s="262"/>
      <c r="RN119" s="262"/>
      <c r="RO119" s="262"/>
      <c r="RP119" s="262"/>
      <c r="RQ119" s="262"/>
      <c r="RR119" s="262"/>
      <c r="RS119" s="262"/>
      <c r="RT119" s="262"/>
      <c r="RU119" s="262"/>
      <c r="RV119" s="262"/>
      <c r="RW119" s="262"/>
      <c r="RX119" s="262"/>
      <c r="RY119" s="262"/>
      <c r="RZ119" s="262"/>
      <c r="SA119" s="262"/>
      <c r="SB119" s="262"/>
      <c r="SC119" s="262"/>
      <c r="SD119" s="262"/>
      <c r="SE119" s="262"/>
      <c r="SF119" s="262"/>
      <c r="SG119" s="262"/>
      <c r="SH119" s="262"/>
      <c r="SI119" s="262"/>
      <c r="SJ119" s="262"/>
      <c r="SK119" s="262"/>
      <c r="SL119" s="262"/>
      <c r="SM119" s="262"/>
      <c r="SN119" s="262"/>
      <c r="SO119" s="262"/>
      <c r="SP119" s="262"/>
      <c r="SQ119" s="262"/>
      <c r="SR119" s="262"/>
      <c r="SS119" s="262"/>
      <c r="ST119" s="262"/>
      <c r="SU119" s="262"/>
      <c r="SV119" s="262"/>
      <c r="SW119" s="262"/>
      <c r="SX119" s="262"/>
      <c r="SY119" s="262"/>
      <c r="SZ119" s="262"/>
      <c r="TA119" s="262"/>
      <c r="TB119" s="262"/>
      <c r="TC119" s="262"/>
      <c r="TD119" s="262"/>
      <c r="TE119" s="262"/>
      <c r="TF119" s="262"/>
      <c r="TG119" s="262"/>
      <c r="TH119" s="262"/>
      <c r="TI119" s="262"/>
      <c r="TJ119" s="262"/>
      <c r="TK119" s="262"/>
      <c r="TL119" s="262"/>
      <c r="TM119" s="262"/>
      <c r="TN119" s="262"/>
      <c r="TO119" s="262"/>
      <c r="TP119" s="262"/>
      <c r="TQ119" s="262"/>
      <c r="TR119" s="262"/>
      <c r="TS119" s="262"/>
      <c r="TT119" s="262"/>
      <c r="TU119" s="262"/>
      <c r="TV119" s="262"/>
      <c r="TW119" s="262"/>
      <c r="TX119" s="262"/>
      <c r="TY119" s="262"/>
      <c r="TZ119" s="262"/>
      <c r="UA119" s="262"/>
      <c r="UB119" s="262"/>
      <c r="UC119" s="262"/>
      <c r="UD119" s="262"/>
      <c r="UE119" s="262"/>
      <c r="UF119" s="262"/>
      <c r="UG119" s="262"/>
      <c r="UH119" s="262"/>
      <c r="UI119" s="262"/>
      <c r="UJ119" s="262"/>
      <c r="UK119" s="262"/>
      <c r="UL119" s="262"/>
      <c r="UM119" s="262"/>
      <c r="UN119" s="262"/>
      <c r="UO119" s="262"/>
      <c r="UP119" s="262"/>
      <c r="UQ119" s="262"/>
      <c r="UR119" s="262"/>
      <c r="US119" s="262"/>
      <c r="UT119" s="262"/>
      <c r="UU119" s="262"/>
      <c r="UV119" s="262"/>
      <c r="UW119" s="262"/>
      <c r="UX119" s="262"/>
      <c r="UY119" s="262"/>
      <c r="UZ119" s="262"/>
      <c r="VA119" s="262"/>
      <c r="VB119" s="262"/>
      <c r="VC119" s="262"/>
      <c r="VD119" s="262"/>
      <c r="VE119" s="262"/>
      <c r="VF119" s="262"/>
      <c r="VG119" s="262"/>
      <c r="VH119" s="262"/>
      <c r="VI119" s="262"/>
      <c r="VJ119" s="262"/>
      <c r="VK119" s="262"/>
      <c r="VL119" s="262"/>
      <c r="VM119" s="262"/>
      <c r="VN119" s="262"/>
      <c r="VO119" s="262"/>
      <c r="VP119" s="262"/>
      <c r="VQ119" s="262"/>
      <c r="VR119" s="262"/>
      <c r="VS119" s="262"/>
      <c r="VT119" s="262"/>
      <c r="VU119" s="262"/>
      <c r="VV119" s="262"/>
      <c r="VW119" s="262"/>
      <c r="VX119" s="262"/>
      <c r="VY119" s="262"/>
      <c r="VZ119" s="262"/>
      <c r="WA119" s="262"/>
      <c r="WB119" s="262"/>
      <c r="WC119" s="262"/>
      <c r="WD119" s="262"/>
      <c r="WE119" s="262"/>
      <c r="WF119" s="262"/>
      <c r="WG119" s="262"/>
      <c r="WH119" s="262"/>
      <c r="WI119" s="262"/>
      <c r="WJ119" s="262"/>
      <c r="WK119" s="262"/>
      <c r="WL119" s="262"/>
      <c r="WM119" s="262"/>
      <c r="WN119" s="262"/>
      <c r="WO119" s="262"/>
      <c r="WP119" s="262"/>
      <c r="WQ119" s="262"/>
      <c r="WR119" s="262"/>
      <c r="WS119" s="262"/>
      <c r="WT119" s="262"/>
      <c r="WU119" s="262"/>
      <c r="WV119" s="262"/>
      <c r="WW119" s="262"/>
      <c r="WX119" s="262"/>
      <c r="WY119" s="262"/>
      <c r="WZ119" s="262"/>
      <c r="XA119" s="262"/>
      <c r="XB119" s="262"/>
      <c r="XC119" s="262"/>
      <c r="XD119" s="262"/>
      <c r="XE119" s="262"/>
      <c r="XF119" s="262"/>
      <c r="XG119" s="262"/>
      <c r="XH119" s="262"/>
      <c r="XI119" s="262"/>
      <c r="XJ119" s="262"/>
      <c r="XK119" s="262"/>
      <c r="XL119" s="262"/>
      <c r="XM119" s="262"/>
      <c r="XN119" s="262"/>
      <c r="XO119" s="262"/>
      <c r="XP119" s="262"/>
      <c r="XQ119" s="262"/>
      <c r="XR119" s="262"/>
      <c r="XS119" s="262"/>
      <c r="XT119" s="262"/>
      <c r="XU119" s="262"/>
      <c r="XV119" s="262"/>
      <c r="XW119" s="262"/>
      <c r="XX119" s="262"/>
      <c r="XY119" s="262"/>
      <c r="XZ119" s="262"/>
      <c r="YA119" s="262"/>
      <c r="YB119" s="262"/>
      <c r="YC119" s="262"/>
      <c r="YD119" s="262"/>
      <c r="YE119" s="262"/>
      <c r="YF119" s="262"/>
      <c r="YG119" s="262"/>
      <c r="YH119" s="262"/>
      <c r="YI119" s="262"/>
      <c r="YJ119" s="262"/>
      <c r="YK119" s="262"/>
      <c r="YL119" s="262"/>
      <c r="YM119" s="262"/>
      <c r="YN119" s="262"/>
      <c r="YO119" s="262"/>
      <c r="YP119" s="262"/>
      <c r="YQ119" s="262"/>
      <c r="YR119" s="262"/>
      <c r="YS119" s="262"/>
      <c r="YT119" s="262"/>
    </row>
    <row r="120" spans="1:670" ht="67.5" customHeight="1" x14ac:dyDescent="0.2">
      <c r="B120" s="238"/>
      <c r="C120" s="254"/>
      <c r="D120" s="238" t="s">
        <v>61</v>
      </c>
      <c r="E120" s="247" t="s">
        <v>62</v>
      </c>
      <c r="F120" s="241">
        <v>18546</v>
      </c>
      <c r="G120" s="241">
        <v>13189</v>
      </c>
      <c r="H120" s="241">
        <v>13189</v>
      </c>
      <c r="I120" s="241">
        <v>13133.972</v>
      </c>
      <c r="J120" s="241">
        <f t="shared" si="85"/>
        <v>-55.028000000000247</v>
      </c>
      <c r="K120" s="241">
        <v>13133.972</v>
      </c>
      <c r="L120" s="242">
        <f t="shared" si="51"/>
        <v>99.582773523390699</v>
      </c>
      <c r="M120" s="242">
        <f t="shared" si="86"/>
        <v>18546</v>
      </c>
      <c r="N120" s="241">
        <f t="shared" si="65"/>
        <v>100</v>
      </c>
      <c r="O120" s="241">
        <v>0</v>
      </c>
      <c r="P120" s="241">
        <f t="shared" si="87"/>
        <v>-55.028000000000247</v>
      </c>
      <c r="Q120" s="241">
        <f t="shared" si="88"/>
        <v>-55.027999999999999</v>
      </c>
      <c r="R120" s="242"/>
      <c r="S120" s="241">
        <v>-55.027999999999999</v>
      </c>
      <c r="T120" s="241"/>
      <c r="U120" s="241"/>
      <c r="V120" s="241">
        <f t="shared" si="90"/>
        <v>-2.4868995751603507E-13</v>
      </c>
      <c r="W120" s="263"/>
      <c r="X120" s="263"/>
      <c r="Y120" s="263"/>
      <c r="Z120" s="263"/>
      <c r="AA120" s="239" t="s">
        <v>66</v>
      </c>
      <c r="AB120" s="239" t="s">
        <v>66</v>
      </c>
    </row>
    <row r="121" spans="1:670" ht="25.5" x14ac:dyDescent="0.2">
      <c r="B121" s="245"/>
      <c r="C121" s="238"/>
      <c r="D121" s="250" t="s">
        <v>89</v>
      </c>
      <c r="E121" s="284" t="s">
        <v>110</v>
      </c>
      <c r="F121" s="241">
        <v>13</v>
      </c>
      <c r="G121" s="241">
        <v>0</v>
      </c>
      <c r="H121" s="241">
        <v>0</v>
      </c>
      <c r="I121" s="241">
        <v>0</v>
      </c>
      <c r="J121" s="241">
        <f t="shared" si="85"/>
        <v>0</v>
      </c>
      <c r="K121" s="241">
        <v>0</v>
      </c>
      <c r="L121" s="242">
        <v>0</v>
      </c>
      <c r="M121" s="242">
        <f t="shared" si="86"/>
        <v>13</v>
      </c>
      <c r="N121" s="241">
        <f t="shared" si="65"/>
        <v>100</v>
      </c>
      <c r="O121" s="241">
        <f t="shared" ref="O121:O130" si="91">M121-F121</f>
        <v>0</v>
      </c>
      <c r="P121" s="241">
        <f t="shared" si="87"/>
        <v>0</v>
      </c>
      <c r="Q121" s="241">
        <v>0</v>
      </c>
      <c r="R121" s="242"/>
      <c r="S121" s="242"/>
      <c r="T121" s="241"/>
      <c r="U121" s="241"/>
      <c r="V121" s="241">
        <f t="shared" si="90"/>
        <v>0</v>
      </c>
      <c r="W121" s="241"/>
      <c r="X121" s="241"/>
      <c r="Y121" s="241"/>
      <c r="Z121" s="241"/>
      <c r="AA121" s="239"/>
      <c r="AB121" s="239"/>
    </row>
    <row r="122" spans="1:670" ht="63.75" x14ac:dyDescent="0.2">
      <c r="B122" s="238"/>
      <c r="C122" s="254"/>
      <c r="D122" s="250" t="s">
        <v>64</v>
      </c>
      <c r="E122" s="274" t="s">
        <v>65</v>
      </c>
      <c r="F122" s="241">
        <v>12364</v>
      </c>
      <c r="G122" s="241">
        <v>8159</v>
      </c>
      <c r="H122" s="241">
        <v>8159</v>
      </c>
      <c r="I122" s="241">
        <v>7934.1970000000001</v>
      </c>
      <c r="J122" s="241">
        <f t="shared" si="85"/>
        <v>-224.80299999999988</v>
      </c>
      <c r="K122" s="241">
        <v>7934.1970000000001</v>
      </c>
      <c r="L122" s="242">
        <f t="shared" si="51"/>
        <v>97.244723618090461</v>
      </c>
      <c r="M122" s="242">
        <f t="shared" si="86"/>
        <v>12364</v>
      </c>
      <c r="N122" s="241">
        <f t="shared" si="65"/>
        <v>100</v>
      </c>
      <c r="O122" s="241">
        <v>0</v>
      </c>
      <c r="P122" s="241">
        <f t="shared" si="87"/>
        <v>-224.80299999999988</v>
      </c>
      <c r="Q122" s="241">
        <f t="shared" ref="Q122:Q130" si="92">R122+S122+T122</f>
        <v>-224.803</v>
      </c>
      <c r="R122" s="242"/>
      <c r="S122" s="242">
        <v>-224.803</v>
      </c>
      <c r="T122" s="241"/>
      <c r="U122" s="241"/>
      <c r="V122" s="241">
        <v>0</v>
      </c>
      <c r="W122" s="263"/>
      <c r="X122" s="263"/>
      <c r="Y122" s="263"/>
      <c r="Z122" s="263"/>
      <c r="AA122" s="239" t="s">
        <v>66</v>
      </c>
      <c r="AB122" s="239" t="s">
        <v>66</v>
      </c>
    </row>
    <row r="123" spans="1:670" ht="70.5" customHeight="1" x14ac:dyDescent="0.2">
      <c r="B123" s="245"/>
      <c r="C123" s="238"/>
      <c r="D123" s="250" t="s">
        <v>95</v>
      </c>
      <c r="E123" s="284" t="s">
        <v>96</v>
      </c>
      <c r="F123" s="241">
        <v>439</v>
      </c>
      <c r="G123" s="241">
        <v>439</v>
      </c>
      <c r="H123" s="241">
        <v>439</v>
      </c>
      <c r="I123" s="241">
        <v>438.012</v>
      </c>
      <c r="J123" s="241">
        <f t="shared" si="85"/>
        <v>-0.98799999999999955</v>
      </c>
      <c r="K123" s="241">
        <v>438.012</v>
      </c>
      <c r="L123" s="242">
        <f t="shared" si="51"/>
        <v>99.774943052391791</v>
      </c>
      <c r="M123" s="242">
        <f t="shared" si="86"/>
        <v>439</v>
      </c>
      <c r="N123" s="241">
        <f t="shared" si="65"/>
        <v>100</v>
      </c>
      <c r="O123" s="241">
        <f t="shared" si="91"/>
        <v>0</v>
      </c>
      <c r="P123" s="241">
        <f t="shared" si="87"/>
        <v>-0.98799999999999955</v>
      </c>
      <c r="Q123" s="241">
        <f t="shared" si="92"/>
        <v>-0.98799999999999999</v>
      </c>
      <c r="R123" s="241"/>
      <c r="S123" s="242"/>
      <c r="T123" s="241">
        <v>-0.98799999999999999</v>
      </c>
      <c r="U123" s="241"/>
      <c r="V123" s="241">
        <f t="shared" ref="V123:V128" si="93">P123-Q123-U123</f>
        <v>4.4408920985006262E-16</v>
      </c>
      <c r="W123" s="241"/>
      <c r="X123" s="241"/>
      <c r="Y123" s="241"/>
      <c r="Z123" s="241"/>
      <c r="AA123" s="239" t="s">
        <v>66</v>
      </c>
      <c r="AB123" s="239" t="s">
        <v>66</v>
      </c>
    </row>
    <row r="124" spans="1:670" ht="69.75" customHeight="1" x14ac:dyDescent="0.2">
      <c r="B124" s="254"/>
      <c r="C124" s="254"/>
      <c r="D124" s="250" t="s">
        <v>71</v>
      </c>
      <c r="E124" s="246" t="s">
        <v>104</v>
      </c>
      <c r="F124" s="241">
        <v>3758</v>
      </c>
      <c r="G124" s="241">
        <v>3758</v>
      </c>
      <c r="H124" s="241">
        <v>2369</v>
      </c>
      <c r="I124" s="241">
        <v>3317.047</v>
      </c>
      <c r="J124" s="241">
        <f t="shared" si="85"/>
        <v>-440.95299999999997</v>
      </c>
      <c r="K124" s="241">
        <v>1364.645</v>
      </c>
      <c r="L124" s="242">
        <f t="shared" si="51"/>
        <v>57.604263402279443</v>
      </c>
      <c r="M124" s="242">
        <f t="shared" si="86"/>
        <v>3758</v>
      </c>
      <c r="N124" s="241">
        <f t="shared" si="65"/>
        <v>100</v>
      </c>
      <c r="O124" s="241">
        <f t="shared" si="91"/>
        <v>0</v>
      </c>
      <c r="P124" s="241">
        <f t="shared" si="87"/>
        <v>-1004.355</v>
      </c>
      <c r="Q124" s="241">
        <f t="shared" si="92"/>
        <v>-1004.354</v>
      </c>
      <c r="R124" s="242"/>
      <c r="S124" s="242"/>
      <c r="T124" s="242">
        <v>-1004.354</v>
      </c>
      <c r="U124" s="241"/>
      <c r="V124" s="241">
        <f t="shared" si="93"/>
        <v>-9.9999999997635314E-4</v>
      </c>
      <c r="W124" s="241"/>
      <c r="X124" s="241"/>
      <c r="Y124" s="241"/>
      <c r="Z124" s="241"/>
      <c r="AA124" s="239" t="s">
        <v>66</v>
      </c>
      <c r="AB124" s="239" t="s">
        <v>66</v>
      </c>
    </row>
    <row r="125" spans="1:670" ht="25.5" x14ac:dyDescent="0.2">
      <c r="B125" s="238"/>
      <c r="C125" s="238"/>
      <c r="D125" s="238" t="s">
        <v>97</v>
      </c>
      <c r="E125" s="247" t="s">
        <v>98</v>
      </c>
      <c r="F125" s="241">
        <v>5611</v>
      </c>
      <c r="G125" s="241">
        <v>3865</v>
      </c>
      <c r="H125" s="241">
        <v>3865</v>
      </c>
      <c r="I125" s="241">
        <v>3865</v>
      </c>
      <c r="J125" s="241">
        <f t="shared" si="85"/>
        <v>0</v>
      </c>
      <c r="K125" s="241">
        <v>3865</v>
      </c>
      <c r="L125" s="242">
        <f t="shared" si="51"/>
        <v>100</v>
      </c>
      <c r="M125" s="242">
        <f t="shared" si="86"/>
        <v>5611</v>
      </c>
      <c r="N125" s="241">
        <f t="shared" si="65"/>
        <v>100</v>
      </c>
      <c r="O125" s="241">
        <f t="shared" si="91"/>
        <v>0</v>
      </c>
      <c r="P125" s="241">
        <f t="shared" si="87"/>
        <v>0</v>
      </c>
      <c r="Q125" s="241">
        <f t="shared" si="92"/>
        <v>0</v>
      </c>
      <c r="R125" s="242"/>
      <c r="S125" s="242"/>
      <c r="T125" s="241"/>
      <c r="U125" s="241"/>
      <c r="V125" s="241">
        <v>0</v>
      </c>
      <c r="W125" s="241"/>
      <c r="X125" s="241"/>
      <c r="Y125" s="241"/>
      <c r="Z125" s="241"/>
      <c r="AA125" s="239"/>
      <c r="AB125" s="239"/>
    </row>
    <row r="126" spans="1:670" ht="69.75" customHeight="1" x14ac:dyDescent="0.2">
      <c r="B126" s="245"/>
      <c r="C126" s="238"/>
      <c r="D126" s="250" t="s">
        <v>73</v>
      </c>
      <c r="E126" s="246" t="s">
        <v>74</v>
      </c>
      <c r="F126" s="241">
        <v>439</v>
      </c>
      <c r="G126" s="241">
        <v>439</v>
      </c>
      <c r="H126" s="241">
        <v>277</v>
      </c>
      <c r="I126" s="241">
        <v>422.04500000000002</v>
      </c>
      <c r="J126" s="241">
        <f t="shared" si="85"/>
        <v>-16.954999999999984</v>
      </c>
      <c r="K126" s="241">
        <v>226.935</v>
      </c>
      <c r="L126" s="242">
        <f t="shared" si="51"/>
        <v>81.9259927797834</v>
      </c>
      <c r="M126" s="242">
        <f t="shared" si="86"/>
        <v>439</v>
      </c>
      <c r="N126" s="241">
        <f t="shared" si="65"/>
        <v>100</v>
      </c>
      <c r="O126" s="241">
        <f t="shared" si="91"/>
        <v>0</v>
      </c>
      <c r="P126" s="241">
        <f t="shared" si="87"/>
        <v>-50.064999999999998</v>
      </c>
      <c r="Q126" s="241">
        <f t="shared" si="92"/>
        <v>-50.064</v>
      </c>
      <c r="R126" s="242"/>
      <c r="S126" s="242"/>
      <c r="T126" s="241">
        <v>-50.064</v>
      </c>
      <c r="U126" s="241"/>
      <c r="V126" s="241">
        <v>0</v>
      </c>
      <c r="W126" s="241"/>
      <c r="X126" s="241"/>
      <c r="Y126" s="241"/>
      <c r="Z126" s="241"/>
      <c r="AA126" s="239" t="s">
        <v>66</v>
      </c>
      <c r="AB126" s="239" t="s">
        <v>66</v>
      </c>
    </row>
    <row r="127" spans="1:670" ht="68.25" customHeight="1" x14ac:dyDescent="0.2">
      <c r="B127" s="245"/>
      <c r="C127" s="238"/>
      <c r="D127" s="250" t="s">
        <v>75</v>
      </c>
      <c r="E127" s="246" t="s">
        <v>76</v>
      </c>
      <c r="F127" s="241">
        <v>8277</v>
      </c>
      <c r="G127" s="241">
        <v>8277</v>
      </c>
      <c r="H127" s="241">
        <v>600</v>
      </c>
      <c r="I127" s="241">
        <v>800</v>
      </c>
      <c r="J127" s="241">
        <f t="shared" si="85"/>
        <v>-7477</v>
      </c>
      <c r="K127" s="241">
        <v>600</v>
      </c>
      <c r="L127" s="242">
        <f t="shared" si="51"/>
        <v>100</v>
      </c>
      <c r="M127" s="242">
        <f t="shared" si="86"/>
        <v>8277</v>
      </c>
      <c r="N127" s="241">
        <f t="shared" si="65"/>
        <v>100</v>
      </c>
      <c r="O127" s="241">
        <f t="shared" si="91"/>
        <v>0</v>
      </c>
      <c r="P127" s="241">
        <f t="shared" si="87"/>
        <v>0</v>
      </c>
      <c r="Q127" s="241">
        <f t="shared" si="92"/>
        <v>0</v>
      </c>
      <c r="R127" s="242"/>
      <c r="S127" s="242"/>
      <c r="T127" s="242"/>
      <c r="U127" s="242"/>
      <c r="V127" s="241">
        <v>0</v>
      </c>
      <c r="W127" s="241"/>
      <c r="X127" s="241"/>
      <c r="Y127" s="241"/>
      <c r="Z127" s="241"/>
      <c r="AA127" s="239"/>
      <c r="AB127" s="239" t="s">
        <v>66</v>
      </c>
    </row>
    <row r="128" spans="1:670" ht="68.25" customHeight="1" x14ac:dyDescent="0.2">
      <c r="B128" s="238"/>
      <c r="C128" s="238"/>
      <c r="D128" s="250" t="s">
        <v>77</v>
      </c>
      <c r="E128" s="246" t="s">
        <v>78</v>
      </c>
      <c r="F128" s="241">
        <v>18160</v>
      </c>
      <c r="G128" s="241">
        <v>160</v>
      </c>
      <c r="H128" s="241">
        <v>160</v>
      </c>
      <c r="I128" s="241">
        <v>24</v>
      </c>
      <c r="J128" s="241">
        <f t="shared" si="85"/>
        <v>-136</v>
      </c>
      <c r="K128" s="241">
        <v>24</v>
      </c>
      <c r="L128" s="242">
        <f t="shared" si="51"/>
        <v>15</v>
      </c>
      <c r="M128" s="242">
        <f t="shared" si="86"/>
        <v>18160</v>
      </c>
      <c r="N128" s="241">
        <f t="shared" si="65"/>
        <v>100</v>
      </c>
      <c r="O128" s="241">
        <f t="shared" si="91"/>
        <v>0</v>
      </c>
      <c r="P128" s="241">
        <f t="shared" si="87"/>
        <v>-136</v>
      </c>
      <c r="Q128" s="241">
        <f t="shared" si="92"/>
        <v>-136</v>
      </c>
      <c r="R128" s="242"/>
      <c r="S128" s="242"/>
      <c r="T128" s="241">
        <v>-136</v>
      </c>
      <c r="U128" s="241"/>
      <c r="V128" s="241">
        <f t="shared" si="93"/>
        <v>0</v>
      </c>
      <c r="W128" s="241"/>
      <c r="X128" s="241"/>
      <c r="Y128" s="241"/>
      <c r="Z128" s="241"/>
      <c r="AA128" s="239" t="s">
        <v>66</v>
      </c>
      <c r="AB128" s="239" t="s">
        <v>66</v>
      </c>
    </row>
    <row r="129" spans="2:28" ht="25.5" x14ac:dyDescent="0.2">
      <c r="B129" s="245"/>
      <c r="C129" s="238"/>
      <c r="D129" s="250" t="s">
        <v>79</v>
      </c>
      <c r="E129" s="246" t="s">
        <v>80</v>
      </c>
      <c r="F129" s="242">
        <v>351</v>
      </c>
      <c r="G129" s="242">
        <v>351</v>
      </c>
      <c r="H129" s="242">
        <v>351</v>
      </c>
      <c r="I129" s="242">
        <v>351</v>
      </c>
      <c r="J129" s="241">
        <f t="shared" si="85"/>
        <v>0</v>
      </c>
      <c r="K129" s="242">
        <v>351</v>
      </c>
      <c r="L129" s="242">
        <f t="shared" si="51"/>
        <v>100</v>
      </c>
      <c r="M129" s="242">
        <f t="shared" si="86"/>
        <v>351</v>
      </c>
      <c r="N129" s="241">
        <f t="shared" si="65"/>
        <v>100</v>
      </c>
      <c r="O129" s="241">
        <f t="shared" si="91"/>
        <v>0</v>
      </c>
      <c r="P129" s="241">
        <f t="shared" si="87"/>
        <v>0</v>
      </c>
      <c r="Q129" s="241">
        <f t="shared" si="92"/>
        <v>0</v>
      </c>
      <c r="R129" s="242"/>
      <c r="S129" s="253"/>
      <c r="T129" s="253"/>
      <c r="U129" s="242"/>
      <c r="V129" s="241">
        <v>0</v>
      </c>
      <c r="W129" s="241"/>
      <c r="X129" s="241"/>
      <c r="Y129" s="241"/>
      <c r="Z129" s="241"/>
      <c r="AA129" s="239"/>
      <c r="AB129" s="239"/>
    </row>
    <row r="130" spans="2:28" ht="25.5" x14ac:dyDescent="0.2">
      <c r="B130" s="245"/>
      <c r="C130" s="238"/>
      <c r="D130" s="238" t="s">
        <v>83</v>
      </c>
      <c r="E130" s="247" t="s">
        <v>84</v>
      </c>
      <c r="F130" s="241">
        <v>2446</v>
      </c>
      <c r="G130" s="241">
        <v>1771</v>
      </c>
      <c r="H130" s="241">
        <v>1771</v>
      </c>
      <c r="I130" s="241">
        <v>1771</v>
      </c>
      <c r="J130" s="241">
        <f t="shared" si="85"/>
        <v>0</v>
      </c>
      <c r="K130" s="241">
        <v>1771</v>
      </c>
      <c r="L130" s="242">
        <f t="shared" si="51"/>
        <v>100</v>
      </c>
      <c r="M130" s="242">
        <f t="shared" si="86"/>
        <v>2446</v>
      </c>
      <c r="N130" s="241">
        <f t="shared" si="65"/>
        <v>100</v>
      </c>
      <c r="O130" s="241">
        <f t="shared" si="91"/>
        <v>0</v>
      </c>
      <c r="P130" s="241">
        <f t="shared" si="87"/>
        <v>0</v>
      </c>
      <c r="Q130" s="241">
        <f t="shared" si="92"/>
        <v>0</v>
      </c>
      <c r="R130" s="242"/>
      <c r="S130" s="242"/>
      <c r="T130" s="241"/>
      <c r="U130" s="241"/>
      <c r="V130" s="241">
        <f>P130-Q130-U130</f>
        <v>0</v>
      </c>
      <c r="W130" s="241"/>
      <c r="X130" s="241"/>
      <c r="Y130" s="241"/>
      <c r="Z130" s="241"/>
      <c r="AA130" s="239"/>
      <c r="AB130" s="239"/>
    </row>
    <row r="131" spans="2:28" ht="69.75" customHeight="1" x14ac:dyDescent="0.2">
      <c r="B131" s="238" t="s">
        <v>87</v>
      </c>
      <c r="C131" s="238"/>
      <c r="D131" s="238"/>
      <c r="E131" s="46" t="s">
        <v>262</v>
      </c>
      <c r="F131" s="242">
        <f t="shared" ref="F131:K131" si="94">F132</f>
        <v>349996</v>
      </c>
      <c r="G131" s="242">
        <f t="shared" si="94"/>
        <v>278665</v>
      </c>
      <c r="H131" s="242">
        <f t="shared" si="94"/>
        <v>222083</v>
      </c>
      <c r="I131" s="242">
        <f t="shared" si="94"/>
        <v>267892.67493000004</v>
      </c>
      <c r="J131" s="242">
        <f t="shared" si="94"/>
        <v>-10772.325069999988</v>
      </c>
      <c r="K131" s="242">
        <f t="shared" si="94"/>
        <v>221960.66899999997</v>
      </c>
      <c r="L131" s="242">
        <f t="shared" si="51"/>
        <v>99.944916540212432</v>
      </c>
      <c r="M131" s="242">
        <f t="shared" ref="M131:T131" si="95">M132</f>
        <v>349996</v>
      </c>
      <c r="N131" s="241">
        <f t="shared" si="65"/>
        <v>100</v>
      </c>
      <c r="O131" s="242">
        <f t="shared" si="95"/>
        <v>0</v>
      </c>
      <c r="P131" s="242">
        <f t="shared" si="95"/>
        <v>-122.33099999999249</v>
      </c>
      <c r="Q131" s="242">
        <f t="shared" si="95"/>
        <v>-122.30800000000001</v>
      </c>
      <c r="R131" s="242">
        <f t="shared" si="95"/>
        <v>0</v>
      </c>
      <c r="S131" s="242">
        <f t="shared" si="95"/>
        <v>-56.116</v>
      </c>
      <c r="T131" s="242">
        <f t="shared" si="95"/>
        <v>-66.192000000000007</v>
      </c>
      <c r="U131" s="242"/>
      <c r="V131" s="242">
        <f>V132</f>
        <v>-1.9999999996517304E-2</v>
      </c>
      <c r="W131" s="242"/>
      <c r="X131" s="242"/>
      <c r="Y131" s="242"/>
      <c r="Z131" s="242"/>
      <c r="AA131" s="270"/>
      <c r="AB131" s="254"/>
    </row>
    <row r="132" spans="2:28" ht="25.5" x14ac:dyDescent="0.2">
      <c r="B132" s="238"/>
      <c r="C132" s="238" t="s">
        <v>46</v>
      </c>
      <c r="D132" s="238"/>
      <c r="E132" s="269" t="s">
        <v>47</v>
      </c>
      <c r="F132" s="242">
        <f t="shared" ref="F132:V132" si="96">SUM(F133:F146)</f>
        <v>349996</v>
      </c>
      <c r="G132" s="242">
        <f t="shared" si="96"/>
        <v>278665</v>
      </c>
      <c r="H132" s="242">
        <f t="shared" si="96"/>
        <v>222083</v>
      </c>
      <c r="I132" s="242">
        <f t="shared" si="96"/>
        <v>267892.67493000004</v>
      </c>
      <c r="J132" s="242">
        <f t="shared" si="96"/>
        <v>-10772.325069999988</v>
      </c>
      <c r="K132" s="242">
        <f t="shared" si="96"/>
        <v>221960.66899999997</v>
      </c>
      <c r="L132" s="242">
        <f t="shared" si="51"/>
        <v>99.944916540212432</v>
      </c>
      <c r="M132" s="242">
        <f t="shared" si="96"/>
        <v>349996</v>
      </c>
      <c r="N132" s="242">
        <f t="shared" si="96"/>
        <v>1400</v>
      </c>
      <c r="O132" s="242">
        <f t="shared" si="96"/>
        <v>0</v>
      </c>
      <c r="P132" s="242">
        <f t="shared" si="96"/>
        <v>-122.33099999999249</v>
      </c>
      <c r="Q132" s="242">
        <f t="shared" si="96"/>
        <v>-122.30800000000001</v>
      </c>
      <c r="R132" s="242">
        <f t="shared" si="96"/>
        <v>0</v>
      </c>
      <c r="S132" s="242">
        <f t="shared" si="96"/>
        <v>-56.116</v>
      </c>
      <c r="T132" s="242">
        <f t="shared" si="96"/>
        <v>-66.192000000000007</v>
      </c>
      <c r="U132" s="242">
        <f t="shared" si="96"/>
        <v>0</v>
      </c>
      <c r="V132" s="242">
        <f t="shared" si="96"/>
        <v>-1.9999999996517304E-2</v>
      </c>
      <c r="W132" s="260"/>
      <c r="X132" s="260"/>
      <c r="Y132" s="260"/>
      <c r="Z132" s="241"/>
      <c r="AA132" s="239"/>
      <c r="AB132" s="239"/>
    </row>
    <row r="133" spans="2:28" ht="63.75" x14ac:dyDescent="0.2">
      <c r="B133" s="238"/>
      <c r="C133" s="238"/>
      <c r="D133" s="238" t="s">
        <v>88</v>
      </c>
      <c r="E133" s="247" t="s">
        <v>49</v>
      </c>
      <c r="F133" s="241">
        <v>174354</v>
      </c>
      <c r="G133" s="241">
        <v>117732</v>
      </c>
      <c r="H133" s="241">
        <v>117732</v>
      </c>
      <c r="I133" s="241">
        <v>117731.482</v>
      </c>
      <c r="J133" s="241">
        <f t="shared" ref="J133:J146" si="97">I133-G133</f>
        <v>-0.51799999999639113</v>
      </c>
      <c r="K133" s="241">
        <v>117731.482</v>
      </c>
      <c r="L133" s="242">
        <f t="shared" si="51"/>
        <v>99.99956001766725</v>
      </c>
      <c r="M133" s="242">
        <f t="shared" ref="M133:M146" si="98">F133</f>
        <v>174354</v>
      </c>
      <c r="N133" s="241">
        <f t="shared" ref="N133:N147" si="99">M133/F133*100</f>
        <v>100</v>
      </c>
      <c r="O133" s="241">
        <v>0</v>
      </c>
      <c r="P133" s="241">
        <f t="shared" ref="P133:P146" si="100">K133-H133</f>
        <v>-0.51799999999639113</v>
      </c>
      <c r="Q133" s="241">
        <f t="shared" ref="Q133:Q146" si="101">R133+S133+T133</f>
        <v>-0.51800000000000002</v>
      </c>
      <c r="R133" s="242"/>
      <c r="S133" s="242">
        <v>-0.51800000000000002</v>
      </c>
      <c r="T133" s="241"/>
      <c r="U133" s="241"/>
      <c r="V133" s="241">
        <f t="shared" ref="V133:V142" si="102">P133-Q133-U133</f>
        <v>3.6088909638465339E-12</v>
      </c>
      <c r="W133" s="260"/>
      <c r="X133" s="260"/>
      <c r="Y133" s="260"/>
      <c r="Z133" s="241"/>
      <c r="AA133" s="239" t="s">
        <v>66</v>
      </c>
      <c r="AB133" s="239" t="s">
        <v>66</v>
      </c>
    </row>
    <row r="134" spans="2:28" ht="63.75" x14ac:dyDescent="0.2">
      <c r="B134" s="254"/>
      <c r="C134" s="254"/>
      <c r="D134" s="238" t="s">
        <v>101</v>
      </c>
      <c r="E134" s="247" t="s">
        <v>56</v>
      </c>
      <c r="F134" s="241">
        <v>7212</v>
      </c>
      <c r="G134" s="241">
        <v>4826</v>
      </c>
      <c r="H134" s="241">
        <v>4826</v>
      </c>
      <c r="I134" s="241">
        <v>4825.38</v>
      </c>
      <c r="J134" s="241">
        <f t="shared" si="97"/>
        <v>-0.61999999999989086</v>
      </c>
      <c r="K134" s="241">
        <v>4825.38</v>
      </c>
      <c r="L134" s="242">
        <f t="shared" si="51"/>
        <v>99.987152921674266</v>
      </c>
      <c r="M134" s="242">
        <f t="shared" si="98"/>
        <v>7212</v>
      </c>
      <c r="N134" s="241">
        <f t="shared" si="99"/>
        <v>100</v>
      </c>
      <c r="O134" s="241">
        <f t="shared" ref="O134:O138" si="103">M134-F134</f>
        <v>0</v>
      </c>
      <c r="P134" s="241">
        <f t="shared" si="100"/>
        <v>-0.61999999999989086</v>
      </c>
      <c r="Q134" s="241">
        <f t="shared" si="101"/>
        <v>-0.62</v>
      </c>
      <c r="R134" s="242"/>
      <c r="S134" s="242">
        <v>-0.62</v>
      </c>
      <c r="T134" s="241"/>
      <c r="U134" s="241"/>
      <c r="V134" s="241">
        <v>0</v>
      </c>
      <c r="W134" s="241"/>
      <c r="X134" s="241"/>
      <c r="Y134" s="241"/>
      <c r="Z134" s="241"/>
      <c r="AA134" s="239" t="s">
        <v>66</v>
      </c>
      <c r="AB134" s="239" t="s">
        <v>66</v>
      </c>
    </row>
    <row r="135" spans="2:28" ht="66.75" customHeight="1" x14ac:dyDescent="0.2">
      <c r="B135" s="245"/>
      <c r="C135" s="238"/>
      <c r="D135" s="250" t="s">
        <v>103</v>
      </c>
      <c r="E135" s="251" t="s">
        <v>58</v>
      </c>
      <c r="F135" s="241">
        <v>5229</v>
      </c>
      <c r="G135" s="241">
        <v>3190</v>
      </c>
      <c r="H135" s="241">
        <v>3190</v>
      </c>
      <c r="I135" s="241">
        <v>3184.6370000000002</v>
      </c>
      <c r="J135" s="241">
        <f t="shared" si="97"/>
        <v>-5.362999999999829</v>
      </c>
      <c r="K135" s="241">
        <v>3184.6370000000002</v>
      </c>
      <c r="L135" s="242">
        <f t="shared" si="51"/>
        <v>99.831880877742947</v>
      </c>
      <c r="M135" s="242">
        <f t="shared" si="98"/>
        <v>5229</v>
      </c>
      <c r="N135" s="241">
        <f t="shared" si="99"/>
        <v>100</v>
      </c>
      <c r="O135" s="241">
        <f t="shared" si="103"/>
        <v>0</v>
      </c>
      <c r="P135" s="241">
        <f t="shared" si="100"/>
        <v>-5.362999999999829</v>
      </c>
      <c r="Q135" s="241">
        <f t="shared" si="101"/>
        <v>-5.3630000000000004</v>
      </c>
      <c r="R135" s="242"/>
      <c r="S135" s="242">
        <v>-5.3630000000000004</v>
      </c>
      <c r="T135" s="241"/>
      <c r="U135" s="241"/>
      <c r="V135" s="241">
        <v>0</v>
      </c>
      <c r="W135" s="241"/>
      <c r="X135" s="241"/>
      <c r="Y135" s="241"/>
      <c r="Z135" s="241"/>
      <c r="AA135" s="239" t="s">
        <v>66</v>
      </c>
      <c r="AB135" s="239" t="s">
        <v>66</v>
      </c>
    </row>
    <row r="136" spans="2:28" x14ac:dyDescent="0.2">
      <c r="B136" s="238"/>
      <c r="C136" s="238"/>
      <c r="D136" s="238" t="s">
        <v>59</v>
      </c>
      <c r="E136" s="247" t="s">
        <v>60</v>
      </c>
      <c r="F136" s="241">
        <v>9190</v>
      </c>
      <c r="G136" s="241">
        <v>6400</v>
      </c>
      <c r="H136" s="241">
        <v>6400</v>
      </c>
      <c r="I136" s="241">
        <v>6400</v>
      </c>
      <c r="J136" s="241">
        <f t="shared" si="97"/>
        <v>0</v>
      </c>
      <c r="K136" s="241">
        <v>6400</v>
      </c>
      <c r="L136" s="242">
        <f t="shared" si="51"/>
        <v>100</v>
      </c>
      <c r="M136" s="242">
        <f t="shared" si="98"/>
        <v>9190</v>
      </c>
      <c r="N136" s="241">
        <f t="shared" si="99"/>
        <v>100</v>
      </c>
      <c r="O136" s="241">
        <v>0</v>
      </c>
      <c r="P136" s="241">
        <f t="shared" si="100"/>
        <v>0</v>
      </c>
      <c r="Q136" s="241">
        <f t="shared" si="101"/>
        <v>0</v>
      </c>
      <c r="R136" s="242"/>
      <c r="S136" s="242"/>
      <c r="T136" s="241"/>
      <c r="U136" s="241"/>
      <c r="V136" s="241">
        <f t="shared" si="102"/>
        <v>0</v>
      </c>
      <c r="W136" s="260"/>
      <c r="X136" s="260"/>
      <c r="Y136" s="260"/>
      <c r="Z136" s="241"/>
      <c r="AA136" s="239"/>
      <c r="AB136" s="239"/>
    </row>
    <row r="137" spans="2:28" ht="38.25" x14ac:dyDescent="0.2">
      <c r="B137" s="238"/>
      <c r="C137" s="238"/>
      <c r="D137" s="238" t="s">
        <v>61</v>
      </c>
      <c r="E137" s="247" t="s">
        <v>62</v>
      </c>
      <c r="F137" s="241">
        <v>7832</v>
      </c>
      <c r="G137" s="241">
        <v>4580</v>
      </c>
      <c r="H137" s="241">
        <v>4580</v>
      </c>
      <c r="I137" s="241">
        <v>4580</v>
      </c>
      <c r="J137" s="241">
        <f t="shared" si="97"/>
        <v>0</v>
      </c>
      <c r="K137" s="241">
        <v>4580</v>
      </c>
      <c r="L137" s="242">
        <f t="shared" si="51"/>
        <v>100</v>
      </c>
      <c r="M137" s="242">
        <f t="shared" si="98"/>
        <v>7832</v>
      </c>
      <c r="N137" s="241">
        <f t="shared" si="99"/>
        <v>100</v>
      </c>
      <c r="O137" s="241">
        <v>0</v>
      </c>
      <c r="P137" s="241">
        <f t="shared" si="100"/>
        <v>0</v>
      </c>
      <c r="Q137" s="241">
        <f t="shared" si="101"/>
        <v>0</v>
      </c>
      <c r="R137" s="242"/>
      <c r="S137" s="242"/>
      <c r="T137" s="241"/>
      <c r="U137" s="241"/>
      <c r="V137" s="241">
        <f t="shared" si="102"/>
        <v>0</v>
      </c>
      <c r="W137" s="260"/>
      <c r="X137" s="260"/>
      <c r="Y137" s="260"/>
      <c r="Z137" s="241"/>
      <c r="AA137" s="239"/>
      <c r="AB137" s="239"/>
    </row>
    <row r="138" spans="2:28" ht="69" customHeight="1" x14ac:dyDescent="0.2">
      <c r="B138" s="245"/>
      <c r="C138" s="238"/>
      <c r="D138" s="250" t="s">
        <v>89</v>
      </c>
      <c r="E138" s="284" t="s">
        <v>110</v>
      </c>
      <c r="F138" s="241">
        <v>67</v>
      </c>
      <c r="G138" s="241">
        <v>67</v>
      </c>
      <c r="H138" s="241">
        <v>57</v>
      </c>
      <c r="I138" s="241">
        <v>56.981999999999999</v>
      </c>
      <c r="J138" s="241">
        <f t="shared" si="97"/>
        <v>-10.018000000000001</v>
      </c>
      <c r="K138" s="241">
        <v>56.981999999999999</v>
      </c>
      <c r="L138" s="242">
        <f t="shared" si="51"/>
        <v>99.96842105263157</v>
      </c>
      <c r="M138" s="242">
        <f t="shared" si="98"/>
        <v>67</v>
      </c>
      <c r="N138" s="241">
        <f t="shared" si="99"/>
        <v>100</v>
      </c>
      <c r="O138" s="241">
        <f t="shared" si="103"/>
        <v>0</v>
      </c>
      <c r="P138" s="241">
        <f t="shared" si="100"/>
        <v>-1.8000000000000682E-2</v>
      </c>
      <c r="Q138" s="241">
        <f t="shared" si="101"/>
        <v>0</v>
      </c>
      <c r="R138" s="242"/>
      <c r="S138" s="242"/>
      <c r="T138" s="241"/>
      <c r="U138" s="241"/>
      <c r="V138" s="241">
        <f t="shared" si="102"/>
        <v>-1.8000000000000682E-2</v>
      </c>
      <c r="W138" s="241"/>
      <c r="X138" s="241"/>
      <c r="Y138" s="241"/>
      <c r="Z138" s="241"/>
      <c r="AA138" s="239"/>
      <c r="AB138" s="239" t="s">
        <v>66</v>
      </c>
    </row>
    <row r="139" spans="2:28" ht="63.75" customHeight="1" x14ac:dyDescent="0.2">
      <c r="B139" s="238"/>
      <c r="C139" s="238"/>
      <c r="D139" s="238" t="s">
        <v>64</v>
      </c>
      <c r="E139" s="269" t="s">
        <v>65</v>
      </c>
      <c r="F139" s="241">
        <v>5204</v>
      </c>
      <c r="G139" s="241">
        <v>2783</v>
      </c>
      <c r="H139" s="241">
        <v>2783</v>
      </c>
      <c r="I139" s="241">
        <v>2733.3850000000002</v>
      </c>
      <c r="J139" s="241">
        <f t="shared" si="97"/>
        <v>-49.614999999999782</v>
      </c>
      <c r="K139" s="241">
        <v>2733.3850000000002</v>
      </c>
      <c r="L139" s="242">
        <f t="shared" si="51"/>
        <v>98.217211642112829</v>
      </c>
      <c r="M139" s="242">
        <f t="shared" si="98"/>
        <v>5204</v>
      </c>
      <c r="N139" s="241">
        <f t="shared" si="99"/>
        <v>100</v>
      </c>
      <c r="O139" s="241">
        <v>0</v>
      </c>
      <c r="P139" s="241">
        <f t="shared" si="100"/>
        <v>-49.614999999999782</v>
      </c>
      <c r="Q139" s="241">
        <f t="shared" si="101"/>
        <v>-49.615000000000002</v>
      </c>
      <c r="R139" s="242"/>
      <c r="S139" s="242">
        <v>-49.615000000000002</v>
      </c>
      <c r="T139" s="241"/>
      <c r="U139" s="241"/>
      <c r="V139" s="241">
        <f t="shared" si="102"/>
        <v>2.2026824808563106E-13</v>
      </c>
      <c r="W139" s="260"/>
      <c r="X139" s="260"/>
      <c r="Y139" s="260"/>
      <c r="Z139" s="241"/>
      <c r="AA139" s="239" t="s">
        <v>66</v>
      </c>
      <c r="AB139" s="239" t="s">
        <v>66</v>
      </c>
    </row>
    <row r="140" spans="2:28" ht="66.75" customHeight="1" x14ac:dyDescent="0.2">
      <c r="B140" s="238"/>
      <c r="C140" s="238"/>
      <c r="D140" s="238" t="s">
        <v>91</v>
      </c>
      <c r="E140" s="247" t="s">
        <v>92</v>
      </c>
      <c r="F140" s="241">
        <v>57182</v>
      </c>
      <c r="G140" s="241">
        <v>57182</v>
      </c>
      <c r="H140" s="241">
        <v>27873</v>
      </c>
      <c r="I140" s="241">
        <v>49095.372000000003</v>
      </c>
      <c r="J140" s="241">
        <f t="shared" si="97"/>
        <v>-8086.627999999997</v>
      </c>
      <c r="K140" s="241">
        <v>27872.802</v>
      </c>
      <c r="L140" s="242">
        <f t="shared" si="51"/>
        <v>99.999289635130779</v>
      </c>
      <c r="M140" s="242">
        <f t="shared" si="98"/>
        <v>57182</v>
      </c>
      <c r="N140" s="241">
        <f t="shared" si="99"/>
        <v>100</v>
      </c>
      <c r="O140" s="241">
        <v>0</v>
      </c>
      <c r="P140" s="241">
        <f t="shared" si="100"/>
        <v>-0.19800000000032014</v>
      </c>
      <c r="Q140" s="241">
        <f t="shared" si="101"/>
        <v>-0.19700000000000001</v>
      </c>
      <c r="R140" s="242"/>
      <c r="S140" s="242"/>
      <c r="T140" s="241">
        <v>-0.19700000000000001</v>
      </c>
      <c r="U140" s="241"/>
      <c r="V140" s="241">
        <f t="shared" si="102"/>
        <v>-1.0000000003201337E-3</v>
      </c>
      <c r="W140" s="260"/>
      <c r="X140" s="260"/>
      <c r="Y140" s="260"/>
      <c r="Z140" s="241"/>
      <c r="AA140" s="239" t="s">
        <v>66</v>
      </c>
      <c r="AB140" s="239" t="s">
        <v>246</v>
      </c>
    </row>
    <row r="141" spans="2:28" ht="66.75" customHeight="1" x14ac:dyDescent="0.2">
      <c r="B141" s="238"/>
      <c r="C141" s="238"/>
      <c r="D141" s="238" t="s">
        <v>93</v>
      </c>
      <c r="E141" s="247" t="s">
        <v>94</v>
      </c>
      <c r="F141" s="241">
        <v>1764</v>
      </c>
      <c r="G141" s="241">
        <v>1764</v>
      </c>
      <c r="H141" s="241">
        <v>1532</v>
      </c>
      <c r="I141" s="241">
        <v>1531.03</v>
      </c>
      <c r="J141" s="241">
        <f t="shared" si="97"/>
        <v>-232.97000000000003</v>
      </c>
      <c r="K141" s="241">
        <v>1531.03</v>
      </c>
      <c r="L141" s="242">
        <f t="shared" si="51"/>
        <v>99.936684073107045</v>
      </c>
      <c r="M141" s="242">
        <f t="shared" si="98"/>
        <v>1764</v>
      </c>
      <c r="N141" s="241">
        <f t="shared" si="99"/>
        <v>100</v>
      </c>
      <c r="O141" s="241">
        <f t="shared" ref="O141:O144" si="104">M141-F141</f>
        <v>0</v>
      </c>
      <c r="P141" s="241">
        <f t="shared" si="100"/>
        <v>-0.97000000000002728</v>
      </c>
      <c r="Q141" s="241">
        <f t="shared" si="101"/>
        <v>-0.97</v>
      </c>
      <c r="R141" s="426"/>
      <c r="S141" s="426"/>
      <c r="T141" s="241">
        <v>-0.97</v>
      </c>
      <c r="U141" s="241"/>
      <c r="V141" s="241">
        <f t="shared" si="102"/>
        <v>-2.7311486405778851E-14</v>
      </c>
      <c r="W141" s="241"/>
      <c r="X141" s="241"/>
      <c r="Y141" s="241"/>
      <c r="Z141" s="241"/>
      <c r="AA141" s="239" t="s">
        <v>66</v>
      </c>
      <c r="AB141" s="239" t="s">
        <v>66</v>
      </c>
    </row>
    <row r="142" spans="2:28" ht="69" customHeight="1" x14ac:dyDescent="0.2">
      <c r="B142" s="245"/>
      <c r="C142" s="238"/>
      <c r="D142" s="250" t="s">
        <v>95</v>
      </c>
      <c r="E142" s="284" t="s">
        <v>96</v>
      </c>
      <c r="F142" s="241">
        <v>433</v>
      </c>
      <c r="G142" s="241">
        <v>433</v>
      </c>
      <c r="H142" s="241">
        <v>262</v>
      </c>
      <c r="I142" s="241">
        <v>431.71899999999999</v>
      </c>
      <c r="J142" s="241">
        <f t="shared" si="97"/>
        <v>-1.2810000000000059</v>
      </c>
      <c r="K142" s="241">
        <v>249.667</v>
      </c>
      <c r="L142" s="242">
        <f t="shared" si="51"/>
        <v>95.292748091603059</v>
      </c>
      <c r="M142" s="242">
        <f t="shared" si="98"/>
        <v>433</v>
      </c>
      <c r="N142" s="241">
        <f t="shared" si="99"/>
        <v>100</v>
      </c>
      <c r="O142" s="241">
        <f t="shared" si="104"/>
        <v>0</v>
      </c>
      <c r="P142" s="241">
        <f t="shared" si="100"/>
        <v>-12.332999999999998</v>
      </c>
      <c r="Q142" s="241">
        <f t="shared" si="101"/>
        <v>-12.332000000000001</v>
      </c>
      <c r="R142" s="241"/>
      <c r="S142" s="242"/>
      <c r="T142" s="241">
        <v>-12.332000000000001</v>
      </c>
      <c r="U142" s="241"/>
      <c r="V142" s="241">
        <f t="shared" si="102"/>
        <v>-9.9999999999766942E-4</v>
      </c>
      <c r="W142" s="241"/>
      <c r="X142" s="241"/>
      <c r="Y142" s="241"/>
      <c r="Z142" s="241"/>
      <c r="AA142" s="239" t="s">
        <v>66</v>
      </c>
      <c r="AB142" s="239" t="s">
        <v>66</v>
      </c>
    </row>
    <row r="143" spans="2:28" ht="71.25" customHeight="1" x14ac:dyDescent="0.2">
      <c r="B143" s="238"/>
      <c r="C143" s="238"/>
      <c r="D143" s="250" t="s">
        <v>71</v>
      </c>
      <c r="E143" s="246" t="s">
        <v>104</v>
      </c>
      <c r="F143" s="241">
        <v>3107</v>
      </c>
      <c r="G143" s="241">
        <v>3107</v>
      </c>
      <c r="H143" s="241">
        <v>2350</v>
      </c>
      <c r="I143" s="241">
        <v>2349.7750000000001</v>
      </c>
      <c r="J143" s="241">
        <f t="shared" si="97"/>
        <v>-757.22499999999991</v>
      </c>
      <c r="K143" s="241">
        <v>2349.7750000000001</v>
      </c>
      <c r="L143" s="242">
        <f t="shared" ref="L143:L206" si="105">(K143/H143)*100</f>
        <v>99.990425531914894</v>
      </c>
      <c r="M143" s="242">
        <f t="shared" si="98"/>
        <v>3107</v>
      </c>
      <c r="N143" s="241">
        <f t="shared" si="99"/>
        <v>100</v>
      </c>
      <c r="O143" s="241">
        <v>0</v>
      </c>
      <c r="P143" s="241">
        <f t="shared" si="100"/>
        <v>-0.22499999999990905</v>
      </c>
      <c r="Q143" s="241">
        <f t="shared" si="101"/>
        <v>-0.224</v>
      </c>
      <c r="R143" s="242"/>
      <c r="S143" s="242"/>
      <c r="T143" s="241">
        <v>-0.224</v>
      </c>
      <c r="U143" s="241"/>
      <c r="V143" s="241">
        <v>0</v>
      </c>
      <c r="W143" s="260"/>
      <c r="X143" s="260"/>
      <c r="Y143" s="260"/>
      <c r="Z143" s="241"/>
      <c r="AA143" s="239" t="s">
        <v>66</v>
      </c>
      <c r="AB143" s="239" t="s">
        <v>66</v>
      </c>
    </row>
    <row r="144" spans="2:28" ht="69.75" customHeight="1" x14ac:dyDescent="0.2">
      <c r="B144" s="245"/>
      <c r="C144" s="238"/>
      <c r="D144" s="250" t="s">
        <v>75</v>
      </c>
      <c r="E144" s="246" t="s">
        <v>76</v>
      </c>
      <c r="F144" s="241">
        <v>4122</v>
      </c>
      <c r="G144" s="241">
        <v>4122</v>
      </c>
      <c r="H144" s="241">
        <v>2125</v>
      </c>
      <c r="I144" s="241">
        <v>2524.1379299999999</v>
      </c>
      <c r="J144" s="241">
        <f t="shared" si="97"/>
        <v>-1597.8620700000001</v>
      </c>
      <c r="K144" s="241">
        <v>2124.1370000000002</v>
      </c>
      <c r="L144" s="242">
        <f t="shared" si="105"/>
        <v>99.959388235294128</v>
      </c>
      <c r="M144" s="242">
        <f t="shared" si="98"/>
        <v>4122</v>
      </c>
      <c r="N144" s="241">
        <f t="shared" si="99"/>
        <v>100</v>
      </c>
      <c r="O144" s="241">
        <f t="shared" si="104"/>
        <v>0</v>
      </c>
      <c r="P144" s="241">
        <f t="shared" si="100"/>
        <v>-0.86299999999982901</v>
      </c>
      <c r="Q144" s="241">
        <f t="shared" si="101"/>
        <v>-0.86199999999999999</v>
      </c>
      <c r="R144" s="242"/>
      <c r="S144" s="242"/>
      <c r="T144" s="242">
        <v>-0.86199999999999999</v>
      </c>
      <c r="U144" s="242"/>
      <c r="V144" s="241">
        <v>0</v>
      </c>
      <c r="W144" s="241"/>
      <c r="X144" s="241"/>
      <c r="Y144" s="241"/>
      <c r="Z144" s="241"/>
      <c r="AA144" s="239" t="s">
        <v>66</v>
      </c>
      <c r="AB144" s="239" t="s">
        <v>66</v>
      </c>
    </row>
    <row r="145" spans="1:670" ht="70.5" customHeight="1" x14ac:dyDescent="0.2">
      <c r="B145" s="238"/>
      <c r="C145" s="238"/>
      <c r="D145" s="238" t="s">
        <v>77</v>
      </c>
      <c r="E145" s="247" t="s">
        <v>78</v>
      </c>
      <c r="F145" s="241">
        <v>74287</v>
      </c>
      <c r="G145" s="241">
        <v>72466</v>
      </c>
      <c r="H145" s="241">
        <v>48360</v>
      </c>
      <c r="I145" s="241">
        <v>72437.168000000005</v>
      </c>
      <c r="J145" s="241">
        <f t="shared" si="97"/>
        <v>-28.831999999994878</v>
      </c>
      <c r="K145" s="241">
        <v>48309.785000000003</v>
      </c>
      <c r="L145" s="242">
        <f t="shared" si="105"/>
        <v>99.896164185277087</v>
      </c>
      <c r="M145" s="242">
        <f t="shared" si="98"/>
        <v>74287</v>
      </c>
      <c r="N145" s="241">
        <f t="shared" si="99"/>
        <v>100</v>
      </c>
      <c r="O145" s="241">
        <v>0</v>
      </c>
      <c r="P145" s="241">
        <f t="shared" si="100"/>
        <v>-50.214999999996508</v>
      </c>
      <c r="Q145" s="241">
        <f t="shared" si="101"/>
        <v>-50.213999999999999</v>
      </c>
      <c r="R145" s="241"/>
      <c r="S145" s="242"/>
      <c r="T145" s="241">
        <v>-50.213999999999999</v>
      </c>
      <c r="U145" s="241"/>
      <c r="V145" s="241">
        <v>0</v>
      </c>
      <c r="W145" s="260"/>
      <c r="X145" s="260"/>
      <c r="Y145" s="260"/>
      <c r="Z145" s="241"/>
      <c r="AA145" s="239" t="s">
        <v>66</v>
      </c>
      <c r="AB145" s="239" t="s">
        <v>66</v>
      </c>
    </row>
    <row r="146" spans="1:670" ht="71.25" customHeight="1" x14ac:dyDescent="0.2">
      <c r="B146" s="245"/>
      <c r="C146" s="238"/>
      <c r="D146" s="238" t="s">
        <v>83</v>
      </c>
      <c r="E146" s="247" t="s">
        <v>84</v>
      </c>
      <c r="F146" s="241">
        <v>13</v>
      </c>
      <c r="G146" s="241">
        <v>13</v>
      </c>
      <c r="H146" s="241">
        <v>13</v>
      </c>
      <c r="I146" s="241">
        <v>11.606999999999999</v>
      </c>
      <c r="J146" s="241">
        <f t="shared" si="97"/>
        <v>-1.3930000000000007</v>
      </c>
      <c r="K146" s="241">
        <v>11.606999999999999</v>
      </c>
      <c r="L146" s="242">
        <f t="shared" si="105"/>
        <v>89.284615384615378</v>
      </c>
      <c r="M146" s="242">
        <f t="shared" si="98"/>
        <v>13</v>
      </c>
      <c r="N146" s="241">
        <f t="shared" si="99"/>
        <v>100</v>
      </c>
      <c r="O146" s="241">
        <f t="shared" ref="O146:O155" si="106">M146-F146</f>
        <v>0</v>
      </c>
      <c r="P146" s="241">
        <f t="shared" si="100"/>
        <v>-1.3930000000000007</v>
      </c>
      <c r="Q146" s="241">
        <f t="shared" si="101"/>
        <v>-1.393</v>
      </c>
      <c r="R146" s="242"/>
      <c r="S146" s="242"/>
      <c r="T146" s="241">
        <v>-1.393</v>
      </c>
      <c r="U146" s="241"/>
      <c r="V146" s="241">
        <f>P146-Q146-U146</f>
        <v>-6.6613381477509392E-16</v>
      </c>
      <c r="W146" s="241"/>
      <c r="X146" s="241"/>
      <c r="Y146" s="241"/>
      <c r="Z146" s="241"/>
      <c r="AA146" s="239" t="s">
        <v>66</v>
      </c>
      <c r="AB146" s="239" t="s">
        <v>66</v>
      </c>
    </row>
    <row r="147" spans="1:670" s="254" customFormat="1" ht="83.25" customHeight="1" x14ac:dyDescent="0.2">
      <c r="A147" s="262"/>
      <c r="B147" s="238" t="s">
        <v>87</v>
      </c>
      <c r="C147" s="238"/>
      <c r="D147" s="238"/>
      <c r="E147" s="46" t="s">
        <v>268</v>
      </c>
      <c r="F147" s="241">
        <f t="shared" ref="F147:I147" si="107">F148</f>
        <v>632299</v>
      </c>
      <c r="G147" s="241">
        <f t="shared" si="107"/>
        <v>477192</v>
      </c>
      <c r="H147" s="241">
        <f t="shared" si="107"/>
        <v>232012</v>
      </c>
      <c r="I147" s="241">
        <f t="shared" si="107"/>
        <v>303121.70594999997</v>
      </c>
      <c r="J147" s="241">
        <f>I147-G147</f>
        <v>-174070.29405000003</v>
      </c>
      <c r="K147" s="241">
        <f t="shared" ref="K147:T147" si="108">K148</f>
        <v>229633.53295000002</v>
      </c>
      <c r="L147" s="242">
        <f t="shared" si="105"/>
        <v>98.974851710256374</v>
      </c>
      <c r="M147" s="241">
        <f t="shared" si="108"/>
        <v>632299</v>
      </c>
      <c r="N147" s="241">
        <f t="shared" si="99"/>
        <v>100</v>
      </c>
      <c r="O147" s="241">
        <f t="shared" si="108"/>
        <v>0</v>
      </c>
      <c r="P147" s="241">
        <f t="shared" si="108"/>
        <v>-2378.4670500000075</v>
      </c>
      <c r="Q147" s="241">
        <f t="shared" si="108"/>
        <v>-2378.4640000000004</v>
      </c>
      <c r="R147" s="241">
        <f t="shared" si="108"/>
        <v>0</v>
      </c>
      <c r="S147" s="241">
        <f t="shared" si="108"/>
        <v>-2202.9010000000003</v>
      </c>
      <c r="T147" s="241">
        <f t="shared" si="108"/>
        <v>-175.56299999999999</v>
      </c>
      <c r="U147" s="241">
        <v>0</v>
      </c>
      <c r="V147" s="241">
        <v>0</v>
      </c>
      <c r="W147" s="263"/>
      <c r="X147" s="263"/>
      <c r="Y147" s="263"/>
      <c r="Z147" s="263"/>
      <c r="AA147" s="264"/>
      <c r="AC147" s="236"/>
      <c r="AD147" s="262"/>
      <c r="AE147" s="262"/>
      <c r="AF147" s="262"/>
      <c r="AG147" s="262"/>
      <c r="AH147" s="262"/>
      <c r="AI147" s="262"/>
      <c r="AJ147" s="262"/>
      <c r="AK147" s="262"/>
      <c r="AL147" s="262"/>
      <c r="AM147" s="262"/>
      <c r="AN147" s="262"/>
      <c r="AO147" s="262"/>
      <c r="AP147" s="262"/>
      <c r="AQ147" s="262"/>
      <c r="AR147" s="262"/>
      <c r="AS147" s="262"/>
      <c r="AT147" s="262"/>
      <c r="AU147" s="262"/>
      <c r="AV147" s="262"/>
      <c r="AW147" s="262"/>
      <c r="AX147" s="262"/>
      <c r="AY147" s="262"/>
      <c r="AZ147" s="262"/>
      <c r="BA147" s="262"/>
      <c r="BB147" s="262"/>
      <c r="BC147" s="262"/>
      <c r="BD147" s="262"/>
      <c r="BE147" s="262"/>
      <c r="BF147" s="262"/>
      <c r="BG147" s="262"/>
      <c r="BH147" s="262"/>
      <c r="BI147" s="262"/>
      <c r="BJ147" s="262"/>
      <c r="BK147" s="262"/>
      <c r="BL147" s="262"/>
      <c r="BM147" s="262"/>
      <c r="BN147" s="262"/>
      <c r="BO147" s="262"/>
      <c r="BP147" s="262"/>
      <c r="BQ147" s="262"/>
      <c r="BR147" s="262"/>
      <c r="BS147" s="262"/>
      <c r="BT147" s="262"/>
      <c r="BU147" s="262"/>
      <c r="BV147" s="262"/>
      <c r="BW147" s="262"/>
      <c r="BX147" s="262"/>
      <c r="BY147" s="262"/>
      <c r="BZ147" s="262"/>
      <c r="CA147" s="262"/>
      <c r="CB147" s="262"/>
      <c r="CC147" s="262"/>
      <c r="CD147" s="262"/>
      <c r="CE147" s="262"/>
      <c r="CF147" s="262"/>
      <c r="CG147" s="262"/>
      <c r="CH147" s="262"/>
      <c r="CI147" s="262"/>
      <c r="CJ147" s="262"/>
      <c r="CK147" s="262"/>
      <c r="CL147" s="262"/>
      <c r="CM147" s="262"/>
      <c r="CN147" s="262"/>
      <c r="CO147" s="262"/>
      <c r="CP147" s="262"/>
      <c r="CQ147" s="262"/>
      <c r="CR147" s="262"/>
      <c r="CS147" s="262"/>
      <c r="CT147" s="262"/>
      <c r="CU147" s="262"/>
      <c r="CV147" s="262"/>
      <c r="CW147" s="262"/>
      <c r="CX147" s="262"/>
      <c r="CY147" s="262"/>
      <c r="CZ147" s="262"/>
      <c r="DA147" s="262"/>
      <c r="DB147" s="262"/>
      <c r="DC147" s="262"/>
      <c r="DD147" s="262"/>
      <c r="DE147" s="262"/>
      <c r="DF147" s="262"/>
      <c r="DG147" s="262"/>
      <c r="DH147" s="262"/>
      <c r="DI147" s="262"/>
      <c r="DJ147" s="262"/>
      <c r="DK147" s="262"/>
      <c r="DL147" s="262"/>
      <c r="DM147" s="262"/>
      <c r="DN147" s="262"/>
      <c r="DO147" s="262"/>
      <c r="DP147" s="262"/>
      <c r="DQ147" s="262"/>
      <c r="DR147" s="262"/>
      <c r="DS147" s="262"/>
      <c r="DT147" s="262"/>
      <c r="DU147" s="262"/>
      <c r="DV147" s="262"/>
      <c r="DW147" s="262"/>
      <c r="DX147" s="262"/>
      <c r="DY147" s="262"/>
      <c r="DZ147" s="262"/>
      <c r="EA147" s="262"/>
      <c r="EB147" s="262"/>
      <c r="EC147" s="262"/>
      <c r="ED147" s="262"/>
      <c r="EE147" s="262"/>
      <c r="EF147" s="262"/>
      <c r="EG147" s="262"/>
      <c r="EH147" s="262"/>
      <c r="EI147" s="262"/>
      <c r="EJ147" s="262"/>
      <c r="EK147" s="262"/>
      <c r="EL147" s="262"/>
      <c r="EM147" s="262"/>
      <c r="EN147" s="262"/>
      <c r="EO147" s="262"/>
      <c r="EP147" s="262"/>
      <c r="EQ147" s="262"/>
      <c r="ER147" s="262"/>
      <c r="ES147" s="262"/>
      <c r="ET147" s="262"/>
      <c r="EU147" s="262"/>
      <c r="EV147" s="262"/>
      <c r="EW147" s="262"/>
      <c r="EX147" s="262"/>
      <c r="EY147" s="262"/>
      <c r="EZ147" s="262"/>
      <c r="FA147" s="262"/>
      <c r="FB147" s="262"/>
      <c r="FC147" s="262"/>
      <c r="FD147" s="262"/>
      <c r="FE147" s="262"/>
      <c r="FF147" s="262"/>
      <c r="FG147" s="262"/>
      <c r="FH147" s="262"/>
      <c r="FI147" s="262"/>
      <c r="FJ147" s="262"/>
      <c r="FK147" s="262"/>
      <c r="FL147" s="262"/>
      <c r="FM147" s="262"/>
      <c r="FN147" s="262"/>
      <c r="FO147" s="262"/>
      <c r="FP147" s="262"/>
      <c r="FQ147" s="262"/>
      <c r="FR147" s="262"/>
      <c r="FS147" s="262"/>
      <c r="FT147" s="262"/>
      <c r="FU147" s="262"/>
      <c r="FV147" s="262"/>
      <c r="FW147" s="262"/>
      <c r="FX147" s="262"/>
      <c r="FY147" s="262"/>
      <c r="FZ147" s="262"/>
      <c r="GA147" s="262"/>
      <c r="GB147" s="262"/>
      <c r="GC147" s="262"/>
      <c r="GD147" s="262"/>
      <c r="GE147" s="262"/>
      <c r="GF147" s="262"/>
      <c r="GG147" s="262"/>
      <c r="GH147" s="262"/>
      <c r="GI147" s="262"/>
      <c r="GJ147" s="262"/>
      <c r="GK147" s="262"/>
      <c r="GL147" s="262"/>
      <c r="GM147" s="262"/>
      <c r="GN147" s="262"/>
      <c r="GO147" s="262"/>
      <c r="GP147" s="262"/>
      <c r="GQ147" s="262"/>
      <c r="GR147" s="262"/>
      <c r="GS147" s="262"/>
      <c r="GT147" s="262"/>
      <c r="GU147" s="262"/>
      <c r="GV147" s="262"/>
      <c r="GW147" s="262"/>
      <c r="GX147" s="262"/>
      <c r="GY147" s="262"/>
      <c r="GZ147" s="262"/>
      <c r="HA147" s="262"/>
      <c r="HB147" s="262"/>
      <c r="HC147" s="262"/>
      <c r="HD147" s="262"/>
      <c r="HE147" s="262"/>
      <c r="HF147" s="262"/>
      <c r="HG147" s="262"/>
      <c r="HH147" s="262"/>
      <c r="HI147" s="262"/>
      <c r="HJ147" s="262"/>
      <c r="HK147" s="262"/>
      <c r="HL147" s="262"/>
      <c r="HM147" s="262"/>
      <c r="HN147" s="262"/>
      <c r="HO147" s="262"/>
      <c r="HP147" s="262"/>
      <c r="HQ147" s="262"/>
      <c r="HR147" s="262"/>
      <c r="HS147" s="262"/>
      <c r="HT147" s="262"/>
      <c r="HU147" s="262"/>
      <c r="HV147" s="262"/>
      <c r="HW147" s="262"/>
      <c r="HX147" s="262"/>
      <c r="HY147" s="262"/>
      <c r="HZ147" s="262"/>
      <c r="IA147" s="262"/>
      <c r="IB147" s="262"/>
      <c r="IC147" s="262"/>
      <c r="ID147" s="262"/>
      <c r="IE147" s="262"/>
      <c r="IF147" s="262"/>
      <c r="IG147" s="262"/>
      <c r="IH147" s="262"/>
      <c r="II147" s="262"/>
      <c r="IJ147" s="262"/>
      <c r="IK147" s="262"/>
      <c r="IL147" s="262"/>
      <c r="IM147" s="262"/>
      <c r="IN147" s="262"/>
      <c r="IO147" s="262"/>
      <c r="IP147" s="262"/>
      <c r="IQ147" s="262"/>
      <c r="IR147" s="262"/>
      <c r="IS147" s="262"/>
      <c r="IT147" s="262"/>
      <c r="IU147" s="262"/>
      <c r="IV147" s="262"/>
      <c r="IW147" s="262"/>
      <c r="IX147" s="262"/>
      <c r="IY147" s="262"/>
      <c r="IZ147" s="262"/>
      <c r="JA147" s="262"/>
      <c r="JB147" s="262"/>
      <c r="JC147" s="262"/>
      <c r="JD147" s="262"/>
      <c r="JE147" s="262"/>
      <c r="JF147" s="262"/>
      <c r="JG147" s="262"/>
      <c r="JH147" s="262"/>
      <c r="JI147" s="262"/>
      <c r="JJ147" s="262"/>
      <c r="JK147" s="262"/>
      <c r="JL147" s="262"/>
      <c r="JM147" s="262"/>
      <c r="JN147" s="262"/>
      <c r="JO147" s="262"/>
      <c r="JP147" s="262"/>
      <c r="JQ147" s="262"/>
      <c r="JR147" s="262"/>
      <c r="JS147" s="262"/>
      <c r="JT147" s="262"/>
      <c r="JU147" s="262"/>
      <c r="JV147" s="262"/>
      <c r="JW147" s="262"/>
      <c r="JX147" s="262"/>
      <c r="JY147" s="262"/>
      <c r="JZ147" s="262"/>
      <c r="KA147" s="262"/>
      <c r="KB147" s="262"/>
      <c r="KC147" s="262"/>
      <c r="KD147" s="262"/>
      <c r="KE147" s="262"/>
      <c r="KF147" s="262"/>
      <c r="KG147" s="262"/>
      <c r="KH147" s="262"/>
      <c r="KI147" s="262"/>
      <c r="KJ147" s="262"/>
      <c r="KK147" s="262"/>
      <c r="KL147" s="262"/>
      <c r="KM147" s="262"/>
      <c r="KN147" s="262"/>
      <c r="KO147" s="262"/>
      <c r="KP147" s="262"/>
      <c r="KQ147" s="262"/>
      <c r="KR147" s="262"/>
      <c r="KS147" s="262"/>
      <c r="KT147" s="262"/>
      <c r="KU147" s="262"/>
      <c r="KV147" s="262"/>
      <c r="KW147" s="262"/>
      <c r="KX147" s="262"/>
      <c r="KY147" s="262"/>
      <c r="KZ147" s="262"/>
      <c r="LA147" s="262"/>
      <c r="LB147" s="262"/>
      <c r="LC147" s="262"/>
      <c r="LD147" s="262"/>
      <c r="LE147" s="262"/>
      <c r="LF147" s="262"/>
      <c r="LG147" s="262"/>
      <c r="LH147" s="262"/>
      <c r="LI147" s="262"/>
      <c r="LJ147" s="262"/>
      <c r="LK147" s="262"/>
      <c r="LL147" s="262"/>
      <c r="LM147" s="262"/>
      <c r="LN147" s="262"/>
      <c r="LO147" s="262"/>
      <c r="LP147" s="262"/>
      <c r="LQ147" s="262"/>
      <c r="LR147" s="262"/>
      <c r="LS147" s="262"/>
      <c r="LT147" s="262"/>
      <c r="LU147" s="262"/>
      <c r="LV147" s="262"/>
      <c r="LW147" s="262"/>
      <c r="LX147" s="262"/>
      <c r="LY147" s="262"/>
      <c r="LZ147" s="262"/>
      <c r="MA147" s="262"/>
      <c r="MB147" s="262"/>
      <c r="MC147" s="262"/>
      <c r="MD147" s="262"/>
      <c r="ME147" s="262"/>
      <c r="MF147" s="262"/>
      <c r="MG147" s="262"/>
      <c r="MH147" s="262"/>
      <c r="MI147" s="262"/>
      <c r="MJ147" s="262"/>
      <c r="MK147" s="262"/>
      <c r="ML147" s="262"/>
      <c r="MM147" s="262"/>
      <c r="MN147" s="262"/>
      <c r="MO147" s="262"/>
      <c r="MP147" s="262"/>
      <c r="MQ147" s="262"/>
      <c r="MR147" s="262"/>
      <c r="MS147" s="262"/>
      <c r="MT147" s="262"/>
      <c r="MU147" s="262"/>
      <c r="MV147" s="262"/>
      <c r="MW147" s="262"/>
      <c r="MX147" s="262"/>
      <c r="MY147" s="262"/>
      <c r="MZ147" s="262"/>
      <c r="NA147" s="262"/>
      <c r="NB147" s="262"/>
      <c r="NC147" s="262"/>
      <c r="ND147" s="262"/>
      <c r="NE147" s="262"/>
      <c r="NF147" s="262"/>
      <c r="NG147" s="262"/>
      <c r="NH147" s="262"/>
      <c r="NI147" s="262"/>
      <c r="NJ147" s="262"/>
      <c r="NK147" s="262"/>
      <c r="NL147" s="262"/>
      <c r="NM147" s="262"/>
      <c r="NN147" s="262"/>
      <c r="NO147" s="262"/>
      <c r="NP147" s="262"/>
      <c r="NQ147" s="262"/>
      <c r="NR147" s="262"/>
      <c r="NS147" s="262"/>
      <c r="NT147" s="262"/>
      <c r="NU147" s="262"/>
      <c r="NV147" s="262"/>
      <c r="NW147" s="262"/>
      <c r="NX147" s="262"/>
      <c r="NY147" s="262"/>
      <c r="NZ147" s="262"/>
      <c r="OA147" s="262"/>
      <c r="OB147" s="262"/>
      <c r="OC147" s="262"/>
      <c r="OD147" s="262"/>
      <c r="OE147" s="262"/>
      <c r="OF147" s="262"/>
      <c r="OG147" s="262"/>
      <c r="OH147" s="262"/>
      <c r="OI147" s="262"/>
      <c r="OJ147" s="262"/>
      <c r="OK147" s="262"/>
      <c r="OL147" s="262"/>
      <c r="OM147" s="262"/>
      <c r="ON147" s="262"/>
      <c r="OO147" s="262"/>
      <c r="OP147" s="262"/>
      <c r="OQ147" s="262"/>
      <c r="OR147" s="262"/>
      <c r="OS147" s="262"/>
      <c r="OT147" s="262"/>
      <c r="OU147" s="262"/>
      <c r="OV147" s="262"/>
      <c r="OW147" s="262"/>
      <c r="OX147" s="262"/>
      <c r="OY147" s="262"/>
      <c r="OZ147" s="262"/>
      <c r="PA147" s="262"/>
      <c r="PB147" s="262"/>
      <c r="PC147" s="262"/>
      <c r="PD147" s="262"/>
      <c r="PE147" s="262"/>
      <c r="PF147" s="262"/>
      <c r="PG147" s="262"/>
      <c r="PH147" s="262"/>
      <c r="PI147" s="262"/>
      <c r="PJ147" s="262"/>
      <c r="PK147" s="262"/>
      <c r="PL147" s="262"/>
      <c r="PM147" s="262"/>
      <c r="PN147" s="262"/>
      <c r="PO147" s="262"/>
      <c r="PP147" s="262"/>
      <c r="PQ147" s="262"/>
      <c r="PR147" s="262"/>
      <c r="PS147" s="262"/>
      <c r="PT147" s="262"/>
      <c r="PU147" s="262"/>
      <c r="PV147" s="262"/>
      <c r="PW147" s="262"/>
      <c r="PX147" s="262"/>
      <c r="PY147" s="262"/>
      <c r="PZ147" s="262"/>
      <c r="QA147" s="262"/>
      <c r="QB147" s="262"/>
      <c r="QC147" s="262"/>
      <c r="QD147" s="262"/>
      <c r="QE147" s="262"/>
      <c r="QF147" s="262"/>
      <c r="QG147" s="262"/>
      <c r="QH147" s="262"/>
      <c r="QI147" s="262"/>
      <c r="QJ147" s="262"/>
      <c r="QK147" s="262"/>
      <c r="QL147" s="262"/>
      <c r="QM147" s="262"/>
      <c r="QN147" s="262"/>
      <c r="QO147" s="262"/>
      <c r="QP147" s="262"/>
      <c r="QQ147" s="262"/>
      <c r="QR147" s="262"/>
      <c r="QS147" s="262"/>
      <c r="QT147" s="262"/>
      <c r="QU147" s="262"/>
      <c r="QV147" s="262"/>
      <c r="QW147" s="262"/>
      <c r="QX147" s="262"/>
      <c r="QY147" s="262"/>
      <c r="QZ147" s="262"/>
      <c r="RA147" s="262"/>
      <c r="RB147" s="262"/>
      <c r="RC147" s="262"/>
      <c r="RD147" s="262"/>
      <c r="RE147" s="262"/>
      <c r="RF147" s="262"/>
      <c r="RG147" s="262"/>
      <c r="RH147" s="262"/>
      <c r="RI147" s="262"/>
      <c r="RJ147" s="262"/>
      <c r="RK147" s="262"/>
      <c r="RL147" s="262"/>
      <c r="RM147" s="262"/>
      <c r="RN147" s="262"/>
      <c r="RO147" s="262"/>
      <c r="RP147" s="262"/>
      <c r="RQ147" s="262"/>
      <c r="RR147" s="262"/>
      <c r="RS147" s="262"/>
      <c r="RT147" s="262"/>
      <c r="RU147" s="262"/>
      <c r="RV147" s="262"/>
      <c r="RW147" s="262"/>
      <c r="RX147" s="262"/>
      <c r="RY147" s="262"/>
      <c r="RZ147" s="262"/>
      <c r="SA147" s="262"/>
      <c r="SB147" s="262"/>
      <c r="SC147" s="262"/>
      <c r="SD147" s="262"/>
      <c r="SE147" s="262"/>
      <c r="SF147" s="262"/>
      <c r="SG147" s="262"/>
      <c r="SH147" s="262"/>
      <c r="SI147" s="262"/>
      <c r="SJ147" s="262"/>
      <c r="SK147" s="262"/>
      <c r="SL147" s="262"/>
      <c r="SM147" s="262"/>
      <c r="SN147" s="262"/>
      <c r="SO147" s="262"/>
      <c r="SP147" s="262"/>
      <c r="SQ147" s="262"/>
      <c r="SR147" s="262"/>
      <c r="SS147" s="262"/>
      <c r="ST147" s="262"/>
      <c r="SU147" s="262"/>
      <c r="SV147" s="262"/>
      <c r="SW147" s="262"/>
      <c r="SX147" s="262"/>
      <c r="SY147" s="262"/>
      <c r="SZ147" s="262"/>
      <c r="TA147" s="262"/>
      <c r="TB147" s="262"/>
      <c r="TC147" s="262"/>
      <c r="TD147" s="262"/>
      <c r="TE147" s="262"/>
      <c r="TF147" s="262"/>
      <c r="TG147" s="262"/>
      <c r="TH147" s="262"/>
      <c r="TI147" s="262"/>
      <c r="TJ147" s="262"/>
      <c r="TK147" s="262"/>
      <c r="TL147" s="262"/>
      <c r="TM147" s="262"/>
      <c r="TN147" s="262"/>
      <c r="TO147" s="262"/>
      <c r="TP147" s="262"/>
      <c r="TQ147" s="262"/>
      <c r="TR147" s="262"/>
      <c r="TS147" s="262"/>
      <c r="TT147" s="262"/>
      <c r="TU147" s="262"/>
      <c r="TV147" s="262"/>
      <c r="TW147" s="262"/>
      <c r="TX147" s="262"/>
      <c r="TY147" s="262"/>
      <c r="TZ147" s="262"/>
      <c r="UA147" s="262"/>
      <c r="UB147" s="262"/>
      <c r="UC147" s="262"/>
      <c r="UD147" s="262"/>
      <c r="UE147" s="262"/>
      <c r="UF147" s="262"/>
      <c r="UG147" s="262"/>
      <c r="UH147" s="262"/>
      <c r="UI147" s="262"/>
      <c r="UJ147" s="262"/>
      <c r="UK147" s="262"/>
      <c r="UL147" s="262"/>
      <c r="UM147" s="262"/>
      <c r="UN147" s="262"/>
      <c r="UO147" s="262"/>
      <c r="UP147" s="262"/>
      <c r="UQ147" s="262"/>
      <c r="UR147" s="262"/>
      <c r="US147" s="262"/>
      <c r="UT147" s="262"/>
      <c r="UU147" s="262"/>
      <c r="UV147" s="262"/>
      <c r="UW147" s="262"/>
      <c r="UX147" s="262"/>
      <c r="UY147" s="262"/>
      <c r="UZ147" s="262"/>
      <c r="VA147" s="262"/>
      <c r="VB147" s="262"/>
      <c r="VC147" s="262"/>
      <c r="VD147" s="262"/>
      <c r="VE147" s="262"/>
      <c r="VF147" s="262"/>
      <c r="VG147" s="262"/>
      <c r="VH147" s="262"/>
      <c r="VI147" s="262"/>
      <c r="VJ147" s="262"/>
      <c r="VK147" s="262"/>
      <c r="VL147" s="262"/>
      <c r="VM147" s="262"/>
      <c r="VN147" s="262"/>
      <c r="VO147" s="262"/>
      <c r="VP147" s="262"/>
      <c r="VQ147" s="262"/>
      <c r="VR147" s="262"/>
      <c r="VS147" s="262"/>
      <c r="VT147" s="262"/>
      <c r="VU147" s="262"/>
      <c r="VV147" s="262"/>
      <c r="VW147" s="262"/>
      <c r="VX147" s="262"/>
      <c r="VY147" s="262"/>
      <c r="VZ147" s="262"/>
      <c r="WA147" s="262"/>
      <c r="WB147" s="262"/>
      <c r="WC147" s="262"/>
      <c r="WD147" s="262"/>
      <c r="WE147" s="262"/>
      <c r="WF147" s="262"/>
      <c r="WG147" s="262"/>
      <c r="WH147" s="262"/>
      <c r="WI147" s="262"/>
      <c r="WJ147" s="262"/>
      <c r="WK147" s="262"/>
      <c r="WL147" s="262"/>
      <c r="WM147" s="262"/>
      <c r="WN147" s="262"/>
      <c r="WO147" s="262"/>
      <c r="WP147" s="262"/>
      <c r="WQ147" s="262"/>
      <c r="WR147" s="262"/>
      <c r="WS147" s="262"/>
      <c r="WT147" s="262"/>
      <c r="WU147" s="262"/>
      <c r="WV147" s="262"/>
      <c r="WW147" s="262"/>
      <c r="WX147" s="262"/>
      <c r="WY147" s="262"/>
      <c r="WZ147" s="262"/>
      <c r="XA147" s="262"/>
      <c r="XB147" s="262"/>
      <c r="XC147" s="262"/>
      <c r="XD147" s="262"/>
      <c r="XE147" s="262"/>
      <c r="XF147" s="262"/>
      <c r="XG147" s="262"/>
      <c r="XH147" s="262"/>
      <c r="XI147" s="262"/>
      <c r="XJ147" s="262"/>
      <c r="XK147" s="262"/>
      <c r="XL147" s="262"/>
      <c r="XM147" s="262"/>
      <c r="XN147" s="262"/>
      <c r="XO147" s="262"/>
      <c r="XP147" s="262"/>
      <c r="XQ147" s="262"/>
      <c r="XR147" s="262"/>
      <c r="XS147" s="262"/>
      <c r="XT147" s="262"/>
      <c r="XU147" s="262"/>
      <c r="XV147" s="262"/>
      <c r="XW147" s="262"/>
      <c r="XX147" s="262"/>
      <c r="XY147" s="262"/>
      <c r="XZ147" s="262"/>
      <c r="YA147" s="262"/>
      <c r="YB147" s="262"/>
      <c r="YC147" s="262"/>
      <c r="YD147" s="262"/>
      <c r="YE147" s="262"/>
      <c r="YF147" s="262"/>
      <c r="YG147" s="262"/>
      <c r="YH147" s="262"/>
      <c r="YI147" s="262"/>
      <c r="YJ147" s="262"/>
      <c r="YK147" s="262"/>
      <c r="YL147" s="262"/>
      <c r="YM147" s="262"/>
      <c r="YN147" s="262"/>
      <c r="YO147" s="262"/>
      <c r="YP147" s="262"/>
      <c r="YQ147" s="262"/>
      <c r="YR147" s="262"/>
      <c r="YS147" s="262"/>
      <c r="YT147" s="262"/>
    </row>
    <row r="148" spans="1:670" ht="25.5" x14ac:dyDescent="0.2">
      <c r="B148" s="245"/>
      <c r="C148" s="238" t="s">
        <v>46</v>
      </c>
      <c r="D148" s="238"/>
      <c r="E148" s="247" t="s">
        <v>47</v>
      </c>
      <c r="F148" s="265">
        <f t="shared" ref="F148:V148" si="109">F149+F151+F152+F153+F155+F156+F157+F159+F160+F161+F150+F154+F158+F162+F163</f>
        <v>632299</v>
      </c>
      <c r="G148" s="265">
        <f t="shared" si="109"/>
        <v>477192</v>
      </c>
      <c r="H148" s="265">
        <f t="shared" si="109"/>
        <v>232012</v>
      </c>
      <c r="I148" s="265">
        <f t="shared" si="109"/>
        <v>303121.70594999997</v>
      </c>
      <c r="J148" s="265">
        <f t="shared" si="109"/>
        <v>-174070.29405</v>
      </c>
      <c r="K148" s="271">
        <f t="shared" si="109"/>
        <v>229633.53295000002</v>
      </c>
      <c r="L148" s="242">
        <f t="shared" si="105"/>
        <v>98.974851710256374</v>
      </c>
      <c r="M148" s="265">
        <f t="shared" si="109"/>
        <v>632299</v>
      </c>
      <c r="N148" s="265">
        <f t="shared" si="109"/>
        <v>1500</v>
      </c>
      <c r="O148" s="265">
        <f t="shared" si="109"/>
        <v>0</v>
      </c>
      <c r="P148" s="265">
        <f t="shared" si="109"/>
        <v>-2378.4670500000075</v>
      </c>
      <c r="Q148" s="265">
        <f>Q149+Q151+Q152+Q153+Q155+Q156+Q157+Q159+Q160+Q161+Q150+Q154+Q158+Q162+Q163</f>
        <v>-2378.4640000000004</v>
      </c>
      <c r="R148" s="265">
        <f>R149+R151+R152+R153+R155+R156+R157+R159+R160+R161+R150+R154+R158+R162+R163</f>
        <v>0</v>
      </c>
      <c r="S148" s="265">
        <f t="shared" si="109"/>
        <v>-2202.9010000000003</v>
      </c>
      <c r="T148" s="265">
        <f t="shared" si="109"/>
        <v>-175.56299999999999</v>
      </c>
      <c r="U148" s="265">
        <f t="shared" si="109"/>
        <v>0</v>
      </c>
      <c r="V148" s="265">
        <f t="shared" si="109"/>
        <v>-3.0500000072235522E-3</v>
      </c>
      <c r="W148" s="241"/>
      <c r="X148" s="241"/>
      <c r="Y148" s="241"/>
      <c r="Z148" s="241"/>
      <c r="AA148" s="257"/>
      <c r="AB148" s="266"/>
    </row>
    <row r="149" spans="1:670" ht="68.25" customHeight="1" x14ac:dyDescent="0.2">
      <c r="A149" s="272" t="s">
        <v>109</v>
      </c>
      <c r="B149" s="245"/>
      <c r="C149" s="238"/>
      <c r="D149" s="250" t="s">
        <v>88</v>
      </c>
      <c r="E149" s="246" t="s">
        <v>49</v>
      </c>
      <c r="F149" s="241">
        <v>256879</v>
      </c>
      <c r="G149" s="241">
        <v>125228</v>
      </c>
      <c r="H149" s="241">
        <v>108327</v>
      </c>
      <c r="I149" s="241">
        <v>106439.579</v>
      </c>
      <c r="J149" s="241">
        <f t="shared" ref="J149:J163" si="110">I149-G149</f>
        <v>-18788.421000000002</v>
      </c>
      <c r="K149" s="241">
        <v>106439.579</v>
      </c>
      <c r="L149" s="242">
        <f t="shared" si="105"/>
        <v>98.257663371089393</v>
      </c>
      <c r="M149" s="242">
        <f t="shared" ref="M149:M163" si="111">F149</f>
        <v>256879</v>
      </c>
      <c r="N149" s="241">
        <f t="shared" ref="N149:N151" si="112">M149/F149*100</f>
        <v>100</v>
      </c>
      <c r="O149" s="241">
        <f t="shared" si="106"/>
        <v>0</v>
      </c>
      <c r="P149" s="241">
        <f t="shared" ref="P149:P163" si="113">K149-H149</f>
        <v>-1887.4210000000021</v>
      </c>
      <c r="Q149" s="241">
        <f t="shared" ref="Q149:Q165" si="114">R149+S149+T149</f>
        <v>-1887.421</v>
      </c>
      <c r="R149" s="242"/>
      <c r="S149" s="242">
        <v>-1887.421</v>
      </c>
      <c r="T149" s="241"/>
      <c r="U149" s="241"/>
      <c r="V149" s="241">
        <f t="shared" ref="V149:V159" si="115">P149-Q149-U149</f>
        <v>-2.0463630789890885E-12</v>
      </c>
      <c r="W149" s="241"/>
      <c r="X149" s="241"/>
      <c r="Y149" s="241"/>
      <c r="Z149" s="241"/>
      <c r="AA149" s="239" t="s">
        <v>66</v>
      </c>
      <c r="AB149" s="239" t="s">
        <v>50</v>
      </c>
    </row>
    <row r="150" spans="1:670" ht="69" customHeight="1" x14ac:dyDescent="0.2">
      <c r="B150" s="254"/>
      <c r="C150" s="254"/>
      <c r="D150" s="250" t="s">
        <v>101</v>
      </c>
      <c r="E150" s="246" t="s">
        <v>56</v>
      </c>
      <c r="F150" s="241">
        <v>14826</v>
      </c>
      <c r="G150" s="241">
        <v>14014</v>
      </c>
      <c r="H150" s="241">
        <v>875</v>
      </c>
      <c r="I150" s="241">
        <v>723.1</v>
      </c>
      <c r="J150" s="241">
        <f t="shared" si="110"/>
        <v>-13290.9</v>
      </c>
      <c r="K150" s="241">
        <v>723.1</v>
      </c>
      <c r="L150" s="242">
        <f t="shared" si="105"/>
        <v>82.64</v>
      </c>
      <c r="M150" s="242">
        <f t="shared" si="111"/>
        <v>14826</v>
      </c>
      <c r="N150" s="241">
        <f t="shared" si="112"/>
        <v>100</v>
      </c>
      <c r="O150" s="241">
        <f t="shared" si="106"/>
        <v>0</v>
      </c>
      <c r="P150" s="241">
        <f t="shared" si="113"/>
        <v>-151.89999999999998</v>
      </c>
      <c r="Q150" s="241">
        <f t="shared" si="114"/>
        <v>-151.9</v>
      </c>
      <c r="R150" s="242"/>
      <c r="S150" s="242">
        <v>-151.9</v>
      </c>
      <c r="T150" s="241"/>
      <c r="U150" s="241"/>
      <c r="V150" s="241">
        <v>0</v>
      </c>
      <c r="W150" s="241"/>
      <c r="X150" s="241"/>
      <c r="Y150" s="241"/>
      <c r="Z150" s="241"/>
      <c r="AA150" s="239" t="s">
        <v>66</v>
      </c>
      <c r="AB150" s="239" t="s">
        <v>50</v>
      </c>
    </row>
    <row r="151" spans="1:670" ht="66" customHeight="1" x14ac:dyDescent="0.2">
      <c r="B151" s="245"/>
      <c r="C151" s="238"/>
      <c r="D151" s="250" t="s">
        <v>103</v>
      </c>
      <c r="E151" s="251" t="s">
        <v>58</v>
      </c>
      <c r="F151" s="241">
        <v>8924</v>
      </c>
      <c r="G151" s="241">
        <v>3849</v>
      </c>
      <c r="H151" s="241">
        <v>3289</v>
      </c>
      <c r="I151" s="241">
        <v>3247.3159999999998</v>
      </c>
      <c r="J151" s="241">
        <f t="shared" si="110"/>
        <v>-601.6840000000002</v>
      </c>
      <c r="K151" s="241">
        <v>3247.3159999999998</v>
      </c>
      <c r="L151" s="242">
        <f t="shared" si="105"/>
        <v>98.732623897841293</v>
      </c>
      <c r="M151" s="242">
        <f t="shared" si="111"/>
        <v>8924</v>
      </c>
      <c r="N151" s="241">
        <f t="shared" si="112"/>
        <v>100</v>
      </c>
      <c r="O151" s="241">
        <f t="shared" si="106"/>
        <v>0</v>
      </c>
      <c r="P151" s="241">
        <f t="shared" si="113"/>
        <v>-41.684000000000196</v>
      </c>
      <c r="Q151" s="241">
        <f t="shared" si="114"/>
        <v>-41.683999999999997</v>
      </c>
      <c r="R151" s="242"/>
      <c r="S151" s="242">
        <v>-41.683999999999997</v>
      </c>
      <c r="T151" s="241"/>
      <c r="U151" s="241"/>
      <c r="V151" s="241">
        <v>0</v>
      </c>
      <c r="W151" s="241"/>
      <c r="X151" s="241"/>
      <c r="Y151" s="241"/>
      <c r="Z151" s="241"/>
      <c r="AA151" s="239" t="s">
        <v>66</v>
      </c>
      <c r="AB151" s="239" t="s">
        <v>50</v>
      </c>
    </row>
    <row r="152" spans="1:670" ht="69.75" customHeight="1" x14ac:dyDescent="0.2">
      <c r="B152" s="238"/>
      <c r="C152" s="238"/>
      <c r="D152" s="250" t="s">
        <v>59</v>
      </c>
      <c r="E152" s="246" t="s">
        <v>60</v>
      </c>
      <c r="F152" s="241">
        <v>13564</v>
      </c>
      <c r="G152" s="241">
        <v>6688</v>
      </c>
      <c r="H152" s="241">
        <v>6113</v>
      </c>
      <c r="I152" s="241">
        <v>6076.4750000000004</v>
      </c>
      <c r="J152" s="241">
        <f t="shared" si="110"/>
        <v>-611.52499999999964</v>
      </c>
      <c r="K152" s="241">
        <v>6076.4750000000004</v>
      </c>
      <c r="L152" s="242">
        <f t="shared" si="105"/>
        <v>99.402502862751518</v>
      </c>
      <c r="M152" s="242">
        <f t="shared" si="111"/>
        <v>13564</v>
      </c>
      <c r="N152" s="241">
        <v>100</v>
      </c>
      <c r="O152" s="241">
        <f t="shared" si="106"/>
        <v>0</v>
      </c>
      <c r="P152" s="241">
        <f t="shared" si="113"/>
        <v>-36.524999999999636</v>
      </c>
      <c r="Q152" s="241">
        <f t="shared" si="114"/>
        <v>-36.524999999999999</v>
      </c>
      <c r="R152" s="241"/>
      <c r="S152" s="241">
        <v>-36.524999999999999</v>
      </c>
      <c r="T152" s="241"/>
      <c r="U152" s="241"/>
      <c r="V152" s="241">
        <v>0</v>
      </c>
      <c r="W152" s="241"/>
      <c r="X152" s="241"/>
      <c r="Y152" s="241"/>
      <c r="Z152" s="241"/>
      <c r="AA152" s="239" t="s">
        <v>66</v>
      </c>
      <c r="AB152" s="239" t="s">
        <v>50</v>
      </c>
    </row>
    <row r="153" spans="1:670" ht="70.5" customHeight="1" x14ac:dyDescent="0.2">
      <c r="B153" s="245"/>
      <c r="C153" s="238"/>
      <c r="D153" s="250" t="s">
        <v>61</v>
      </c>
      <c r="E153" s="246" t="s">
        <v>102</v>
      </c>
      <c r="F153" s="241">
        <v>11559</v>
      </c>
      <c r="G153" s="241">
        <v>5298</v>
      </c>
      <c r="H153" s="241">
        <v>4715</v>
      </c>
      <c r="I153" s="241">
        <v>4665.9170000000004</v>
      </c>
      <c r="J153" s="241">
        <f t="shared" si="110"/>
        <v>-632.08299999999963</v>
      </c>
      <c r="K153" s="241">
        <v>4665.9170000000004</v>
      </c>
      <c r="L153" s="242">
        <f t="shared" si="105"/>
        <v>98.959003181336172</v>
      </c>
      <c r="M153" s="242">
        <f t="shared" si="111"/>
        <v>11559</v>
      </c>
      <c r="N153" s="241">
        <f t="shared" ref="N153:N163" si="116">M153/F153*100</f>
        <v>100</v>
      </c>
      <c r="O153" s="241">
        <f t="shared" si="106"/>
        <v>0</v>
      </c>
      <c r="P153" s="241">
        <f t="shared" si="113"/>
        <v>-49.082999999999629</v>
      </c>
      <c r="Q153" s="241">
        <f t="shared" si="114"/>
        <v>-49.082999999999998</v>
      </c>
      <c r="R153" s="242"/>
      <c r="S153" s="242">
        <v>-49.082999999999998</v>
      </c>
      <c r="T153" s="241"/>
      <c r="U153" s="241"/>
      <c r="V153" s="241">
        <f t="shared" si="115"/>
        <v>3.694822225952521E-13</v>
      </c>
      <c r="W153" s="241"/>
      <c r="X153" s="241"/>
      <c r="Y153" s="241"/>
      <c r="Z153" s="241"/>
      <c r="AA153" s="239" t="s">
        <v>66</v>
      </c>
      <c r="AB153" s="239" t="s">
        <v>50</v>
      </c>
    </row>
    <row r="154" spans="1:670" ht="25.5" x14ac:dyDescent="0.2">
      <c r="B154" s="245"/>
      <c r="C154" s="238"/>
      <c r="D154" s="250" t="s">
        <v>89</v>
      </c>
      <c r="E154" s="259" t="s">
        <v>110</v>
      </c>
      <c r="F154" s="241">
        <v>50</v>
      </c>
      <c r="G154" s="241">
        <v>50</v>
      </c>
      <c r="H154" s="241">
        <v>0</v>
      </c>
      <c r="I154" s="241">
        <v>0</v>
      </c>
      <c r="J154" s="241">
        <f t="shared" si="110"/>
        <v>-50</v>
      </c>
      <c r="K154" s="241">
        <v>0</v>
      </c>
      <c r="L154" s="242">
        <v>0</v>
      </c>
      <c r="M154" s="242">
        <f t="shared" si="111"/>
        <v>50</v>
      </c>
      <c r="N154" s="241">
        <f t="shared" si="116"/>
        <v>100</v>
      </c>
      <c r="O154" s="241">
        <f t="shared" si="106"/>
        <v>0</v>
      </c>
      <c r="P154" s="241">
        <f t="shared" si="113"/>
        <v>0</v>
      </c>
      <c r="Q154" s="241">
        <f t="shared" si="114"/>
        <v>0</v>
      </c>
      <c r="R154" s="242"/>
      <c r="S154" s="242"/>
      <c r="T154" s="241"/>
      <c r="U154" s="241"/>
      <c r="V154" s="241">
        <f t="shared" si="115"/>
        <v>0</v>
      </c>
      <c r="W154" s="241"/>
      <c r="X154" s="241"/>
      <c r="Y154" s="241"/>
      <c r="Z154" s="241"/>
      <c r="AA154" s="239"/>
      <c r="AB154" s="239"/>
    </row>
    <row r="155" spans="1:670" ht="69.75" customHeight="1" x14ac:dyDescent="0.2">
      <c r="B155" s="238"/>
      <c r="C155" s="238"/>
      <c r="D155" s="250" t="s">
        <v>64</v>
      </c>
      <c r="E155" s="252" t="s">
        <v>65</v>
      </c>
      <c r="F155" s="241">
        <v>7707</v>
      </c>
      <c r="G155" s="241">
        <v>3275</v>
      </c>
      <c r="H155" s="241">
        <v>2721</v>
      </c>
      <c r="I155" s="241">
        <v>2684.712</v>
      </c>
      <c r="J155" s="241">
        <f t="shared" si="110"/>
        <v>-590.28800000000001</v>
      </c>
      <c r="K155" s="241">
        <v>2684.712</v>
      </c>
      <c r="L155" s="242">
        <f t="shared" si="105"/>
        <v>98.666372657111353</v>
      </c>
      <c r="M155" s="242">
        <f t="shared" si="111"/>
        <v>7707</v>
      </c>
      <c r="N155" s="241">
        <f t="shared" si="116"/>
        <v>100</v>
      </c>
      <c r="O155" s="241">
        <f t="shared" si="106"/>
        <v>0</v>
      </c>
      <c r="P155" s="241">
        <f t="shared" si="113"/>
        <v>-36.288000000000011</v>
      </c>
      <c r="Q155" s="241">
        <f t="shared" si="114"/>
        <v>-36.287999999999997</v>
      </c>
      <c r="R155" s="241"/>
      <c r="S155" s="242">
        <v>-36.287999999999997</v>
      </c>
      <c r="T155" s="241"/>
      <c r="U155" s="241"/>
      <c r="V155" s="241">
        <f t="shared" si="115"/>
        <v>-1.4210854715202004E-14</v>
      </c>
      <c r="W155" s="241"/>
      <c r="X155" s="241"/>
      <c r="Y155" s="241"/>
      <c r="Z155" s="241"/>
      <c r="AA155" s="239" t="s">
        <v>66</v>
      </c>
      <c r="AB155" s="239" t="s">
        <v>50</v>
      </c>
    </row>
    <row r="156" spans="1:670" ht="68.25" customHeight="1" x14ac:dyDescent="0.2">
      <c r="B156" s="238"/>
      <c r="C156" s="238"/>
      <c r="D156" s="250" t="s">
        <v>91</v>
      </c>
      <c r="E156" s="246" t="s">
        <v>92</v>
      </c>
      <c r="F156" s="241">
        <v>44905</v>
      </c>
      <c r="G156" s="241">
        <v>44905</v>
      </c>
      <c r="H156" s="241">
        <v>8879</v>
      </c>
      <c r="I156" s="241">
        <v>30234.435000000001</v>
      </c>
      <c r="J156" s="241">
        <f t="shared" si="110"/>
        <v>-14670.564999999999</v>
      </c>
      <c r="K156" s="241">
        <v>8874.1959999999999</v>
      </c>
      <c r="L156" s="242">
        <f t="shared" si="105"/>
        <v>99.945894807973872</v>
      </c>
      <c r="M156" s="242">
        <f t="shared" si="111"/>
        <v>44905</v>
      </c>
      <c r="N156" s="241">
        <f t="shared" si="116"/>
        <v>100</v>
      </c>
      <c r="O156" s="241">
        <v>0</v>
      </c>
      <c r="P156" s="241">
        <f t="shared" si="113"/>
        <v>-4.8040000000000873</v>
      </c>
      <c r="Q156" s="241">
        <f t="shared" si="114"/>
        <v>-4.8029999999999999</v>
      </c>
      <c r="R156" s="242"/>
      <c r="S156" s="242"/>
      <c r="T156" s="241">
        <v>-4.8029999999999999</v>
      </c>
      <c r="U156" s="241"/>
      <c r="V156" s="241">
        <f t="shared" si="115"/>
        <v>-1.0000000000873754E-3</v>
      </c>
      <c r="W156" s="260"/>
      <c r="X156" s="260"/>
      <c r="Y156" s="260"/>
      <c r="Z156" s="241"/>
      <c r="AA156" s="239" t="s">
        <v>66</v>
      </c>
      <c r="AB156" s="239" t="s">
        <v>269</v>
      </c>
    </row>
    <row r="157" spans="1:670" ht="72" customHeight="1" x14ac:dyDescent="0.2">
      <c r="B157" s="238"/>
      <c r="C157" s="238"/>
      <c r="D157" s="250" t="s">
        <v>93</v>
      </c>
      <c r="E157" s="246" t="s">
        <v>94</v>
      </c>
      <c r="F157" s="241">
        <v>811</v>
      </c>
      <c r="G157" s="241">
        <v>811</v>
      </c>
      <c r="H157" s="241">
        <v>669</v>
      </c>
      <c r="I157" s="241">
        <v>636.03499999999997</v>
      </c>
      <c r="J157" s="241">
        <f t="shared" si="110"/>
        <v>-174.96500000000003</v>
      </c>
      <c r="K157" s="241">
        <v>636.03499999999997</v>
      </c>
      <c r="L157" s="242">
        <f t="shared" si="105"/>
        <v>95.072496263079216</v>
      </c>
      <c r="M157" s="242">
        <f t="shared" si="111"/>
        <v>811</v>
      </c>
      <c r="N157" s="241">
        <f t="shared" si="116"/>
        <v>100</v>
      </c>
      <c r="O157" s="241">
        <f t="shared" ref="O157:O163" si="117">M157-F157</f>
        <v>0</v>
      </c>
      <c r="P157" s="241">
        <f t="shared" si="113"/>
        <v>-32.965000000000032</v>
      </c>
      <c r="Q157" s="241">
        <f t="shared" si="114"/>
        <v>-32.965000000000003</v>
      </c>
      <c r="R157" s="242"/>
      <c r="S157" s="242"/>
      <c r="T157" s="241">
        <v>-32.965000000000003</v>
      </c>
      <c r="U157" s="241"/>
      <c r="V157" s="241">
        <f t="shared" si="115"/>
        <v>-2.8421709430404007E-14</v>
      </c>
      <c r="W157" s="241"/>
      <c r="X157" s="241"/>
      <c r="Y157" s="241"/>
      <c r="Z157" s="241"/>
      <c r="AA157" s="239" t="s">
        <v>66</v>
      </c>
      <c r="AB157" s="239" t="s">
        <v>66</v>
      </c>
    </row>
    <row r="158" spans="1:670" ht="65.25" customHeight="1" x14ac:dyDescent="0.2">
      <c r="B158" s="245"/>
      <c r="C158" s="238"/>
      <c r="D158" s="250" t="s">
        <v>95</v>
      </c>
      <c r="E158" s="284" t="s">
        <v>96</v>
      </c>
      <c r="F158" s="241">
        <v>539</v>
      </c>
      <c r="G158" s="241">
        <v>539</v>
      </c>
      <c r="H158" s="241">
        <v>0</v>
      </c>
      <c r="I158" s="241">
        <v>0</v>
      </c>
      <c r="J158" s="241">
        <f t="shared" si="110"/>
        <v>-539</v>
      </c>
      <c r="K158" s="241">
        <v>0</v>
      </c>
      <c r="L158" s="242">
        <v>0</v>
      </c>
      <c r="M158" s="242">
        <f t="shared" si="111"/>
        <v>539</v>
      </c>
      <c r="N158" s="241">
        <f t="shared" si="116"/>
        <v>100</v>
      </c>
      <c r="O158" s="241">
        <f t="shared" si="117"/>
        <v>0</v>
      </c>
      <c r="P158" s="241">
        <f t="shared" si="113"/>
        <v>0</v>
      </c>
      <c r="Q158" s="241">
        <f t="shared" si="114"/>
        <v>0</v>
      </c>
      <c r="R158" s="241"/>
      <c r="S158" s="242"/>
      <c r="T158" s="241"/>
      <c r="U158" s="241"/>
      <c r="V158" s="241">
        <f t="shared" si="115"/>
        <v>0</v>
      </c>
      <c r="W158" s="241"/>
      <c r="X158" s="241"/>
      <c r="Y158" s="241"/>
      <c r="Z158" s="241"/>
      <c r="AA158" s="239"/>
      <c r="AB158" s="239" t="s">
        <v>66</v>
      </c>
    </row>
    <row r="159" spans="1:670" ht="69.75" customHeight="1" x14ac:dyDescent="0.2">
      <c r="B159" s="238"/>
      <c r="C159" s="238"/>
      <c r="D159" s="250" t="s">
        <v>71</v>
      </c>
      <c r="E159" s="246" t="s">
        <v>104</v>
      </c>
      <c r="F159" s="241">
        <v>6504</v>
      </c>
      <c r="G159" s="241">
        <v>6504</v>
      </c>
      <c r="H159" s="241">
        <v>3289</v>
      </c>
      <c r="I159" s="241">
        <v>3162.9349999999999</v>
      </c>
      <c r="J159" s="241">
        <f t="shared" si="110"/>
        <v>-3341.0650000000001</v>
      </c>
      <c r="K159" s="241">
        <v>3162.9349999999999</v>
      </c>
      <c r="L159" s="242">
        <f t="shared" si="105"/>
        <v>96.167072058376405</v>
      </c>
      <c r="M159" s="242">
        <f t="shared" si="111"/>
        <v>6504</v>
      </c>
      <c r="N159" s="241">
        <f t="shared" si="116"/>
        <v>100</v>
      </c>
      <c r="O159" s="241">
        <f t="shared" si="117"/>
        <v>0</v>
      </c>
      <c r="P159" s="241">
        <f t="shared" si="113"/>
        <v>-126.06500000000005</v>
      </c>
      <c r="Q159" s="241">
        <f t="shared" si="114"/>
        <v>-126.06399999999999</v>
      </c>
      <c r="R159" s="241"/>
      <c r="S159" s="242"/>
      <c r="T159" s="241">
        <v>-126.06399999999999</v>
      </c>
      <c r="U159" s="241"/>
      <c r="V159" s="241">
        <f t="shared" si="115"/>
        <v>-1.0000000000616183E-3</v>
      </c>
      <c r="W159" s="241"/>
      <c r="X159" s="241"/>
      <c r="Y159" s="241"/>
      <c r="Z159" s="241"/>
      <c r="AA159" s="239" t="s">
        <v>66</v>
      </c>
      <c r="AB159" s="239" t="s">
        <v>66</v>
      </c>
    </row>
    <row r="160" spans="1:670" ht="69.75" customHeight="1" x14ac:dyDescent="0.2">
      <c r="B160" s="245"/>
      <c r="C160" s="238"/>
      <c r="D160" s="250" t="s">
        <v>75</v>
      </c>
      <c r="E160" s="246" t="s">
        <v>76</v>
      </c>
      <c r="F160" s="241">
        <v>5680</v>
      </c>
      <c r="G160" s="241">
        <v>5680</v>
      </c>
      <c r="H160" s="241">
        <v>1625</v>
      </c>
      <c r="I160" s="241">
        <v>2414.1379999999999</v>
      </c>
      <c r="J160" s="241">
        <f t="shared" si="110"/>
        <v>-3265.8620000000001</v>
      </c>
      <c r="K160" s="241">
        <v>1624.1379999999999</v>
      </c>
      <c r="L160" s="242">
        <f t="shared" si="105"/>
        <v>99.946953846153846</v>
      </c>
      <c r="M160" s="242">
        <f t="shared" si="111"/>
        <v>5680</v>
      </c>
      <c r="N160" s="241">
        <f t="shared" si="116"/>
        <v>100</v>
      </c>
      <c r="O160" s="241">
        <f t="shared" si="117"/>
        <v>0</v>
      </c>
      <c r="P160" s="241">
        <f t="shared" si="113"/>
        <v>-0.86200000000008004</v>
      </c>
      <c r="Q160" s="241">
        <f t="shared" si="114"/>
        <v>-0.86199999999999999</v>
      </c>
      <c r="R160" s="242"/>
      <c r="S160" s="242"/>
      <c r="T160" s="242">
        <v>-0.86199999999999999</v>
      </c>
      <c r="U160" s="242"/>
      <c r="V160" s="241">
        <v>0</v>
      </c>
      <c r="W160" s="241"/>
      <c r="X160" s="241"/>
      <c r="Y160" s="241"/>
      <c r="Z160" s="241"/>
      <c r="AA160" s="239" t="s">
        <v>66</v>
      </c>
      <c r="AB160" s="239" t="s">
        <v>66</v>
      </c>
    </row>
    <row r="161" spans="1:28" ht="177" customHeight="1" x14ac:dyDescent="0.2">
      <c r="B161" s="238"/>
      <c r="C161" s="238"/>
      <c r="D161" s="250" t="s">
        <v>77</v>
      </c>
      <c r="E161" s="246" t="s">
        <v>78</v>
      </c>
      <c r="F161" s="241">
        <v>260341</v>
      </c>
      <c r="G161" s="241">
        <v>260341</v>
      </c>
      <c r="H161" s="241">
        <v>91500</v>
      </c>
      <c r="I161" s="241">
        <v>142835.372</v>
      </c>
      <c r="J161" s="241">
        <f t="shared" si="110"/>
        <v>-117505.628</v>
      </c>
      <c r="K161" s="241">
        <v>91497.437999999995</v>
      </c>
      <c r="L161" s="242">
        <f t="shared" si="105"/>
        <v>99.997199999999992</v>
      </c>
      <c r="M161" s="242">
        <f t="shared" si="111"/>
        <v>260341</v>
      </c>
      <c r="N161" s="241">
        <f t="shared" si="116"/>
        <v>100</v>
      </c>
      <c r="O161" s="241">
        <f t="shared" si="117"/>
        <v>0</v>
      </c>
      <c r="P161" s="241">
        <f t="shared" si="113"/>
        <v>-2.5620000000053551</v>
      </c>
      <c r="Q161" s="241">
        <f t="shared" si="114"/>
        <v>-2.5609999999999999</v>
      </c>
      <c r="R161" s="241"/>
      <c r="S161" s="242"/>
      <c r="T161" s="241">
        <v>-2.5609999999999999</v>
      </c>
      <c r="U161" s="241"/>
      <c r="V161" s="241">
        <f t="shared" ref="V161:V163" si="118">P161-Q161-U161</f>
        <v>-1.0000000053551616E-3</v>
      </c>
      <c r="W161" s="241"/>
      <c r="X161" s="241"/>
      <c r="Y161" s="241"/>
      <c r="Z161" s="241"/>
      <c r="AA161" s="239" t="s">
        <v>66</v>
      </c>
      <c r="AB161" s="239" t="s">
        <v>270</v>
      </c>
    </row>
    <row r="162" spans="1:28" ht="68.25" customHeight="1" x14ac:dyDescent="0.2">
      <c r="B162" s="245"/>
      <c r="C162" s="238"/>
      <c r="D162" s="250" t="s">
        <v>206</v>
      </c>
      <c r="E162" s="246" t="s">
        <v>247</v>
      </c>
      <c r="F162" s="241">
        <v>3</v>
      </c>
      <c r="G162" s="241">
        <v>3</v>
      </c>
      <c r="H162" s="241">
        <v>3</v>
      </c>
      <c r="I162" s="241">
        <v>1.6919500000000001</v>
      </c>
      <c r="J162" s="241">
        <f t="shared" si="110"/>
        <v>-1.3080499999999999</v>
      </c>
      <c r="K162" s="241">
        <v>1.6919500000000001</v>
      </c>
      <c r="L162" s="242">
        <f t="shared" si="105"/>
        <v>56.398333333333341</v>
      </c>
      <c r="M162" s="242">
        <f t="shared" si="111"/>
        <v>3</v>
      </c>
      <c r="N162" s="241">
        <f t="shared" si="116"/>
        <v>100</v>
      </c>
      <c r="O162" s="241">
        <f t="shared" si="117"/>
        <v>0</v>
      </c>
      <c r="P162" s="241">
        <f t="shared" si="113"/>
        <v>-1.3080499999999999</v>
      </c>
      <c r="Q162" s="241">
        <f t="shared" si="114"/>
        <v>-1.3080000000000001</v>
      </c>
      <c r="R162" s="242"/>
      <c r="S162" s="242"/>
      <c r="T162" s="241">
        <v>-1.3080000000000001</v>
      </c>
      <c r="U162" s="241"/>
      <c r="V162" s="241">
        <f t="shared" si="118"/>
        <v>-4.9999999999883471E-5</v>
      </c>
      <c r="W162" s="241"/>
      <c r="X162" s="241"/>
      <c r="Y162" s="241"/>
      <c r="Z162" s="241"/>
      <c r="AA162" s="239" t="s">
        <v>54</v>
      </c>
      <c r="AB162" s="239" t="s">
        <v>54</v>
      </c>
    </row>
    <row r="163" spans="1:28" ht="67.5" customHeight="1" x14ac:dyDescent="0.2">
      <c r="B163" s="245"/>
      <c r="C163" s="238"/>
      <c r="D163" s="250" t="s">
        <v>83</v>
      </c>
      <c r="E163" s="246" t="s">
        <v>84</v>
      </c>
      <c r="F163" s="241">
        <v>7</v>
      </c>
      <c r="G163" s="241">
        <v>7</v>
      </c>
      <c r="H163" s="241">
        <v>7</v>
      </c>
      <c r="I163" s="241">
        <v>0</v>
      </c>
      <c r="J163" s="241">
        <f t="shared" si="110"/>
        <v>-7</v>
      </c>
      <c r="K163" s="241">
        <v>0</v>
      </c>
      <c r="L163" s="242">
        <f t="shared" si="105"/>
        <v>0</v>
      </c>
      <c r="M163" s="242">
        <f t="shared" si="111"/>
        <v>7</v>
      </c>
      <c r="N163" s="241">
        <f t="shared" si="116"/>
        <v>100</v>
      </c>
      <c r="O163" s="241">
        <f t="shared" si="117"/>
        <v>0</v>
      </c>
      <c r="P163" s="241">
        <f t="shared" si="113"/>
        <v>-7</v>
      </c>
      <c r="Q163" s="241">
        <f t="shared" si="114"/>
        <v>-7</v>
      </c>
      <c r="R163" s="242"/>
      <c r="S163" s="242"/>
      <c r="T163" s="241">
        <v>-7</v>
      </c>
      <c r="U163" s="241"/>
      <c r="V163" s="241">
        <f t="shared" si="118"/>
        <v>0</v>
      </c>
      <c r="W163" s="241"/>
      <c r="X163" s="241"/>
      <c r="Y163" s="241"/>
      <c r="Z163" s="241"/>
      <c r="AA163" s="239" t="s">
        <v>54</v>
      </c>
      <c r="AB163" s="239" t="s">
        <v>54</v>
      </c>
    </row>
    <row r="164" spans="1:28" ht="28.5" customHeight="1" x14ac:dyDescent="0.2">
      <c r="B164" s="245" t="s">
        <v>112</v>
      </c>
      <c r="C164" s="238"/>
      <c r="D164" s="238"/>
      <c r="E164" s="247" t="s">
        <v>113</v>
      </c>
      <c r="F164" s="241">
        <f t="shared" ref="F164:K164" si="119">F165+F166+F169</f>
        <v>6096587</v>
      </c>
      <c r="G164" s="241">
        <f t="shared" si="119"/>
        <v>2490118</v>
      </c>
      <c r="H164" s="241">
        <f t="shared" si="119"/>
        <v>2310993</v>
      </c>
      <c r="I164" s="241">
        <f t="shared" si="119"/>
        <v>2332498.5320000001</v>
      </c>
      <c r="J164" s="241">
        <f t="shared" si="119"/>
        <v>-157619.46799999999</v>
      </c>
      <c r="K164" s="253">
        <f t="shared" si="119"/>
        <v>2310989.7000000002</v>
      </c>
      <c r="L164" s="242">
        <f t="shared" si="105"/>
        <v>99.999857204240783</v>
      </c>
      <c r="M164" s="241">
        <f t="shared" ref="M164:T164" si="120">M165+M166+M169</f>
        <v>6096587</v>
      </c>
      <c r="N164" s="241">
        <v>100</v>
      </c>
      <c r="O164" s="241">
        <f>O165</f>
        <v>0</v>
      </c>
      <c r="P164" s="241">
        <f t="shared" si="120"/>
        <v>-3.2999999999597094</v>
      </c>
      <c r="Q164" s="241">
        <f t="shared" si="114"/>
        <v>-3.298</v>
      </c>
      <c r="R164" s="241">
        <f t="shared" si="120"/>
        <v>0</v>
      </c>
      <c r="S164" s="241">
        <f t="shared" si="120"/>
        <v>0</v>
      </c>
      <c r="T164" s="241">
        <f t="shared" si="120"/>
        <v>-3.298</v>
      </c>
      <c r="U164" s="241">
        <v>0</v>
      </c>
      <c r="V164" s="241">
        <v>0</v>
      </c>
      <c r="W164" s="241"/>
      <c r="X164" s="241"/>
      <c r="Y164" s="241"/>
      <c r="Z164" s="241"/>
      <c r="AA164" s="257"/>
      <c r="AB164" s="239"/>
    </row>
    <row r="165" spans="1:28" ht="25.5" x14ac:dyDescent="0.2">
      <c r="B165" s="245"/>
      <c r="C165" s="238" t="s">
        <v>114</v>
      </c>
      <c r="D165" s="238" t="s">
        <v>77</v>
      </c>
      <c r="E165" s="247" t="s">
        <v>78</v>
      </c>
      <c r="F165" s="241">
        <v>1699033</v>
      </c>
      <c r="G165" s="241">
        <v>692038</v>
      </c>
      <c r="H165" s="241">
        <v>614038</v>
      </c>
      <c r="I165" s="241">
        <v>614037.99899999995</v>
      </c>
      <c r="J165" s="241">
        <f t="shared" ref="J165:J174" si="121">I165-G165</f>
        <v>-78000.001000000047</v>
      </c>
      <c r="K165" s="241">
        <v>614037.99899999995</v>
      </c>
      <c r="L165" s="242">
        <f t="shared" si="105"/>
        <v>99.999999837143633</v>
      </c>
      <c r="M165" s="242">
        <f t="shared" ref="M165:M168" si="122">F165</f>
        <v>1699033</v>
      </c>
      <c r="N165" s="241">
        <f t="shared" ref="N165:N174" si="123">M165/F165*100</f>
        <v>100</v>
      </c>
      <c r="O165" s="241">
        <f t="shared" ref="O165:O168" si="124">M165-F165</f>
        <v>0</v>
      </c>
      <c r="P165" s="241">
        <f t="shared" ref="P165:P168" si="125">K165-H165</f>
        <v>-1.0000000474974513E-3</v>
      </c>
      <c r="Q165" s="241">
        <f t="shared" si="114"/>
        <v>0</v>
      </c>
      <c r="R165" s="241"/>
      <c r="S165" s="241"/>
      <c r="T165" s="241"/>
      <c r="U165" s="241"/>
      <c r="V165" s="241"/>
      <c r="W165" s="241"/>
      <c r="X165" s="241"/>
      <c r="Y165" s="241"/>
      <c r="Z165" s="241"/>
      <c r="AA165" s="239"/>
      <c r="AB165" s="239" t="s">
        <v>50</v>
      </c>
    </row>
    <row r="166" spans="1:28" ht="37.5" customHeight="1" x14ac:dyDescent="0.2">
      <c r="A166" s="236" t="s">
        <v>63</v>
      </c>
      <c r="B166" s="245"/>
      <c r="C166" s="238" t="s">
        <v>115</v>
      </c>
      <c r="E166" s="247" t="s">
        <v>116</v>
      </c>
      <c r="F166" s="241">
        <f t="shared" ref="F166:K166" si="126">F167+F168</f>
        <v>218398</v>
      </c>
      <c r="G166" s="241">
        <f t="shared" si="126"/>
        <v>216346</v>
      </c>
      <c r="H166" s="241">
        <f t="shared" si="126"/>
        <v>145221</v>
      </c>
      <c r="I166" s="241">
        <f t="shared" si="126"/>
        <v>166729.13500000001</v>
      </c>
      <c r="J166" s="241">
        <f t="shared" si="126"/>
        <v>-49616.864999999998</v>
      </c>
      <c r="K166" s="241">
        <f t="shared" si="126"/>
        <v>145220.30299999999</v>
      </c>
      <c r="L166" s="242">
        <f t="shared" si="105"/>
        <v>99.999520041867214</v>
      </c>
      <c r="M166" s="242">
        <f t="shared" si="122"/>
        <v>218398</v>
      </c>
      <c r="N166" s="241">
        <f t="shared" si="123"/>
        <v>100</v>
      </c>
      <c r="O166" s="241">
        <f t="shared" ref="O166" si="127">O167+O168</f>
        <v>0</v>
      </c>
      <c r="P166" s="241">
        <f t="shared" si="125"/>
        <v>-0.69700000001466833</v>
      </c>
      <c r="Q166" s="241">
        <f>Q167+Q168</f>
        <v>-0.69599999999999995</v>
      </c>
      <c r="R166" s="241">
        <f t="shared" ref="R166:S166" si="128">R167+R168</f>
        <v>0</v>
      </c>
      <c r="S166" s="241">
        <f t="shared" si="128"/>
        <v>0</v>
      </c>
      <c r="T166" s="241">
        <f>T167+T168</f>
        <v>-0.69599999999999995</v>
      </c>
      <c r="U166" s="241">
        <f>V166+W166+X166</f>
        <v>-1.0000000073923654E-3</v>
      </c>
      <c r="V166" s="241">
        <f>V167+V168</f>
        <v>-1.0000000073923654E-3</v>
      </c>
      <c r="W166" s="241"/>
      <c r="X166" s="241"/>
      <c r="Y166" s="241"/>
      <c r="Z166" s="241"/>
      <c r="AA166" s="239"/>
      <c r="AB166" s="239"/>
    </row>
    <row r="167" spans="1:28" ht="51" x14ac:dyDescent="0.2">
      <c r="B167" s="245"/>
      <c r="C167" s="238"/>
      <c r="D167" s="238" t="s">
        <v>77</v>
      </c>
      <c r="E167" s="247" t="s">
        <v>78</v>
      </c>
      <c r="F167" s="241">
        <v>159573</v>
      </c>
      <c r="G167" s="241">
        <v>159573</v>
      </c>
      <c r="H167" s="241">
        <v>108164</v>
      </c>
      <c r="I167" s="241">
        <v>129672.459</v>
      </c>
      <c r="J167" s="241">
        <f t="shared" si="121"/>
        <v>-29900.540999999997</v>
      </c>
      <c r="K167" s="241">
        <v>108163.62699999999</v>
      </c>
      <c r="L167" s="242">
        <f t="shared" si="105"/>
        <v>99.999655153285744</v>
      </c>
      <c r="M167" s="242">
        <f t="shared" si="122"/>
        <v>159573</v>
      </c>
      <c r="N167" s="241">
        <f t="shared" si="123"/>
        <v>100</v>
      </c>
      <c r="O167" s="241">
        <f t="shared" si="124"/>
        <v>0</v>
      </c>
      <c r="P167" s="241">
        <f t="shared" si="125"/>
        <v>-0.3730000000068685</v>
      </c>
      <c r="Q167" s="241">
        <f>R167+S167+T167</f>
        <v>-0.372</v>
      </c>
      <c r="R167" s="242"/>
      <c r="S167" s="242"/>
      <c r="T167" s="241">
        <v>-0.372</v>
      </c>
      <c r="U167" s="241"/>
      <c r="V167" s="241">
        <f t="shared" ref="V167:V171" si="129">P167-Q167-U167</f>
        <v>-1.0000000068685067E-3</v>
      </c>
      <c r="W167" s="241"/>
      <c r="X167" s="241"/>
      <c r="Y167" s="241"/>
      <c r="Z167" s="241"/>
      <c r="AA167" s="239" t="s">
        <v>54</v>
      </c>
      <c r="AB167" s="239" t="s">
        <v>50</v>
      </c>
    </row>
    <row r="168" spans="1:28" ht="51" x14ac:dyDescent="0.2">
      <c r="B168" s="245"/>
      <c r="C168" s="238"/>
      <c r="D168" s="238" t="s">
        <v>117</v>
      </c>
      <c r="E168" s="247" t="s">
        <v>118</v>
      </c>
      <c r="F168" s="241">
        <v>58825</v>
      </c>
      <c r="G168" s="241">
        <v>56773</v>
      </c>
      <c r="H168" s="241">
        <v>37057</v>
      </c>
      <c r="I168" s="241">
        <v>37056.675999999999</v>
      </c>
      <c r="J168" s="241">
        <f t="shared" si="121"/>
        <v>-19716.324000000001</v>
      </c>
      <c r="K168" s="241">
        <v>37056.675999999999</v>
      </c>
      <c r="L168" s="242">
        <f t="shared" si="105"/>
        <v>99.999125671263187</v>
      </c>
      <c r="M168" s="242">
        <f t="shared" si="122"/>
        <v>58825</v>
      </c>
      <c r="N168" s="241">
        <f t="shared" si="123"/>
        <v>100</v>
      </c>
      <c r="O168" s="241">
        <f t="shared" si="124"/>
        <v>0</v>
      </c>
      <c r="P168" s="241">
        <f t="shared" si="125"/>
        <v>-0.32400000000052387</v>
      </c>
      <c r="Q168" s="241">
        <f t="shared" ref="Q168:Q172" si="130">R168+S168+T168</f>
        <v>-0.32400000000000001</v>
      </c>
      <c r="R168" s="242"/>
      <c r="S168" s="242"/>
      <c r="T168" s="241">
        <v>-0.32400000000000001</v>
      </c>
      <c r="U168" s="241"/>
      <c r="V168" s="241">
        <f t="shared" si="129"/>
        <v>-5.2385873416938011E-13</v>
      </c>
      <c r="W168" s="241"/>
      <c r="X168" s="241"/>
      <c r="Y168" s="241"/>
      <c r="Z168" s="241"/>
      <c r="AA168" s="239" t="s">
        <v>54</v>
      </c>
      <c r="AB168" s="239" t="s">
        <v>50</v>
      </c>
    </row>
    <row r="169" spans="1:28" ht="42.75" customHeight="1" x14ac:dyDescent="0.2">
      <c r="B169" s="245"/>
      <c r="C169" s="238" t="s">
        <v>119</v>
      </c>
      <c r="D169" s="238"/>
      <c r="E169" s="247" t="s">
        <v>120</v>
      </c>
      <c r="F169" s="241">
        <f t="shared" ref="F169:I169" si="131">F170+F171+F172</f>
        <v>4179156</v>
      </c>
      <c r="G169" s="241">
        <f t="shared" si="131"/>
        <v>1581734</v>
      </c>
      <c r="H169" s="241">
        <f t="shared" si="131"/>
        <v>1551734</v>
      </c>
      <c r="I169" s="241">
        <f t="shared" si="131"/>
        <v>1551731.398</v>
      </c>
      <c r="J169" s="241">
        <f t="shared" si="121"/>
        <v>-30002.601999999955</v>
      </c>
      <c r="K169" s="241">
        <f t="shared" ref="K169:Q169" si="132">K170+K171+K172</f>
        <v>1551731.398</v>
      </c>
      <c r="L169" s="242">
        <f t="shared" si="105"/>
        <v>99.99983231662128</v>
      </c>
      <c r="M169" s="242">
        <f t="shared" si="132"/>
        <v>4179156</v>
      </c>
      <c r="N169" s="241">
        <f t="shared" si="123"/>
        <v>100</v>
      </c>
      <c r="O169" s="241">
        <f>O170</f>
        <v>0</v>
      </c>
      <c r="P169" s="241">
        <f t="shared" si="132"/>
        <v>-2.6019999998975436</v>
      </c>
      <c r="Q169" s="241">
        <f t="shared" si="132"/>
        <v>-2.6019999999999999</v>
      </c>
      <c r="R169" s="241">
        <f t="shared" ref="R169:V169" si="133">R170</f>
        <v>0</v>
      </c>
      <c r="S169" s="241">
        <f>S172</f>
        <v>0</v>
      </c>
      <c r="T169" s="241">
        <f>T170+T171+T172</f>
        <v>-2.6019999999999999</v>
      </c>
      <c r="U169" s="241">
        <f t="shared" si="133"/>
        <v>0</v>
      </c>
      <c r="V169" s="241">
        <f t="shared" si="133"/>
        <v>9.3132168643705882E-11</v>
      </c>
      <c r="W169" s="241"/>
      <c r="X169" s="241"/>
      <c r="Y169" s="241"/>
      <c r="Z169" s="241"/>
      <c r="AA169" s="239"/>
      <c r="AB169" s="239"/>
    </row>
    <row r="170" spans="1:28" ht="25.5" x14ac:dyDescent="0.2">
      <c r="B170" s="245"/>
      <c r="C170" s="238"/>
      <c r="D170" s="238" t="s">
        <v>77</v>
      </c>
      <c r="E170" s="247" t="s">
        <v>78</v>
      </c>
      <c r="F170" s="241">
        <v>3590658</v>
      </c>
      <c r="G170" s="241">
        <v>1404974</v>
      </c>
      <c r="H170" s="241">
        <v>1374974</v>
      </c>
      <c r="I170" s="241">
        <v>1374972.2250000001</v>
      </c>
      <c r="J170" s="241">
        <f t="shared" si="121"/>
        <v>-30001.774999999907</v>
      </c>
      <c r="K170" s="241">
        <v>1374972.2250000001</v>
      </c>
      <c r="L170" s="242">
        <f t="shared" si="105"/>
        <v>99.999870906649875</v>
      </c>
      <c r="M170" s="242">
        <f t="shared" ref="M170:M172" si="134">F170</f>
        <v>3590658</v>
      </c>
      <c r="N170" s="241">
        <f t="shared" si="123"/>
        <v>100</v>
      </c>
      <c r="O170" s="241">
        <f t="shared" ref="O170:O174" si="135">M170-F170</f>
        <v>0</v>
      </c>
      <c r="P170" s="241">
        <f t="shared" ref="P170:P174" si="136">K170-H170</f>
        <v>-1.7749999999068677</v>
      </c>
      <c r="Q170" s="241">
        <f t="shared" si="130"/>
        <v>-1.7749999999999999</v>
      </c>
      <c r="R170" s="241"/>
      <c r="S170" s="241"/>
      <c r="T170" s="241">
        <v>-1.7749999999999999</v>
      </c>
      <c r="U170" s="241"/>
      <c r="V170" s="241">
        <f t="shared" si="129"/>
        <v>9.3132168643705882E-11</v>
      </c>
      <c r="W170" s="241"/>
      <c r="X170" s="241"/>
      <c r="Y170" s="241"/>
      <c r="Z170" s="241"/>
      <c r="AB170" s="239"/>
    </row>
    <row r="171" spans="1:28" ht="53.25" customHeight="1" x14ac:dyDescent="0.2">
      <c r="B171" s="245"/>
      <c r="C171" s="238"/>
      <c r="D171" s="238" t="s">
        <v>235</v>
      </c>
      <c r="E171" s="247" t="s">
        <v>84</v>
      </c>
      <c r="F171" s="241">
        <v>588200</v>
      </c>
      <c r="G171" s="241">
        <v>176462</v>
      </c>
      <c r="H171" s="241">
        <v>176462</v>
      </c>
      <c r="I171" s="241">
        <v>176461.51</v>
      </c>
      <c r="J171" s="241">
        <f t="shared" si="121"/>
        <v>-0.48999999999068677</v>
      </c>
      <c r="K171" s="241">
        <v>176461.51</v>
      </c>
      <c r="L171" s="242">
        <f t="shared" si="105"/>
        <v>99.999722319819568</v>
      </c>
      <c r="M171" s="242">
        <f t="shared" si="134"/>
        <v>588200</v>
      </c>
      <c r="N171" s="241">
        <f t="shared" si="123"/>
        <v>100</v>
      </c>
      <c r="O171" s="241">
        <f t="shared" si="135"/>
        <v>0</v>
      </c>
      <c r="P171" s="241">
        <f t="shared" si="136"/>
        <v>-0.48999999999068677</v>
      </c>
      <c r="Q171" s="241">
        <f t="shared" si="130"/>
        <v>-0.49</v>
      </c>
      <c r="R171" s="241"/>
      <c r="S171" s="242"/>
      <c r="T171" s="241">
        <v>-0.49</v>
      </c>
      <c r="U171" s="241"/>
      <c r="V171" s="241">
        <f t="shared" si="129"/>
        <v>9.3132168643705882E-12</v>
      </c>
      <c r="W171" s="241"/>
      <c r="X171" s="241"/>
      <c r="Y171" s="241"/>
      <c r="Z171" s="241"/>
      <c r="AA171" s="239" t="s">
        <v>54</v>
      </c>
      <c r="AB171" s="239" t="s">
        <v>274</v>
      </c>
    </row>
    <row r="172" spans="1:28" ht="65.25" customHeight="1" x14ac:dyDescent="0.2">
      <c r="B172" s="245"/>
      <c r="C172" s="238"/>
      <c r="D172" s="238" t="s">
        <v>121</v>
      </c>
      <c r="E172" s="247" t="s">
        <v>122</v>
      </c>
      <c r="F172" s="241">
        <v>298</v>
      </c>
      <c r="G172" s="241">
        <v>298</v>
      </c>
      <c r="H172" s="241">
        <v>298</v>
      </c>
      <c r="I172" s="241">
        <v>297.66300000000001</v>
      </c>
      <c r="J172" s="241">
        <f t="shared" si="121"/>
        <v>-0.33699999999998909</v>
      </c>
      <c r="K172" s="241">
        <v>297.66300000000001</v>
      </c>
      <c r="L172" s="242">
        <f t="shared" si="105"/>
        <v>99.886912751677855</v>
      </c>
      <c r="M172" s="242">
        <f t="shared" si="134"/>
        <v>298</v>
      </c>
      <c r="N172" s="241">
        <f t="shared" si="123"/>
        <v>100</v>
      </c>
      <c r="O172" s="241">
        <f t="shared" si="135"/>
        <v>0</v>
      </c>
      <c r="P172" s="241">
        <f t="shared" si="136"/>
        <v>-0.33699999999998909</v>
      </c>
      <c r="Q172" s="241">
        <f t="shared" si="130"/>
        <v>-0.33700000000000002</v>
      </c>
      <c r="R172" s="241"/>
      <c r="S172" s="241"/>
      <c r="T172" s="241">
        <v>-0.33700000000000002</v>
      </c>
      <c r="U172" s="241"/>
      <c r="V172" s="241">
        <v>0</v>
      </c>
      <c r="W172" s="241"/>
      <c r="X172" s="241"/>
      <c r="Y172" s="241"/>
      <c r="Z172" s="241"/>
      <c r="AA172" s="239" t="s">
        <v>54</v>
      </c>
      <c r="AB172" s="239" t="s">
        <v>54</v>
      </c>
    </row>
    <row r="173" spans="1:28" ht="27.75" customHeight="1" x14ac:dyDescent="0.2">
      <c r="B173" s="245" t="s">
        <v>123</v>
      </c>
      <c r="C173" s="238"/>
      <c r="D173" s="238"/>
      <c r="E173" s="247" t="s">
        <v>124</v>
      </c>
      <c r="F173" s="241">
        <f t="shared" ref="F173:I173" si="137">F174</f>
        <v>2634929</v>
      </c>
      <c r="G173" s="241">
        <f t="shared" si="137"/>
        <v>1205333</v>
      </c>
      <c r="H173" s="241">
        <f t="shared" si="137"/>
        <v>965608</v>
      </c>
      <c r="I173" s="241">
        <f t="shared" si="137"/>
        <v>965607.44799999997</v>
      </c>
      <c r="J173" s="241">
        <f t="shared" si="121"/>
        <v>-239725.55200000003</v>
      </c>
      <c r="K173" s="241">
        <f>K174</f>
        <v>965607.44799999997</v>
      </c>
      <c r="L173" s="242">
        <f t="shared" si="105"/>
        <v>99.999942833945028</v>
      </c>
      <c r="M173" s="241">
        <f>M174</f>
        <v>2634929</v>
      </c>
      <c r="N173" s="241">
        <f t="shared" si="123"/>
        <v>100</v>
      </c>
      <c r="O173" s="240">
        <f t="shared" si="135"/>
        <v>0</v>
      </c>
      <c r="P173" s="241">
        <f t="shared" si="136"/>
        <v>-0.55200000002514571</v>
      </c>
      <c r="Q173" s="241">
        <f t="shared" ref="Q173:T173" si="138">Q174</f>
        <v>-0.55200000000000005</v>
      </c>
      <c r="R173" s="241">
        <v>0</v>
      </c>
      <c r="S173" s="241">
        <f t="shared" si="138"/>
        <v>0</v>
      </c>
      <c r="T173" s="241">
        <f t="shared" si="138"/>
        <v>-0.55200000000000005</v>
      </c>
      <c r="U173" s="241">
        <v>0</v>
      </c>
      <c r="V173" s="241">
        <v>0</v>
      </c>
      <c r="W173" s="241"/>
      <c r="X173" s="241"/>
      <c r="Y173" s="241"/>
      <c r="Z173" s="241"/>
      <c r="AA173" s="239"/>
      <c r="AB173" s="239"/>
    </row>
    <row r="174" spans="1:28" ht="65.25" customHeight="1" x14ac:dyDescent="0.2">
      <c r="B174" s="245"/>
      <c r="C174" s="250" t="s">
        <v>46</v>
      </c>
      <c r="D174" s="250" t="s">
        <v>125</v>
      </c>
      <c r="E174" s="246" t="s">
        <v>126</v>
      </c>
      <c r="F174" s="241">
        <v>2634929</v>
      </c>
      <c r="G174" s="241">
        <v>1205333</v>
      </c>
      <c r="H174" s="241">
        <v>965608</v>
      </c>
      <c r="I174" s="241">
        <v>965607.44799999997</v>
      </c>
      <c r="J174" s="241">
        <f t="shared" si="121"/>
        <v>-239725.55200000003</v>
      </c>
      <c r="K174" s="241">
        <v>965607.44799999997</v>
      </c>
      <c r="L174" s="242">
        <f t="shared" si="105"/>
        <v>99.999942833945028</v>
      </c>
      <c r="M174" s="242">
        <f t="shared" ref="M174:M195" si="139">F174</f>
        <v>2634929</v>
      </c>
      <c r="N174" s="241">
        <f t="shared" si="123"/>
        <v>100</v>
      </c>
      <c r="O174" s="241">
        <f t="shared" si="135"/>
        <v>0</v>
      </c>
      <c r="P174" s="241">
        <f t="shared" si="136"/>
        <v>-0.55200000002514571</v>
      </c>
      <c r="Q174" s="241">
        <f t="shared" ref="Q174:Q191" si="140">R174+S174+T174</f>
        <v>-0.55200000000000005</v>
      </c>
      <c r="R174" s="242"/>
      <c r="S174" s="242"/>
      <c r="T174" s="241">
        <v>-0.55200000000000005</v>
      </c>
      <c r="U174" s="241"/>
      <c r="V174" s="241">
        <f>P174-Q174-U174</f>
        <v>-2.5145663329340096E-11</v>
      </c>
      <c r="W174" s="241"/>
      <c r="X174" s="241"/>
      <c r="Y174" s="241"/>
      <c r="Z174" s="241"/>
      <c r="AA174" s="239" t="s">
        <v>66</v>
      </c>
      <c r="AB174" s="239" t="s">
        <v>66</v>
      </c>
    </row>
    <row r="175" spans="1:28" ht="83.25" customHeight="1" x14ac:dyDescent="0.2">
      <c r="B175" s="238" t="s">
        <v>127</v>
      </c>
      <c r="C175" s="238"/>
      <c r="D175" s="238"/>
      <c r="E175" s="46" t="s">
        <v>258</v>
      </c>
      <c r="F175" s="273">
        <f t="shared" ref="F175:H175" si="141">F176</f>
        <v>130637</v>
      </c>
      <c r="G175" s="241">
        <f t="shared" si="141"/>
        <v>93933</v>
      </c>
      <c r="H175" s="241">
        <f t="shared" si="141"/>
        <v>90343</v>
      </c>
      <c r="I175" s="241">
        <f>+I176</f>
        <v>90592.693000000014</v>
      </c>
      <c r="J175" s="241">
        <f t="shared" ref="J175:M175" si="142">J176</f>
        <v>-3340.3070000000002</v>
      </c>
      <c r="K175" s="241">
        <f t="shared" si="142"/>
        <v>89503.182000000001</v>
      </c>
      <c r="L175" s="242">
        <f t="shared" si="105"/>
        <v>99.070411653365511</v>
      </c>
      <c r="M175" s="241">
        <f t="shared" si="142"/>
        <v>130637</v>
      </c>
      <c r="N175" s="241">
        <v>100</v>
      </c>
      <c r="O175" s="241">
        <f t="shared" ref="O175:S175" si="143">O176</f>
        <v>0</v>
      </c>
      <c r="P175" s="241">
        <f t="shared" si="143"/>
        <v>-839.81800000000067</v>
      </c>
      <c r="Q175" s="241">
        <f>+R175+S175+T175</f>
        <v>-839.8130000000001</v>
      </c>
      <c r="R175" s="241">
        <f t="shared" si="143"/>
        <v>0</v>
      </c>
      <c r="S175" s="241">
        <f t="shared" si="143"/>
        <v>-20.72</v>
      </c>
      <c r="T175" s="241">
        <f>+T176</f>
        <v>-819.09300000000007</v>
      </c>
      <c r="U175" s="241">
        <f>U176+U180</f>
        <v>0</v>
      </c>
      <c r="V175" s="241">
        <f>V176+V180</f>
        <v>-4.0000000005142311E-3</v>
      </c>
      <c r="W175" s="241"/>
      <c r="X175" s="241"/>
      <c r="Y175" s="241"/>
      <c r="Z175" s="241"/>
      <c r="AA175" s="243" t="s">
        <v>63</v>
      </c>
      <c r="AB175" s="239"/>
    </row>
    <row r="176" spans="1:28" ht="25.5" x14ac:dyDescent="0.2">
      <c r="B176" s="254"/>
      <c r="C176" s="238" t="s">
        <v>46</v>
      </c>
      <c r="D176" s="238"/>
      <c r="E176" s="269" t="s">
        <v>47</v>
      </c>
      <c r="F176" s="242">
        <f>F177+F178+F179+F180+F181+F182+F183+F184+F185+F186+F187+F190+F189+F188</f>
        <v>130637</v>
      </c>
      <c r="G176" s="242">
        <f t="shared" ref="G176:V176" si="144">G177+G178+G179+G180+G181+G182+G183+G184+G185+G186+G187+G190+G189+G188</f>
        <v>93933</v>
      </c>
      <c r="H176" s="242">
        <f t="shared" si="144"/>
        <v>90343</v>
      </c>
      <c r="I176" s="242">
        <f t="shared" si="144"/>
        <v>90592.693000000014</v>
      </c>
      <c r="J176" s="242">
        <f t="shared" si="144"/>
        <v>-3340.3070000000002</v>
      </c>
      <c r="K176" s="242">
        <f t="shared" si="144"/>
        <v>89503.182000000001</v>
      </c>
      <c r="L176" s="242">
        <f t="shared" si="105"/>
        <v>99.070411653365511</v>
      </c>
      <c r="M176" s="242">
        <f t="shared" si="144"/>
        <v>130637</v>
      </c>
      <c r="N176" s="242">
        <f t="shared" si="144"/>
        <v>1400</v>
      </c>
      <c r="O176" s="242">
        <f t="shared" si="144"/>
        <v>0</v>
      </c>
      <c r="P176" s="242">
        <f t="shared" si="144"/>
        <v>-839.81800000000067</v>
      </c>
      <c r="Q176" s="242">
        <f t="shared" si="144"/>
        <v>-839.81299999999999</v>
      </c>
      <c r="R176" s="242">
        <f t="shared" si="144"/>
        <v>0</v>
      </c>
      <c r="S176" s="242">
        <f t="shared" si="144"/>
        <v>-20.72</v>
      </c>
      <c r="T176" s="242">
        <f t="shared" si="144"/>
        <v>-819.09300000000007</v>
      </c>
      <c r="U176" s="242">
        <f t="shared" si="144"/>
        <v>0</v>
      </c>
      <c r="V176" s="242">
        <f t="shared" si="144"/>
        <v>-4.0000000005142311E-3</v>
      </c>
      <c r="W176" s="241"/>
      <c r="X176" s="241"/>
      <c r="Y176" s="241"/>
      <c r="Z176" s="241"/>
      <c r="AA176" s="239"/>
      <c r="AB176" s="239"/>
    </row>
    <row r="177" spans="2:28" x14ac:dyDescent="0.2">
      <c r="B177" s="254"/>
      <c r="C177" s="254"/>
      <c r="D177" s="238" t="s">
        <v>88</v>
      </c>
      <c r="E177" s="247" t="s">
        <v>49</v>
      </c>
      <c r="F177" s="241">
        <v>81398</v>
      </c>
      <c r="G177" s="241">
        <v>54089</v>
      </c>
      <c r="H177" s="241">
        <v>54089</v>
      </c>
      <c r="I177" s="241">
        <v>54089</v>
      </c>
      <c r="J177" s="241">
        <f t="shared" ref="J177:J191" si="145">I177-G177</f>
        <v>0</v>
      </c>
      <c r="K177" s="241">
        <v>54089</v>
      </c>
      <c r="L177" s="242">
        <f t="shared" si="105"/>
        <v>100</v>
      </c>
      <c r="M177" s="242">
        <f t="shared" si="139"/>
        <v>81398</v>
      </c>
      <c r="N177" s="241">
        <f t="shared" ref="N177:N191" si="146">M177/F177*100</f>
        <v>100</v>
      </c>
      <c r="O177" s="241">
        <v>0</v>
      </c>
      <c r="P177" s="241">
        <f t="shared" ref="P177:P191" si="147">K177-H177</f>
        <v>0</v>
      </c>
      <c r="Q177" s="241">
        <f t="shared" si="140"/>
        <v>0</v>
      </c>
      <c r="R177" s="242"/>
      <c r="S177" s="242"/>
      <c r="T177" s="241"/>
      <c r="U177" s="241"/>
      <c r="V177" s="241">
        <f t="shared" ref="V177:V181" si="148">P177-Q177-U177</f>
        <v>0</v>
      </c>
      <c r="W177" s="241"/>
      <c r="X177" s="241"/>
      <c r="Y177" s="241"/>
      <c r="Z177" s="241"/>
      <c r="AA177" s="239"/>
      <c r="AB177" s="239"/>
    </row>
    <row r="178" spans="2:28" x14ac:dyDescent="0.2">
      <c r="B178" s="254"/>
      <c r="C178" s="254"/>
      <c r="D178" s="250" t="s">
        <v>101</v>
      </c>
      <c r="E178" s="246" t="s">
        <v>56</v>
      </c>
      <c r="F178" s="241">
        <v>4944</v>
      </c>
      <c r="G178" s="241">
        <v>3168</v>
      </c>
      <c r="H178" s="241">
        <v>3168</v>
      </c>
      <c r="I178" s="241">
        <v>3168</v>
      </c>
      <c r="J178" s="241">
        <f t="shared" si="145"/>
        <v>0</v>
      </c>
      <c r="K178" s="241">
        <v>3168</v>
      </c>
      <c r="L178" s="242">
        <f t="shared" si="105"/>
        <v>100</v>
      </c>
      <c r="M178" s="242">
        <f t="shared" si="139"/>
        <v>4944</v>
      </c>
      <c r="N178" s="241">
        <f t="shared" si="146"/>
        <v>100</v>
      </c>
      <c r="O178" s="241">
        <f t="shared" ref="O178:O186" si="149">M178-F178</f>
        <v>0</v>
      </c>
      <c r="P178" s="241">
        <f t="shared" si="147"/>
        <v>0</v>
      </c>
      <c r="Q178" s="241">
        <f>+S178+T178</f>
        <v>0</v>
      </c>
      <c r="R178" s="242"/>
      <c r="S178" s="242"/>
      <c r="T178" s="241"/>
      <c r="U178" s="241"/>
      <c r="V178" s="241">
        <v>0</v>
      </c>
      <c r="W178" s="241"/>
      <c r="X178" s="241"/>
      <c r="Y178" s="241"/>
      <c r="Z178" s="241"/>
      <c r="AA178" s="239"/>
      <c r="AB178" s="239"/>
    </row>
    <row r="179" spans="2:28" ht="67.5" customHeight="1" x14ac:dyDescent="0.2">
      <c r="B179" s="245"/>
      <c r="C179" s="238"/>
      <c r="D179" s="250" t="s">
        <v>103</v>
      </c>
      <c r="E179" s="251" t="s">
        <v>58</v>
      </c>
      <c r="F179" s="241">
        <v>2580</v>
      </c>
      <c r="G179" s="241">
        <v>1641</v>
      </c>
      <c r="H179" s="241">
        <v>1641</v>
      </c>
      <c r="I179" s="241">
        <v>1634.2739999999999</v>
      </c>
      <c r="J179" s="241">
        <f t="shared" si="145"/>
        <v>-6.7260000000001128</v>
      </c>
      <c r="K179" s="241">
        <v>1634.2739999999999</v>
      </c>
      <c r="L179" s="242">
        <f t="shared" si="105"/>
        <v>99.590127970749535</v>
      </c>
      <c r="M179" s="242">
        <f t="shared" si="139"/>
        <v>2580</v>
      </c>
      <c r="N179" s="241">
        <f t="shared" si="146"/>
        <v>100</v>
      </c>
      <c r="O179" s="241">
        <f t="shared" si="149"/>
        <v>0</v>
      </c>
      <c r="P179" s="241">
        <f t="shared" si="147"/>
        <v>-6.7260000000001128</v>
      </c>
      <c r="Q179" s="241">
        <f t="shared" si="140"/>
        <v>-6.726</v>
      </c>
      <c r="R179" s="242"/>
      <c r="S179" s="242">
        <v>-6.726</v>
      </c>
      <c r="T179" s="241"/>
      <c r="U179" s="241"/>
      <c r="V179" s="241">
        <v>0</v>
      </c>
      <c r="W179" s="241"/>
      <c r="X179" s="241"/>
      <c r="Y179" s="241"/>
      <c r="Z179" s="241"/>
      <c r="AA179" s="239" t="s">
        <v>66</v>
      </c>
      <c r="AB179" s="239" t="s">
        <v>66</v>
      </c>
    </row>
    <row r="180" spans="2:28" x14ac:dyDescent="0.2">
      <c r="B180" s="254"/>
      <c r="C180" s="254"/>
      <c r="D180" s="238" t="s">
        <v>59</v>
      </c>
      <c r="E180" s="247" t="s">
        <v>60</v>
      </c>
      <c r="F180" s="241">
        <v>4448</v>
      </c>
      <c r="G180" s="241">
        <v>2998</v>
      </c>
      <c r="H180" s="241">
        <v>2998</v>
      </c>
      <c r="I180" s="241">
        <v>2998</v>
      </c>
      <c r="J180" s="241">
        <f t="shared" si="145"/>
        <v>0</v>
      </c>
      <c r="K180" s="241">
        <v>2998</v>
      </c>
      <c r="L180" s="242">
        <f t="shared" si="105"/>
        <v>100</v>
      </c>
      <c r="M180" s="242">
        <f t="shared" si="139"/>
        <v>4448</v>
      </c>
      <c r="N180" s="241">
        <f t="shared" si="146"/>
        <v>100</v>
      </c>
      <c r="O180" s="241">
        <v>0</v>
      </c>
      <c r="P180" s="241">
        <f t="shared" si="147"/>
        <v>0</v>
      </c>
      <c r="Q180" s="241">
        <f t="shared" si="140"/>
        <v>0</v>
      </c>
      <c r="R180" s="242"/>
      <c r="S180" s="242"/>
      <c r="T180" s="241"/>
      <c r="U180" s="241"/>
      <c r="V180" s="241">
        <f t="shared" si="148"/>
        <v>0</v>
      </c>
      <c r="W180" s="241"/>
      <c r="X180" s="241"/>
      <c r="Y180" s="241"/>
      <c r="Z180" s="241"/>
      <c r="AA180" s="239"/>
      <c r="AB180" s="239"/>
    </row>
    <row r="181" spans="2:28" ht="67.5" customHeight="1" x14ac:dyDescent="0.2">
      <c r="B181" s="254"/>
      <c r="C181" s="254"/>
      <c r="D181" s="250" t="s">
        <v>61</v>
      </c>
      <c r="E181" s="246" t="s">
        <v>62</v>
      </c>
      <c r="F181" s="241">
        <v>3663</v>
      </c>
      <c r="G181" s="241">
        <v>2412</v>
      </c>
      <c r="H181" s="241">
        <v>2412</v>
      </c>
      <c r="I181" s="241">
        <v>2403.8049999999998</v>
      </c>
      <c r="J181" s="241">
        <f t="shared" si="145"/>
        <v>-8.1950000000001637</v>
      </c>
      <c r="K181" s="241">
        <v>2403.8049999999998</v>
      </c>
      <c r="L181" s="242">
        <f t="shared" si="105"/>
        <v>99.660240464344938</v>
      </c>
      <c r="M181" s="242">
        <f t="shared" si="139"/>
        <v>3663</v>
      </c>
      <c r="N181" s="241">
        <f t="shared" si="146"/>
        <v>100</v>
      </c>
      <c r="O181" s="241">
        <v>0</v>
      </c>
      <c r="P181" s="241">
        <f t="shared" si="147"/>
        <v>-8.1950000000001637</v>
      </c>
      <c r="Q181" s="241">
        <f t="shared" si="140"/>
        <v>-8.1950000000000003</v>
      </c>
      <c r="R181" s="242"/>
      <c r="S181" s="242">
        <v>-8.1950000000000003</v>
      </c>
      <c r="T181" s="241"/>
      <c r="U181" s="241"/>
      <c r="V181" s="241">
        <f t="shared" si="148"/>
        <v>-1.6342482922482304E-13</v>
      </c>
      <c r="W181" s="241"/>
      <c r="X181" s="241"/>
      <c r="Y181" s="241"/>
      <c r="Z181" s="241"/>
      <c r="AA181" s="239" t="s">
        <v>66</v>
      </c>
      <c r="AB181" s="239" t="s">
        <v>66</v>
      </c>
    </row>
    <row r="182" spans="2:28" ht="70.5" customHeight="1" x14ac:dyDescent="0.2">
      <c r="B182" s="254"/>
      <c r="C182" s="254"/>
      <c r="D182" s="250" t="s">
        <v>64</v>
      </c>
      <c r="E182" s="274" t="s">
        <v>65</v>
      </c>
      <c r="F182" s="241">
        <v>2052</v>
      </c>
      <c r="G182" s="241">
        <v>1212</v>
      </c>
      <c r="H182" s="241">
        <v>1212</v>
      </c>
      <c r="I182" s="241">
        <v>1206.201</v>
      </c>
      <c r="J182" s="241">
        <f t="shared" si="145"/>
        <v>-5.7989999999999782</v>
      </c>
      <c r="K182" s="241">
        <v>1206.201</v>
      </c>
      <c r="L182" s="242">
        <f t="shared" si="105"/>
        <v>99.521534653465352</v>
      </c>
      <c r="M182" s="242">
        <f t="shared" si="139"/>
        <v>2052</v>
      </c>
      <c r="N182" s="241">
        <f t="shared" si="146"/>
        <v>100</v>
      </c>
      <c r="O182" s="241">
        <v>0</v>
      </c>
      <c r="P182" s="241">
        <f t="shared" si="147"/>
        <v>-5.7989999999999782</v>
      </c>
      <c r="Q182" s="241">
        <f t="shared" si="140"/>
        <v>-5.7990000000000004</v>
      </c>
      <c r="R182" s="242"/>
      <c r="S182" s="242">
        <v>-5.7990000000000004</v>
      </c>
      <c r="T182" s="241"/>
      <c r="U182" s="241"/>
      <c r="V182" s="241">
        <v>0</v>
      </c>
      <c r="W182" s="241"/>
      <c r="X182" s="241"/>
      <c r="Y182" s="241"/>
      <c r="Z182" s="241"/>
      <c r="AA182" s="239" t="s">
        <v>66</v>
      </c>
      <c r="AB182" s="239" t="s">
        <v>66</v>
      </c>
    </row>
    <row r="183" spans="2:28" ht="67.5" customHeight="1" x14ac:dyDescent="0.2">
      <c r="B183" s="254"/>
      <c r="C183" s="254"/>
      <c r="D183" s="250" t="s">
        <v>71</v>
      </c>
      <c r="E183" s="246" t="s">
        <v>104</v>
      </c>
      <c r="F183" s="241">
        <v>784</v>
      </c>
      <c r="G183" s="241">
        <v>784</v>
      </c>
      <c r="H183" s="241">
        <v>784</v>
      </c>
      <c r="I183" s="241">
        <v>743.34</v>
      </c>
      <c r="J183" s="241">
        <f t="shared" si="145"/>
        <v>-40.659999999999968</v>
      </c>
      <c r="K183" s="241">
        <v>743.34</v>
      </c>
      <c r="L183" s="242">
        <f t="shared" si="105"/>
        <v>94.813775510204096</v>
      </c>
      <c r="M183" s="242">
        <f t="shared" si="139"/>
        <v>784</v>
      </c>
      <c r="N183" s="241">
        <f t="shared" si="146"/>
        <v>100</v>
      </c>
      <c r="O183" s="241">
        <f t="shared" si="149"/>
        <v>0</v>
      </c>
      <c r="P183" s="241">
        <f t="shared" si="147"/>
        <v>-40.659999999999968</v>
      </c>
      <c r="Q183" s="241">
        <f t="shared" si="140"/>
        <v>-40.658999999999999</v>
      </c>
      <c r="R183" s="242"/>
      <c r="S183" s="242"/>
      <c r="T183" s="242">
        <v>-40.658999999999999</v>
      </c>
      <c r="U183" s="241"/>
      <c r="V183" s="241">
        <f t="shared" ref="V183:V185" si="150">P183-Q183-U183</f>
        <v>-9.9999999996924771E-4</v>
      </c>
      <c r="W183" s="241"/>
      <c r="X183" s="241"/>
      <c r="Y183" s="241"/>
      <c r="Z183" s="241"/>
      <c r="AA183" s="239" t="s">
        <v>66</v>
      </c>
      <c r="AB183" s="239" t="s">
        <v>66</v>
      </c>
    </row>
    <row r="184" spans="2:28" ht="25.5" x14ac:dyDescent="0.2">
      <c r="B184" s="238"/>
      <c r="C184" s="238"/>
      <c r="D184" s="238" t="s">
        <v>97</v>
      </c>
      <c r="E184" s="247" t="s">
        <v>98</v>
      </c>
      <c r="F184" s="241">
        <v>8074</v>
      </c>
      <c r="G184" s="241">
        <v>4935</v>
      </c>
      <c r="H184" s="241">
        <v>4935</v>
      </c>
      <c r="I184" s="241">
        <v>4935</v>
      </c>
      <c r="J184" s="241">
        <f t="shared" si="145"/>
        <v>0</v>
      </c>
      <c r="K184" s="241">
        <v>4935</v>
      </c>
      <c r="L184" s="242">
        <f t="shared" si="105"/>
        <v>100</v>
      </c>
      <c r="M184" s="242">
        <f t="shared" si="139"/>
        <v>8074</v>
      </c>
      <c r="N184" s="241">
        <f t="shared" si="146"/>
        <v>100</v>
      </c>
      <c r="O184" s="241">
        <f t="shared" si="149"/>
        <v>0</v>
      </c>
      <c r="P184" s="241">
        <f t="shared" si="147"/>
        <v>0</v>
      </c>
      <c r="Q184" s="241">
        <f t="shared" si="140"/>
        <v>0</v>
      </c>
      <c r="R184" s="242"/>
      <c r="S184" s="242"/>
      <c r="T184" s="241"/>
      <c r="U184" s="241"/>
      <c r="V184" s="241">
        <f t="shared" si="150"/>
        <v>0</v>
      </c>
      <c r="W184" s="241"/>
      <c r="X184" s="241"/>
      <c r="Y184" s="241"/>
      <c r="Z184" s="241"/>
      <c r="AA184" s="239"/>
      <c r="AB184" s="239"/>
    </row>
    <row r="185" spans="2:28" ht="71.25" customHeight="1" x14ac:dyDescent="0.2">
      <c r="B185" s="238"/>
      <c r="C185" s="238"/>
      <c r="D185" s="250" t="s">
        <v>73</v>
      </c>
      <c r="E185" s="246" t="s">
        <v>74</v>
      </c>
      <c r="F185" s="241">
        <v>452</v>
      </c>
      <c r="G185" s="241">
        <v>452</v>
      </c>
      <c r="H185" s="241">
        <v>262</v>
      </c>
      <c r="I185" s="241">
        <v>451.15699999999998</v>
      </c>
      <c r="J185" s="241">
        <f t="shared" si="145"/>
        <v>-0.84300000000001774</v>
      </c>
      <c r="K185" s="241">
        <v>261.64600000000002</v>
      </c>
      <c r="L185" s="242">
        <f t="shared" si="105"/>
        <v>99.864885496183206</v>
      </c>
      <c r="M185" s="242">
        <f t="shared" si="139"/>
        <v>452</v>
      </c>
      <c r="N185" s="241">
        <f t="shared" si="146"/>
        <v>100</v>
      </c>
      <c r="O185" s="241">
        <f t="shared" si="149"/>
        <v>0</v>
      </c>
      <c r="P185" s="241">
        <f t="shared" si="147"/>
        <v>-0.35399999999998499</v>
      </c>
      <c r="Q185" s="241">
        <f t="shared" si="140"/>
        <v>-0.35299999999999998</v>
      </c>
      <c r="R185" s="242"/>
      <c r="S185" s="242"/>
      <c r="T185" s="241">
        <v>-0.35299999999999998</v>
      </c>
      <c r="U185" s="241"/>
      <c r="V185" s="241">
        <f t="shared" si="150"/>
        <v>-9.9999999998501288E-4</v>
      </c>
      <c r="W185" s="241"/>
      <c r="X185" s="241"/>
      <c r="Y185" s="241"/>
      <c r="Z185" s="241"/>
      <c r="AA185" s="239" t="s">
        <v>66</v>
      </c>
      <c r="AB185" s="239" t="s">
        <v>66</v>
      </c>
    </row>
    <row r="186" spans="2:28" ht="71.25" customHeight="1" x14ac:dyDescent="0.2">
      <c r="B186" s="245"/>
      <c r="C186" s="238"/>
      <c r="D186" s="250" t="s">
        <v>75</v>
      </c>
      <c r="E186" s="246" t="s">
        <v>76</v>
      </c>
      <c r="F186" s="241">
        <v>2800</v>
      </c>
      <c r="G186" s="241">
        <v>2800</v>
      </c>
      <c r="H186" s="241">
        <v>2400</v>
      </c>
      <c r="I186" s="241">
        <v>2524.1370000000002</v>
      </c>
      <c r="J186" s="241">
        <f t="shared" si="145"/>
        <v>-275.86299999999983</v>
      </c>
      <c r="K186" s="241">
        <v>1624.1369999999999</v>
      </c>
      <c r="L186" s="242">
        <f t="shared" si="105"/>
        <v>67.672375000000002</v>
      </c>
      <c r="M186" s="242">
        <f t="shared" si="139"/>
        <v>2800</v>
      </c>
      <c r="N186" s="241">
        <f t="shared" si="146"/>
        <v>100</v>
      </c>
      <c r="O186" s="241">
        <f t="shared" si="149"/>
        <v>0</v>
      </c>
      <c r="P186" s="241">
        <f t="shared" si="147"/>
        <v>-775.86300000000006</v>
      </c>
      <c r="Q186" s="241">
        <f t="shared" si="140"/>
        <v>-775.86199999999997</v>
      </c>
      <c r="R186" s="242"/>
      <c r="S186" s="242"/>
      <c r="T186" s="242">
        <v>-775.86199999999997</v>
      </c>
      <c r="U186" s="242"/>
      <c r="V186" s="241">
        <v>0</v>
      </c>
      <c r="W186" s="241"/>
      <c r="X186" s="241"/>
      <c r="Y186" s="241"/>
      <c r="Z186" s="241"/>
      <c r="AA186" s="239" t="s">
        <v>66</v>
      </c>
      <c r="AB186" s="239" t="s">
        <v>66</v>
      </c>
    </row>
    <row r="187" spans="2:28" ht="69.75" customHeight="1" x14ac:dyDescent="0.2">
      <c r="B187" s="254"/>
      <c r="C187" s="254"/>
      <c r="D187" s="250" t="s">
        <v>77</v>
      </c>
      <c r="E187" s="246" t="s">
        <v>129</v>
      </c>
      <c r="F187" s="241">
        <v>16470</v>
      </c>
      <c r="G187" s="241">
        <v>16470</v>
      </c>
      <c r="H187" s="241">
        <v>13470</v>
      </c>
      <c r="I187" s="241">
        <v>13469.641</v>
      </c>
      <c r="J187" s="241">
        <f t="shared" si="145"/>
        <v>-3000.3590000000004</v>
      </c>
      <c r="K187" s="241">
        <v>13469.641</v>
      </c>
      <c r="L187" s="242">
        <f t="shared" si="105"/>
        <v>99.997334818114325</v>
      </c>
      <c r="M187" s="242">
        <f t="shared" si="139"/>
        <v>16470</v>
      </c>
      <c r="N187" s="241">
        <f t="shared" si="146"/>
        <v>100</v>
      </c>
      <c r="O187" s="241">
        <v>0</v>
      </c>
      <c r="P187" s="241">
        <f t="shared" si="147"/>
        <v>-0.35900000000037835</v>
      </c>
      <c r="Q187" s="241">
        <f t="shared" si="140"/>
        <v>-0.35799999999999998</v>
      </c>
      <c r="R187" s="242"/>
      <c r="S187" s="242"/>
      <c r="T187" s="242">
        <v>-0.35799999999999998</v>
      </c>
      <c r="U187" s="241"/>
      <c r="V187" s="241">
        <f t="shared" ref="V187:V194" si="151">P187-Q187-U187</f>
        <v>-1.0000000003783649E-3</v>
      </c>
      <c r="W187" s="241"/>
      <c r="X187" s="241"/>
      <c r="Y187" s="241"/>
      <c r="Z187" s="241"/>
      <c r="AA187" s="239" t="s">
        <v>66</v>
      </c>
      <c r="AB187" s="239" t="s">
        <v>66</v>
      </c>
    </row>
    <row r="188" spans="2:28" ht="70.5" customHeight="1" x14ac:dyDescent="0.2">
      <c r="B188" s="245"/>
      <c r="C188" s="238"/>
      <c r="D188" s="250" t="s">
        <v>79</v>
      </c>
      <c r="E188" s="246" t="s">
        <v>80</v>
      </c>
      <c r="F188" s="242">
        <v>188</v>
      </c>
      <c r="G188" s="242">
        <v>188</v>
      </c>
      <c r="H188" s="242">
        <v>188</v>
      </c>
      <c r="I188" s="242">
        <v>187.81800000000001</v>
      </c>
      <c r="J188" s="241">
        <f t="shared" si="145"/>
        <v>-0.18199999999998795</v>
      </c>
      <c r="K188" s="242">
        <v>187.81800000000001</v>
      </c>
      <c r="L188" s="242">
        <f t="shared" si="105"/>
        <v>99.903191489361703</v>
      </c>
      <c r="M188" s="242">
        <f t="shared" si="139"/>
        <v>188</v>
      </c>
      <c r="N188" s="241">
        <f t="shared" si="146"/>
        <v>100</v>
      </c>
      <c r="O188" s="241">
        <f t="shared" ref="O188:O189" si="152">M188-F188</f>
        <v>0</v>
      </c>
      <c r="P188" s="241">
        <f t="shared" si="147"/>
        <v>-0.18199999999998795</v>
      </c>
      <c r="Q188" s="241">
        <f t="shared" si="140"/>
        <v>-0.182</v>
      </c>
      <c r="R188" s="242"/>
      <c r="S188" s="253"/>
      <c r="T188" s="253">
        <v>-0.182</v>
      </c>
      <c r="U188" s="242"/>
      <c r="V188" s="241">
        <v>0</v>
      </c>
      <c r="W188" s="241"/>
      <c r="X188" s="241"/>
      <c r="Y188" s="241"/>
      <c r="Z188" s="241"/>
      <c r="AA188" s="239" t="s">
        <v>66</v>
      </c>
      <c r="AB188" s="239" t="s">
        <v>66</v>
      </c>
    </row>
    <row r="189" spans="2:28" ht="68.25" customHeight="1" x14ac:dyDescent="0.2">
      <c r="B189" s="245"/>
      <c r="C189" s="238"/>
      <c r="D189" s="250" t="s">
        <v>206</v>
      </c>
      <c r="E189" s="246" t="s">
        <v>247</v>
      </c>
      <c r="F189" s="241">
        <v>2</v>
      </c>
      <c r="G189" s="241">
        <v>2</v>
      </c>
      <c r="H189" s="241">
        <v>2</v>
      </c>
      <c r="I189" s="241">
        <v>0.55000000000000004</v>
      </c>
      <c r="J189" s="241">
        <f t="shared" si="145"/>
        <v>-1.45</v>
      </c>
      <c r="K189" s="241">
        <v>0.55000000000000004</v>
      </c>
      <c r="L189" s="242">
        <f t="shared" si="105"/>
        <v>27.500000000000004</v>
      </c>
      <c r="M189" s="242">
        <f t="shared" si="139"/>
        <v>2</v>
      </c>
      <c r="N189" s="241">
        <f t="shared" si="146"/>
        <v>100</v>
      </c>
      <c r="O189" s="241">
        <f t="shared" si="152"/>
        <v>0</v>
      </c>
      <c r="P189" s="241">
        <f t="shared" si="147"/>
        <v>-1.45</v>
      </c>
      <c r="Q189" s="241">
        <f t="shared" si="140"/>
        <v>-1.45</v>
      </c>
      <c r="R189" s="242"/>
      <c r="S189" s="242"/>
      <c r="T189" s="241">
        <v>-1.45</v>
      </c>
      <c r="U189" s="241"/>
      <c r="V189" s="241">
        <f t="shared" si="151"/>
        <v>0</v>
      </c>
      <c r="W189" s="241"/>
      <c r="X189" s="241"/>
      <c r="Y189" s="241"/>
      <c r="Z189" s="241"/>
      <c r="AA189" s="239" t="s">
        <v>54</v>
      </c>
      <c r="AB189" s="239" t="s">
        <v>54</v>
      </c>
    </row>
    <row r="190" spans="2:28" ht="63.75" x14ac:dyDescent="0.2">
      <c r="B190" s="238"/>
      <c r="C190" s="238"/>
      <c r="D190" s="250" t="s">
        <v>85</v>
      </c>
      <c r="E190" s="246" t="s">
        <v>86</v>
      </c>
      <c r="F190" s="241">
        <v>2782</v>
      </c>
      <c r="G190" s="241">
        <v>2782</v>
      </c>
      <c r="H190" s="241">
        <v>2782</v>
      </c>
      <c r="I190" s="241">
        <v>2781.77</v>
      </c>
      <c r="J190" s="241">
        <f t="shared" si="145"/>
        <v>-0.23000000000001819</v>
      </c>
      <c r="K190" s="241">
        <v>2781.77</v>
      </c>
      <c r="L190" s="242">
        <f t="shared" si="105"/>
        <v>99.991732566498925</v>
      </c>
      <c r="M190" s="242">
        <f t="shared" si="139"/>
        <v>2782</v>
      </c>
      <c r="N190" s="241">
        <f t="shared" si="146"/>
        <v>100</v>
      </c>
      <c r="O190" s="241">
        <v>0</v>
      </c>
      <c r="P190" s="241">
        <f t="shared" si="147"/>
        <v>-0.23000000000001819</v>
      </c>
      <c r="Q190" s="241">
        <f t="shared" si="140"/>
        <v>-0.22900000000000001</v>
      </c>
      <c r="R190" s="242"/>
      <c r="S190" s="242"/>
      <c r="T190" s="241">
        <v>-0.22900000000000001</v>
      </c>
      <c r="U190" s="241"/>
      <c r="V190" s="241">
        <f t="shared" si="151"/>
        <v>-1.0000000000181808E-3</v>
      </c>
      <c r="W190" s="260"/>
      <c r="X190" s="260"/>
      <c r="Y190" s="260"/>
      <c r="Z190" s="241"/>
      <c r="AA190" s="239" t="s">
        <v>54</v>
      </c>
      <c r="AB190" s="239" t="s">
        <v>54</v>
      </c>
    </row>
    <row r="191" spans="2:28" s="275" customFormat="1" ht="67.5" customHeight="1" x14ac:dyDescent="0.25">
      <c r="B191" s="237" t="s">
        <v>130</v>
      </c>
      <c r="C191" s="250" t="s">
        <v>46</v>
      </c>
      <c r="D191" s="250" t="s">
        <v>125</v>
      </c>
      <c r="E191" s="246" t="s">
        <v>131</v>
      </c>
      <c r="F191" s="241">
        <v>11111</v>
      </c>
      <c r="G191" s="241">
        <v>6232</v>
      </c>
      <c r="H191" s="241">
        <v>6232</v>
      </c>
      <c r="I191" s="241">
        <v>6231.7979999999998</v>
      </c>
      <c r="J191" s="241">
        <f t="shared" si="145"/>
        <v>-0.20200000000022555</v>
      </c>
      <c r="K191" s="241">
        <v>6231.7979999999998</v>
      </c>
      <c r="L191" s="242">
        <f t="shared" si="105"/>
        <v>99.996758664955067</v>
      </c>
      <c r="M191" s="242">
        <f t="shared" si="139"/>
        <v>11111</v>
      </c>
      <c r="N191" s="241">
        <f t="shared" si="146"/>
        <v>100</v>
      </c>
      <c r="O191" s="241">
        <f t="shared" ref="O191:O195" si="153">M191-F191</f>
        <v>0</v>
      </c>
      <c r="P191" s="241">
        <f t="shared" si="147"/>
        <v>-0.20200000000022555</v>
      </c>
      <c r="Q191" s="241">
        <f t="shared" si="140"/>
        <v>-0.217</v>
      </c>
      <c r="R191" s="242"/>
      <c r="S191" s="242"/>
      <c r="T191" s="242">
        <v>-0.217</v>
      </c>
      <c r="U191" s="241"/>
      <c r="V191" s="241">
        <v>0</v>
      </c>
      <c r="W191" s="241"/>
      <c r="X191" s="241"/>
      <c r="Y191" s="241"/>
      <c r="Z191" s="241"/>
      <c r="AA191" s="239" t="s">
        <v>54</v>
      </c>
      <c r="AB191" s="239" t="s">
        <v>54</v>
      </c>
    </row>
    <row r="192" spans="2:28" ht="54.75" customHeight="1" x14ac:dyDescent="0.2">
      <c r="B192" s="245" t="s">
        <v>132</v>
      </c>
      <c r="C192" s="238"/>
      <c r="D192" s="238"/>
      <c r="E192" s="247" t="s">
        <v>133</v>
      </c>
      <c r="F192" s="241">
        <f t="shared" ref="F192:J192" si="154">F193</f>
        <v>4058373</v>
      </c>
      <c r="G192" s="241">
        <f t="shared" si="154"/>
        <v>2806509</v>
      </c>
      <c r="H192" s="241">
        <f t="shared" si="154"/>
        <v>1844163</v>
      </c>
      <c r="I192" s="241">
        <f t="shared" si="154"/>
        <v>2555504.0690000001</v>
      </c>
      <c r="J192" s="241">
        <f t="shared" si="154"/>
        <v>-251004.9310000001</v>
      </c>
      <c r="K192" s="241">
        <f>K193</f>
        <v>1844007.909</v>
      </c>
      <c r="L192" s="242">
        <f t="shared" si="105"/>
        <v>99.991590168548001</v>
      </c>
      <c r="M192" s="242">
        <f t="shared" si="139"/>
        <v>4058373</v>
      </c>
      <c r="N192" s="241">
        <v>100</v>
      </c>
      <c r="O192" s="241">
        <f t="shared" ref="O192:V192" si="155">O193</f>
        <v>0</v>
      </c>
      <c r="P192" s="241">
        <f t="shared" si="155"/>
        <v>-155.09100000010221</v>
      </c>
      <c r="Q192" s="241">
        <f>+R192+T192+S192</f>
        <v>-155.09100000000001</v>
      </c>
      <c r="R192" s="241"/>
      <c r="S192" s="241"/>
      <c r="T192" s="241">
        <f t="shared" si="155"/>
        <v>-155.09100000000001</v>
      </c>
      <c r="U192" s="241"/>
      <c r="V192" s="241">
        <f t="shared" si="155"/>
        <v>0</v>
      </c>
      <c r="W192" s="241"/>
      <c r="X192" s="241"/>
      <c r="Y192" s="241"/>
      <c r="Z192" s="241"/>
      <c r="AA192" s="239"/>
      <c r="AB192" s="239"/>
    </row>
    <row r="193" spans="2:28" ht="55.5" customHeight="1" x14ac:dyDescent="0.2">
      <c r="B193" s="245"/>
      <c r="C193" s="238" t="s">
        <v>46</v>
      </c>
      <c r="D193" s="238"/>
      <c r="E193" s="247" t="s">
        <v>133</v>
      </c>
      <c r="F193" s="241">
        <f t="shared" ref="F193:K193" si="156">SUM(F194:F195)</f>
        <v>4058373</v>
      </c>
      <c r="G193" s="241">
        <f t="shared" si="156"/>
        <v>2806509</v>
      </c>
      <c r="H193" s="241">
        <f t="shared" si="156"/>
        <v>1844163</v>
      </c>
      <c r="I193" s="241">
        <f t="shared" si="156"/>
        <v>2555504.0690000001</v>
      </c>
      <c r="J193" s="241">
        <f t="shared" si="156"/>
        <v>-251004.9310000001</v>
      </c>
      <c r="K193" s="241">
        <f t="shared" si="156"/>
        <v>1844007.909</v>
      </c>
      <c r="L193" s="242">
        <f t="shared" si="105"/>
        <v>99.991590168548001</v>
      </c>
      <c r="M193" s="242">
        <f t="shared" si="139"/>
        <v>4058373</v>
      </c>
      <c r="N193" s="241">
        <v>100</v>
      </c>
      <c r="O193" s="241">
        <f>SUM(O194:O195)</f>
        <v>0</v>
      </c>
      <c r="P193" s="241">
        <f>SUM(P194:P195)</f>
        <v>-155.09100000010221</v>
      </c>
      <c r="Q193" s="241">
        <f>Q194+Q195</f>
        <v>-26.366</v>
      </c>
      <c r="R193" s="241"/>
      <c r="S193" s="241"/>
      <c r="T193" s="241">
        <f>SUM(T194:T195)</f>
        <v>-155.09100000000001</v>
      </c>
      <c r="U193" s="241"/>
      <c r="V193" s="241">
        <v>0</v>
      </c>
      <c r="W193" s="241"/>
      <c r="X193" s="241"/>
      <c r="Y193" s="241"/>
      <c r="Z193" s="241"/>
      <c r="AA193" s="239"/>
      <c r="AB193" s="239"/>
    </row>
    <row r="194" spans="2:28" ht="51" x14ac:dyDescent="0.2">
      <c r="B194" s="245"/>
      <c r="C194" s="238"/>
      <c r="D194" s="250" t="s">
        <v>77</v>
      </c>
      <c r="E194" s="246" t="s">
        <v>134</v>
      </c>
      <c r="F194" s="241">
        <v>783875</v>
      </c>
      <c r="G194" s="241">
        <v>783875</v>
      </c>
      <c r="H194" s="241">
        <v>72400</v>
      </c>
      <c r="I194" s="241">
        <v>783875</v>
      </c>
      <c r="J194" s="241">
        <f t="shared" ref="J194:J195" si="157">I194-G194</f>
        <v>0</v>
      </c>
      <c r="K194" s="241">
        <v>72378.84</v>
      </c>
      <c r="L194" s="242">
        <f t="shared" si="105"/>
        <v>99.970773480662984</v>
      </c>
      <c r="M194" s="242">
        <f t="shared" si="139"/>
        <v>783875</v>
      </c>
      <c r="N194" s="241">
        <f t="shared" ref="N194:N210" si="158">M194/F194*100</f>
        <v>100</v>
      </c>
      <c r="O194" s="241">
        <f t="shared" si="153"/>
        <v>0</v>
      </c>
      <c r="P194" s="241">
        <f t="shared" ref="P194:P195" si="159">K194-H194</f>
        <v>-21.160000000003492</v>
      </c>
      <c r="Q194" s="241">
        <f t="shared" ref="Q194" si="160">R194+S194+T194</f>
        <v>-21.16</v>
      </c>
      <c r="R194" s="242"/>
      <c r="S194" s="242"/>
      <c r="T194" s="241">
        <v>-21.16</v>
      </c>
      <c r="U194" s="241"/>
      <c r="V194" s="241">
        <f t="shared" si="151"/>
        <v>-3.4923175462608924E-12</v>
      </c>
      <c r="W194" s="241"/>
      <c r="X194" s="241"/>
      <c r="Y194" s="241"/>
      <c r="Z194" s="241"/>
      <c r="AA194" s="239" t="s">
        <v>54</v>
      </c>
      <c r="AB194" s="239"/>
    </row>
    <row r="195" spans="2:28" ht="51" x14ac:dyDescent="0.2">
      <c r="B195" s="245"/>
      <c r="C195" s="238"/>
      <c r="D195" s="238" t="s">
        <v>125</v>
      </c>
      <c r="E195" s="247" t="s">
        <v>126</v>
      </c>
      <c r="F195" s="241">
        <v>3274498</v>
      </c>
      <c r="G195" s="241">
        <v>2022634</v>
      </c>
      <c r="H195" s="241">
        <v>1771763</v>
      </c>
      <c r="I195" s="241">
        <v>1771629.0689999999</v>
      </c>
      <c r="J195" s="241">
        <f t="shared" si="157"/>
        <v>-251004.9310000001</v>
      </c>
      <c r="K195" s="241">
        <v>1771629.0689999999</v>
      </c>
      <c r="L195" s="242">
        <f t="shared" si="105"/>
        <v>99.992440806134894</v>
      </c>
      <c r="M195" s="242">
        <f t="shared" si="139"/>
        <v>3274498</v>
      </c>
      <c r="N195" s="241">
        <f t="shared" si="158"/>
        <v>100</v>
      </c>
      <c r="O195" s="241">
        <f t="shared" si="153"/>
        <v>0</v>
      </c>
      <c r="P195" s="241">
        <f t="shared" si="159"/>
        <v>-133.93100000009872</v>
      </c>
      <c r="Q195" s="241">
        <v>-5.2060000000000004</v>
      </c>
      <c r="R195" s="242"/>
      <c r="S195" s="242"/>
      <c r="T195" s="242">
        <v>-133.93100000000001</v>
      </c>
      <c r="U195" s="241"/>
      <c r="V195" s="241">
        <f>W195+X195+Y195+Z195</f>
        <v>0</v>
      </c>
      <c r="W195" s="241"/>
      <c r="X195" s="241"/>
      <c r="Y195" s="241"/>
      <c r="Z195" s="241"/>
      <c r="AA195" s="239" t="s">
        <v>54</v>
      </c>
      <c r="AB195" s="239" t="s">
        <v>212</v>
      </c>
    </row>
    <row r="196" spans="2:28" ht="28.5" customHeight="1" x14ac:dyDescent="0.2">
      <c r="B196" s="245" t="s">
        <v>135</v>
      </c>
      <c r="C196" s="238"/>
      <c r="D196" s="238"/>
      <c r="E196" s="247" t="s">
        <v>136</v>
      </c>
      <c r="F196" s="241">
        <f t="shared" ref="F196:K196" si="161">F197+F199+F201+F205+F207</f>
        <v>6799040</v>
      </c>
      <c r="G196" s="241">
        <f t="shared" si="161"/>
        <v>4472813</v>
      </c>
      <c r="H196" s="241">
        <f t="shared" si="161"/>
        <v>4254523</v>
      </c>
      <c r="I196" s="273">
        <f t="shared" si="161"/>
        <v>4381698.1320000002</v>
      </c>
      <c r="J196" s="241">
        <f t="shared" si="161"/>
        <v>-91114.867999999988</v>
      </c>
      <c r="K196" s="241">
        <f t="shared" si="161"/>
        <v>4254515.9330000002</v>
      </c>
      <c r="L196" s="242">
        <f t="shared" si="105"/>
        <v>99.99983389442248</v>
      </c>
      <c r="M196" s="241">
        <f t="shared" ref="M196:P196" si="162">M197+M199+M201+M205+M207</f>
        <v>6799040</v>
      </c>
      <c r="N196" s="241">
        <f t="shared" si="158"/>
        <v>100</v>
      </c>
      <c r="O196" s="241">
        <v>0</v>
      </c>
      <c r="P196" s="241">
        <f t="shared" si="162"/>
        <v>-7.0669999999990978</v>
      </c>
      <c r="Q196" s="241">
        <f>R196+S196+T196</f>
        <v>-7.0659999999999998</v>
      </c>
      <c r="R196" s="241">
        <f>R197+R199+R201+R205+R207</f>
        <v>0</v>
      </c>
      <c r="S196" s="241">
        <f>S197+S199+S201+S205+S207</f>
        <v>0</v>
      </c>
      <c r="T196" s="241">
        <f>T197+T199+T201+T205+T207</f>
        <v>-7.0659999999999998</v>
      </c>
      <c r="U196" s="241">
        <v>0</v>
      </c>
      <c r="V196" s="241">
        <v>0</v>
      </c>
      <c r="W196" s="241"/>
      <c r="X196" s="241"/>
      <c r="Y196" s="241"/>
      <c r="Z196" s="241"/>
      <c r="AA196" s="276"/>
      <c r="AB196" s="239"/>
    </row>
    <row r="197" spans="2:28" ht="27" customHeight="1" x14ac:dyDescent="0.2">
      <c r="B197" s="245"/>
      <c r="C197" s="238" t="s">
        <v>115</v>
      </c>
      <c r="D197" s="238"/>
      <c r="E197" s="247" t="s">
        <v>116</v>
      </c>
      <c r="F197" s="241">
        <f t="shared" ref="F197:K197" si="163">+F198</f>
        <v>294742</v>
      </c>
      <c r="G197" s="241">
        <f t="shared" si="163"/>
        <v>294742</v>
      </c>
      <c r="H197" s="241">
        <f>H198</f>
        <v>155433</v>
      </c>
      <c r="I197" s="241">
        <f t="shared" si="163"/>
        <v>254087.93100000001</v>
      </c>
      <c r="J197" s="241">
        <f t="shared" si="163"/>
        <v>-40654.068999999989</v>
      </c>
      <c r="K197" s="241">
        <f t="shared" si="163"/>
        <v>155433</v>
      </c>
      <c r="L197" s="242">
        <f t="shared" si="105"/>
        <v>100</v>
      </c>
      <c r="M197" s="242">
        <f t="shared" ref="M197:M200" si="164">F197</f>
        <v>294742</v>
      </c>
      <c r="N197" s="241">
        <f t="shared" si="158"/>
        <v>100</v>
      </c>
      <c r="O197" s="241">
        <f t="shared" ref="O197:O207" si="165">M197-F197</f>
        <v>0</v>
      </c>
      <c r="P197" s="241">
        <f t="shared" ref="P197:P206" si="166">K197-H197</f>
        <v>0</v>
      </c>
      <c r="Q197" s="241">
        <f t="shared" ref="Q197:T197" si="167">Q198</f>
        <v>0</v>
      </c>
      <c r="R197" s="241">
        <f t="shared" si="167"/>
        <v>0</v>
      </c>
      <c r="S197" s="241">
        <f t="shared" si="167"/>
        <v>0</v>
      </c>
      <c r="T197" s="241">
        <f t="shared" si="167"/>
        <v>0</v>
      </c>
      <c r="U197" s="241"/>
      <c r="V197" s="241">
        <v>0</v>
      </c>
      <c r="W197" s="241"/>
      <c r="X197" s="241"/>
      <c r="Y197" s="241"/>
      <c r="Z197" s="241"/>
      <c r="AA197" s="239"/>
      <c r="AB197" s="239"/>
    </row>
    <row r="198" spans="2:28" ht="38.25" x14ac:dyDescent="0.2">
      <c r="B198" s="245"/>
      <c r="C198" s="238"/>
      <c r="D198" s="238" t="s">
        <v>137</v>
      </c>
      <c r="E198" s="277" t="s">
        <v>138</v>
      </c>
      <c r="F198" s="241">
        <v>294742</v>
      </c>
      <c r="G198" s="241">
        <v>294742</v>
      </c>
      <c r="H198" s="241">
        <v>155433</v>
      </c>
      <c r="I198" s="241">
        <v>254087.93100000001</v>
      </c>
      <c r="J198" s="241">
        <f t="shared" ref="J198:J204" si="168">I198-G198</f>
        <v>-40654.068999999989</v>
      </c>
      <c r="K198" s="241">
        <v>155433</v>
      </c>
      <c r="L198" s="242">
        <f t="shared" si="105"/>
        <v>100</v>
      </c>
      <c r="M198" s="242">
        <f t="shared" si="164"/>
        <v>294742</v>
      </c>
      <c r="N198" s="241">
        <f t="shared" si="158"/>
        <v>100</v>
      </c>
      <c r="O198" s="241">
        <f t="shared" si="165"/>
        <v>0</v>
      </c>
      <c r="P198" s="241">
        <f t="shared" si="166"/>
        <v>0</v>
      </c>
      <c r="Q198" s="241">
        <f t="shared" ref="Q198:Q204" si="169">R198+S198+T198</f>
        <v>0</v>
      </c>
      <c r="R198" s="241"/>
      <c r="S198" s="242"/>
      <c r="T198" s="241"/>
      <c r="U198" s="241"/>
      <c r="V198" s="241">
        <v>0</v>
      </c>
      <c r="W198" s="241"/>
      <c r="X198" s="241"/>
      <c r="Y198" s="241"/>
      <c r="Z198" s="241"/>
      <c r="AA198" s="239"/>
      <c r="AB198" s="239" t="s">
        <v>242</v>
      </c>
    </row>
    <row r="199" spans="2:28" ht="90.75" customHeight="1" x14ac:dyDescent="0.2">
      <c r="B199" s="245"/>
      <c r="C199" s="238" t="s">
        <v>119</v>
      </c>
      <c r="D199" s="238"/>
      <c r="E199" s="247" t="s">
        <v>139</v>
      </c>
      <c r="F199" s="241">
        <f t="shared" ref="F199:K199" si="170">+F200</f>
        <v>4807401</v>
      </c>
      <c r="G199" s="241">
        <f t="shared" si="170"/>
        <v>3240978</v>
      </c>
      <c r="H199" s="241">
        <f t="shared" si="170"/>
        <v>3240978</v>
      </c>
      <c r="I199" s="241">
        <f t="shared" si="170"/>
        <v>3240978</v>
      </c>
      <c r="J199" s="241">
        <f t="shared" si="170"/>
        <v>0</v>
      </c>
      <c r="K199" s="241">
        <f t="shared" si="170"/>
        <v>3240978</v>
      </c>
      <c r="L199" s="242">
        <f t="shared" si="105"/>
        <v>100</v>
      </c>
      <c r="M199" s="242">
        <f t="shared" ref="M199:Q199" si="171">M200</f>
        <v>4807401</v>
      </c>
      <c r="N199" s="241">
        <f t="shared" si="158"/>
        <v>100</v>
      </c>
      <c r="O199" s="241">
        <f t="shared" si="165"/>
        <v>0</v>
      </c>
      <c r="P199" s="241">
        <f t="shared" si="166"/>
        <v>0</v>
      </c>
      <c r="Q199" s="241">
        <f t="shared" si="171"/>
        <v>0</v>
      </c>
      <c r="R199" s="241"/>
      <c r="S199" s="241"/>
      <c r="T199" s="241"/>
      <c r="U199" s="241"/>
      <c r="V199" s="241">
        <v>0</v>
      </c>
      <c r="W199" s="241"/>
      <c r="X199" s="241"/>
      <c r="Y199" s="241"/>
      <c r="Z199" s="241"/>
      <c r="AA199" s="239"/>
      <c r="AB199" s="239"/>
    </row>
    <row r="200" spans="2:28" ht="25.5" x14ac:dyDescent="0.2">
      <c r="B200" s="245"/>
      <c r="C200" s="238"/>
      <c r="D200" s="238" t="s">
        <v>125</v>
      </c>
      <c r="E200" s="247" t="s">
        <v>126</v>
      </c>
      <c r="F200" s="241">
        <v>4807401</v>
      </c>
      <c r="G200" s="241">
        <v>3240978</v>
      </c>
      <c r="H200" s="241">
        <v>3240978</v>
      </c>
      <c r="I200" s="241">
        <v>3240978</v>
      </c>
      <c r="J200" s="241">
        <f t="shared" si="168"/>
        <v>0</v>
      </c>
      <c r="K200" s="241">
        <v>3240978</v>
      </c>
      <c r="L200" s="242">
        <f t="shared" si="105"/>
        <v>100</v>
      </c>
      <c r="M200" s="242">
        <f t="shared" si="164"/>
        <v>4807401</v>
      </c>
      <c r="N200" s="241">
        <f t="shared" si="158"/>
        <v>100</v>
      </c>
      <c r="O200" s="241">
        <f t="shared" si="165"/>
        <v>0</v>
      </c>
      <c r="P200" s="241">
        <f t="shared" si="166"/>
        <v>0</v>
      </c>
      <c r="Q200" s="241">
        <f t="shared" si="169"/>
        <v>0</v>
      </c>
      <c r="R200" s="242"/>
      <c r="S200" s="242"/>
      <c r="T200" s="241"/>
      <c r="U200" s="241"/>
      <c r="V200" s="241">
        <v>0</v>
      </c>
      <c r="W200" s="241"/>
      <c r="X200" s="241"/>
      <c r="Y200" s="241"/>
      <c r="Z200" s="241"/>
      <c r="AA200" s="239"/>
      <c r="AB200" s="239"/>
    </row>
    <row r="201" spans="2:28" ht="54.75" customHeight="1" x14ac:dyDescent="0.2">
      <c r="B201" s="245"/>
      <c r="C201" s="238" t="s">
        <v>140</v>
      </c>
      <c r="D201" s="238"/>
      <c r="E201" s="247" t="s">
        <v>141</v>
      </c>
      <c r="F201" s="241">
        <f>F203+F204+F202</f>
        <v>878757</v>
      </c>
      <c r="G201" s="241">
        <f t="shared" ref="G201:I201" si="172">G203+G204+G202</f>
        <v>476650</v>
      </c>
      <c r="H201" s="241">
        <f t="shared" si="172"/>
        <v>462015</v>
      </c>
      <c r="I201" s="241">
        <f t="shared" si="172"/>
        <v>471015</v>
      </c>
      <c r="J201" s="241">
        <f t="shared" ref="J201" si="173">J203+J204</f>
        <v>-5635</v>
      </c>
      <c r="K201" s="241">
        <f>K203+K204+K202</f>
        <v>462015</v>
      </c>
      <c r="L201" s="242">
        <f t="shared" si="105"/>
        <v>100</v>
      </c>
      <c r="M201" s="241">
        <f>M203+M204+M202</f>
        <v>878757</v>
      </c>
      <c r="N201" s="241">
        <f t="shared" ref="N201:N202" si="174">M201/F201*100</f>
        <v>100</v>
      </c>
      <c r="O201" s="241">
        <f t="shared" ref="O201:U201" si="175">O203+O204+O202</f>
        <v>0</v>
      </c>
      <c r="P201" s="241">
        <f t="shared" si="175"/>
        <v>0</v>
      </c>
      <c r="Q201" s="241">
        <f t="shared" si="175"/>
        <v>0</v>
      </c>
      <c r="R201" s="241">
        <f t="shared" si="175"/>
        <v>0</v>
      </c>
      <c r="S201" s="241">
        <f t="shared" si="175"/>
        <v>0</v>
      </c>
      <c r="T201" s="241">
        <f t="shared" si="175"/>
        <v>0</v>
      </c>
      <c r="U201" s="241">
        <f t="shared" si="175"/>
        <v>0</v>
      </c>
      <c r="V201" s="241">
        <v>0</v>
      </c>
      <c r="W201" s="241"/>
      <c r="X201" s="241"/>
      <c r="Y201" s="241"/>
      <c r="Z201" s="241"/>
      <c r="AA201" s="239"/>
      <c r="AB201" s="239"/>
    </row>
    <row r="202" spans="2:28" ht="25.5" x14ac:dyDescent="0.2">
      <c r="B202" s="245"/>
      <c r="C202" s="238"/>
      <c r="D202" s="250" t="s">
        <v>77</v>
      </c>
      <c r="E202" s="246" t="s">
        <v>134</v>
      </c>
      <c r="F202" s="241">
        <v>9000</v>
      </c>
      <c r="G202" s="241">
        <v>9000</v>
      </c>
      <c r="H202" s="241">
        <v>0</v>
      </c>
      <c r="I202" s="241">
        <v>9000</v>
      </c>
      <c r="J202" s="241">
        <f t="shared" ref="J202" si="176">I202-G202</f>
        <v>0</v>
      </c>
      <c r="K202" s="241">
        <v>0</v>
      </c>
      <c r="L202" s="242">
        <v>0</v>
      </c>
      <c r="M202" s="242">
        <f t="shared" ref="M202" si="177">F202</f>
        <v>9000</v>
      </c>
      <c r="N202" s="241">
        <f t="shared" si="174"/>
        <v>100</v>
      </c>
      <c r="O202" s="241">
        <f t="shared" ref="O202" si="178">M202-F202</f>
        <v>0</v>
      </c>
      <c r="P202" s="241">
        <f t="shared" ref="P202" si="179">K202-H202</f>
        <v>0</v>
      </c>
      <c r="Q202" s="241">
        <f t="shared" ref="Q202" si="180">R202+S202+T202</f>
        <v>0</v>
      </c>
      <c r="R202" s="242"/>
      <c r="S202" s="242"/>
      <c r="T202" s="241"/>
      <c r="U202" s="241"/>
      <c r="V202" s="241">
        <v>0</v>
      </c>
      <c r="W202" s="241"/>
      <c r="X202" s="241"/>
      <c r="Y202" s="241"/>
      <c r="Z202" s="241"/>
      <c r="AA202" s="239"/>
      <c r="AB202" s="239"/>
    </row>
    <row r="203" spans="2:28" ht="25.5" x14ac:dyDescent="0.2">
      <c r="B203" s="245"/>
      <c r="C203" s="238"/>
      <c r="D203" s="250" t="s">
        <v>125</v>
      </c>
      <c r="E203" s="246" t="s">
        <v>126</v>
      </c>
      <c r="F203" s="241">
        <v>864122</v>
      </c>
      <c r="G203" s="241">
        <v>462015</v>
      </c>
      <c r="H203" s="241">
        <v>462015</v>
      </c>
      <c r="I203" s="241">
        <v>462015</v>
      </c>
      <c r="J203" s="241">
        <f t="shared" si="168"/>
        <v>0</v>
      </c>
      <c r="K203" s="241">
        <v>462015</v>
      </c>
      <c r="L203" s="242">
        <f t="shared" si="105"/>
        <v>100</v>
      </c>
      <c r="M203" s="242">
        <f t="shared" ref="M203:M210" si="181">F203</f>
        <v>864122</v>
      </c>
      <c r="N203" s="241">
        <f t="shared" si="158"/>
        <v>100</v>
      </c>
      <c r="O203" s="241">
        <f t="shared" si="165"/>
        <v>0</v>
      </c>
      <c r="P203" s="241">
        <f t="shared" si="166"/>
        <v>0</v>
      </c>
      <c r="Q203" s="241">
        <f t="shared" si="169"/>
        <v>0</v>
      </c>
      <c r="R203" s="242"/>
      <c r="S203" s="242"/>
      <c r="T203" s="241"/>
      <c r="U203" s="241"/>
      <c r="V203" s="241">
        <v>0</v>
      </c>
      <c r="W203" s="241"/>
      <c r="X203" s="241"/>
      <c r="Y203" s="241"/>
      <c r="Z203" s="241"/>
      <c r="AA203" s="239"/>
      <c r="AB203" s="239"/>
    </row>
    <row r="204" spans="2:28" ht="25.5" x14ac:dyDescent="0.2">
      <c r="B204" s="245"/>
      <c r="C204" s="238"/>
      <c r="D204" s="238" t="s">
        <v>236</v>
      </c>
      <c r="E204" s="247" t="s">
        <v>276</v>
      </c>
      <c r="F204" s="241">
        <v>5635</v>
      </c>
      <c r="G204" s="241">
        <v>5635</v>
      </c>
      <c r="H204" s="241">
        <v>0</v>
      </c>
      <c r="I204" s="241">
        <v>0</v>
      </c>
      <c r="J204" s="241">
        <f t="shared" si="168"/>
        <v>-5635</v>
      </c>
      <c r="K204" s="241">
        <v>0</v>
      </c>
      <c r="L204" s="242">
        <v>0</v>
      </c>
      <c r="M204" s="242">
        <f t="shared" si="181"/>
        <v>5635</v>
      </c>
      <c r="N204" s="241">
        <f t="shared" si="158"/>
        <v>100</v>
      </c>
      <c r="O204" s="241">
        <f t="shared" si="165"/>
        <v>0</v>
      </c>
      <c r="P204" s="241">
        <f t="shared" si="166"/>
        <v>0</v>
      </c>
      <c r="Q204" s="241">
        <f t="shared" si="169"/>
        <v>0</v>
      </c>
      <c r="R204" s="242"/>
      <c r="S204" s="242"/>
      <c r="T204" s="241"/>
      <c r="U204" s="241"/>
      <c r="V204" s="241">
        <v>0</v>
      </c>
      <c r="W204" s="241"/>
      <c r="X204" s="241"/>
      <c r="Y204" s="241"/>
      <c r="Z204" s="241"/>
      <c r="AA204" s="239"/>
      <c r="AB204" s="239" t="s">
        <v>244</v>
      </c>
    </row>
    <row r="205" spans="2:28" ht="40.5" customHeight="1" x14ac:dyDescent="0.2">
      <c r="B205" s="245"/>
      <c r="C205" s="238" t="s">
        <v>142</v>
      </c>
      <c r="D205" s="238"/>
      <c r="E205" s="247" t="s">
        <v>143</v>
      </c>
      <c r="F205" s="241">
        <f t="shared" ref="F205:K205" si="182">+F206</f>
        <v>110936</v>
      </c>
      <c r="G205" s="241">
        <f t="shared" si="182"/>
        <v>71934</v>
      </c>
      <c r="H205" s="241">
        <f t="shared" si="182"/>
        <v>71934</v>
      </c>
      <c r="I205" s="241">
        <f t="shared" si="182"/>
        <v>71933.418000000005</v>
      </c>
      <c r="J205" s="241">
        <f t="shared" si="182"/>
        <v>-0.58199999999487773</v>
      </c>
      <c r="K205" s="241">
        <f t="shared" si="182"/>
        <v>71933.418000000005</v>
      </c>
      <c r="L205" s="242">
        <f t="shared" si="105"/>
        <v>99.999190925014602</v>
      </c>
      <c r="M205" s="242">
        <f>M206</f>
        <v>110936</v>
      </c>
      <c r="N205" s="241">
        <f t="shared" si="158"/>
        <v>100</v>
      </c>
      <c r="O205" s="241">
        <f t="shared" si="165"/>
        <v>0</v>
      </c>
      <c r="P205" s="241">
        <f t="shared" si="166"/>
        <v>-0.58199999999487773</v>
      </c>
      <c r="Q205" s="241">
        <f>Q206</f>
        <v>-0.58199999999999996</v>
      </c>
      <c r="R205" s="241">
        <f>R206</f>
        <v>0</v>
      </c>
      <c r="S205" s="241">
        <f t="shared" ref="S205:T205" si="183">S206</f>
        <v>0</v>
      </c>
      <c r="T205" s="241">
        <f t="shared" si="183"/>
        <v>-0.58199999999999996</v>
      </c>
      <c r="U205" s="241"/>
      <c r="V205" s="241">
        <f t="shared" ref="V205:V210" si="184">P205-Q205-U205</f>
        <v>5.1222359687130847E-12</v>
      </c>
      <c r="W205" s="241"/>
      <c r="X205" s="241"/>
      <c r="Y205" s="241"/>
      <c r="Z205" s="241"/>
      <c r="AA205" s="239"/>
      <c r="AB205" s="239"/>
    </row>
    <row r="206" spans="2:28" ht="63.75" x14ac:dyDescent="0.2">
      <c r="B206" s="245"/>
      <c r="C206" s="238"/>
      <c r="D206" s="238" t="s">
        <v>125</v>
      </c>
      <c r="E206" s="247" t="s">
        <v>126</v>
      </c>
      <c r="F206" s="241">
        <v>110936</v>
      </c>
      <c r="G206" s="241">
        <v>71934</v>
      </c>
      <c r="H206" s="241">
        <v>71934</v>
      </c>
      <c r="I206" s="241">
        <v>71933.418000000005</v>
      </c>
      <c r="J206" s="241">
        <f t="shared" ref="J206:J210" si="185">I206-G206</f>
        <v>-0.58199999999487773</v>
      </c>
      <c r="K206" s="241">
        <v>71933.418000000005</v>
      </c>
      <c r="L206" s="242">
        <f t="shared" si="105"/>
        <v>99.999190925014602</v>
      </c>
      <c r="M206" s="242">
        <f t="shared" si="181"/>
        <v>110936</v>
      </c>
      <c r="N206" s="241">
        <f t="shared" si="158"/>
        <v>100</v>
      </c>
      <c r="O206" s="241">
        <f t="shared" si="165"/>
        <v>0</v>
      </c>
      <c r="P206" s="241">
        <f t="shared" si="166"/>
        <v>-0.58199999999487773</v>
      </c>
      <c r="Q206" s="241">
        <f t="shared" ref="Q206:Q211" si="186">R206+S206+T206</f>
        <v>-0.58199999999999996</v>
      </c>
      <c r="R206" s="242"/>
      <c r="S206" s="242"/>
      <c r="T206" s="241">
        <v>-0.58199999999999996</v>
      </c>
      <c r="U206" s="241"/>
      <c r="V206" s="241">
        <f t="shared" si="184"/>
        <v>5.1222359687130847E-12</v>
      </c>
      <c r="W206" s="241"/>
      <c r="X206" s="241"/>
      <c r="Y206" s="241"/>
      <c r="Z206" s="241"/>
      <c r="AA206" s="239" t="s">
        <v>66</v>
      </c>
      <c r="AB206" s="239" t="s">
        <v>66</v>
      </c>
    </row>
    <row r="207" spans="2:28" ht="54.75" customHeight="1" x14ac:dyDescent="0.2">
      <c r="B207" s="245"/>
      <c r="C207" s="238" t="s">
        <v>145</v>
      </c>
      <c r="D207" s="238"/>
      <c r="E207" s="247" t="s">
        <v>146</v>
      </c>
      <c r="F207" s="241">
        <f t="shared" ref="F207:K207" si="187">+F208+F209</f>
        <v>707204</v>
      </c>
      <c r="G207" s="241">
        <f t="shared" si="187"/>
        <v>388509</v>
      </c>
      <c r="H207" s="241">
        <f t="shared" si="187"/>
        <v>324163</v>
      </c>
      <c r="I207" s="241">
        <f t="shared" si="187"/>
        <v>343683.783</v>
      </c>
      <c r="J207" s="241">
        <f t="shared" si="187"/>
        <v>-44825.217000000004</v>
      </c>
      <c r="K207" s="241">
        <f t="shared" si="187"/>
        <v>324156.51500000001</v>
      </c>
      <c r="L207" s="242">
        <f t="shared" ref="L207:L271" si="188">(K207/H207)*100</f>
        <v>99.997999463233015</v>
      </c>
      <c r="M207" s="242">
        <f t="shared" ref="M207:Q207" si="189">M209+M208</f>
        <v>707204</v>
      </c>
      <c r="N207" s="241">
        <f t="shared" si="158"/>
        <v>100</v>
      </c>
      <c r="O207" s="241">
        <f t="shared" si="165"/>
        <v>0</v>
      </c>
      <c r="P207" s="241">
        <f t="shared" si="189"/>
        <v>-6.4850000000042201</v>
      </c>
      <c r="Q207" s="241">
        <f t="shared" si="189"/>
        <v>-6.484</v>
      </c>
      <c r="R207" s="242">
        <f>R208+R209</f>
        <v>0</v>
      </c>
      <c r="S207" s="242">
        <f t="shared" ref="S207:T207" si="190">S208+S209</f>
        <v>0</v>
      </c>
      <c r="T207" s="242">
        <f t="shared" si="190"/>
        <v>-6.484</v>
      </c>
      <c r="U207" s="241"/>
      <c r="V207" s="241">
        <v>0</v>
      </c>
      <c r="W207" s="241"/>
      <c r="X207" s="241"/>
      <c r="Y207" s="241"/>
      <c r="Z207" s="241"/>
      <c r="AA207" s="239"/>
      <c r="AB207" s="239"/>
    </row>
    <row r="208" spans="2:28" ht="63.75" x14ac:dyDescent="0.2">
      <c r="B208" s="238"/>
      <c r="C208" s="238"/>
      <c r="D208" s="250" t="s">
        <v>77</v>
      </c>
      <c r="E208" s="246" t="s">
        <v>129</v>
      </c>
      <c r="F208" s="241">
        <v>68509</v>
      </c>
      <c r="G208" s="241">
        <v>68509</v>
      </c>
      <c r="H208" s="241">
        <v>4163</v>
      </c>
      <c r="I208" s="241">
        <v>23690</v>
      </c>
      <c r="J208" s="241">
        <f t="shared" si="185"/>
        <v>-44819</v>
      </c>
      <c r="K208" s="241">
        <v>4162.732</v>
      </c>
      <c r="L208" s="242">
        <f t="shared" si="188"/>
        <v>99.993562334854673</v>
      </c>
      <c r="M208" s="242">
        <f t="shared" si="181"/>
        <v>68509</v>
      </c>
      <c r="N208" s="241">
        <f t="shared" si="158"/>
        <v>100</v>
      </c>
      <c r="O208" s="241">
        <v>0</v>
      </c>
      <c r="P208" s="241">
        <f t="shared" ref="P208:P210" si="191">K208-H208</f>
        <v>-0.2680000000000291</v>
      </c>
      <c r="Q208" s="241">
        <f t="shared" si="186"/>
        <v>-0.26800000000000002</v>
      </c>
      <c r="R208" s="241"/>
      <c r="S208" s="242"/>
      <c r="T208" s="241">
        <v>-0.26800000000000002</v>
      </c>
      <c r="U208" s="241"/>
      <c r="V208" s="241">
        <f t="shared" si="184"/>
        <v>-2.9087843245179101E-14</v>
      </c>
      <c r="W208" s="241"/>
      <c r="X208" s="241"/>
      <c r="Y208" s="241"/>
      <c r="Z208" s="241"/>
      <c r="AA208" s="239" t="s">
        <v>66</v>
      </c>
      <c r="AB208" s="239" t="s">
        <v>66</v>
      </c>
    </row>
    <row r="209" spans="2:28" ht="63.75" x14ac:dyDescent="0.2">
      <c r="B209" s="245"/>
      <c r="C209" s="238"/>
      <c r="D209" s="250" t="s">
        <v>125</v>
      </c>
      <c r="E209" s="246" t="s">
        <v>126</v>
      </c>
      <c r="F209" s="241">
        <v>638695</v>
      </c>
      <c r="G209" s="241">
        <v>320000</v>
      </c>
      <c r="H209" s="241">
        <v>320000</v>
      </c>
      <c r="I209" s="241">
        <v>319993.783</v>
      </c>
      <c r="J209" s="241">
        <f t="shared" si="185"/>
        <v>-6.217000000004191</v>
      </c>
      <c r="K209" s="241">
        <v>319993.783</v>
      </c>
      <c r="L209" s="242">
        <f t="shared" si="188"/>
        <v>99.998057187499995</v>
      </c>
      <c r="M209" s="242">
        <f t="shared" si="181"/>
        <v>638695</v>
      </c>
      <c r="N209" s="241">
        <f t="shared" si="158"/>
        <v>100</v>
      </c>
      <c r="O209" s="241">
        <f t="shared" ref="O209:O214" si="192">M209-F209</f>
        <v>0</v>
      </c>
      <c r="P209" s="241">
        <f t="shared" si="191"/>
        <v>-6.217000000004191</v>
      </c>
      <c r="Q209" s="241">
        <f t="shared" si="186"/>
        <v>-6.2160000000000002</v>
      </c>
      <c r="R209" s="242"/>
      <c r="S209" s="242"/>
      <c r="T209" s="241">
        <v>-6.2160000000000002</v>
      </c>
      <c r="U209" s="241"/>
      <c r="V209" s="241">
        <f t="shared" si="184"/>
        <v>-1.0000000041907597E-3</v>
      </c>
      <c r="W209" s="241"/>
      <c r="X209" s="241"/>
      <c r="Y209" s="241"/>
      <c r="Z209" s="241"/>
      <c r="AA209" s="239" t="s">
        <v>66</v>
      </c>
      <c r="AB209" s="239" t="s">
        <v>66</v>
      </c>
    </row>
    <row r="210" spans="2:28" s="278" customFormat="1" ht="80.25" customHeight="1" x14ac:dyDescent="0.2">
      <c r="B210" s="237" t="s">
        <v>147</v>
      </c>
      <c r="C210" s="250" t="s">
        <v>46</v>
      </c>
      <c r="D210" s="250" t="s">
        <v>77</v>
      </c>
      <c r="E210" s="247" t="s">
        <v>148</v>
      </c>
      <c r="F210" s="241">
        <v>54764</v>
      </c>
      <c r="G210" s="241">
        <v>54764</v>
      </c>
      <c r="H210" s="241">
        <v>9688</v>
      </c>
      <c r="I210" s="241">
        <v>20629.322</v>
      </c>
      <c r="J210" s="241">
        <f t="shared" si="185"/>
        <v>-34134.678</v>
      </c>
      <c r="K210" s="241">
        <v>9687.0349999999999</v>
      </c>
      <c r="L210" s="242">
        <f t="shared" si="188"/>
        <v>99.990039223782006</v>
      </c>
      <c r="M210" s="242">
        <f t="shared" si="181"/>
        <v>54764</v>
      </c>
      <c r="N210" s="241">
        <f t="shared" si="158"/>
        <v>100</v>
      </c>
      <c r="O210" s="241">
        <f t="shared" si="192"/>
        <v>0</v>
      </c>
      <c r="P210" s="241">
        <f t="shared" si="191"/>
        <v>-0.96500000000014552</v>
      </c>
      <c r="Q210" s="241">
        <f t="shared" si="186"/>
        <v>-0.96399999999999997</v>
      </c>
      <c r="R210" s="241"/>
      <c r="S210" s="242"/>
      <c r="T210" s="241">
        <v>-0.96399999999999997</v>
      </c>
      <c r="U210" s="241"/>
      <c r="V210" s="241">
        <f t="shared" si="184"/>
        <v>-1.0000000001455511E-3</v>
      </c>
      <c r="W210" s="241"/>
      <c r="X210" s="241"/>
      <c r="Y210" s="241"/>
      <c r="Z210" s="241"/>
      <c r="AA210" s="239" t="s">
        <v>66</v>
      </c>
      <c r="AB210" s="239" t="s">
        <v>50</v>
      </c>
    </row>
    <row r="211" spans="2:28" s="278" customFormat="1" ht="93.75" customHeight="1" x14ac:dyDescent="0.2">
      <c r="B211" s="245" t="s">
        <v>149</v>
      </c>
      <c r="C211" s="238"/>
      <c r="D211" s="238"/>
      <c r="E211" s="247" t="s">
        <v>150</v>
      </c>
      <c r="F211" s="241">
        <f t="shared" ref="F211:P211" si="193">F212</f>
        <v>9253989</v>
      </c>
      <c r="G211" s="241">
        <f t="shared" si="193"/>
        <v>5854913</v>
      </c>
      <c r="H211" s="241">
        <f t="shared" si="193"/>
        <v>5854913</v>
      </c>
      <c r="I211" s="241">
        <f t="shared" si="193"/>
        <v>5854912.5630000001</v>
      </c>
      <c r="J211" s="241">
        <f t="shared" si="193"/>
        <v>-0.43699999999999761</v>
      </c>
      <c r="K211" s="241">
        <f t="shared" si="193"/>
        <v>5854912.5630000001</v>
      </c>
      <c r="L211" s="242">
        <f t="shared" si="188"/>
        <v>99.999992536182859</v>
      </c>
      <c r="M211" s="241">
        <f t="shared" si="193"/>
        <v>9253989</v>
      </c>
      <c r="N211" s="241">
        <f t="shared" si="193"/>
        <v>100</v>
      </c>
      <c r="O211" s="241">
        <f t="shared" si="193"/>
        <v>0</v>
      </c>
      <c r="P211" s="241">
        <f t="shared" si="193"/>
        <v>-0.43699999999999761</v>
      </c>
      <c r="Q211" s="241">
        <f t="shared" si="186"/>
        <v>-0.437</v>
      </c>
      <c r="R211" s="241">
        <f t="shared" ref="R211:T211" si="194">R212</f>
        <v>0</v>
      </c>
      <c r="S211" s="241">
        <f t="shared" si="194"/>
        <v>0</v>
      </c>
      <c r="T211" s="241">
        <f t="shared" si="194"/>
        <v>-0.437</v>
      </c>
      <c r="U211" s="241">
        <v>0</v>
      </c>
      <c r="V211" s="241">
        <f>V212</f>
        <v>0</v>
      </c>
      <c r="W211" s="241"/>
      <c r="X211" s="241"/>
      <c r="Y211" s="241"/>
      <c r="Z211" s="241"/>
      <c r="AA211" s="249"/>
      <c r="AB211" s="239"/>
    </row>
    <row r="212" spans="2:28" ht="25.5" x14ac:dyDescent="0.2">
      <c r="B212" s="245"/>
      <c r="C212" s="238" t="s">
        <v>46</v>
      </c>
      <c r="D212" s="238"/>
      <c r="E212" s="247" t="s">
        <v>47</v>
      </c>
      <c r="F212" s="241">
        <f t="shared" ref="F212:K212" si="195">F214+F213</f>
        <v>9253989</v>
      </c>
      <c r="G212" s="241">
        <f t="shared" si="195"/>
        <v>5854913</v>
      </c>
      <c r="H212" s="241">
        <f t="shared" si="195"/>
        <v>5854913</v>
      </c>
      <c r="I212" s="241">
        <f t="shared" si="195"/>
        <v>5854912.5630000001</v>
      </c>
      <c r="J212" s="241">
        <f t="shared" si="195"/>
        <v>-0.43699999999999761</v>
      </c>
      <c r="K212" s="241">
        <f t="shared" si="195"/>
        <v>5854912.5630000001</v>
      </c>
      <c r="L212" s="242">
        <f t="shared" si="188"/>
        <v>99.999992536182859</v>
      </c>
      <c r="M212" s="242">
        <f t="shared" ref="M212:M214" si="196">F212</f>
        <v>9253989</v>
      </c>
      <c r="N212" s="241">
        <f t="shared" ref="N212:O212" si="197">N214</f>
        <v>100</v>
      </c>
      <c r="O212" s="241">
        <f t="shared" si="197"/>
        <v>0</v>
      </c>
      <c r="P212" s="241">
        <f t="shared" ref="P212:T212" si="198">P214+P213</f>
        <v>-0.43699999999999761</v>
      </c>
      <c r="Q212" s="241">
        <f t="shared" si="198"/>
        <v>-0.437</v>
      </c>
      <c r="R212" s="241">
        <f>R213+R214</f>
        <v>0</v>
      </c>
      <c r="S212" s="241">
        <f t="shared" ref="S212:V212" si="199">S214</f>
        <v>0</v>
      </c>
      <c r="T212" s="241">
        <f t="shared" si="198"/>
        <v>-0.437</v>
      </c>
      <c r="U212" s="241">
        <f t="shared" si="199"/>
        <v>0</v>
      </c>
      <c r="V212" s="241">
        <f t="shared" si="199"/>
        <v>0</v>
      </c>
      <c r="W212" s="241"/>
      <c r="X212" s="241"/>
      <c r="Y212" s="241"/>
      <c r="Z212" s="241"/>
      <c r="AA212" s="239"/>
      <c r="AB212" s="279"/>
    </row>
    <row r="213" spans="2:28" ht="63.75" x14ac:dyDescent="0.2">
      <c r="B213" s="238"/>
      <c r="C213" s="238"/>
      <c r="D213" s="238" t="s">
        <v>77</v>
      </c>
      <c r="E213" s="247" t="s">
        <v>129</v>
      </c>
      <c r="F213" s="241">
        <v>43</v>
      </c>
      <c r="G213" s="241">
        <v>43</v>
      </c>
      <c r="H213" s="241">
        <v>43</v>
      </c>
      <c r="I213" s="241">
        <v>42.563000000000002</v>
      </c>
      <c r="J213" s="241">
        <f t="shared" ref="J213:J235" si="200">I213-G213</f>
        <v>-0.43699999999999761</v>
      </c>
      <c r="K213" s="241">
        <v>42.563000000000002</v>
      </c>
      <c r="L213" s="242">
        <f t="shared" si="188"/>
        <v>98.983720930232565</v>
      </c>
      <c r="M213" s="242">
        <f t="shared" si="196"/>
        <v>43</v>
      </c>
      <c r="N213" s="241">
        <f t="shared" ref="N213:N217" si="201">M213/F213*100</f>
        <v>100</v>
      </c>
      <c r="O213" s="241">
        <f t="shared" si="192"/>
        <v>0</v>
      </c>
      <c r="P213" s="241">
        <f t="shared" ref="P213:P235" si="202">K213-H213</f>
        <v>-0.43699999999999761</v>
      </c>
      <c r="Q213" s="241">
        <f t="shared" ref="Q213:Q217" si="203">R213+S213+T213</f>
        <v>-0.437</v>
      </c>
      <c r="R213" s="241"/>
      <c r="S213" s="242"/>
      <c r="T213" s="241">
        <v>-0.437</v>
      </c>
      <c r="U213" s="241"/>
      <c r="V213" s="241">
        <f t="shared" ref="V213:V218" si="204">P213-Q213-U213</f>
        <v>2.3869795029440866E-15</v>
      </c>
      <c r="W213" s="241"/>
      <c r="X213" s="241"/>
      <c r="Y213" s="241"/>
      <c r="Z213" s="241"/>
      <c r="AA213" s="239" t="s">
        <v>66</v>
      </c>
      <c r="AB213" s="239" t="s">
        <v>66</v>
      </c>
    </row>
    <row r="214" spans="2:28" ht="25.5" x14ac:dyDescent="0.2">
      <c r="B214" s="245"/>
      <c r="C214" s="238"/>
      <c r="D214" s="238" t="s">
        <v>125</v>
      </c>
      <c r="E214" s="247" t="s">
        <v>126</v>
      </c>
      <c r="F214" s="241">
        <v>9253946</v>
      </c>
      <c r="G214" s="241">
        <v>5854870</v>
      </c>
      <c r="H214" s="241">
        <v>5854870</v>
      </c>
      <c r="I214" s="273">
        <v>5854870</v>
      </c>
      <c r="J214" s="241">
        <f t="shared" si="200"/>
        <v>0</v>
      </c>
      <c r="K214" s="241">
        <v>5854870</v>
      </c>
      <c r="L214" s="242">
        <f t="shared" si="188"/>
        <v>100</v>
      </c>
      <c r="M214" s="242">
        <f t="shared" si="196"/>
        <v>9253946</v>
      </c>
      <c r="N214" s="241">
        <f t="shared" si="201"/>
        <v>100</v>
      </c>
      <c r="O214" s="241">
        <f t="shared" si="192"/>
        <v>0</v>
      </c>
      <c r="P214" s="241">
        <f t="shared" si="202"/>
        <v>0</v>
      </c>
      <c r="Q214" s="241">
        <f t="shared" si="203"/>
        <v>0</v>
      </c>
      <c r="R214" s="242"/>
      <c r="S214" s="242"/>
      <c r="T214" s="241"/>
      <c r="U214" s="241"/>
      <c r="V214" s="241">
        <v>0</v>
      </c>
      <c r="W214" s="241"/>
      <c r="X214" s="241"/>
      <c r="Y214" s="241"/>
      <c r="Z214" s="241"/>
      <c r="AA214" s="239"/>
      <c r="AB214" s="239"/>
    </row>
    <row r="215" spans="2:28" ht="76.5" customHeight="1" x14ac:dyDescent="0.2">
      <c r="B215" s="238" t="s">
        <v>151</v>
      </c>
      <c r="C215" s="238"/>
      <c r="D215" s="238"/>
      <c r="E215" s="256" t="s">
        <v>248</v>
      </c>
      <c r="F215" s="241">
        <f t="shared" ref="F215:K215" si="205">F216</f>
        <v>340630</v>
      </c>
      <c r="G215" s="241">
        <f t="shared" si="205"/>
        <v>266957</v>
      </c>
      <c r="H215" s="241">
        <f t="shared" si="205"/>
        <v>204452</v>
      </c>
      <c r="I215" s="241">
        <f t="shared" si="205"/>
        <v>243368.21857000003</v>
      </c>
      <c r="J215" s="241">
        <f t="shared" si="205"/>
        <v>-23588.781429999995</v>
      </c>
      <c r="K215" s="241">
        <f t="shared" si="205"/>
        <v>203658.17165</v>
      </c>
      <c r="L215" s="242">
        <f t="shared" si="188"/>
        <v>99.611728743176883</v>
      </c>
      <c r="M215" s="241">
        <f t="shared" ref="M215:T215" si="206">M216</f>
        <v>340630</v>
      </c>
      <c r="N215" s="241">
        <f t="shared" si="201"/>
        <v>100</v>
      </c>
      <c r="O215" s="241">
        <f t="shared" si="206"/>
        <v>0</v>
      </c>
      <c r="P215" s="241">
        <f t="shared" si="206"/>
        <v>-793.8283499999992</v>
      </c>
      <c r="Q215" s="241">
        <f>Q216</f>
        <v>-793.78499999999997</v>
      </c>
      <c r="R215" s="241">
        <f t="shared" si="206"/>
        <v>0</v>
      </c>
      <c r="S215" s="241">
        <f t="shared" si="206"/>
        <v>-28.491000000000003</v>
      </c>
      <c r="T215" s="241">
        <f t="shared" si="206"/>
        <v>-765.29399999999998</v>
      </c>
      <c r="U215" s="241">
        <v>0</v>
      </c>
      <c r="V215" s="241">
        <v>0</v>
      </c>
      <c r="W215" s="241"/>
      <c r="X215" s="241"/>
      <c r="Y215" s="241"/>
      <c r="Z215" s="241"/>
      <c r="AA215" s="243"/>
      <c r="AB215" s="244"/>
    </row>
    <row r="216" spans="2:28" ht="25.5" x14ac:dyDescent="0.2">
      <c r="B216" s="238"/>
      <c r="C216" s="238" t="s">
        <v>46</v>
      </c>
      <c r="D216" s="238"/>
      <c r="E216" s="247" t="s">
        <v>47</v>
      </c>
      <c r="F216" s="241">
        <f t="shared" ref="F216:K216" si="207">SUM(F217:F235)</f>
        <v>340630</v>
      </c>
      <c r="G216" s="241">
        <f t="shared" si="207"/>
        <v>266957</v>
      </c>
      <c r="H216" s="241">
        <f t="shared" si="207"/>
        <v>204452</v>
      </c>
      <c r="I216" s="241">
        <f t="shared" si="207"/>
        <v>243368.21857000003</v>
      </c>
      <c r="J216" s="241">
        <f t="shared" si="207"/>
        <v>-23588.781429999995</v>
      </c>
      <c r="K216" s="241">
        <f t="shared" si="207"/>
        <v>203658.17165</v>
      </c>
      <c r="L216" s="242">
        <f t="shared" si="188"/>
        <v>99.611728743176883</v>
      </c>
      <c r="M216" s="241">
        <f t="shared" ref="M216:T216" si="208">SUM(M217:M235)</f>
        <v>340630</v>
      </c>
      <c r="N216" s="241">
        <f t="shared" si="201"/>
        <v>100</v>
      </c>
      <c r="O216" s="241">
        <f>SUM(O222:O235)</f>
        <v>0</v>
      </c>
      <c r="P216" s="241">
        <f t="shared" si="208"/>
        <v>-793.8283499999992</v>
      </c>
      <c r="Q216" s="241">
        <f>SUM(Q217:Q235)</f>
        <v>-793.78499999999997</v>
      </c>
      <c r="R216" s="241">
        <f t="shared" si="208"/>
        <v>0</v>
      </c>
      <c r="S216" s="241">
        <f t="shared" si="208"/>
        <v>-28.491000000000003</v>
      </c>
      <c r="T216" s="241">
        <f t="shared" si="208"/>
        <v>-765.29399999999998</v>
      </c>
      <c r="U216" s="241">
        <f>U222+U224+U225+U226+U227+U231+U234+U235</f>
        <v>0</v>
      </c>
      <c r="V216" s="241">
        <f>V222+V224+V225+V226+V227+V231+V234+V235</f>
        <v>4.3999999999700667E-3</v>
      </c>
      <c r="W216" s="241"/>
      <c r="X216" s="241"/>
      <c r="Y216" s="241"/>
      <c r="Z216" s="241"/>
      <c r="AA216" s="239"/>
      <c r="AB216" s="244"/>
    </row>
    <row r="217" spans="2:28" ht="63.75" x14ac:dyDescent="0.2">
      <c r="B217" s="238"/>
      <c r="C217" s="238"/>
      <c r="D217" s="238" t="s">
        <v>88</v>
      </c>
      <c r="E217" s="247" t="s">
        <v>49</v>
      </c>
      <c r="F217" s="241">
        <v>186087</v>
      </c>
      <c r="G217" s="241">
        <v>124853</v>
      </c>
      <c r="H217" s="241">
        <v>124853</v>
      </c>
      <c r="I217" s="241">
        <v>124832.754</v>
      </c>
      <c r="J217" s="241">
        <f t="shared" si="200"/>
        <v>-20.245999999999185</v>
      </c>
      <c r="K217" s="241">
        <v>124832.754</v>
      </c>
      <c r="L217" s="242">
        <f t="shared" si="188"/>
        <v>99.983784130137039</v>
      </c>
      <c r="M217" s="242">
        <f t="shared" ref="M217:M235" si="209">F217</f>
        <v>186087</v>
      </c>
      <c r="N217" s="241">
        <f t="shared" si="201"/>
        <v>100</v>
      </c>
      <c r="O217" s="241">
        <f t="shared" ref="O217:O221" si="210">M217-F217</f>
        <v>0</v>
      </c>
      <c r="P217" s="241">
        <f t="shared" si="202"/>
        <v>-20.245999999999185</v>
      </c>
      <c r="Q217" s="241">
        <f t="shared" si="203"/>
        <v>-20.245999999999999</v>
      </c>
      <c r="R217" s="241"/>
      <c r="S217" s="242">
        <v>-20.245999999999999</v>
      </c>
      <c r="T217" s="241"/>
      <c r="U217" s="241"/>
      <c r="V217" s="241">
        <f t="shared" si="204"/>
        <v>8.1357143244531471E-13</v>
      </c>
      <c r="W217" s="241"/>
      <c r="X217" s="241"/>
      <c r="Y217" s="241"/>
      <c r="Z217" s="241"/>
      <c r="AA217" s="239" t="s">
        <v>66</v>
      </c>
      <c r="AB217" s="239" t="s">
        <v>66</v>
      </c>
    </row>
    <row r="218" spans="2:28" ht="63.75" x14ac:dyDescent="0.2">
      <c r="B218" s="245"/>
      <c r="C218" s="238"/>
      <c r="D218" s="250" t="s">
        <v>101</v>
      </c>
      <c r="E218" s="246" t="s">
        <v>56</v>
      </c>
      <c r="F218" s="241">
        <v>7912</v>
      </c>
      <c r="G218" s="241">
        <v>5571</v>
      </c>
      <c r="H218" s="241">
        <v>5571</v>
      </c>
      <c r="I218" s="241">
        <v>5570.29</v>
      </c>
      <c r="J218" s="241">
        <f t="shared" si="200"/>
        <v>-0.71000000000003638</v>
      </c>
      <c r="K218" s="241">
        <v>5570.29</v>
      </c>
      <c r="L218" s="242">
        <f t="shared" si="188"/>
        <v>99.987255429904863</v>
      </c>
      <c r="M218" s="242">
        <f t="shared" si="209"/>
        <v>7912</v>
      </c>
      <c r="N218" s="241">
        <v>100</v>
      </c>
      <c r="O218" s="241">
        <f t="shared" si="210"/>
        <v>0</v>
      </c>
      <c r="P218" s="241">
        <f t="shared" si="202"/>
        <v>-0.71000000000003638</v>
      </c>
      <c r="Q218" s="241">
        <f>T218+S218</f>
        <v>-0.71</v>
      </c>
      <c r="R218" s="242" t="s">
        <v>53</v>
      </c>
      <c r="S218" s="242">
        <v>-0.71</v>
      </c>
      <c r="T218" s="241"/>
      <c r="U218" s="241"/>
      <c r="V218" s="241">
        <f t="shared" si="204"/>
        <v>-3.6415315207705135E-14</v>
      </c>
      <c r="W218" s="241"/>
      <c r="X218" s="241"/>
      <c r="Y218" s="241"/>
      <c r="Z218" s="241"/>
      <c r="AA218" s="239" t="s">
        <v>66</v>
      </c>
      <c r="AB218" s="239" t="s">
        <v>66</v>
      </c>
    </row>
    <row r="219" spans="2:28" ht="63.75" x14ac:dyDescent="0.2">
      <c r="B219" s="245"/>
      <c r="C219" s="238"/>
      <c r="D219" s="250" t="s">
        <v>103</v>
      </c>
      <c r="E219" s="251" t="s">
        <v>58</v>
      </c>
      <c r="F219" s="241">
        <v>2684</v>
      </c>
      <c r="G219" s="241">
        <v>2328</v>
      </c>
      <c r="H219" s="241">
        <v>2328</v>
      </c>
      <c r="I219" s="241">
        <v>2320.9140000000002</v>
      </c>
      <c r="J219" s="241">
        <f t="shared" si="200"/>
        <v>-7.0859999999997854</v>
      </c>
      <c r="K219" s="241">
        <v>2320.9140000000002</v>
      </c>
      <c r="L219" s="242">
        <f t="shared" si="188"/>
        <v>99.695618556701035</v>
      </c>
      <c r="M219" s="242">
        <f t="shared" si="209"/>
        <v>2684</v>
      </c>
      <c r="N219" s="241">
        <f t="shared" ref="N219:N235" si="211">M219/F219*100</f>
        <v>100</v>
      </c>
      <c r="O219" s="241">
        <f t="shared" si="210"/>
        <v>0</v>
      </c>
      <c r="P219" s="241">
        <f t="shared" si="202"/>
        <v>-7.0859999999997854</v>
      </c>
      <c r="Q219" s="241">
        <f t="shared" ref="Q219:Q223" si="212">R219+S219+T219</f>
        <v>-7.0860000000000003</v>
      </c>
      <c r="R219" s="242"/>
      <c r="S219" s="242">
        <v>-7.0860000000000003</v>
      </c>
      <c r="T219" s="241"/>
      <c r="U219" s="241"/>
      <c r="V219" s="241">
        <v>0</v>
      </c>
      <c r="W219" s="241"/>
      <c r="X219" s="241"/>
      <c r="Y219" s="241"/>
      <c r="Z219" s="241"/>
      <c r="AA219" s="239" t="s">
        <v>66</v>
      </c>
      <c r="AB219" s="239" t="s">
        <v>66</v>
      </c>
    </row>
    <row r="220" spans="2:28" x14ac:dyDescent="0.2">
      <c r="B220" s="238"/>
      <c r="C220" s="238"/>
      <c r="D220" s="238" t="s">
        <v>59</v>
      </c>
      <c r="E220" s="247" t="s">
        <v>60</v>
      </c>
      <c r="F220" s="241">
        <v>9898</v>
      </c>
      <c r="G220" s="241">
        <v>6664</v>
      </c>
      <c r="H220" s="241">
        <v>6664</v>
      </c>
      <c r="I220" s="241">
        <v>6664</v>
      </c>
      <c r="J220" s="241">
        <f t="shared" si="200"/>
        <v>0</v>
      </c>
      <c r="K220" s="241">
        <v>6664</v>
      </c>
      <c r="L220" s="242">
        <f t="shared" si="188"/>
        <v>100</v>
      </c>
      <c r="M220" s="242">
        <f t="shared" si="209"/>
        <v>9898</v>
      </c>
      <c r="N220" s="241">
        <f t="shared" si="211"/>
        <v>100</v>
      </c>
      <c r="O220" s="241">
        <f t="shared" si="210"/>
        <v>0</v>
      </c>
      <c r="P220" s="241">
        <f t="shared" si="202"/>
        <v>0</v>
      </c>
      <c r="Q220" s="241">
        <f t="shared" si="212"/>
        <v>0</v>
      </c>
      <c r="R220" s="241"/>
      <c r="S220" s="242"/>
      <c r="T220" s="241"/>
      <c r="U220" s="241"/>
      <c r="V220" s="241">
        <f t="shared" ref="V220:V225" si="213">P220-Q220-U220</f>
        <v>0</v>
      </c>
      <c r="W220" s="241"/>
      <c r="X220" s="241"/>
      <c r="Y220" s="241"/>
      <c r="Z220" s="241"/>
      <c r="AA220" s="239"/>
      <c r="AB220" s="239"/>
    </row>
    <row r="221" spans="2:28" ht="38.25" x14ac:dyDescent="0.2">
      <c r="B221" s="238"/>
      <c r="C221" s="238"/>
      <c r="D221" s="238" t="s">
        <v>61</v>
      </c>
      <c r="E221" s="247" t="s">
        <v>102</v>
      </c>
      <c r="F221" s="241">
        <v>8437</v>
      </c>
      <c r="G221" s="241">
        <v>5264</v>
      </c>
      <c r="H221" s="241">
        <v>5264</v>
      </c>
      <c r="I221" s="241">
        <v>5264</v>
      </c>
      <c r="J221" s="241">
        <f t="shared" si="200"/>
        <v>0</v>
      </c>
      <c r="K221" s="241">
        <v>5264</v>
      </c>
      <c r="L221" s="242">
        <f t="shared" si="188"/>
        <v>100</v>
      </c>
      <c r="M221" s="242">
        <f t="shared" si="209"/>
        <v>8437</v>
      </c>
      <c r="N221" s="241">
        <f t="shared" si="211"/>
        <v>100</v>
      </c>
      <c r="O221" s="241">
        <f t="shared" si="210"/>
        <v>0</v>
      </c>
      <c r="P221" s="241">
        <f t="shared" si="202"/>
        <v>0</v>
      </c>
      <c r="Q221" s="241">
        <f t="shared" si="212"/>
        <v>0</v>
      </c>
      <c r="R221" s="241"/>
      <c r="S221" s="242"/>
      <c r="T221" s="241"/>
      <c r="U221" s="241"/>
      <c r="V221" s="241">
        <f t="shared" si="213"/>
        <v>0</v>
      </c>
      <c r="W221" s="241"/>
      <c r="X221" s="241"/>
      <c r="Y221" s="241"/>
      <c r="Z221" s="241"/>
      <c r="AA221" s="239"/>
      <c r="AB221" s="239"/>
    </row>
    <row r="222" spans="2:28" ht="63.75" x14ac:dyDescent="0.2">
      <c r="B222" s="238"/>
      <c r="C222" s="238"/>
      <c r="D222" s="250" t="s">
        <v>89</v>
      </c>
      <c r="E222" s="246" t="s">
        <v>110</v>
      </c>
      <c r="F222" s="241">
        <v>41</v>
      </c>
      <c r="G222" s="241">
        <v>41</v>
      </c>
      <c r="H222" s="241">
        <v>41</v>
      </c>
      <c r="I222" s="241">
        <v>40.558399999999999</v>
      </c>
      <c r="J222" s="241">
        <f t="shared" si="200"/>
        <v>-0.4416000000000011</v>
      </c>
      <c r="K222" s="241">
        <v>40.558399999999999</v>
      </c>
      <c r="L222" s="242">
        <f t="shared" si="188"/>
        <v>98.922926829268292</v>
      </c>
      <c r="M222" s="242">
        <f t="shared" si="209"/>
        <v>41</v>
      </c>
      <c r="N222" s="241">
        <f t="shared" si="211"/>
        <v>100</v>
      </c>
      <c r="O222" s="241">
        <v>0</v>
      </c>
      <c r="P222" s="241">
        <f t="shared" si="202"/>
        <v>-0.4416000000000011</v>
      </c>
      <c r="Q222" s="241">
        <f t="shared" si="212"/>
        <v>-0.44900000000000001</v>
      </c>
      <c r="R222" s="242"/>
      <c r="S222" s="242">
        <v>-0.44900000000000001</v>
      </c>
      <c r="T222" s="241"/>
      <c r="U222" s="241"/>
      <c r="V222" s="241">
        <f t="shared" si="213"/>
        <v>7.3999999999989075E-3</v>
      </c>
      <c r="W222" s="241"/>
      <c r="X222" s="241"/>
      <c r="Y222" s="241"/>
      <c r="Z222" s="241"/>
      <c r="AA222" s="239" t="s">
        <v>66</v>
      </c>
      <c r="AB222" s="239" t="s">
        <v>66</v>
      </c>
    </row>
    <row r="223" spans="2:28" ht="51" x14ac:dyDescent="0.2">
      <c r="B223" s="238"/>
      <c r="C223" s="238"/>
      <c r="D223" s="238" t="s">
        <v>64</v>
      </c>
      <c r="E223" s="252" t="s">
        <v>65</v>
      </c>
      <c r="F223" s="241">
        <v>5623</v>
      </c>
      <c r="G223" s="241">
        <v>3190</v>
      </c>
      <c r="H223" s="241">
        <v>3190</v>
      </c>
      <c r="I223" s="241">
        <v>3190</v>
      </c>
      <c r="J223" s="241">
        <f t="shared" si="200"/>
        <v>0</v>
      </c>
      <c r="K223" s="241">
        <v>3190</v>
      </c>
      <c r="L223" s="242">
        <f t="shared" si="188"/>
        <v>100</v>
      </c>
      <c r="M223" s="242">
        <f t="shared" si="209"/>
        <v>5623</v>
      </c>
      <c r="N223" s="241">
        <f t="shared" si="211"/>
        <v>100</v>
      </c>
      <c r="O223" s="241">
        <f t="shared" ref="O223:O235" si="214">M223-F223</f>
        <v>0</v>
      </c>
      <c r="P223" s="241">
        <f t="shared" si="202"/>
        <v>0</v>
      </c>
      <c r="Q223" s="241">
        <f t="shared" si="212"/>
        <v>0</v>
      </c>
      <c r="R223" s="241"/>
      <c r="S223" s="242"/>
      <c r="T223" s="241"/>
      <c r="U223" s="241"/>
      <c r="V223" s="241">
        <f t="shared" si="213"/>
        <v>0</v>
      </c>
      <c r="W223" s="241"/>
      <c r="X223" s="241"/>
      <c r="Y223" s="241"/>
      <c r="Z223" s="241"/>
      <c r="AA223" s="239"/>
      <c r="AB223" s="239"/>
    </row>
    <row r="224" spans="2:28" ht="38.25" x14ac:dyDescent="0.2">
      <c r="B224" s="238"/>
      <c r="C224" s="238"/>
      <c r="D224" s="238" t="s">
        <v>91</v>
      </c>
      <c r="E224" s="247" t="s">
        <v>92</v>
      </c>
      <c r="F224" s="241">
        <v>90980</v>
      </c>
      <c r="G224" s="241">
        <v>90980</v>
      </c>
      <c r="H224" s="241">
        <v>35343</v>
      </c>
      <c r="I224" s="241">
        <v>71902.164000000004</v>
      </c>
      <c r="J224" s="241">
        <f t="shared" si="200"/>
        <v>-19077.835999999996</v>
      </c>
      <c r="K224" s="241">
        <v>35343</v>
      </c>
      <c r="L224" s="242">
        <f t="shared" si="188"/>
        <v>100</v>
      </c>
      <c r="M224" s="242">
        <f t="shared" si="209"/>
        <v>90980</v>
      </c>
      <c r="N224" s="241">
        <f t="shared" si="211"/>
        <v>100</v>
      </c>
      <c r="O224" s="241">
        <f t="shared" si="214"/>
        <v>0</v>
      </c>
      <c r="P224" s="241">
        <f t="shared" si="202"/>
        <v>0</v>
      </c>
      <c r="Q224" s="241">
        <f>R224+T224</f>
        <v>0</v>
      </c>
      <c r="R224" s="242"/>
      <c r="S224" s="242"/>
      <c r="T224" s="241"/>
      <c r="U224" s="241"/>
      <c r="V224" s="241">
        <f t="shared" si="213"/>
        <v>0</v>
      </c>
      <c r="W224" s="241"/>
      <c r="X224" s="241"/>
      <c r="Y224" s="241"/>
      <c r="Z224" s="241"/>
      <c r="AA224" s="239"/>
      <c r="AB224" s="239" t="s">
        <v>242</v>
      </c>
    </row>
    <row r="225" spans="2:28" ht="63.75" customHeight="1" x14ac:dyDescent="0.2">
      <c r="B225" s="238"/>
      <c r="C225" s="238"/>
      <c r="D225" s="238" t="s">
        <v>93</v>
      </c>
      <c r="E225" s="247" t="s">
        <v>94</v>
      </c>
      <c r="F225" s="241">
        <v>1489</v>
      </c>
      <c r="G225" s="241">
        <v>1489</v>
      </c>
      <c r="H225" s="241">
        <v>1489</v>
      </c>
      <c r="I225" s="241">
        <v>1224.9939999999999</v>
      </c>
      <c r="J225" s="241">
        <f t="shared" si="200"/>
        <v>-264.00600000000009</v>
      </c>
      <c r="K225" s="241">
        <v>1224.9939999999999</v>
      </c>
      <c r="L225" s="242">
        <f t="shared" si="188"/>
        <v>82.269576897246466</v>
      </c>
      <c r="M225" s="242">
        <f t="shared" si="209"/>
        <v>1489</v>
      </c>
      <c r="N225" s="241">
        <f t="shared" si="211"/>
        <v>100</v>
      </c>
      <c r="O225" s="241">
        <f t="shared" si="214"/>
        <v>0</v>
      </c>
      <c r="P225" s="241">
        <f t="shared" si="202"/>
        <v>-264.00600000000009</v>
      </c>
      <c r="Q225" s="241">
        <f t="shared" ref="Q225:Q235" si="215">R225+S225+T225</f>
        <v>-264.005</v>
      </c>
      <c r="R225" s="242"/>
      <c r="S225" s="242"/>
      <c r="T225" s="241">
        <v>-264.005</v>
      </c>
      <c r="U225" s="241"/>
      <c r="V225" s="241">
        <f t="shared" si="213"/>
        <v>-1.00000000009004E-3</v>
      </c>
      <c r="W225" s="241"/>
      <c r="X225" s="241"/>
      <c r="Y225" s="241"/>
      <c r="Z225" s="241"/>
      <c r="AA225" s="239" t="s">
        <v>66</v>
      </c>
      <c r="AB225" s="239" t="s">
        <v>66</v>
      </c>
    </row>
    <row r="226" spans="2:28" ht="62.25" customHeight="1" x14ac:dyDescent="0.2">
      <c r="B226" s="238"/>
      <c r="C226" s="238"/>
      <c r="D226" s="250" t="s">
        <v>95</v>
      </c>
      <c r="E226" s="284" t="s">
        <v>96</v>
      </c>
      <c r="F226" s="241">
        <v>1264</v>
      </c>
      <c r="G226" s="241">
        <v>1264</v>
      </c>
      <c r="H226" s="241">
        <v>0</v>
      </c>
      <c r="I226" s="241">
        <v>1257.5831700000001</v>
      </c>
      <c r="J226" s="241">
        <f t="shared" si="200"/>
        <v>-6.4168299999998908</v>
      </c>
      <c r="K226" s="241">
        <v>0</v>
      </c>
      <c r="L226" s="242">
        <v>0</v>
      </c>
      <c r="M226" s="242">
        <f t="shared" si="209"/>
        <v>1264</v>
      </c>
      <c r="N226" s="241">
        <f t="shared" si="211"/>
        <v>100</v>
      </c>
      <c r="O226" s="241">
        <f t="shared" si="214"/>
        <v>0</v>
      </c>
      <c r="P226" s="241">
        <f t="shared" si="202"/>
        <v>0</v>
      </c>
      <c r="Q226" s="241">
        <f t="shared" si="215"/>
        <v>0</v>
      </c>
      <c r="R226" s="242"/>
      <c r="S226" s="242"/>
      <c r="T226" s="241"/>
      <c r="U226" s="241"/>
      <c r="V226" s="241">
        <v>0</v>
      </c>
      <c r="W226" s="241"/>
      <c r="X226" s="241"/>
      <c r="Y226" s="241"/>
      <c r="Z226" s="241"/>
      <c r="AA226" s="239"/>
      <c r="AB226" s="239" t="s">
        <v>66</v>
      </c>
    </row>
    <row r="227" spans="2:28" ht="63.75" x14ac:dyDescent="0.2">
      <c r="B227" s="238"/>
      <c r="C227" s="238"/>
      <c r="D227" s="238" t="s">
        <v>71</v>
      </c>
      <c r="E227" s="247" t="s">
        <v>104</v>
      </c>
      <c r="F227" s="241">
        <v>5019</v>
      </c>
      <c r="G227" s="241">
        <v>5019</v>
      </c>
      <c r="H227" s="241">
        <v>3814</v>
      </c>
      <c r="I227" s="241">
        <v>3315.7660000000001</v>
      </c>
      <c r="J227" s="241">
        <f t="shared" si="200"/>
        <v>-1703.2339999999999</v>
      </c>
      <c r="K227" s="241">
        <v>3315.7660000000001</v>
      </c>
      <c r="L227" s="242">
        <f t="shared" si="188"/>
        <v>86.93670686942842</v>
      </c>
      <c r="M227" s="242">
        <f t="shared" si="209"/>
        <v>5019</v>
      </c>
      <c r="N227" s="241">
        <f t="shared" si="211"/>
        <v>100</v>
      </c>
      <c r="O227" s="241">
        <f t="shared" si="214"/>
        <v>0</v>
      </c>
      <c r="P227" s="241">
        <f t="shared" si="202"/>
        <v>-498.23399999999992</v>
      </c>
      <c r="Q227" s="241">
        <f t="shared" si="215"/>
        <v>-498.233</v>
      </c>
      <c r="R227" s="242"/>
      <c r="S227" s="242"/>
      <c r="T227" s="241">
        <v>-498.233</v>
      </c>
      <c r="U227" s="241"/>
      <c r="V227" s="241">
        <f t="shared" ref="V227:V229" si="216">P227-Q227-U227</f>
        <v>-9.9999999991950972E-4</v>
      </c>
      <c r="W227" s="241"/>
      <c r="X227" s="241"/>
      <c r="Y227" s="241"/>
      <c r="Z227" s="241"/>
      <c r="AA227" s="239" t="s">
        <v>66</v>
      </c>
      <c r="AB227" s="239" t="s">
        <v>242</v>
      </c>
    </row>
    <row r="228" spans="2:28" ht="25.5" x14ac:dyDescent="0.2">
      <c r="B228" s="238"/>
      <c r="C228" s="238"/>
      <c r="D228" s="238" t="s">
        <v>97</v>
      </c>
      <c r="E228" s="247" t="s">
        <v>98</v>
      </c>
      <c r="F228" s="241">
        <v>12609</v>
      </c>
      <c r="G228" s="241">
        <v>12609</v>
      </c>
      <c r="H228" s="241">
        <v>12609</v>
      </c>
      <c r="I228" s="241">
        <v>12609</v>
      </c>
      <c r="J228" s="241">
        <f t="shared" si="200"/>
        <v>0</v>
      </c>
      <c r="K228" s="241">
        <v>12609</v>
      </c>
      <c r="L228" s="242">
        <f t="shared" si="188"/>
        <v>100</v>
      </c>
      <c r="M228" s="242">
        <f t="shared" si="209"/>
        <v>12609</v>
      </c>
      <c r="N228" s="241">
        <f t="shared" si="211"/>
        <v>100</v>
      </c>
      <c r="O228" s="241">
        <f t="shared" si="214"/>
        <v>0</v>
      </c>
      <c r="P228" s="241">
        <f t="shared" si="202"/>
        <v>0</v>
      </c>
      <c r="Q228" s="241">
        <f t="shared" si="215"/>
        <v>0</v>
      </c>
      <c r="R228" s="242"/>
      <c r="S228" s="242"/>
      <c r="T228" s="241"/>
      <c r="U228" s="241"/>
      <c r="V228" s="241">
        <f t="shared" si="216"/>
        <v>0</v>
      </c>
      <c r="W228" s="241"/>
      <c r="X228" s="241"/>
      <c r="Y228" s="241"/>
      <c r="Z228" s="241"/>
      <c r="AA228" s="239"/>
      <c r="AB228" s="239"/>
    </row>
    <row r="229" spans="2:28" ht="67.5" customHeight="1" x14ac:dyDescent="0.2">
      <c r="B229" s="238"/>
      <c r="C229" s="238"/>
      <c r="D229" s="250" t="s">
        <v>73</v>
      </c>
      <c r="E229" s="246" t="s">
        <v>74</v>
      </c>
      <c r="F229" s="241">
        <v>399</v>
      </c>
      <c r="G229" s="241">
        <v>399</v>
      </c>
      <c r="H229" s="241">
        <v>228</v>
      </c>
      <c r="I229" s="241">
        <v>326.22800000000001</v>
      </c>
      <c r="J229" s="241">
        <f t="shared" si="200"/>
        <v>-72.771999999999991</v>
      </c>
      <c r="K229" s="241">
        <v>227.065</v>
      </c>
      <c r="L229" s="242">
        <f t="shared" si="188"/>
        <v>99.589912280701753</v>
      </c>
      <c r="M229" s="242">
        <f t="shared" si="209"/>
        <v>399</v>
      </c>
      <c r="N229" s="241">
        <f t="shared" si="211"/>
        <v>100</v>
      </c>
      <c r="O229" s="241">
        <f t="shared" si="214"/>
        <v>0</v>
      </c>
      <c r="P229" s="241">
        <f t="shared" si="202"/>
        <v>-0.93500000000000227</v>
      </c>
      <c r="Q229" s="241">
        <f t="shared" si="215"/>
        <v>-0.93400000000000005</v>
      </c>
      <c r="R229" s="242"/>
      <c r="S229" s="242"/>
      <c r="T229" s="241">
        <v>-0.93400000000000005</v>
      </c>
      <c r="U229" s="241"/>
      <c r="V229" s="241">
        <f t="shared" si="216"/>
        <v>-1.0000000000022213E-3</v>
      </c>
      <c r="W229" s="241"/>
      <c r="X229" s="241"/>
      <c r="Y229" s="241"/>
      <c r="Z229" s="241"/>
      <c r="AA229" s="239" t="s">
        <v>66</v>
      </c>
      <c r="AB229" s="239" t="s">
        <v>66</v>
      </c>
    </row>
    <row r="230" spans="2:28" ht="69" customHeight="1" x14ac:dyDescent="0.2">
      <c r="B230" s="245"/>
      <c r="C230" s="238"/>
      <c r="D230" s="250" t="s">
        <v>75</v>
      </c>
      <c r="E230" s="246" t="s">
        <v>76</v>
      </c>
      <c r="F230" s="241">
        <v>3948</v>
      </c>
      <c r="G230" s="241">
        <v>3948</v>
      </c>
      <c r="H230" s="241">
        <v>730</v>
      </c>
      <c r="I230" s="241">
        <v>2524.1370000000002</v>
      </c>
      <c r="J230" s="241">
        <f t="shared" si="200"/>
        <v>-1423.8629999999998</v>
      </c>
      <c r="K230" s="241">
        <v>730</v>
      </c>
      <c r="L230" s="242">
        <f t="shared" si="188"/>
        <v>100</v>
      </c>
      <c r="M230" s="242">
        <f t="shared" si="209"/>
        <v>3948</v>
      </c>
      <c r="N230" s="241">
        <f t="shared" si="211"/>
        <v>100</v>
      </c>
      <c r="O230" s="241">
        <f t="shared" si="214"/>
        <v>0</v>
      </c>
      <c r="P230" s="241">
        <f t="shared" si="202"/>
        <v>0</v>
      </c>
      <c r="Q230" s="241">
        <f t="shared" si="215"/>
        <v>0</v>
      </c>
      <c r="R230" s="242"/>
      <c r="S230" s="242"/>
      <c r="T230" s="242"/>
      <c r="U230" s="242"/>
      <c r="V230" s="241">
        <v>0</v>
      </c>
      <c r="W230" s="241"/>
      <c r="X230" s="241"/>
      <c r="Y230" s="241"/>
      <c r="Z230" s="241"/>
      <c r="AA230" s="239"/>
      <c r="AB230" s="239" t="s">
        <v>66</v>
      </c>
    </row>
    <row r="231" spans="2:28" ht="70.5" customHeight="1" x14ac:dyDescent="0.2">
      <c r="B231" s="238"/>
      <c r="C231" s="238"/>
      <c r="D231" s="250" t="s">
        <v>77</v>
      </c>
      <c r="E231" s="246" t="s">
        <v>129</v>
      </c>
      <c r="F231" s="241">
        <v>1438</v>
      </c>
      <c r="G231" s="241">
        <v>1438</v>
      </c>
      <c r="H231" s="241">
        <v>474</v>
      </c>
      <c r="I231" s="241">
        <v>473.78199999999998</v>
      </c>
      <c r="J231" s="241">
        <f t="shared" si="200"/>
        <v>-964.21800000000007</v>
      </c>
      <c r="K231" s="241">
        <v>473.78199999999998</v>
      </c>
      <c r="L231" s="242">
        <f t="shared" si="188"/>
        <v>99.954008438818562</v>
      </c>
      <c r="M231" s="242">
        <f t="shared" si="209"/>
        <v>1438</v>
      </c>
      <c r="N231" s="241">
        <f t="shared" si="211"/>
        <v>100</v>
      </c>
      <c r="O231" s="241">
        <f t="shared" si="214"/>
        <v>0</v>
      </c>
      <c r="P231" s="241">
        <f t="shared" si="202"/>
        <v>-0.21800000000001774</v>
      </c>
      <c r="Q231" s="241">
        <f t="shared" si="215"/>
        <v>-0.217</v>
      </c>
      <c r="R231" s="242"/>
      <c r="S231" s="242"/>
      <c r="T231" s="241">
        <v>-0.217</v>
      </c>
      <c r="U231" s="241"/>
      <c r="V231" s="241">
        <f t="shared" ref="V231:V235" si="217">P231-Q231-U231</f>
        <v>-1.0000000000177367E-3</v>
      </c>
      <c r="W231" s="241"/>
      <c r="X231" s="241"/>
      <c r="Y231" s="241"/>
      <c r="Z231" s="241"/>
      <c r="AA231" s="239" t="s">
        <v>66</v>
      </c>
      <c r="AB231" s="239" t="s">
        <v>66</v>
      </c>
    </row>
    <row r="232" spans="2:28" ht="70.5" customHeight="1" x14ac:dyDescent="0.2">
      <c r="B232" s="238"/>
      <c r="C232" s="238"/>
      <c r="D232" s="250" t="s">
        <v>79</v>
      </c>
      <c r="E232" s="246" t="s">
        <v>80</v>
      </c>
      <c r="F232" s="241">
        <v>167</v>
      </c>
      <c r="G232" s="241">
        <v>167</v>
      </c>
      <c r="H232" s="241">
        <v>167</v>
      </c>
      <c r="I232" s="241">
        <v>166.684</v>
      </c>
      <c r="J232" s="241">
        <f t="shared" si="200"/>
        <v>-0.3160000000000025</v>
      </c>
      <c r="K232" s="241">
        <v>166.684</v>
      </c>
      <c r="L232" s="242">
        <f t="shared" ref="L232" si="218">(K232/H232)*100</f>
        <v>99.810778443113762</v>
      </c>
      <c r="M232" s="242">
        <f t="shared" si="209"/>
        <v>167</v>
      </c>
      <c r="N232" s="241">
        <f t="shared" si="211"/>
        <v>100</v>
      </c>
      <c r="O232" s="241">
        <f t="shared" si="214"/>
        <v>0</v>
      </c>
      <c r="P232" s="242">
        <f t="shared" si="202"/>
        <v>-0.3160000000000025</v>
      </c>
      <c r="Q232" s="241">
        <f t="shared" si="215"/>
        <v>-0.27</v>
      </c>
      <c r="R232" s="242"/>
      <c r="S232" s="242"/>
      <c r="T232" s="241">
        <v>-0.27</v>
      </c>
      <c r="U232" s="241"/>
      <c r="V232" s="241">
        <v>0</v>
      </c>
      <c r="W232" s="241"/>
      <c r="X232" s="241"/>
      <c r="Y232" s="241"/>
      <c r="Z232" s="241"/>
      <c r="AA232" s="239" t="s">
        <v>66</v>
      </c>
      <c r="AB232" s="239" t="s">
        <v>66</v>
      </c>
    </row>
    <row r="233" spans="2:28" ht="63.75" x14ac:dyDescent="0.2">
      <c r="B233" s="245"/>
      <c r="C233" s="238"/>
      <c r="D233" s="250" t="s">
        <v>206</v>
      </c>
      <c r="E233" s="246" t="s">
        <v>247</v>
      </c>
      <c r="F233" s="241">
        <v>79</v>
      </c>
      <c r="G233" s="241">
        <v>79</v>
      </c>
      <c r="H233" s="241">
        <v>54</v>
      </c>
      <c r="I233" s="241">
        <v>53.124000000000002</v>
      </c>
      <c r="J233" s="241">
        <f t="shared" si="200"/>
        <v>-25.875999999999998</v>
      </c>
      <c r="K233" s="241">
        <v>53.124250000000004</v>
      </c>
      <c r="L233" s="242">
        <f t="shared" si="188"/>
        <v>98.37824074074075</v>
      </c>
      <c r="M233" s="242">
        <f t="shared" si="209"/>
        <v>79</v>
      </c>
      <c r="N233" s="241">
        <f t="shared" si="211"/>
        <v>100</v>
      </c>
      <c r="O233" s="241">
        <f t="shared" si="214"/>
        <v>0</v>
      </c>
      <c r="P233" s="241">
        <f t="shared" si="202"/>
        <v>-0.87574999999999648</v>
      </c>
      <c r="Q233" s="241">
        <f t="shared" si="215"/>
        <v>-0.875</v>
      </c>
      <c r="R233" s="242"/>
      <c r="S233" s="242"/>
      <c r="T233" s="241">
        <v>-0.875</v>
      </c>
      <c r="U233" s="241"/>
      <c r="V233" s="241">
        <f t="shared" si="217"/>
        <v>-7.4999999999647571E-4</v>
      </c>
      <c r="W233" s="241"/>
      <c r="X233" s="241"/>
      <c r="Y233" s="241"/>
      <c r="Z233" s="241"/>
      <c r="AA233" s="239" t="s">
        <v>66</v>
      </c>
      <c r="AB233" s="239" t="s">
        <v>66</v>
      </c>
    </row>
    <row r="234" spans="2:28" ht="67.5" customHeight="1" x14ac:dyDescent="0.2">
      <c r="B234" s="238"/>
      <c r="C234" s="238"/>
      <c r="D234" s="250" t="s">
        <v>83</v>
      </c>
      <c r="E234" s="246" t="s">
        <v>153</v>
      </c>
      <c r="F234" s="241">
        <v>46</v>
      </c>
      <c r="G234" s="241">
        <v>46</v>
      </c>
      <c r="H234" s="241">
        <v>25</v>
      </c>
      <c r="I234" s="241">
        <v>24.24</v>
      </c>
      <c r="J234" s="241">
        <f t="shared" si="200"/>
        <v>-21.76</v>
      </c>
      <c r="K234" s="241">
        <v>24.24</v>
      </c>
      <c r="L234" s="242">
        <f t="shared" si="188"/>
        <v>96.96</v>
      </c>
      <c r="M234" s="242">
        <f t="shared" si="209"/>
        <v>46</v>
      </c>
      <c r="N234" s="241">
        <f t="shared" si="211"/>
        <v>100</v>
      </c>
      <c r="O234" s="241">
        <f t="shared" si="214"/>
        <v>0</v>
      </c>
      <c r="P234" s="241">
        <f t="shared" si="202"/>
        <v>-0.76000000000000156</v>
      </c>
      <c r="Q234" s="241">
        <f t="shared" si="215"/>
        <v>-0.76</v>
      </c>
      <c r="R234" s="242"/>
      <c r="S234" s="242"/>
      <c r="T234" s="241">
        <v>-0.76</v>
      </c>
      <c r="U234" s="241"/>
      <c r="V234" s="241">
        <f t="shared" si="217"/>
        <v>-1.5543122344752192E-15</v>
      </c>
      <c r="W234" s="241"/>
      <c r="X234" s="241"/>
      <c r="Y234" s="241"/>
      <c r="Z234" s="241"/>
      <c r="AA234" s="239" t="s">
        <v>66</v>
      </c>
      <c r="AB234" s="239" t="s">
        <v>66</v>
      </c>
    </row>
    <row r="235" spans="2:28" ht="35.25" customHeight="1" x14ac:dyDescent="0.2">
      <c r="B235" s="238"/>
      <c r="C235" s="238"/>
      <c r="D235" s="238" t="s">
        <v>125</v>
      </c>
      <c r="E235" s="247" t="s">
        <v>126</v>
      </c>
      <c r="F235" s="241">
        <v>2510</v>
      </c>
      <c r="G235" s="241">
        <v>1608</v>
      </c>
      <c r="H235" s="241">
        <v>1608</v>
      </c>
      <c r="I235" s="241">
        <v>1608</v>
      </c>
      <c r="J235" s="241">
        <f t="shared" si="200"/>
        <v>0</v>
      </c>
      <c r="K235" s="241">
        <v>1608</v>
      </c>
      <c r="L235" s="242">
        <f t="shared" si="188"/>
        <v>100</v>
      </c>
      <c r="M235" s="242">
        <f t="shared" si="209"/>
        <v>2510</v>
      </c>
      <c r="N235" s="241">
        <f t="shared" si="211"/>
        <v>100</v>
      </c>
      <c r="O235" s="241">
        <f t="shared" si="214"/>
        <v>0</v>
      </c>
      <c r="P235" s="241">
        <f t="shared" si="202"/>
        <v>0</v>
      </c>
      <c r="Q235" s="241">
        <f t="shared" si="215"/>
        <v>0</v>
      </c>
      <c r="R235" s="242"/>
      <c r="S235" s="242"/>
      <c r="T235" s="241"/>
      <c r="U235" s="241"/>
      <c r="V235" s="241">
        <f t="shared" si="217"/>
        <v>0</v>
      </c>
      <c r="W235" s="241"/>
      <c r="X235" s="241"/>
      <c r="Y235" s="241"/>
      <c r="Z235" s="241"/>
      <c r="AA235" s="239"/>
      <c r="AB235" s="239"/>
    </row>
    <row r="236" spans="2:28" ht="84.75" customHeight="1" x14ac:dyDescent="0.2">
      <c r="B236" s="238" t="s">
        <v>154</v>
      </c>
      <c r="C236" s="238"/>
      <c r="D236" s="238"/>
      <c r="E236" s="255" t="s">
        <v>250</v>
      </c>
      <c r="F236" s="241">
        <f t="shared" ref="F236:V236" si="219">F237</f>
        <v>837491</v>
      </c>
      <c r="G236" s="241">
        <f t="shared" si="219"/>
        <v>566192</v>
      </c>
      <c r="H236" s="241">
        <f t="shared" si="219"/>
        <v>447165</v>
      </c>
      <c r="I236" s="241">
        <f t="shared" si="219"/>
        <v>498957.26099999994</v>
      </c>
      <c r="J236" s="241">
        <f t="shared" si="219"/>
        <v>-67234.739000000016</v>
      </c>
      <c r="K236" s="241">
        <f t="shared" si="219"/>
        <v>447161.32899999991</v>
      </c>
      <c r="L236" s="242">
        <f t="shared" si="188"/>
        <v>99.999179050238709</v>
      </c>
      <c r="M236" s="241">
        <f t="shared" si="219"/>
        <v>837491</v>
      </c>
      <c r="N236" s="241">
        <f t="shared" si="219"/>
        <v>1500</v>
      </c>
      <c r="O236" s="241">
        <f t="shared" si="219"/>
        <v>0</v>
      </c>
      <c r="P236" s="241">
        <f t="shared" si="219"/>
        <v>-3.6709999999936187</v>
      </c>
      <c r="Q236" s="241">
        <f t="shared" si="219"/>
        <v>-3.6640000000000001</v>
      </c>
      <c r="R236" s="241">
        <f t="shared" si="219"/>
        <v>0</v>
      </c>
      <c r="S236" s="241">
        <f t="shared" si="219"/>
        <v>-0.156</v>
      </c>
      <c r="T236" s="241">
        <f t="shared" si="219"/>
        <v>-3.508</v>
      </c>
      <c r="U236" s="241">
        <f t="shared" si="219"/>
        <v>0</v>
      </c>
      <c r="V236" s="241">
        <f t="shared" si="219"/>
        <v>0</v>
      </c>
      <c r="W236" s="241"/>
      <c r="X236" s="241"/>
      <c r="Y236" s="241"/>
      <c r="Z236" s="241"/>
      <c r="AA236" s="280"/>
      <c r="AB236" s="279"/>
    </row>
    <row r="237" spans="2:28" ht="25.5" x14ac:dyDescent="0.2">
      <c r="B237" s="238"/>
      <c r="C237" s="238" t="s">
        <v>46</v>
      </c>
      <c r="D237" s="250"/>
      <c r="E237" s="281" t="s">
        <v>47</v>
      </c>
      <c r="F237" s="241">
        <f t="shared" ref="F237:T237" si="220">SUM(F238:F252)</f>
        <v>837491</v>
      </c>
      <c r="G237" s="241">
        <f t="shared" si="220"/>
        <v>566192</v>
      </c>
      <c r="H237" s="241">
        <f t="shared" si="220"/>
        <v>447165</v>
      </c>
      <c r="I237" s="241">
        <f t="shared" si="220"/>
        <v>498957.26099999994</v>
      </c>
      <c r="J237" s="241">
        <f t="shared" si="220"/>
        <v>-67234.739000000016</v>
      </c>
      <c r="K237" s="241">
        <f t="shared" si="220"/>
        <v>447161.32899999991</v>
      </c>
      <c r="L237" s="242">
        <f t="shared" si="188"/>
        <v>99.999179050238709</v>
      </c>
      <c r="M237" s="241">
        <f t="shared" si="220"/>
        <v>837491</v>
      </c>
      <c r="N237" s="241">
        <f t="shared" si="220"/>
        <v>1500</v>
      </c>
      <c r="O237" s="241">
        <f t="shared" si="220"/>
        <v>0</v>
      </c>
      <c r="P237" s="241">
        <f t="shared" si="220"/>
        <v>-3.6709999999936187</v>
      </c>
      <c r="Q237" s="241">
        <f t="shared" si="220"/>
        <v>-3.6640000000000001</v>
      </c>
      <c r="R237" s="241">
        <f t="shared" si="220"/>
        <v>0</v>
      </c>
      <c r="S237" s="241">
        <f t="shared" si="220"/>
        <v>-0.156</v>
      </c>
      <c r="T237" s="241">
        <f t="shared" si="220"/>
        <v>-3.508</v>
      </c>
      <c r="U237" s="241"/>
      <c r="V237" s="241">
        <v>0</v>
      </c>
      <c r="W237" s="241"/>
      <c r="X237" s="241"/>
      <c r="Y237" s="241"/>
      <c r="Z237" s="241"/>
      <c r="AA237" s="239"/>
      <c r="AB237" s="239"/>
    </row>
    <row r="238" spans="2:28" x14ac:dyDescent="0.2">
      <c r="B238" s="238"/>
      <c r="C238" s="238"/>
      <c r="D238" s="238" t="s">
        <v>88</v>
      </c>
      <c r="E238" s="247" t="s">
        <v>49</v>
      </c>
      <c r="F238" s="241">
        <v>409717</v>
      </c>
      <c r="G238" s="241">
        <v>252200</v>
      </c>
      <c r="H238" s="241">
        <v>252200</v>
      </c>
      <c r="I238" s="241">
        <v>252200</v>
      </c>
      <c r="J238" s="241">
        <f t="shared" ref="J238:J252" si="221">I238-G238</f>
        <v>0</v>
      </c>
      <c r="K238" s="241">
        <v>252200</v>
      </c>
      <c r="L238" s="242">
        <f t="shared" si="188"/>
        <v>100</v>
      </c>
      <c r="M238" s="242">
        <f t="shared" ref="M238:M252" si="222">F238</f>
        <v>409717</v>
      </c>
      <c r="N238" s="241">
        <f t="shared" ref="N238:N243" si="223">M238/F238*100</f>
        <v>100</v>
      </c>
      <c r="O238" s="241">
        <f t="shared" ref="O238:O243" si="224">M238-F238</f>
        <v>0</v>
      </c>
      <c r="P238" s="241">
        <f t="shared" ref="P238:P252" si="225">K238-H238</f>
        <v>0</v>
      </c>
      <c r="Q238" s="241">
        <f t="shared" ref="Q238:Q252" si="226">R238+S238+T238</f>
        <v>0</v>
      </c>
      <c r="R238" s="242"/>
      <c r="S238" s="242"/>
      <c r="T238" s="241"/>
      <c r="U238" s="241"/>
      <c r="V238" s="241">
        <f t="shared" ref="V238:V244" si="227">P238-Q238-U238</f>
        <v>0</v>
      </c>
      <c r="W238" s="241"/>
      <c r="X238" s="241"/>
      <c r="Y238" s="241"/>
      <c r="Z238" s="241"/>
      <c r="AA238" s="239"/>
      <c r="AB238" s="239"/>
    </row>
    <row r="239" spans="2:28" x14ac:dyDescent="0.2">
      <c r="B239" s="238"/>
      <c r="C239" s="238"/>
      <c r="D239" s="238" t="s">
        <v>101</v>
      </c>
      <c r="E239" s="247" t="s">
        <v>56</v>
      </c>
      <c r="F239" s="241">
        <v>11391</v>
      </c>
      <c r="G239" s="241">
        <v>7936</v>
      </c>
      <c r="H239" s="241">
        <v>7936</v>
      </c>
      <c r="I239" s="241">
        <v>7936</v>
      </c>
      <c r="J239" s="241">
        <f t="shared" si="221"/>
        <v>0</v>
      </c>
      <c r="K239" s="241">
        <v>7936</v>
      </c>
      <c r="L239" s="242">
        <f t="shared" si="188"/>
        <v>100</v>
      </c>
      <c r="M239" s="242">
        <f t="shared" si="222"/>
        <v>11391</v>
      </c>
      <c r="N239" s="241">
        <f t="shared" si="223"/>
        <v>100</v>
      </c>
      <c r="O239" s="241">
        <f t="shared" si="224"/>
        <v>0</v>
      </c>
      <c r="P239" s="241">
        <f t="shared" si="225"/>
        <v>0</v>
      </c>
      <c r="Q239" s="241">
        <f t="shared" si="226"/>
        <v>0</v>
      </c>
      <c r="R239" s="241"/>
      <c r="S239" s="242"/>
      <c r="T239" s="241"/>
      <c r="U239" s="241"/>
      <c r="V239" s="241">
        <f t="shared" si="227"/>
        <v>0</v>
      </c>
      <c r="W239" s="241"/>
      <c r="X239" s="241"/>
      <c r="Y239" s="241"/>
      <c r="Z239" s="241"/>
      <c r="AA239" s="239"/>
      <c r="AB239" s="239"/>
    </row>
    <row r="240" spans="2:28" ht="38.25" x14ac:dyDescent="0.2">
      <c r="B240" s="245"/>
      <c r="C240" s="238"/>
      <c r="D240" s="250" t="s">
        <v>57</v>
      </c>
      <c r="E240" s="251" t="s">
        <v>58</v>
      </c>
      <c r="F240" s="241">
        <v>7227</v>
      </c>
      <c r="G240" s="241">
        <v>6285</v>
      </c>
      <c r="H240" s="241">
        <v>6285</v>
      </c>
      <c r="I240" s="241">
        <v>6285</v>
      </c>
      <c r="J240" s="241">
        <f t="shared" si="221"/>
        <v>0</v>
      </c>
      <c r="K240" s="241">
        <v>6285</v>
      </c>
      <c r="L240" s="242">
        <f t="shared" si="188"/>
        <v>100</v>
      </c>
      <c r="M240" s="242">
        <f t="shared" si="222"/>
        <v>7227</v>
      </c>
      <c r="N240" s="241">
        <f t="shared" si="223"/>
        <v>100</v>
      </c>
      <c r="O240" s="241">
        <f t="shared" si="224"/>
        <v>0</v>
      </c>
      <c r="P240" s="241">
        <f t="shared" si="225"/>
        <v>0</v>
      </c>
      <c r="Q240" s="241">
        <f t="shared" si="226"/>
        <v>0</v>
      </c>
      <c r="R240" s="242"/>
      <c r="S240" s="242"/>
      <c r="T240" s="241"/>
      <c r="U240" s="241"/>
      <c r="V240" s="241">
        <v>0</v>
      </c>
      <c r="W240" s="241"/>
      <c r="X240" s="241"/>
      <c r="Y240" s="241"/>
      <c r="Z240" s="241"/>
      <c r="AA240" s="239"/>
      <c r="AB240" s="239"/>
    </row>
    <row r="241" spans="2:28" x14ac:dyDescent="0.2">
      <c r="B241" s="238"/>
      <c r="C241" s="238"/>
      <c r="D241" s="238" t="s">
        <v>59</v>
      </c>
      <c r="E241" s="247" t="s">
        <v>60</v>
      </c>
      <c r="F241" s="241">
        <v>21634</v>
      </c>
      <c r="G241" s="241">
        <v>13960</v>
      </c>
      <c r="H241" s="241">
        <v>13960</v>
      </c>
      <c r="I241" s="241">
        <v>13960</v>
      </c>
      <c r="J241" s="241">
        <f t="shared" si="221"/>
        <v>0</v>
      </c>
      <c r="K241" s="241">
        <v>13960</v>
      </c>
      <c r="L241" s="242">
        <f t="shared" si="188"/>
        <v>100</v>
      </c>
      <c r="M241" s="242">
        <f t="shared" si="222"/>
        <v>21634</v>
      </c>
      <c r="N241" s="241">
        <f t="shared" si="223"/>
        <v>100</v>
      </c>
      <c r="O241" s="241">
        <f t="shared" si="224"/>
        <v>0</v>
      </c>
      <c r="P241" s="241">
        <f t="shared" si="225"/>
        <v>0</v>
      </c>
      <c r="Q241" s="241">
        <f t="shared" si="226"/>
        <v>0</v>
      </c>
      <c r="R241" s="242"/>
      <c r="S241" s="242"/>
      <c r="T241" s="241"/>
      <c r="U241" s="241"/>
      <c r="V241" s="241">
        <f t="shared" si="227"/>
        <v>0</v>
      </c>
      <c r="W241" s="241"/>
      <c r="X241" s="241"/>
      <c r="Y241" s="241"/>
      <c r="Z241" s="241"/>
      <c r="AA241" s="239"/>
      <c r="AB241" s="239"/>
    </row>
    <row r="242" spans="2:28" ht="39" customHeight="1" x14ac:dyDescent="0.2">
      <c r="B242" s="238"/>
      <c r="C242" s="238"/>
      <c r="D242" s="238" t="s">
        <v>61</v>
      </c>
      <c r="E242" s="247" t="s">
        <v>102</v>
      </c>
      <c r="F242" s="241">
        <v>18438</v>
      </c>
      <c r="G242" s="241">
        <v>11420</v>
      </c>
      <c r="H242" s="241">
        <v>11420</v>
      </c>
      <c r="I242" s="241">
        <v>11420</v>
      </c>
      <c r="J242" s="241">
        <f t="shared" si="221"/>
        <v>0</v>
      </c>
      <c r="K242" s="241">
        <v>11420</v>
      </c>
      <c r="L242" s="242">
        <f t="shared" si="188"/>
        <v>100</v>
      </c>
      <c r="M242" s="242">
        <f t="shared" si="222"/>
        <v>18438</v>
      </c>
      <c r="N242" s="241">
        <f t="shared" si="223"/>
        <v>100</v>
      </c>
      <c r="O242" s="241">
        <f t="shared" si="224"/>
        <v>0</v>
      </c>
      <c r="P242" s="241">
        <f t="shared" si="225"/>
        <v>0</v>
      </c>
      <c r="Q242" s="241">
        <f t="shared" si="226"/>
        <v>0</v>
      </c>
      <c r="R242" s="242"/>
      <c r="S242" s="242"/>
      <c r="T242" s="241"/>
      <c r="U242" s="241"/>
      <c r="V242" s="241">
        <f t="shared" si="227"/>
        <v>0</v>
      </c>
      <c r="W242" s="241"/>
      <c r="X242" s="241"/>
      <c r="Y242" s="241"/>
      <c r="Z242" s="241"/>
      <c r="AA242" s="239"/>
      <c r="AB242" s="239"/>
    </row>
    <row r="243" spans="2:28" ht="65.25" customHeight="1" x14ac:dyDescent="0.2">
      <c r="B243" s="238"/>
      <c r="C243" s="238"/>
      <c r="D243" s="250" t="s">
        <v>89</v>
      </c>
      <c r="E243" s="246" t="s">
        <v>110</v>
      </c>
      <c r="F243" s="241">
        <v>63</v>
      </c>
      <c r="G243" s="241">
        <v>37</v>
      </c>
      <c r="H243" s="241">
        <v>37</v>
      </c>
      <c r="I243" s="241">
        <v>36.844000000000001</v>
      </c>
      <c r="J243" s="241">
        <f t="shared" si="221"/>
        <v>-0.15599999999999881</v>
      </c>
      <c r="K243" s="241">
        <v>36.844000000000001</v>
      </c>
      <c r="L243" s="242">
        <f t="shared" si="188"/>
        <v>99.578378378378389</v>
      </c>
      <c r="M243" s="242">
        <f t="shared" si="222"/>
        <v>63</v>
      </c>
      <c r="N243" s="241">
        <f t="shared" si="223"/>
        <v>100</v>
      </c>
      <c r="O243" s="241">
        <f t="shared" si="224"/>
        <v>0</v>
      </c>
      <c r="P243" s="241">
        <f t="shared" si="225"/>
        <v>-0.15599999999999881</v>
      </c>
      <c r="Q243" s="241">
        <f t="shared" si="226"/>
        <v>-0.156</v>
      </c>
      <c r="R243" s="241"/>
      <c r="S243" s="242">
        <v>-0.156</v>
      </c>
      <c r="T243" s="241"/>
      <c r="U243" s="241"/>
      <c r="V243" s="241">
        <f t="shared" si="227"/>
        <v>1.1934897514720433E-15</v>
      </c>
      <c r="W243" s="241"/>
      <c r="X243" s="241"/>
      <c r="Y243" s="241"/>
      <c r="Z243" s="241"/>
      <c r="AA243" s="239" t="s">
        <v>66</v>
      </c>
      <c r="AB243" s="239" t="s">
        <v>66</v>
      </c>
    </row>
    <row r="244" spans="2:28" ht="39" customHeight="1" x14ac:dyDescent="0.2">
      <c r="B244" s="238"/>
      <c r="C244" s="238"/>
      <c r="D244" s="238" t="s">
        <v>64</v>
      </c>
      <c r="E244" s="258" t="s">
        <v>65</v>
      </c>
      <c r="F244" s="241">
        <v>12292</v>
      </c>
      <c r="G244" s="241">
        <v>6480</v>
      </c>
      <c r="H244" s="241">
        <v>6480</v>
      </c>
      <c r="I244" s="241">
        <v>6480</v>
      </c>
      <c r="J244" s="241">
        <f t="shared" si="221"/>
        <v>0</v>
      </c>
      <c r="K244" s="241">
        <v>6480</v>
      </c>
      <c r="L244" s="242">
        <f t="shared" si="188"/>
        <v>100</v>
      </c>
      <c r="M244" s="242">
        <f t="shared" si="222"/>
        <v>12292</v>
      </c>
      <c r="N244" s="241">
        <v>100</v>
      </c>
      <c r="O244" s="241">
        <v>0</v>
      </c>
      <c r="P244" s="241">
        <f t="shared" si="225"/>
        <v>0</v>
      </c>
      <c r="Q244" s="241">
        <f t="shared" si="226"/>
        <v>0</v>
      </c>
      <c r="R244" s="241"/>
      <c r="S244" s="241"/>
      <c r="T244" s="241"/>
      <c r="U244" s="241"/>
      <c r="V244" s="241">
        <f t="shared" si="227"/>
        <v>0</v>
      </c>
      <c r="W244" s="241"/>
      <c r="X244" s="241"/>
      <c r="Y244" s="241"/>
      <c r="Z244" s="241"/>
      <c r="AA244" s="239"/>
      <c r="AB244" s="239"/>
    </row>
    <row r="245" spans="2:28" ht="68.25" customHeight="1" x14ac:dyDescent="0.2">
      <c r="B245" s="238"/>
      <c r="C245" s="238"/>
      <c r="D245" s="250" t="s">
        <v>91</v>
      </c>
      <c r="E245" s="246" t="s">
        <v>92</v>
      </c>
      <c r="F245" s="241">
        <v>199690</v>
      </c>
      <c r="G245" s="241">
        <v>199690</v>
      </c>
      <c r="H245" s="241">
        <v>89378</v>
      </c>
      <c r="I245" s="241">
        <v>139963.88699999999</v>
      </c>
      <c r="J245" s="241">
        <f t="shared" si="221"/>
        <v>-59726.113000000012</v>
      </c>
      <c r="K245" s="241">
        <v>89377.206000000006</v>
      </c>
      <c r="L245" s="242">
        <f t="shared" si="188"/>
        <v>99.999111638210749</v>
      </c>
      <c r="M245" s="242">
        <f t="shared" si="222"/>
        <v>199690</v>
      </c>
      <c r="N245" s="241">
        <f t="shared" ref="N245:N253" si="228">M245/F245*100</f>
        <v>100</v>
      </c>
      <c r="O245" s="241">
        <f t="shared" ref="O245:O252" si="229">M245-F245</f>
        <v>0</v>
      </c>
      <c r="P245" s="241">
        <f t="shared" si="225"/>
        <v>-0.79399999999441206</v>
      </c>
      <c r="Q245" s="241">
        <f t="shared" si="226"/>
        <v>-0.79300000000000004</v>
      </c>
      <c r="R245" s="242"/>
      <c r="S245" s="242"/>
      <c r="T245" s="241">
        <v>-0.79300000000000004</v>
      </c>
      <c r="U245" s="241"/>
      <c r="V245" s="241">
        <v>0</v>
      </c>
      <c r="W245" s="241"/>
      <c r="X245" s="241"/>
      <c r="Y245" s="241"/>
      <c r="Z245" s="241"/>
      <c r="AA245" s="239" t="s">
        <v>66</v>
      </c>
      <c r="AB245" s="239" t="s">
        <v>66</v>
      </c>
    </row>
    <row r="246" spans="2:28" ht="66" customHeight="1" x14ac:dyDescent="0.2">
      <c r="B246" s="238"/>
      <c r="C246" s="238"/>
      <c r="D246" s="250" t="s">
        <v>93</v>
      </c>
      <c r="E246" s="246" t="s">
        <v>94</v>
      </c>
      <c r="F246" s="241">
        <v>12600</v>
      </c>
      <c r="G246" s="241">
        <v>12600</v>
      </c>
      <c r="H246" s="241">
        <v>12506</v>
      </c>
      <c r="I246" s="241">
        <v>12505.414000000001</v>
      </c>
      <c r="J246" s="241">
        <f t="shared" si="221"/>
        <v>-94.585999999999331</v>
      </c>
      <c r="K246" s="241">
        <v>12505.414000000001</v>
      </c>
      <c r="L246" s="242">
        <f t="shared" si="188"/>
        <v>99.995314249160401</v>
      </c>
      <c r="M246" s="242">
        <f t="shared" si="222"/>
        <v>12600</v>
      </c>
      <c r="N246" s="241">
        <f t="shared" si="228"/>
        <v>100</v>
      </c>
      <c r="O246" s="241">
        <f t="shared" si="229"/>
        <v>0</v>
      </c>
      <c r="P246" s="241">
        <f t="shared" si="225"/>
        <v>-0.58599999999933061</v>
      </c>
      <c r="Q246" s="241">
        <f t="shared" si="226"/>
        <v>-0.58499999999999996</v>
      </c>
      <c r="R246" s="242"/>
      <c r="S246" s="242"/>
      <c r="T246" s="241">
        <v>-0.58499999999999996</v>
      </c>
      <c r="U246" s="241"/>
      <c r="V246" s="241">
        <v>0</v>
      </c>
      <c r="W246" s="241"/>
      <c r="X246" s="241"/>
      <c r="Y246" s="241"/>
      <c r="Z246" s="241"/>
      <c r="AA246" s="239" t="s">
        <v>66</v>
      </c>
      <c r="AB246" s="239" t="s">
        <v>66</v>
      </c>
    </row>
    <row r="247" spans="2:28" ht="66" customHeight="1" x14ac:dyDescent="0.2">
      <c r="B247" s="238"/>
      <c r="C247" s="238"/>
      <c r="D247" s="250" t="s">
        <v>95</v>
      </c>
      <c r="E247" s="284" t="s">
        <v>96</v>
      </c>
      <c r="F247" s="241">
        <v>1029</v>
      </c>
      <c r="G247" s="241">
        <v>1029</v>
      </c>
      <c r="H247" s="241">
        <v>710</v>
      </c>
      <c r="I247" s="241">
        <v>1028.5050000000001</v>
      </c>
      <c r="J247" s="241">
        <f t="shared" si="221"/>
        <v>-0.49499999999989086</v>
      </c>
      <c r="K247" s="241">
        <v>710</v>
      </c>
      <c r="L247" s="242">
        <f t="shared" si="188"/>
        <v>100</v>
      </c>
      <c r="M247" s="242">
        <f t="shared" si="222"/>
        <v>1029</v>
      </c>
      <c r="N247" s="241">
        <f t="shared" si="228"/>
        <v>100</v>
      </c>
      <c r="O247" s="241">
        <f t="shared" si="229"/>
        <v>0</v>
      </c>
      <c r="P247" s="241">
        <f t="shared" si="225"/>
        <v>0</v>
      </c>
      <c r="Q247" s="241">
        <f t="shared" si="226"/>
        <v>0</v>
      </c>
      <c r="R247" s="242"/>
      <c r="S247" s="242"/>
      <c r="T247" s="241"/>
      <c r="U247" s="241"/>
      <c r="V247" s="241">
        <f t="shared" ref="V247:V250" si="230">P247-Q247-U247</f>
        <v>0</v>
      </c>
      <c r="W247" s="241"/>
      <c r="X247" s="241"/>
      <c r="Y247" s="241"/>
      <c r="Z247" s="241"/>
      <c r="AA247" s="239"/>
      <c r="AB247" s="239" t="s">
        <v>66</v>
      </c>
    </row>
    <row r="248" spans="2:28" ht="63.75" x14ac:dyDescent="0.2">
      <c r="B248" s="238"/>
      <c r="C248" s="238"/>
      <c r="D248" s="250" t="s">
        <v>71</v>
      </c>
      <c r="E248" s="246" t="s">
        <v>104</v>
      </c>
      <c r="F248" s="241">
        <v>6199</v>
      </c>
      <c r="G248" s="241">
        <v>6199</v>
      </c>
      <c r="H248" s="241">
        <v>3911</v>
      </c>
      <c r="I248" s="241">
        <v>3910.8539999999998</v>
      </c>
      <c r="J248" s="241">
        <f t="shared" si="221"/>
        <v>-2288.1460000000002</v>
      </c>
      <c r="K248" s="241">
        <v>3910.8539999999998</v>
      </c>
      <c r="L248" s="242">
        <f t="shared" si="188"/>
        <v>99.996266939401679</v>
      </c>
      <c r="M248" s="242">
        <f t="shared" si="222"/>
        <v>6199</v>
      </c>
      <c r="N248" s="241">
        <f t="shared" si="228"/>
        <v>100</v>
      </c>
      <c r="O248" s="241">
        <f t="shared" si="229"/>
        <v>0</v>
      </c>
      <c r="P248" s="241">
        <f t="shared" si="225"/>
        <v>-0.14600000000018554</v>
      </c>
      <c r="Q248" s="241">
        <f t="shared" si="226"/>
        <v>-0.14499999999999999</v>
      </c>
      <c r="R248" s="241"/>
      <c r="S248" s="242"/>
      <c r="T248" s="241">
        <v>-0.14499999999999999</v>
      </c>
      <c r="U248" s="241"/>
      <c r="V248" s="241">
        <f t="shared" si="230"/>
        <v>-1.0000000001855469E-3</v>
      </c>
      <c r="W248" s="241"/>
      <c r="X248" s="241"/>
      <c r="Y248" s="241"/>
      <c r="Z248" s="241"/>
      <c r="AA248" s="239" t="s">
        <v>66</v>
      </c>
      <c r="AB248" s="239" t="s">
        <v>219</v>
      </c>
    </row>
    <row r="249" spans="2:28" ht="63.75" x14ac:dyDescent="0.2">
      <c r="B249" s="238"/>
      <c r="C249" s="238"/>
      <c r="D249" s="250" t="s">
        <v>97</v>
      </c>
      <c r="E249" s="246" t="s">
        <v>98</v>
      </c>
      <c r="F249" s="241">
        <v>57395</v>
      </c>
      <c r="G249" s="241">
        <v>39204</v>
      </c>
      <c r="H249" s="241">
        <v>39204</v>
      </c>
      <c r="I249" s="241">
        <v>39203.877</v>
      </c>
      <c r="J249" s="241">
        <f t="shared" si="221"/>
        <v>-0.12299999999959255</v>
      </c>
      <c r="K249" s="241">
        <v>39203.877</v>
      </c>
      <c r="L249" s="242">
        <f t="shared" si="188"/>
        <v>99.999686256504432</v>
      </c>
      <c r="M249" s="242">
        <f t="shared" si="222"/>
        <v>57395</v>
      </c>
      <c r="N249" s="241">
        <f t="shared" si="228"/>
        <v>100</v>
      </c>
      <c r="O249" s="241">
        <f t="shared" si="229"/>
        <v>0</v>
      </c>
      <c r="P249" s="241">
        <f t="shared" si="225"/>
        <v>-0.12299999999959255</v>
      </c>
      <c r="Q249" s="241">
        <f t="shared" si="226"/>
        <v>-0.122</v>
      </c>
      <c r="R249" s="242"/>
      <c r="S249" s="242"/>
      <c r="T249" s="241">
        <v>-0.122</v>
      </c>
      <c r="U249" s="241"/>
      <c r="V249" s="241">
        <f t="shared" si="230"/>
        <v>-9.9999999959254904E-4</v>
      </c>
      <c r="W249" s="241"/>
      <c r="X249" s="241"/>
      <c r="Y249" s="241"/>
      <c r="Z249" s="241"/>
      <c r="AA249" s="239" t="s">
        <v>66</v>
      </c>
      <c r="AB249" s="239" t="s">
        <v>66</v>
      </c>
    </row>
    <row r="250" spans="2:28" ht="63.75" x14ac:dyDescent="0.2">
      <c r="B250" s="238"/>
      <c r="C250" s="238"/>
      <c r="D250" s="250" t="s">
        <v>73</v>
      </c>
      <c r="E250" s="246" t="s">
        <v>74</v>
      </c>
      <c r="F250" s="241">
        <v>403</v>
      </c>
      <c r="G250" s="241">
        <v>403</v>
      </c>
      <c r="H250" s="241">
        <v>210</v>
      </c>
      <c r="I250" s="241">
        <v>400.48200000000003</v>
      </c>
      <c r="J250" s="241">
        <f t="shared" si="221"/>
        <v>-2.5179999999999723</v>
      </c>
      <c r="K250" s="241">
        <v>209.73599999999999</v>
      </c>
      <c r="L250" s="242">
        <f t="shared" si="188"/>
        <v>99.874285714285705</v>
      </c>
      <c r="M250" s="242">
        <f t="shared" si="222"/>
        <v>403</v>
      </c>
      <c r="N250" s="241">
        <f t="shared" si="228"/>
        <v>100</v>
      </c>
      <c r="O250" s="241">
        <f t="shared" si="229"/>
        <v>0</v>
      </c>
      <c r="P250" s="241">
        <f t="shared" si="225"/>
        <v>-0.26400000000001</v>
      </c>
      <c r="Q250" s="241">
        <f t="shared" si="226"/>
        <v>-0.26300000000000001</v>
      </c>
      <c r="R250" s="242"/>
      <c r="S250" s="242"/>
      <c r="T250" s="241">
        <v>-0.26300000000000001</v>
      </c>
      <c r="U250" s="241"/>
      <c r="V250" s="241">
        <f t="shared" si="230"/>
        <v>-1.0000000000099929E-3</v>
      </c>
      <c r="W250" s="241"/>
      <c r="X250" s="241"/>
      <c r="Y250" s="241"/>
      <c r="Z250" s="241"/>
      <c r="AA250" s="239" t="s">
        <v>66</v>
      </c>
      <c r="AB250" s="239" t="s">
        <v>66</v>
      </c>
    </row>
    <row r="251" spans="2:28" ht="72.75" customHeight="1" x14ac:dyDescent="0.2">
      <c r="B251" s="245"/>
      <c r="C251" s="238"/>
      <c r="D251" s="250" t="s">
        <v>75</v>
      </c>
      <c r="E251" s="246" t="s">
        <v>76</v>
      </c>
      <c r="F251" s="241">
        <v>7081</v>
      </c>
      <c r="G251" s="241">
        <v>7081</v>
      </c>
      <c r="H251" s="241">
        <v>1825</v>
      </c>
      <c r="I251" s="241">
        <v>2524.1370000000002</v>
      </c>
      <c r="J251" s="241">
        <f t="shared" si="221"/>
        <v>-4556.8629999999994</v>
      </c>
      <c r="K251" s="241">
        <v>1824.1369999999999</v>
      </c>
      <c r="L251" s="242">
        <f t="shared" si="188"/>
        <v>99.95271232876712</v>
      </c>
      <c r="M251" s="242">
        <f t="shared" si="222"/>
        <v>7081</v>
      </c>
      <c r="N251" s="241">
        <f t="shared" si="228"/>
        <v>100</v>
      </c>
      <c r="O251" s="241">
        <f t="shared" si="229"/>
        <v>0</v>
      </c>
      <c r="P251" s="241">
        <f t="shared" si="225"/>
        <v>-0.86300000000005639</v>
      </c>
      <c r="Q251" s="241">
        <f t="shared" si="226"/>
        <v>-0.86199999999999999</v>
      </c>
      <c r="R251" s="242"/>
      <c r="S251" s="242"/>
      <c r="T251" s="242">
        <v>-0.86199999999999999</v>
      </c>
      <c r="U251" s="242"/>
      <c r="V251" s="241">
        <v>0</v>
      </c>
      <c r="W251" s="241"/>
      <c r="X251" s="241"/>
      <c r="Y251" s="241"/>
      <c r="Z251" s="241"/>
      <c r="AA251" s="239" t="s">
        <v>66</v>
      </c>
      <c r="AB251" s="239" t="s">
        <v>66</v>
      </c>
    </row>
    <row r="252" spans="2:28" ht="63.75" x14ac:dyDescent="0.2">
      <c r="B252" s="238"/>
      <c r="C252" s="238"/>
      <c r="D252" s="250" t="s">
        <v>77</v>
      </c>
      <c r="E252" s="246" t="s">
        <v>129</v>
      </c>
      <c r="F252" s="241">
        <v>72332</v>
      </c>
      <c r="G252" s="241">
        <v>1668</v>
      </c>
      <c r="H252" s="241">
        <v>1103</v>
      </c>
      <c r="I252" s="241">
        <v>1102.261</v>
      </c>
      <c r="J252" s="241">
        <f t="shared" si="221"/>
        <v>-565.73900000000003</v>
      </c>
      <c r="K252" s="241">
        <v>1102.261</v>
      </c>
      <c r="L252" s="242">
        <f t="shared" si="188"/>
        <v>99.933000906618304</v>
      </c>
      <c r="M252" s="242">
        <f t="shared" si="222"/>
        <v>72332</v>
      </c>
      <c r="N252" s="241">
        <f t="shared" si="228"/>
        <v>100</v>
      </c>
      <c r="O252" s="241">
        <f t="shared" si="229"/>
        <v>0</v>
      </c>
      <c r="P252" s="241">
        <f t="shared" si="225"/>
        <v>-0.73900000000003274</v>
      </c>
      <c r="Q252" s="241">
        <f t="shared" si="226"/>
        <v>-0.73799999999999999</v>
      </c>
      <c r="R252" s="242"/>
      <c r="S252" s="242"/>
      <c r="T252" s="241">
        <v>-0.73799999999999999</v>
      </c>
      <c r="U252" s="241"/>
      <c r="V252" s="241">
        <v>0</v>
      </c>
      <c r="W252" s="241"/>
      <c r="X252" s="241"/>
      <c r="Y252" s="241"/>
      <c r="Z252" s="241"/>
      <c r="AA252" s="239" t="s">
        <v>66</v>
      </c>
      <c r="AB252" s="239" t="s">
        <v>66</v>
      </c>
    </row>
    <row r="253" spans="2:28" ht="79.5" customHeight="1" x14ac:dyDescent="0.2">
      <c r="B253" s="238" t="s">
        <v>154</v>
      </c>
      <c r="C253" s="238"/>
      <c r="D253" s="238"/>
      <c r="E253" s="427" t="s">
        <v>251</v>
      </c>
      <c r="F253" s="241">
        <f t="shared" ref="F253:K253" si="231">F254</f>
        <v>900117</v>
      </c>
      <c r="G253" s="241">
        <f t="shared" si="231"/>
        <v>629879</v>
      </c>
      <c r="H253" s="241">
        <f t="shared" si="231"/>
        <v>518327</v>
      </c>
      <c r="I253" s="241">
        <f t="shared" si="231"/>
        <v>624361.96194999991</v>
      </c>
      <c r="J253" s="241">
        <f t="shared" si="231"/>
        <v>-5517.0380499999937</v>
      </c>
      <c r="K253" s="241">
        <f t="shared" si="231"/>
        <v>518300.66295000003</v>
      </c>
      <c r="L253" s="242">
        <f t="shared" si="188"/>
        <v>99.994918835021139</v>
      </c>
      <c r="M253" s="241">
        <f t="shared" ref="M253:T253" si="232">M254</f>
        <v>900117</v>
      </c>
      <c r="N253" s="241">
        <f t="shared" si="228"/>
        <v>100</v>
      </c>
      <c r="O253" s="241">
        <f t="shared" si="232"/>
        <v>0</v>
      </c>
      <c r="P253" s="241">
        <f t="shared" si="232"/>
        <v>-26.337049999995216</v>
      </c>
      <c r="Q253" s="241">
        <f t="shared" si="232"/>
        <v>-26.335999999999999</v>
      </c>
      <c r="R253" s="241">
        <f t="shared" si="232"/>
        <v>0</v>
      </c>
      <c r="S253" s="241">
        <f t="shared" si="232"/>
        <v>-0.44800000000000001</v>
      </c>
      <c r="T253" s="241">
        <f t="shared" si="232"/>
        <v>-25.888000000000002</v>
      </c>
      <c r="U253" s="241">
        <v>0</v>
      </c>
      <c r="V253" s="241">
        <v>0</v>
      </c>
      <c r="W253" s="241">
        <v>0</v>
      </c>
      <c r="X253" s="241">
        <v>0</v>
      </c>
      <c r="Y253" s="241">
        <v>0</v>
      </c>
      <c r="Z253" s="241">
        <v>0</v>
      </c>
      <c r="AA253" s="282"/>
      <c r="AB253" s="239"/>
    </row>
    <row r="254" spans="2:28" ht="25.5" x14ac:dyDescent="0.2">
      <c r="B254" s="238"/>
      <c r="C254" s="238" t="s">
        <v>46</v>
      </c>
      <c r="D254" s="238"/>
      <c r="E254" s="274" t="s">
        <v>47</v>
      </c>
      <c r="F254" s="241">
        <f t="shared" ref="F254:Q254" si="233">F255+F256+F257+F258+F259+F260+F261+F262+F263+F264+F265+F266+F267+F268+F269+F270+F271</f>
        <v>900117</v>
      </c>
      <c r="G254" s="241">
        <f t="shared" si="233"/>
        <v>629879</v>
      </c>
      <c r="H254" s="241">
        <f t="shared" si="233"/>
        <v>518327</v>
      </c>
      <c r="I254" s="241">
        <f t="shared" si="233"/>
        <v>624361.96194999991</v>
      </c>
      <c r="J254" s="241">
        <f t="shared" si="233"/>
        <v>-5517.0380499999937</v>
      </c>
      <c r="K254" s="241">
        <f t="shared" si="233"/>
        <v>518300.66295000003</v>
      </c>
      <c r="L254" s="242">
        <f t="shared" si="188"/>
        <v>99.994918835021139</v>
      </c>
      <c r="M254" s="241">
        <f t="shared" si="233"/>
        <v>900117</v>
      </c>
      <c r="N254" s="241">
        <f t="shared" si="233"/>
        <v>1700</v>
      </c>
      <c r="O254" s="241">
        <f t="shared" si="233"/>
        <v>0</v>
      </c>
      <c r="P254" s="241">
        <f t="shared" si="233"/>
        <v>-26.337049999995216</v>
      </c>
      <c r="Q254" s="241">
        <f t="shared" si="233"/>
        <v>-26.335999999999999</v>
      </c>
      <c r="R254" s="241">
        <f>R255+R256+R257+R258+R259+R260+R261+R262+R263+R264+R265+R266+R267+R268+R269+R270+R271</f>
        <v>0</v>
      </c>
      <c r="S254" s="241">
        <f t="shared" ref="S254:T254" si="234">S255+S256+S257+S258+S259+S260+S261+S262+S263+S264+S265+S266+S267+S268+S269+S270+S271</f>
        <v>-0.44800000000000001</v>
      </c>
      <c r="T254" s="241">
        <f t="shared" si="234"/>
        <v>-25.888000000000002</v>
      </c>
      <c r="U254" s="241">
        <f t="shared" ref="U254" si="235">U255+U256+U257+U258+U259+U260+U261+U262+U263+U264+U265+U266+U267+U268+U269+U270</f>
        <v>0</v>
      </c>
      <c r="V254" s="241">
        <f t="shared" ref="V254:Z254" si="236">+V260+V262+V263+V264+V265+V269</f>
        <v>-9.9999999554892249E-4</v>
      </c>
      <c r="W254" s="241">
        <f t="shared" si="236"/>
        <v>0</v>
      </c>
      <c r="X254" s="241">
        <f t="shared" si="236"/>
        <v>0</v>
      </c>
      <c r="Y254" s="241">
        <f t="shared" si="236"/>
        <v>0</v>
      </c>
      <c r="Z254" s="241">
        <f t="shared" si="236"/>
        <v>0</v>
      </c>
      <c r="AA254" s="239"/>
      <c r="AB254" s="239"/>
    </row>
    <row r="255" spans="2:28" x14ac:dyDescent="0.2">
      <c r="B255" s="238"/>
      <c r="C255" s="238"/>
      <c r="D255" s="238" t="s">
        <v>88</v>
      </c>
      <c r="E255" s="247" t="s">
        <v>49</v>
      </c>
      <c r="F255" s="241">
        <v>447196</v>
      </c>
      <c r="G255" s="241">
        <v>294938</v>
      </c>
      <c r="H255" s="241">
        <v>294938</v>
      </c>
      <c r="I255" s="241">
        <v>294938</v>
      </c>
      <c r="J255" s="241">
        <f t="shared" ref="J255:J271" si="237">I255-G255</f>
        <v>0</v>
      </c>
      <c r="K255" s="241">
        <v>294938</v>
      </c>
      <c r="L255" s="242">
        <f t="shared" si="188"/>
        <v>100</v>
      </c>
      <c r="M255" s="242">
        <f t="shared" ref="M255:M271" si="238">F255</f>
        <v>447196</v>
      </c>
      <c r="N255" s="241">
        <v>100</v>
      </c>
      <c r="O255" s="241">
        <f t="shared" ref="O255:O259" si="239">M255-F255</f>
        <v>0</v>
      </c>
      <c r="P255" s="241">
        <f t="shared" ref="P255:P271" si="240">K255-H255</f>
        <v>0</v>
      </c>
      <c r="Q255" s="241">
        <f t="shared" ref="Q255:Q286" si="241">R255+S255+T255</f>
        <v>0</v>
      </c>
      <c r="R255" s="241"/>
      <c r="S255" s="242"/>
      <c r="T255" s="242"/>
      <c r="U255" s="241"/>
      <c r="V255" s="241">
        <f t="shared" ref="V255:V259" si="242">P255-Q255-U255</f>
        <v>0</v>
      </c>
      <c r="W255" s="241"/>
      <c r="X255" s="241"/>
      <c r="Y255" s="241"/>
      <c r="Z255" s="241"/>
      <c r="AA255" s="239"/>
      <c r="AB255" s="239"/>
    </row>
    <row r="256" spans="2:28" x14ac:dyDescent="0.2">
      <c r="B256" s="238"/>
      <c r="C256" s="238"/>
      <c r="D256" s="238" t="s">
        <v>101</v>
      </c>
      <c r="E256" s="247" t="s">
        <v>56</v>
      </c>
      <c r="F256" s="241">
        <v>14340</v>
      </c>
      <c r="G256" s="241">
        <v>9059</v>
      </c>
      <c r="H256" s="241">
        <v>9059</v>
      </c>
      <c r="I256" s="241">
        <v>9059</v>
      </c>
      <c r="J256" s="241">
        <f t="shared" si="237"/>
        <v>0</v>
      </c>
      <c r="K256" s="241">
        <v>9059</v>
      </c>
      <c r="L256" s="242">
        <f t="shared" si="188"/>
        <v>100</v>
      </c>
      <c r="M256" s="242">
        <f t="shared" si="238"/>
        <v>14340</v>
      </c>
      <c r="N256" s="241">
        <f t="shared" ref="N256:N272" si="243">M256/F256*100</f>
        <v>100</v>
      </c>
      <c r="O256" s="241">
        <f t="shared" si="239"/>
        <v>0</v>
      </c>
      <c r="P256" s="241">
        <f t="shared" si="240"/>
        <v>0</v>
      </c>
      <c r="Q256" s="241">
        <f t="shared" si="241"/>
        <v>0</v>
      </c>
      <c r="R256" s="241"/>
      <c r="S256" s="242"/>
      <c r="T256" s="241"/>
      <c r="U256" s="241"/>
      <c r="V256" s="241">
        <f t="shared" si="242"/>
        <v>0</v>
      </c>
      <c r="W256" s="241"/>
      <c r="X256" s="241"/>
      <c r="Y256" s="241"/>
      <c r="Z256" s="241"/>
      <c r="AA256" s="239"/>
      <c r="AB256" s="239"/>
    </row>
    <row r="257" spans="2:28" ht="38.25" x14ac:dyDescent="0.2">
      <c r="B257" s="245"/>
      <c r="C257" s="238"/>
      <c r="D257" s="250" t="s">
        <v>57</v>
      </c>
      <c r="E257" s="251" t="s">
        <v>58</v>
      </c>
      <c r="F257" s="241">
        <v>8715</v>
      </c>
      <c r="G257" s="241">
        <v>5717</v>
      </c>
      <c r="H257" s="241">
        <v>5717</v>
      </c>
      <c r="I257" s="241">
        <v>5717</v>
      </c>
      <c r="J257" s="241">
        <f t="shared" si="237"/>
        <v>0</v>
      </c>
      <c r="K257" s="241">
        <v>5717</v>
      </c>
      <c r="L257" s="242">
        <f t="shared" si="188"/>
        <v>100</v>
      </c>
      <c r="M257" s="242">
        <f t="shared" si="238"/>
        <v>8715</v>
      </c>
      <c r="N257" s="241">
        <f t="shared" si="243"/>
        <v>100</v>
      </c>
      <c r="O257" s="241">
        <f t="shared" si="239"/>
        <v>0</v>
      </c>
      <c r="P257" s="241">
        <f t="shared" si="240"/>
        <v>0</v>
      </c>
      <c r="Q257" s="241">
        <f t="shared" si="241"/>
        <v>0</v>
      </c>
      <c r="R257" s="242"/>
      <c r="S257" s="242"/>
      <c r="T257" s="241"/>
      <c r="U257" s="241"/>
      <c r="V257" s="241">
        <v>0</v>
      </c>
      <c r="W257" s="241"/>
      <c r="X257" s="241"/>
      <c r="Y257" s="241"/>
      <c r="Z257" s="241"/>
      <c r="AA257" s="239"/>
      <c r="AB257" s="239"/>
    </row>
    <row r="258" spans="2:28" x14ac:dyDescent="0.2">
      <c r="B258" s="238"/>
      <c r="C258" s="238"/>
      <c r="D258" s="238" t="s">
        <v>59</v>
      </c>
      <c r="E258" s="247" t="s">
        <v>60</v>
      </c>
      <c r="F258" s="241">
        <v>23625</v>
      </c>
      <c r="G258" s="241">
        <v>15800</v>
      </c>
      <c r="H258" s="241">
        <v>15800</v>
      </c>
      <c r="I258" s="241">
        <v>15800</v>
      </c>
      <c r="J258" s="241">
        <f t="shared" si="237"/>
        <v>0</v>
      </c>
      <c r="K258" s="241">
        <v>15800</v>
      </c>
      <c r="L258" s="242">
        <f t="shared" si="188"/>
        <v>100</v>
      </c>
      <c r="M258" s="242">
        <f t="shared" si="238"/>
        <v>23625</v>
      </c>
      <c r="N258" s="241">
        <v>100</v>
      </c>
      <c r="O258" s="241">
        <f t="shared" si="239"/>
        <v>0</v>
      </c>
      <c r="P258" s="241">
        <f t="shared" si="240"/>
        <v>0</v>
      </c>
      <c r="Q258" s="241">
        <f t="shared" si="241"/>
        <v>0</v>
      </c>
      <c r="R258" s="241"/>
      <c r="S258" s="241"/>
      <c r="T258" s="241"/>
      <c r="U258" s="241"/>
      <c r="V258" s="241">
        <f t="shared" si="242"/>
        <v>0</v>
      </c>
      <c r="W258" s="241"/>
      <c r="X258" s="241"/>
      <c r="Y258" s="241"/>
      <c r="Z258" s="241"/>
      <c r="AA258" s="239"/>
      <c r="AB258" s="239"/>
    </row>
    <row r="259" spans="2:28" ht="38.25" x14ac:dyDescent="0.2">
      <c r="B259" s="238"/>
      <c r="C259" s="238"/>
      <c r="D259" s="238" t="s">
        <v>61</v>
      </c>
      <c r="E259" s="247" t="s">
        <v>102</v>
      </c>
      <c r="F259" s="241">
        <v>20134</v>
      </c>
      <c r="G259" s="241">
        <v>13096</v>
      </c>
      <c r="H259" s="241">
        <v>13096</v>
      </c>
      <c r="I259" s="241">
        <v>13096</v>
      </c>
      <c r="J259" s="241">
        <f t="shared" si="237"/>
        <v>0</v>
      </c>
      <c r="K259" s="241">
        <v>13096</v>
      </c>
      <c r="L259" s="242">
        <f t="shared" si="188"/>
        <v>100</v>
      </c>
      <c r="M259" s="242">
        <f t="shared" si="238"/>
        <v>20134</v>
      </c>
      <c r="N259" s="241">
        <f t="shared" si="243"/>
        <v>100</v>
      </c>
      <c r="O259" s="241">
        <f t="shared" si="239"/>
        <v>0</v>
      </c>
      <c r="P259" s="241">
        <f t="shared" si="240"/>
        <v>0</v>
      </c>
      <c r="Q259" s="241">
        <f t="shared" si="241"/>
        <v>0</v>
      </c>
      <c r="R259" s="242"/>
      <c r="S259" s="242"/>
      <c r="T259" s="241"/>
      <c r="U259" s="241"/>
      <c r="V259" s="241">
        <f t="shared" si="242"/>
        <v>0</v>
      </c>
      <c r="W259" s="241"/>
      <c r="X259" s="241"/>
      <c r="Y259" s="241"/>
      <c r="Z259" s="241"/>
      <c r="AA259" s="239"/>
      <c r="AB259" s="239"/>
    </row>
    <row r="260" spans="2:28" ht="68.25" customHeight="1" x14ac:dyDescent="0.2">
      <c r="B260" s="238"/>
      <c r="C260" s="238"/>
      <c r="D260" s="250" t="s">
        <v>89</v>
      </c>
      <c r="E260" s="246" t="s">
        <v>110</v>
      </c>
      <c r="F260" s="241">
        <v>334</v>
      </c>
      <c r="G260" s="241">
        <v>121</v>
      </c>
      <c r="H260" s="241">
        <v>121</v>
      </c>
      <c r="I260" s="241">
        <v>120.55200000000001</v>
      </c>
      <c r="J260" s="241">
        <f t="shared" si="237"/>
        <v>-0.44799999999999329</v>
      </c>
      <c r="K260" s="241">
        <v>120.55200000000001</v>
      </c>
      <c r="L260" s="242">
        <f t="shared" si="188"/>
        <v>99.629752066115714</v>
      </c>
      <c r="M260" s="242">
        <f t="shared" si="238"/>
        <v>334</v>
      </c>
      <c r="N260" s="241">
        <f t="shared" si="243"/>
        <v>100</v>
      </c>
      <c r="O260" s="241">
        <v>0</v>
      </c>
      <c r="P260" s="241">
        <f t="shared" si="240"/>
        <v>-0.44799999999999329</v>
      </c>
      <c r="Q260" s="241">
        <f t="shared" si="241"/>
        <v>-0.44800000000000001</v>
      </c>
      <c r="R260" s="241"/>
      <c r="S260" s="241">
        <v>-0.44800000000000001</v>
      </c>
      <c r="T260" s="241"/>
      <c r="U260" s="241"/>
      <c r="V260" s="241">
        <v>0</v>
      </c>
      <c r="W260" s="241"/>
      <c r="X260" s="241"/>
      <c r="Y260" s="241"/>
      <c r="Z260" s="241"/>
      <c r="AA260" s="239" t="s">
        <v>66</v>
      </c>
      <c r="AB260" s="239" t="s">
        <v>66</v>
      </c>
    </row>
    <row r="261" spans="2:28" ht="51" x14ac:dyDescent="0.2">
      <c r="B261" s="238"/>
      <c r="C261" s="238"/>
      <c r="D261" s="238" t="s">
        <v>64</v>
      </c>
      <c r="E261" s="283" t="s">
        <v>65</v>
      </c>
      <c r="F261" s="241">
        <v>13422</v>
      </c>
      <c r="G261" s="241">
        <v>7537</v>
      </c>
      <c r="H261" s="241">
        <v>7537</v>
      </c>
      <c r="I261" s="241">
        <v>7537</v>
      </c>
      <c r="J261" s="241">
        <f t="shared" si="237"/>
        <v>0</v>
      </c>
      <c r="K261" s="241">
        <v>7537</v>
      </c>
      <c r="L261" s="242">
        <f t="shared" si="188"/>
        <v>100</v>
      </c>
      <c r="M261" s="242">
        <f t="shared" si="238"/>
        <v>13422</v>
      </c>
      <c r="N261" s="241">
        <f t="shared" si="243"/>
        <v>100</v>
      </c>
      <c r="O261" s="241">
        <f t="shared" ref="O261:O271" si="244">M261-F261</f>
        <v>0</v>
      </c>
      <c r="P261" s="241">
        <f t="shared" si="240"/>
        <v>0</v>
      </c>
      <c r="Q261" s="241">
        <f t="shared" si="241"/>
        <v>0</v>
      </c>
      <c r="R261" s="242"/>
      <c r="S261" s="242"/>
      <c r="T261" s="241"/>
      <c r="U261" s="241"/>
      <c r="V261" s="241">
        <f t="shared" ref="V261:V262" si="245">P261-Q261-U261</f>
        <v>0</v>
      </c>
      <c r="W261" s="241"/>
      <c r="X261" s="241"/>
      <c r="Y261" s="241"/>
      <c r="Z261" s="241"/>
      <c r="AA261" s="239"/>
      <c r="AB261" s="239"/>
    </row>
    <row r="262" spans="2:28" ht="64.5" customHeight="1" x14ac:dyDescent="0.2">
      <c r="B262" s="238"/>
      <c r="C262" s="238"/>
      <c r="D262" s="250" t="s">
        <v>91</v>
      </c>
      <c r="E262" s="246" t="s">
        <v>92</v>
      </c>
      <c r="F262" s="241">
        <v>218631</v>
      </c>
      <c r="G262" s="241">
        <v>203272</v>
      </c>
      <c r="H262" s="241">
        <v>99417</v>
      </c>
      <c r="I262" s="241">
        <v>203203.95600000001</v>
      </c>
      <c r="J262" s="241">
        <f t="shared" si="237"/>
        <v>-68.043999999994412</v>
      </c>
      <c r="K262" s="241">
        <v>99416.793000000005</v>
      </c>
      <c r="L262" s="242">
        <f t="shared" si="188"/>
        <v>99.99979178611305</v>
      </c>
      <c r="M262" s="242">
        <f t="shared" si="238"/>
        <v>218631</v>
      </c>
      <c r="N262" s="241">
        <f t="shared" si="243"/>
        <v>100</v>
      </c>
      <c r="O262" s="241">
        <f t="shared" si="244"/>
        <v>0</v>
      </c>
      <c r="P262" s="241">
        <f t="shared" si="240"/>
        <v>-0.20699999999487773</v>
      </c>
      <c r="Q262" s="241">
        <f t="shared" si="241"/>
        <v>-0.20599999999999999</v>
      </c>
      <c r="R262" s="242"/>
      <c r="S262" s="242"/>
      <c r="T262" s="241">
        <v>-0.20599999999999999</v>
      </c>
      <c r="U262" s="241"/>
      <c r="V262" s="241">
        <f t="shared" si="245"/>
        <v>-9.9999999487773716E-4</v>
      </c>
      <c r="W262" s="241"/>
      <c r="X262" s="241"/>
      <c r="Y262" s="241"/>
      <c r="Z262" s="241"/>
      <c r="AA262" s="239" t="s">
        <v>66</v>
      </c>
      <c r="AB262" s="239" t="s">
        <v>66</v>
      </c>
    </row>
    <row r="263" spans="2:28" ht="68.25" customHeight="1" x14ac:dyDescent="0.2">
      <c r="B263" s="238"/>
      <c r="C263" s="238"/>
      <c r="D263" s="250" t="s">
        <v>93</v>
      </c>
      <c r="E263" s="246" t="s">
        <v>94</v>
      </c>
      <c r="F263" s="241">
        <v>13235</v>
      </c>
      <c r="G263" s="241">
        <v>12749</v>
      </c>
      <c r="H263" s="241">
        <v>12590</v>
      </c>
      <c r="I263" s="241">
        <v>12589.692999999999</v>
      </c>
      <c r="J263" s="241">
        <f t="shared" si="237"/>
        <v>-159.3070000000007</v>
      </c>
      <c r="K263" s="241">
        <v>12589.692999999999</v>
      </c>
      <c r="L263" s="242">
        <f t="shared" si="188"/>
        <v>99.997561556791098</v>
      </c>
      <c r="M263" s="242">
        <f t="shared" si="238"/>
        <v>13235</v>
      </c>
      <c r="N263" s="241">
        <f t="shared" si="243"/>
        <v>100</v>
      </c>
      <c r="O263" s="241">
        <f t="shared" si="244"/>
        <v>0</v>
      </c>
      <c r="P263" s="241">
        <f t="shared" si="240"/>
        <v>-0.30700000000069849</v>
      </c>
      <c r="Q263" s="241">
        <f t="shared" si="241"/>
        <v>-0.307</v>
      </c>
      <c r="R263" s="242"/>
      <c r="S263" s="242"/>
      <c r="T263" s="241">
        <v>-0.307</v>
      </c>
      <c r="U263" s="241"/>
      <c r="V263" s="241">
        <f>P263-Q263-U263</f>
        <v>-6.9849681594291724E-13</v>
      </c>
      <c r="W263" s="241"/>
      <c r="X263" s="241"/>
      <c r="Y263" s="241"/>
      <c r="Z263" s="241"/>
      <c r="AA263" s="239" t="s">
        <v>66</v>
      </c>
      <c r="AB263" s="239" t="s">
        <v>66</v>
      </c>
    </row>
    <row r="264" spans="2:28" ht="66" customHeight="1" x14ac:dyDescent="0.2">
      <c r="B264" s="238"/>
      <c r="C264" s="238"/>
      <c r="D264" s="250" t="s">
        <v>95</v>
      </c>
      <c r="E264" s="284" t="s">
        <v>96</v>
      </c>
      <c r="F264" s="241">
        <v>1659</v>
      </c>
      <c r="G264" s="241">
        <v>1659</v>
      </c>
      <c r="H264" s="241">
        <v>1659</v>
      </c>
      <c r="I264" s="241">
        <v>1658.8</v>
      </c>
      <c r="J264" s="241">
        <f t="shared" si="237"/>
        <v>-0.20000000000004547</v>
      </c>
      <c r="K264" s="241">
        <v>1658.8</v>
      </c>
      <c r="L264" s="242">
        <f t="shared" si="188"/>
        <v>99.987944544906568</v>
      </c>
      <c r="M264" s="242">
        <f t="shared" si="238"/>
        <v>1659</v>
      </c>
      <c r="N264" s="241">
        <f t="shared" si="243"/>
        <v>100</v>
      </c>
      <c r="O264" s="241">
        <f t="shared" si="244"/>
        <v>0</v>
      </c>
      <c r="P264" s="241">
        <f t="shared" si="240"/>
        <v>-0.20000000000004547</v>
      </c>
      <c r="Q264" s="241">
        <f t="shared" si="241"/>
        <v>-0.2</v>
      </c>
      <c r="R264" s="242"/>
      <c r="S264" s="242"/>
      <c r="T264" s="241">
        <v>-0.2</v>
      </c>
      <c r="U264" s="241"/>
      <c r="V264" s="241">
        <v>0</v>
      </c>
      <c r="W264" s="241"/>
      <c r="X264" s="241"/>
      <c r="Y264" s="241"/>
      <c r="Z264" s="241"/>
      <c r="AA264" s="239" t="s">
        <v>66</v>
      </c>
      <c r="AB264" s="239" t="s">
        <v>66</v>
      </c>
    </row>
    <row r="265" spans="2:28" ht="25.5" x14ac:dyDescent="0.2">
      <c r="B265" s="238"/>
      <c r="C265" s="238"/>
      <c r="D265" s="238" t="s">
        <v>71</v>
      </c>
      <c r="E265" s="247" t="s">
        <v>104</v>
      </c>
      <c r="F265" s="241">
        <v>5508</v>
      </c>
      <c r="G265" s="241">
        <v>5508</v>
      </c>
      <c r="H265" s="241">
        <v>5508</v>
      </c>
      <c r="I265" s="241">
        <v>5507.9999500000004</v>
      </c>
      <c r="J265" s="241">
        <f t="shared" si="237"/>
        <v>-4.999999964638846E-5</v>
      </c>
      <c r="K265" s="241">
        <v>5507.9999500000004</v>
      </c>
      <c r="L265" s="242">
        <f t="shared" si="188"/>
        <v>99.999999092229487</v>
      </c>
      <c r="M265" s="242">
        <f t="shared" si="238"/>
        <v>5508</v>
      </c>
      <c r="N265" s="241">
        <f t="shared" si="243"/>
        <v>100</v>
      </c>
      <c r="O265" s="241">
        <f t="shared" si="244"/>
        <v>0</v>
      </c>
      <c r="P265" s="241">
        <f t="shared" si="240"/>
        <v>-4.999999964638846E-5</v>
      </c>
      <c r="Q265" s="241">
        <f t="shared" si="241"/>
        <v>0</v>
      </c>
      <c r="R265" s="242"/>
      <c r="S265" s="242"/>
      <c r="T265" s="241"/>
      <c r="U265" s="241"/>
      <c r="V265" s="241">
        <v>0</v>
      </c>
      <c r="W265" s="241"/>
      <c r="X265" s="241"/>
      <c r="Y265" s="241"/>
      <c r="Z265" s="241"/>
      <c r="AA265" s="239"/>
      <c r="AB265" s="239"/>
    </row>
    <row r="266" spans="2:28" ht="25.5" x14ac:dyDescent="0.2">
      <c r="B266" s="238"/>
      <c r="C266" s="238"/>
      <c r="D266" s="250" t="s">
        <v>97</v>
      </c>
      <c r="E266" s="246" t="s">
        <v>98</v>
      </c>
      <c r="F266" s="241">
        <v>83972</v>
      </c>
      <c r="G266" s="241">
        <v>50639</v>
      </c>
      <c r="H266" s="241">
        <v>50639</v>
      </c>
      <c r="I266" s="241">
        <v>50639</v>
      </c>
      <c r="J266" s="241">
        <f t="shared" si="237"/>
        <v>0</v>
      </c>
      <c r="K266" s="241">
        <v>50639</v>
      </c>
      <c r="L266" s="242">
        <f t="shared" si="188"/>
        <v>100</v>
      </c>
      <c r="M266" s="242">
        <f t="shared" si="238"/>
        <v>83972</v>
      </c>
      <c r="N266" s="241">
        <f t="shared" si="243"/>
        <v>100</v>
      </c>
      <c r="O266" s="241">
        <f t="shared" si="244"/>
        <v>0</v>
      </c>
      <c r="P266" s="241">
        <f t="shared" si="240"/>
        <v>0</v>
      </c>
      <c r="Q266" s="241">
        <f t="shared" si="241"/>
        <v>0</v>
      </c>
      <c r="R266" s="242"/>
      <c r="S266" s="242"/>
      <c r="T266" s="241"/>
      <c r="U266" s="241"/>
      <c r="V266" s="241">
        <v>0</v>
      </c>
      <c r="W266" s="241"/>
      <c r="X266" s="241"/>
      <c r="Y266" s="241"/>
      <c r="Z266" s="241"/>
      <c r="AA266" s="239"/>
      <c r="AB266" s="239"/>
    </row>
    <row r="267" spans="2:28" ht="25.5" x14ac:dyDescent="0.2">
      <c r="B267" s="245"/>
      <c r="C267" s="238"/>
      <c r="D267" s="250" t="s">
        <v>73</v>
      </c>
      <c r="E267" s="246" t="s">
        <v>74</v>
      </c>
      <c r="F267" s="241">
        <v>419</v>
      </c>
      <c r="G267" s="241">
        <v>419</v>
      </c>
      <c r="H267" s="241">
        <v>269</v>
      </c>
      <c r="I267" s="241">
        <v>418.99900000000002</v>
      </c>
      <c r="J267" s="241">
        <f t="shared" si="237"/>
        <v>-9.9999999997635314E-4</v>
      </c>
      <c r="K267" s="241">
        <v>269</v>
      </c>
      <c r="L267" s="242">
        <f t="shared" si="188"/>
        <v>100</v>
      </c>
      <c r="M267" s="242">
        <f t="shared" si="238"/>
        <v>419</v>
      </c>
      <c r="N267" s="241">
        <f t="shared" si="243"/>
        <v>100</v>
      </c>
      <c r="O267" s="241">
        <f t="shared" si="244"/>
        <v>0</v>
      </c>
      <c r="P267" s="241">
        <f t="shared" si="240"/>
        <v>0</v>
      </c>
      <c r="Q267" s="241">
        <f t="shared" si="241"/>
        <v>0</v>
      </c>
      <c r="R267" s="242"/>
      <c r="S267" s="242"/>
      <c r="T267" s="241"/>
      <c r="U267" s="241"/>
      <c r="V267" s="241">
        <v>0</v>
      </c>
      <c r="W267" s="241"/>
      <c r="X267" s="241"/>
      <c r="Y267" s="241"/>
      <c r="Z267" s="241"/>
      <c r="AA267" s="239"/>
      <c r="AB267" s="239"/>
    </row>
    <row r="268" spans="2:28" ht="87.75" customHeight="1" x14ac:dyDescent="0.2">
      <c r="B268" s="245"/>
      <c r="C268" s="238"/>
      <c r="D268" s="250" t="s">
        <v>75</v>
      </c>
      <c r="E268" s="246" t="s">
        <v>76</v>
      </c>
      <c r="F268" s="241">
        <v>7393</v>
      </c>
      <c r="G268" s="241">
        <v>7393</v>
      </c>
      <c r="H268" s="241">
        <v>400</v>
      </c>
      <c r="I268" s="241">
        <v>2524.1370000000002</v>
      </c>
      <c r="J268" s="241">
        <f t="shared" si="237"/>
        <v>-4868.8629999999994</v>
      </c>
      <c r="K268" s="241">
        <v>400</v>
      </c>
      <c r="L268" s="242">
        <f t="shared" si="188"/>
        <v>100</v>
      </c>
      <c r="M268" s="242">
        <f t="shared" si="238"/>
        <v>7393</v>
      </c>
      <c r="N268" s="241">
        <f t="shared" si="243"/>
        <v>100</v>
      </c>
      <c r="O268" s="241">
        <f t="shared" si="244"/>
        <v>0</v>
      </c>
      <c r="P268" s="241">
        <f t="shared" si="240"/>
        <v>0</v>
      </c>
      <c r="Q268" s="241">
        <f t="shared" si="241"/>
        <v>0</v>
      </c>
      <c r="R268" s="242"/>
      <c r="S268" s="242"/>
      <c r="T268" s="242"/>
      <c r="U268" s="242"/>
      <c r="V268" s="241">
        <v>0</v>
      </c>
      <c r="W268" s="241"/>
      <c r="X268" s="241"/>
      <c r="Y268" s="241"/>
      <c r="Z268" s="241"/>
      <c r="AA268" s="239"/>
      <c r="AB268" s="239" t="s">
        <v>229</v>
      </c>
    </row>
    <row r="269" spans="2:28" ht="69" customHeight="1" x14ac:dyDescent="0.2">
      <c r="B269" s="238"/>
      <c r="C269" s="238"/>
      <c r="D269" s="250" t="s">
        <v>77</v>
      </c>
      <c r="E269" s="246" t="s">
        <v>78</v>
      </c>
      <c r="F269" s="241">
        <v>40837</v>
      </c>
      <c r="G269" s="241">
        <v>1275</v>
      </c>
      <c r="H269" s="241">
        <v>880</v>
      </c>
      <c r="I269" s="241">
        <v>879.09500000000003</v>
      </c>
      <c r="J269" s="241">
        <f t="shared" si="237"/>
        <v>-395.90499999999997</v>
      </c>
      <c r="K269" s="241">
        <v>879.09500000000003</v>
      </c>
      <c r="L269" s="242">
        <f t="shared" si="188"/>
        <v>99.897159090909099</v>
      </c>
      <c r="M269" s="242">
        <f t="shared" si="238"/>
        <v>40837</v>
      </c>
      <c r="N269" s="241">
        <f t="shared" si="243"/>
        <v>100</v>
      </c>
      <c r="O269" s="241">
        <f t="shared" si="244"/>
        <v>0</v>
      </c>
      <c r="P269" s="242">
        <f t="shared" si="240"/>
        <v>-0.90499999999997272</v>
      </c>
      <c r="Q269" s="241">
        <f t="shared" si="241"/>
        <v>-0.90500000000000003</v>
      </c>
      <c r="R269" s="242"/>
      <c r="S269" s="242"/>
      <c r="T269" s="241">
        <v>-0.90500000000000003</v>
      </c>
      <c r="U269" s="241"/>
      <c r="V269" s="241">
        <f t="shared" ref="V269:V275" si="246">P269-Q269-U269</f>
        <v>2.7311486405778851E-14</v>
      </c>
      <c r="W269" s="241"/>
      <c r="X269" s="241"/>
      <c r="Y269" s="241"/>
      <c r="Z269" s="241"/>
      <c r="AA269" s="239" t="s">
        <v>66</v>
      </c>
      <c r="AB269" s="239" t="s">
        <v>66</v>
      </c>
    </row>
    <row r="270" spans="2:28" ht="70.5" customHeight="1" x14ac:dyDescent="0.2">
      <c r="B270" s="238"/>
      <c r="C270" s="238"/>
      <c r="D270" s="250" t="s">
        <v>79</v>
      </c>
      <c r="E270" s="246" t="s">
        <v>80</v>
      </c>
      <c r="F270" s="241">
        <v>673</v>
      </c>
      <c r="G270" s="241">
        <v>673</v>
      </c>
      <c r="H270" s="241">
        <v>673</v>
      </c>
      <c r="I270" s="241">
        <v>672.73</v>
      </c>
      <c r="J270" s="241">
        <f t="shared" si="237"/>
        <v>-0.26999999999998181</v>
      </c>
      <c r="K270" s="241">
        <v>672.73</v>
      </c>
      <c r="L270" s="242">
        <f t="shared" si="188"/>
        <v>99.95988112927192</v>
      </c>
      <c r="M270" s="242">
        <f t="shared" si="238"/>
        <v>673</v>
      </c>
      <c r="N270" s="241">
        <f t="shared" si="243"/>
        <v>100</v>
      </c>
      <c r="O270" s="241">
        <f t="shared" si="244"/>
        <v>0</v>
      </c>
      <c r="P270" s="242">
        <f t="shared" si="240"/>
        <v>-0.26999999999998181</v>
      </c>
      <c r="Q270" s="241">
        <f t="shared" si="241"/>
        <v>-0.27</v>
      </c>
      <c r="R270" s="242"/>
      <c r="S270" s="242"/>
      <c r="T270" s="241">
        <v>-0.27</v>
      </c>
      <c r="U270" s="241"/>
      <c r="V270" s="241">
        <v>0</v>
      </c>
      <c r="W270" s="241"/>
      <c r="X270" s="241"/>
      <c r="Y270" s="241"/>
      <c r="Z270" s="241"/>
      <c r="AA270" s="239" t="s">
        <v>66</v>
      </c>
      <c r="AB270" s="239" t="s">
        <v>66</v>
      </c>
    </row>
    <row r="271" spans="2:28" ht="63.75" x14ac:dyDescent="0.2">
      <c r="B271" s="238"/>
      <c r="C271" s="238"/>
      <c r="D271" s="238" t="s">
        <v>83</v>
      </c>
      <c r="E271" s="247" t="s">
        <v>153</v>
      </c>
      <c r="F271" s="241">
        <v>24</v>
      </c>
      <c r="G271" s="241">
        <v>24</v>
      </c>
      <c r="H271" s="241">
        <v>24</v>
      </c>
      <c r="I271" s="241">
        <v>0</v>
      </c>
      <c r="J271" s="241">
        <f t="shared" si="237"/>
        <v>-24</v>
      </c>
      <c r="K271" s="241">
        <v>0</v>
      </c>
      <c r="L271" s="242">
        <f t="shared" si="188"/>
        <v>0</v>
      </c>
      <c r="M271" s="242">
        <f t="shared" si="238"/>
        <v>24</v>
      </c>
      <c r="N271" s="241">
        <f t="shared" si="243"/>
        <v>100</v>
      </c>
      <c r="O271" s="241">
        <f t="shared" si="244"/>
        <v>0</v>
      </c>
      <c r="P271" s="241">
        <f t="shared" si="240"/>
        <v>-24</v>
      </c>
      <c r="Q271" s="241">
        <f t="shared" si="241"/>
        <v>-24</v>
      </c>
      <c r="R271" s="242"/>
      <c r="S271" s="242"/>
      <c r="T271" s="241">
        <v>-24</v>
      </c>
      <c r="U271" s="241"/>
      <c r="V271" s="241">
        <f t="shared" si="246"/>
        <v>0</v>
      </c>
      <c r="W271" s="241"/>
      <c r="X271" s="241"/>
      <c r="Y271" s="241"/>
      <c r="Z271" s="241"/>
      <c r="AA271" s="239" t="s">
        <v>66</v>
      </c>
      <c r="AB271" s="239" t="s">
        <v>66</v>
      </c>
    </row>
    <row r="272" spans="2:28" ht="79.5" customHeight="1" x14ac:dyDescent="0.2">
      <c r="B272" s="238" t="s">
        <v>154</v>
      </c>
      <c r="C272" s="238"/>
      <c r="D272" s="238"/>
      <c r="E272" s="46" t="s">
        <v>263</v>
      </c>
      <c r="F272" s="241">
        <f t="shared" ref="F272:K272" si="247">F273</f>
        <v>485186</v>
      </c>
      <c r="G272" s="241">
        <f t="shared" si="247"/>
        <v>398091</v>
      </c>
      <c r="H272" s="241">
        <f t="shared" si="247"/>
        <v>316501</v>
      </c>
      <c r="I272" s="241">
        <f t="shared" si="247"/>
        <v>374047.76299999998</v>
      </c>
      <c r="J272" s="241">
        <f t="shared" si="247"/>
        <v>-24043.237000000008</v>
      </c>
      <c r="K272" s="241">
        <f t="shared" si="247"/>
        <v>316107.375</v>
      </c>
      <c r="L272" s="242">
        <f t="shared" ref="L272:L336" si="248">(K272/H272)*100</f>
        <v>99.875632304479296</v>
      </c>
      <c r="M272" s="241">
        <f t="shared" ref="M272:T272" si="249">M273</f>
        <v>485186</v>
      </c>
      <c r="N272" s="241">
        <f t="shared" si="243"/>
        <v>100</v>
      </c>
      <c r="O272" s="241">
        <f t="shared" si="249"/>
        <v>0</v>
      </c>
      <c r="P272" s="241">
        <f t="shared" si="249"/>
        <v>-393.62500000000864</v>
      </c>
      <c r="Q272" s="241">
        <f t="shared" si="249"/>
        <v>-393.62399999999997</v>
      </c>
      <c r="R272" s="241">
        <f t="shared" si="249"/>
        <v>0</v>
      </c>
      <c r="S272" s="241">
        <f t="shared" si="249"/>
        <v>-358.67599999999999</v>
      </c>
      <c r="T272" s="241">
        <f t="shared" si="249"/>
        <v>-34.948</v>
      </c>
      <c r="U272" s="241">
        <v>0</v>
      </c>
      <c r="V272" s="241">
        <v>0</v>
      </c>
      <c r="W272" s="241">
        <v>0</v>
      </c>
      <c r="X272" s="241">
        <v>0</v>
      </c>
      <c r="Y272" s="241">
        <v>0</v>
      </c>
      <c r="Z272" s="241">
        <v>0</v>
      </c>
      <c r="AA272" s="276"/>
      <c r="AB272" s="239"/>
    </row>
    <row r="273" spans="2:28" ht="25.5" x14ac:dyDescent="0.2">
      <c r="B273" s="238"/>
      <c r="C273" s="238" t="s">
        <v>46</v>
      </c>
      <c r="D273" s="238"/>
      <c r="E273" s="269" t="s">
        <v>47</v>
      </c>
      <c r="F273" s="241">
        <f t="shared" ref="F273:K273" si="250">F274+F275+F276+F277+F278+F280+F281+F282+F284+F285+F286+F279+F283</f>
        <v>485186</v>
      </c>
      <c r="G273" s="241">
        <f t="shared" si="250"/>
        <v>398091</v>
      </c>
      <c r="H273" s="241">
        <f t="shared" si="250"/>
        <v>316501</v>
      </c>
      <c r="I273" s="241">
        <f t="shared" si="250"/>
        <v>374047.76299999998</v>
      </c>
      <c r="J273" s="241">
        <f t="shared" si="250"/>
        <v>-24043.237000000008</v>
      </c>
      <c r="K273" s="241">
        <f t="shared" si="250"/>
        <v>316107.375</v>
      </c>
      <c r="L273" s="242">
        <f t="shared" si="248"/>
        <v>99.875632304479296</v>
      </c>
      <c r="M273" s="241">
        <f t="shared" ref="M273:R273" si="251">M274+M275+M276+M277+M278+M280+M281+M282+M284+M285+M286+M279+M283</f>
        <v>485186</v>
      </c>
      <c r="N273" s="241">
        <v>100</v>
      </c>
      <c r="O273" s="241">
        <f t="shared" si="251"/>
        <v>0</v>
      </c>
      <c r="P273" s="241">
        <f t="shared" si="251"/>
        <v>-393.62500000000864</v>
      </c>
      <c r="Q273" s="241">
        <f t="shared" si="251"/>
        <v>-393.62399999999997</v>
      </c>
      <c r="R273" s="241">
        <f t="shared" si="251"/>
        <v>0</v>
      </c>
      <c r="S273" s="241">
        <f t="shared" ref="S273:Z273" si="252">SUM(S274:S286)</f>
        <v>-358.67599999999999</v>
      </c>
      <c r="T273" s="241">
        <f t="shared" si="252"/>
        <v>-34.948</v>
      </c>
      <c r="U273" s="241">
        <f t="shared" si="252"/>
        <v>0</v>
      </c>
      <c r="V273" s="241">
        <f t="shared" si="252"/>
        <v>-1.0000000085810257E-3</v>
      </c>
      <c r="W273" s="241">
        <f t="shared" si="252"/>
        <v>0</v>
      </c>
      <c r="X273" s="241">
        <f t="shared" si="252"/>
        <v>0</v>
      </c>
      <c r="Y273" s="241">
        <f t="shared" si="252"/>
        <v>0</v>
      </c>
      <c r="Z273" s="241">
        <f t="shared" si="252"/>
        <v>0</v>
      </c>
      <c r="AA273" s="239"/>
      <c r="AB273" s="239"/>
    </row>
    <row r="274" spans="2:28" ht="63.75" x14ac:dyDescent="0.2">
      <c r="B274" s="238"/>
      <c r="C274" s="238"/>
      <c r="D274" s="238" t="s">
        <v>88</v>
      </c>
      <c r="E274" s="247" t="s">
        <v>49</v>
      </c>
      <c r="F274" s="241">
        <v>226830</v>
      </c>
      <c r="G274" s="241">
        <v>155517</v>
      </c>
      <c r="H274" s="241">
        <v>155517</v>
      </c>
      <c r="I274" s="285">
        <v>155423.31599999999</v>
      </c>
      <c r="J274" s="241">
        <f t="shared" ref="J274:J286" si="253">I274-G274</f>
        <v>-93.684000000008382</v>
      </c>
      <c r="K274" s="241">
        <v>155423.31599999999</v>
      </c>
      <c r="L274" s="242">
        <f t="shared" si="248"/>
        <v>99.939759640425152</v>
      </c>
      <c r="M274" s="242">
        <f t="shared" ref="M274:M287" si="254">F274</f>
        <v>226830</v>
      </c>
      <c r="N274" s="241">
        <v>100</v>
      </c>
      <c r="O274" s="241">
        <f t="shared" ref="O274:O278" si="255">M274-F274</f>
        <v>0</v>
      </c>
      <c r="P274" s="241">
        <f t="shared" ref="P274:P286" si="256">K274-H274</f>
        <v>-93.684000000008382</v>
      </c>
      <c r="Q274" s="241">
        <f t="shared" si="241"/>
        <v>-93.683999999999997</v>
      </c>
      <c r="R274" s="241"/>
      <c r="S274" s="242">
        <v>-93.683999999999997</v>
      </c>
      <c r="T274" s="242"/>
      <c r="U274" s="241"/>
      <c r="V274" s="241">
        <f t="shared" si="246"/>
        <v>-8.3844042819691822E-12</v>
      </c>
      <c r="W274" s="241"/>
      <c r="X274" s="241"/>
      <c r="Y274" s="241"/>
      <c r="Z274" s="241"/>
      <c r="AA274" s="239" t="s">
        <v>66</v>
      </c>
      <c r="AB274" s="239" t="s">
        <v>50</v>
      </c>
    </row>
    <row r="275" spans="2:28" x14ac:dyDescent="0.2">
      <c r="B275" s="238"/>
      <c r="C275" s="238"/>
      <c r="D275" s="238" t="s">
        <v>101</v>
      </c>
      <c r="E275" s="247" t="s">
        <v>56</v>
      </c>
      <c r="F275" s="241">
        <v>8004</v>
      </c>
      <c r="G275" s="241">
        <v>5979</v>
      </c>
      <c r="H275" s="241">
        <v>5979</v>
      </c>
      <c r="I275" s="241">
        <v>5979</v>
      </c>
      <c r="J275" s="241">
        <f t="shared" si="253"/>
        <v>0</v>
      </c>
      <c r="K275" s="241">
        <v>5979</v>
      </c>
      <c r="L275" s="242">
        <f t="shared" si="248"/>
        <v>100</v>
      </c>
      <c r="M275" s="242">
        <f t="shared" si="254"/>
        <v>8004</v>
      </c>
      <c r="N275" s="241">
        <f t="shared" ref="N275:N277" si="257">M275/F275*100</f>
        <v>100</v>
      </c>
      <c r="O275" s="241">
        <f t="shared" si="255"/>
        <v>0</v>
      </c>
      <c r="P275" s="241">
        <f t="shared" si="256"/>
        <v>0</v>
      </c>
      <c r="Q275" s="241">
        <f t="shared" si="241"/>
        <v>0</v>
      </c>
      <c r="R275" s="241"/>
      <c r="S275" s="242"/>
      <c r="T275" s="241"/>
      <c r="U275" s="241"/>
      <c r="V275" s="241">
        <f t="shared" si="246"/>
        <v>0</v>
      </c>
      <c r="W275" s="241"/>
      <c r="X275" s="241"/>
      <c r="Y275" s="241"/>
      <c r="Z275" s="241"/>
      <c r="AA275" s="239"/>
      <c r="AB275" s="239"/>
    </row>
    <row r="276" spans="2:28" ht="63.75" x14ac:dyDescent="0.2">
      <c r="B276" s="245"/>
      <c r="C276" s="238"/>
      <c r="D276" s="250" t="s">
        <v>57</v>
      </c>
      <c r="E276" s="251" t="s">
        <v>58</v>
      </c>
      <c r="F276" s="241">
        <v>5882</v>
      </c>
      <c r="G276" s="241">
        <v>3458</v>
      </c>
      <c r="H276" s="241">
        <v>3458</v>
      </c>
      <c r="I276" s="241">
        <v>3441.5509999999999</v>
      </c>
      <c r="J276" s="241">
        <f t="shared" si="253"/>
        <v>-16.449000000000069</v>
      </c>
      <c r="K276" s="241">
        <v>3441.5509999999999</v>
      </c>
      <c r="L276" s="242">
        <f t="shared" si="248"/>
        <v>99.524320416425681</v>
      </c>
      <c r="M276" s="242">
        <f t="shared" si="254"/>
        <v>5882</v>
      </c>
      <c r="N276" s="241">
        <f t="shared" si="257"/>
        <v>100</v>
      </c>
      <c r="O276" s="241">
        <f t="shared" si="255"/>
        <v>0</v>
      </c>
      <c r="P276" s="241">
        <f t="shared" si="256"/>
        <v>-16.449000000000069</v>
      </c>
      <c r="Q276" s="241">
        <f t="shared" si="241"/>
        <v>-16.449000000000002</v>
      </c>
      <c r="R276" s="242"/>
      <c r="S276" s="242">
        <v>-16.449000000000002</v>
      </c>
      <c r="T276" s="241"/>
      <c r="U276" s="241"/>
      <c r="V276" s="241">
        <v>0</v>
      </c>
      <c r="W276" s="241"/>
      <c r="X276" s="241"/>
      <c r="Y276" s="241"/>
      <c r="Z276" s="241"/>
      <c r="AA276" s="239" t="s">
        <v>66</v>
      </c>
      <c r="AB276" s="239" t="s">
        <v>50</v>
      </c>
    </row>
    <row r="277" spans="2:28" x14ac:dyDescent="0.2">
      <c r="B277" s="238"/>
      <c r="C277" s="238"/>
      <c r="D277" s="238" t="s">
        <v>59</v>
      </c>
      <c r="E277" s="247" t="s">
        <v>60</v>
      </c>
      <c r="F277" s="241">
        <v>11927</v>
      </c>
      <c r="G277" s="241">
        <v>7939</v>
      </c>
      <c r="H277" s="241">
        <v>7939</v>
      </c>
      <c r="I277" s="241">
        <v>7939</v>
      </c>
      <c r="J277" s="241">
        <f t="shared" si="253"/>
        <v>0</v>
      </c>
      <c r="K277" s="241">
        <v>7939</v>
      </c>
      <c r="L277" s="242">
        <f t="shared" si="248"/>
        <v>100</v>
      </c>
      <c r="M277" s="242">
        <f t="shared" si="254"/>
        <v>11927</v>
      </c>
      <c r="N277" s="241">
        <f t="shared" si="257"/>
        <v>100</v>
      </c>
      <c r="O277" s="241">
        <f t="shared" si="255"/>
        <v>0</v>
      </c>
      <c r="P277" s="241">
        <f t="shared" si="256"/>
        <v>0</v>
      </c>
      <c r="Q277" s="241">
        <f t="shared" si="241"/>
        <v>0</v>
      </c>
      <c r="R277" s="241"/>
      <c r="S277" s="242"/>
      <c r="T277" s="241"/>
      <c r="U277" s="241"/>
      <c r="V277" s="241">
        <f t="shared" ref="V277:V280" si="258">P277-Q277-U277</f>
        <v>0</v>
      </c>
      <c r="W277" s="241"/>
      <c r="X277" s="241"/>
      <c r="Y277" s="241"/>
      <c r="Z277" s="241"/>
      <c r="AA277" s="239"/>
      <c r="AB277" s="239"/>
    </row>
    <row r="278" spans="2:28" ht="63.75" x14ac:dyDescent="0.2">
      <c r="B278" s="238"/>
      <c r="C278" s="238"/>
      <c r="D278" s="238" t="s">
        <v>61</v>
      </c>
      <c r="E278" s="247" t="s">
        <v>102</v>
      </c>
      <c r="F278" s="241">
        <v>10165</v>
      </c>
      <c r="G278" s="241">
        <v>6064</v>
      </c>
      <c r="H278" s="241">
        <v>6064</v>
      </c>
      <c r="I278" s="241">
        <v>5967.4369999999999</v>
      </c>
      <c r="J278" s="241">
        <f t="shared" si="253"/>
        <v>-96.563000000000102</v>
      </c>
      <c r="K278" s="241">
        <v>5967.4369999999999</v>
      </c>
      <c r="L278" s="242">
        <f t="shared" si="248"/>
        <v>98.407602242744062</v>
      </c>
      <c r="M278" s="242">
        <f t="shared" si="254"/>
        <v>10165</v>
      </c>
      <c r="N278" s="241">
        <v>100</v>
      </c>
      <c r="O278" s="241">
        <f t="shared" si="255"/>
        <v>0</v>
      </c>
      <c r="P278" s="241">
        <f t="shared" si="256"/>
        <v>-96.563000000000102</v>
      </c>
      <c r="Q278" s="241">
        <f t="shared" si="241"/>
        <v>-96.563000000000002</v>
      </c>
      <c r="R278" s="241"/>
      <c r="S278" s="241">
        <v>-96.563000000000002</v>
      </c>
      <c r="T278" s="241"/>
      <c r="U278" s="241"/>
      <c r="V278" s="241">
        <f t="shared" si="258"/>
        <v>-9.9475983006414026E-14</v>
      </c>
      <c r="W278" s="241"/>
      <c r="X278" s="241"/>
      <c r="Y278" s="241"/>
      <c r="Z278" s="241"/>
      <c r="AA278" s="239" t="s">
        <v>66</v>
      </c>
      <c r="AB278" s="239" t="s">
        <v>50</v>
      </c>
    </row>
    <row r="279" spans="2:28" ht="25.5" x14ac:dyDescent="0.2">
      <c r="B279" s="238"/>
      <c r="C279" s="238"/>
      <c r="D279" s="238" t="s">
        <v>89</v>
      </c>
      <c r="E279" s="247" t="s">
        <v>110</v>
      </c>
      <c r="F279" s="241">
        <v>28</v>
      </c>
      <c r="G279" s="241">
        <v>0</v>
      </c>
      <c r="H279" s="241">
        <v>0</v>
      </c>
      <c r="I279" s="241">
        <v>0</v>
      </c>
      <c r="J279" s="241">
        <f t="shared" si="253"/>
        <v>0</v>
      </c>
      <c r="K279" s="241">
        <v>0</v>
      </c>
      <c r="L279" s="242">
        <v>0</v>
      </c>
      <c r="M279" s="242">
        <f t="shared" si="254"/>
        <v>28</v>
      </c>
      <c r="N279" s="241">
        <f t="shared" ref="N279:N287" si="259">M279/F279*100</f>
        <v>100</v>
      </c>
      <c r="O279" s="241">
        <v>0</v>
      </c>
      <c r="P279" s="241">
        <f t="shared" si="256"/>
        <v>0</v>
      </c>
      <c r="Q279" s="241">
        <f t="shared" si="241"/>
        <v>0</v>
      </c>
      <c r="R279" s="241"/>
      <c r="S279" s="241"/>
      <c r="T279" s="241"/>
      <c r="U279" s="241"/>
      <c r="V279" s="241">
        <v>0</v>
      </c>
      <c r="W279" s="241"/>
      <c r="X279" s="241"/>
      <c r="Y279" s="241"/>
      <c r="Z279" s="241"/>
      <c r="AA279" s="239"/>
      <c r="AB279" s="239"/>
    </row>
    <row r="280" spans="2:28" ht="63.75" x14ac:dyDescent="0.2">
      <c r="B280" s="238"/>
      <c r="C280" s="238"/>
      <c r="D280" s="238" t="s">
        <v>64</v>
      </c>
      <c r="E280" s="283" t="s">
        <v>65</v>
      </c>
      <c r="F280" s="241">
        <v>6777</v>
      </c>
      <c r="G280" s="241">
        <v>3561</v>
      </c>
      <c r="H280" s="241">
        <v>3561</v>
      </c>
      <c r="I280" s="241">
        <v>3409.02</v>
      </c>
      <c r="J280" s="241">
        <f t="shared" si="253"/>
        <v>-151.98000000000002</v>
      </c>
      <c r="K280" s="241">
        <v>3409.02</v>
      </c>
      <c r="L280" s="242">
        <f t="shared" si="248"/>
        <v>95.732097725358045</v>
      </c>
      <c r="M280" s="242">
        <f t="shared" si="254"/>
        <v>6777</v>
      </c>
      <c r="N280" s="241">
        <f t="shared" si="259"/>
        <v>100</v>
      </c>
      <c r="O280" s="241">
        <f t="shared" ref="O280:O286" si="260">M280-F280</f>
        <v>0</v>
      </c>
      <c r="P280" s="241">
        <f t="shared" si="256"/>
        <v>-151.98000000000002</v>
      </c>
      <c r="Q280" s="241">
        <f t="shared" si="241"/>
        <v>-151.97999999999999</v>
      </c>
      <c r="R280" s="242"/>
      <c r="S280" s="242">
        <v>-151.97999999999999</v>
      </c>
      <c r="T280" s="241"/>
      <c r="U280" s="241"/>
      <c r="V280" s="241">
        <f t="shared" si="258"/>
        <v>-2.8421709430404007E-14</v>
      </c>
      <c r="W280" s="241"/>
      <c r="X280" s="241"/>
      <c r="Y280" s="241"/>
      <c r="Z280" s="241"/>
      <c r="AA280" s="239" t="s">
        <v>66</v>
      </c>
      <c r="AB280" s="239" t="s">
        <v>50</v>
      </c>
    </row>
    <row r="281" spans="2:28" ht="38.25" x14ac:dyDescent="0.2">
      <c r="B281" s="238"/>
      <c r="C281" s="238"/>
      <c r="D281" s="238" t="s">
        <v>91</v>
      </c>
      <c r="E281" s="247" t="s">
        <v>92</v>
      </c>
      <c r="F281" s="241">
        <v>91770</v>
      </c>
      <c r="G281" s="241">
        <v>91770</v>
      </c>
      <c r="H281" s="241">
        <v>51782</v>
      </c>
      <c r="I281" s="241">
        <v>71190.763000000006</v>
      </c>
      <c r="J281" s="241">
        <f t="shared" si="253"/>
        <v>-20579.236999999994</v>
      </c>
      <c r="K281" s="241">
        <v>51782</v>
      </c>
      <c r="L281" s="242">
        <f t="shared" si="248"/>
        <v>100</v>
      </c>
      <c r="M281" s="242">
        <f t="shared" si="254"/>
        <v>91770</v>
      </c>
      <c r="N281" s="241">
        <f t="shared" si="259"/>
        <v>100</v>
      </c>
      <c r="O281" s="241">
        <v>0</v>
      </c>
      <c r="P281" s="241">
        <f t="shared" si="256"/>
        <v>0</v>
      </c>
      <c r="Q281" s="241">
        <f t="shared" si="241"/>
        <v>0</v>
      </c>
      <c r="R281" s="241"/>
      <c r="S281" s="241"/>
      <c r="T281" s="241"/>
      <c r="U281" s="241"/>
      <c r="V281" s="241">
        <v>0</v>
      </c>
      <c r="W281" s="241"/>
      <c r="X281" s="241"/>
      <c r="Y281" s="241"/>
      <c r="Z281" s="241"/>
      <c r="AA281" s="239"/>
      <c r="AB281" s="239" t="s">
        <v>242</v>
      </c>
    </row>
    <row r="282" spans="2:28" ht="66" customHeight="1" x14ac:dyDescent="0.2">
      <c r="B282" s="238"/>
      <c r="C282" s="238"/>
      <c r="D282" s="238" t="s">
        <v>93</v>
      </c>
      <c r="E282" s="247" t="s">
        <v>94</v>
      </c>
      <c r="F282" s="241">
        <v>5510</v>
      </c>
      <c r="G282" s="241">
        <v>5510</v>
      </c>
      <c r="H282" s="241">
        <v>3548</v>
      </c>
      <c r="I282" s="241">
        <v>4418.1009999999997</v>
      </c>
      <c r="J282" s="241">
        <f t="shared" si="253"/>
        <v>-1091.8990000000003</v>
      </c>
      <c r="K282" s="241">
        <v>3513.0509999999999</v>
      </c>
      <c r="L282" s="242">
        <f t="shared" si="248"/>
        <v>99.014966178128518</v>
      </c>
      <c r="M282" s="242">
        <f t="shared" si="254"/>
        <v>5510</v>
      </c>
      <c r="N282" s="241">
        <f t="shared" si="259"/>
        <v>100</v>
      </c>
      <c r="O282" s="241">
        <f t="shared" si="260"/>
        <v>0</v>
      </c>
      <c r="P282" s="241">
        <f t="shared" si="256"/>
        <v>-34.949000000000069</v>
      </c>
      <c r="Q282" s="241">
        <f t="shared" si="241"/>
        <v>-34.948</v>
      </c>
      <c r="R282" s="242"/>
      <c r="S282" s="242"/>
      <c r="T282" s="241">
        <v>-34.948</v>
      </c>
      <c r="U282" s="241"/>
      <c r="V282" s="241">
        <f t="shared" ref="V282:V284" si="261">P282-Q282-U282</f>
        <v>-1.0000000000687237E-3</v>
      </c>
      <c r="W282" s="241"/>
      <c r="X282" s="241"/>
      <c r="Y282" s="241"/>
      <c r="Z282" s="241"/>
      <c r="AA282" s="239" t="s">
        <v>66</v>
      </c>
      <c r="AB282" s="239" t="s">
        <v>242</v>
      </c>
    </row>
    <row r="283" spans="2:28" ht="38.25" x14ac:dyDescent="0.2">
      <c r="B283" s="238"/>
      <c r="C283" s="238"/>
      <c r="D283" s="250" t="s">
        <v>95</v>
      </c>
      <c r="E283" s="284" t="s">
        <v>96</v>
      </c>
      <c r="F283" s="241">
        <v>406</v>
      </c>
      <c r="G283" s="241">
        <v>406</v>
      </c>
      <c r="H283" s="241">
        <v>353</v>
      </c>
      <c r="I283" s="241">
        <v>353</v>
      </c>
      <c r="J283" s="241">
        <f t="shared" si="253"/>
        <v>-53</v>
      </c>
      <c r="K283" s="241">
        <v>353</v>
      </c>
      <c r="L283" s="242">
        <f t="shared" si="248"/>
        <v>100</v>
      </c>
      <c r="M283" s="242">
        <f t="shared" si="254"/>
        <v>406</v>
      </c>
      <c r="N283" s="241">
        <f t="shared" si="259"/>
        <v>100</v>
      </c>
      <c r="O283" s="241">
        <f t="shared" si="260"/>
        <v>0</v>
      </c>
      <c r="P283" s="241">
        <f t="shared" si="256"/>
        <v>0</v>
      </c>
      <c r="Q283" s="241">
        <f t="shared" si="241"/>
        <v>0</v>
      </c>
      <c r="R283" s="242"/>
      <c r="S283" s="242"/>
      <c r="T283" s="241"/>
      <c r="U283" s="241"/>
      <c r="V283" s="241">
        <f t="shared" si="261"/>
        <v>0</v>
      </c>
      <c r="W283" s="241"/>
      <c r="X283" s="241"/>
      <c r="Y283" s="241"/>
      <c r="Z283" s="241"/>
      <c r="AA283" s="239"/>
      <c r="AB283" s="239" t="s">
        <v>242</v>
      </c>
    </row>
    <row r="284" spans="2:28" ht="38.25" x14ac:dyDescent="0.2">
      <c r="B284" s="238"/>
      <c r="C284" s="238"/>
      <c r="D284" s="250" t="s">
        <v>71</v>
      </c>
      <c r="E284" s="246" t="s">
        <v>104</v>
      </c>
      <c r="F284" s="241">
        <v>2719</v>
      </c>
      <c r="G284" s="241">
        <v>2719</v>
      </c>
      <c r="H284" s="241">
        <v>1359</v>
      </c>
      <c r="I284" s="241">
        <v>1482.4390000000001</v>
      </c>
      <c r="J284" s="241">
        <f t="shared" si="253"/>
        <v>-1236.5609999999999</v>
      </c>
      <c r="K284" s="241">
        <v>1359</v>
      </c>
      <c r="L284" s="242">
        <f t="shared" si="248"/>
        <v>100</v>
      </c>
      <c r="M284" s="242">
        <f t="shared" si="254"/>
        <v>2719</v>
      </c>
      <c r="N284" s="241">
        <f t="shared" si="259"/>
        <v>100</v>
      </c>
      <c r="O284" s="241">
        <f t="shared" si="260"/>
        <v>0</v>
      </c>
      <c r="P284" s="241">
        <f t="shared" si="256"/>
        <v>0</v>
      </c>
      <c r="Q284" s="241">
        <f t="shared" si="241"/>
        <v>0</v>
      </c>
      <c r="R284" s="242"/>
      <c r="S284" s="242"/>
      <c r="T284" s="241"/>
      <c r="U284" s="241"/>
      <c r="V284" s="241">
        <f t="shared" si="261"/>
        <v>0</v>
      </c>
      <c r="W284" s="241"/>
      <c r="X284" s="241"/>
      <c r="Y284" s="241"/>
      <c r="Z284" s="241"/>
      <c r="AA284" s="239"/>
      <c r="AB284" s="239" t="s">
        <v>242</v>
      </c>
    </row>
    <row r="285" spans="2:28" ht="52.5" customHeight="1" x14ac:dyDescent="0.2">
      <c r="B285" s="245"/>
      <c r="C285" s="238"/>
      <c r="D285" s="250" t="s">
        <v>75</v>
      </c>
      <c r="E285" s="246" t="s">
        <v>76</v>
      </c>
      <c r="F285" s="241">
        <v>2800</v>
      </c>
      <c r="G285" s="241">
        <v>2800</v>
      </c>
      <c r="H285" s="241">
        <v>2024</v>
      </c>
      <c r="I285" s="241">
        <v>2524.1370000000002</v>
      </c>
      <c r="J285" s="241">
        <f t="shared" si="253"/>
        <v>-275.86299999999983</v>
      </c>
      <c r="K285" s="241">
        <v>2024</v>
      </c>
      <c r="L285" s="242">
        <f t="shared" si="248"/>
        <v>100</v>
      </c>
      <c r="M285" s="242">
        <f t="shared" si="254"/>
        <v>2800</v>
      </c>
      <c r="N285" s="241">
        <f t="shared" si="259"/>
        <v>100</v>
      </c>
      <c r="O285" s="241">
        <f t="shared" si="260"/>
        <v>0</v>
      </c>
      <c r="P285" s="241">
        <f t="shared" si="256"/>
        <v>0</v>
      </c>
      <c r="Q285" s="241">
        <f t="shared" si="241"/>
        <v>0</v>
      </c>
      <c r="R285" s="242"/>
      <c r="S285" s="242"/>
      <c r="T285" s="242"/>
      <c r="U285" s="242"/>
      <c r="V285" s="241">
        <v>0</v>
      </c>
      <c r="W285" s="241"/>
      <c r="X285" s="241"/>
      <c r="Y285" s="241"/>
      <c r="Z285" s="241"/>
      <c r="AA285" s="239"/>
      <c r="AB285" s="239" t="s">
        <v>242</v>
      </c>
    </row>
    <row r="286" spans="2:28" ht="43.5" customHeight="1" x14ac:dyDescent="0.2">
      <c r="B286" s="238"/>
      <c r="C286" s="238"/>
      <c r="D286" s="250" t="s">
        <v>77</v>
      </c>
      <c r="E286" s="246" t="s">
        <v>78</v>
      </c>
      <c r="F286" s="241">
        <v>112368</v>
      </c>
      <c r="G286" s="241">
        <v>112368</v>
      </c>
      <c r="H286" s="241">
        <v>74917</v>
      </c>
      <c r="I286" s="241">
        <v>111919.999</v>
      </c>
      <c r="J286" s="241">
        <f t="shared" si="253"/>
        <v>-448.00100000000384</v>
      </c>
      <c r="K286" s="241">
        <v>74917</v>
      </c>
      <c r="L286" s="242">
        <f t="shared" si="248"/>
        <v>100</v>
      </c>
      <c r="M286" s="242">
        <f t="shared" si="254"/>
        <v>112368</v>
      </c>
      <c r="N286" s="241">
        <f t="shared" si="259"/>
        <v>100</v>
      </c>
      <c r="O286" s="241">
        <f t="shared" si="260"/>
        <v>0</v>
      </c>
      <c r="P286" s="241">
        <f t="shared" si="256"/>
        <v>0</v>
      </c>
      <c r="Q286" s="241">
        <f t="shared" si="241"/>
        <v>0</v>
      </c>
      <c r="R286" s="241"/>
      <c r="S286" s="242"/>
      <c r="T286" s="241"/>
      <c r="U286" s="241"/>
      <c r="V286" s="241">
        <f t="shared" ref="V286:V290" si="262">P286-Q286-U286</f>
        <v>0</v>
      </c>
      <c r="W286" s="241"/>
      <c r="X286" s="241"/>
      <c r="Y286" s="241"/>
      <c r="Z286" s="241"/>
      <c r="AA286" s="239"/>
      <c r="AB286" s="239" t="s">
        <v>242</v>
      </c>
    </row>
    <row r="287" spans="2:28" ht="69.75" customHeight="1" x14ac:dyDescent="0.2">
      <c r="B287" s="238" t="s">
        <v>154</v>
      </c>
      <c r="C287" s="238"/>
      <c r="D287" s="238"/>
      <c r="E287" s="46" t="s">
        <v>271</v>
      </c>
      <c r="F287" s="241">
        <f t="shared" ref="F287:K287" si="263">F288</f>
        <v>221886</v>
      </c>
      <c r="G287" s="241">
        <f t="shared" si="263"/>
        <v>156837</v>
      </c>
      <c r="H287" s="241">
        <f t="shared" si="263"/>
        <v>117341</v>
      </c>
      <c r="I287" s="241">
        <f t="shared" si="263"/>
        <v>151276.79200000002</v>
      </c>
      <c r="J287" s="241">
        <f t="shared" si="263"/>
        <v>-5560.2079999999842</v>
      </c>
      <c r="K287" s="241">
        <f t="shared" si="263"/>
        <v>116345.461</v>
      </c>
      <c r="L287" s="242">
        <f t="shared" si="248"/>
        <v>99.151584697590778</v>
      </c>
      <c r="M287" s="242">
        <f t="shared" si="254"/>
        <v>221886</v>
      </c>
      <c r="N287" s="241">
        <f t="shared" si="259"/>
        <v>100</v>
      </c>
      <c r="O287" s="241">
        <v>0</v>
      </c>
      <c r="P287" s="241">
        <f t="shared" ref="P287:T287" si="264">P288</f>
        <v>-995.53900000000021</v>
      </c>
      <c r="Q287" s="241">
        <f t="shared" si="264"/>
        <v>-995.53800000000001</v>
      </c>
      <c r="R287" s="241">
        <f t="shared" si="264"/>
        <v>0</v>
      </c>
      <c r="S287" s="241">
        <f t="shared" si="264"/>
        <v>-18.624000000000002</v>
      </c>
      <c r="T287" s="241">
        <f t="shared" si="264"/>
        <v>-976.91399999999999</v>
      </c>
      <c r="U287" s="241">
        <v>0</v>
      </c>
      <c r="V287" s="241">
        <v>0</v>
      </c>
      <c r="W287" s="241">
        <v>0</v>
      </c>
      <c r="X287" s="241">
        <v>0</v>
      </c>
      <c r="Y287" s="241">
        <v>0</v>
      </c>
      <c r="Z287" s="241">
        <v>0</v>
      </c>
      <c r="AA287" s="276"/>
      <c r="AB287" s="239"/>
    </row>
    <row r="288" spans="2:28" ht="25.5" x14ac:dyDescent="0.2">
      <c r="B288" s="238"/>
      <c r="C288" s="238" t="s">
        <v>46</v>
      </c>
      <c r="D288" s="238"/>
      <c r="E288" s="269" t="s">
        <v>47</v>
      </c>
      <c r="F288" s="241">
        <f>F289+F291+F292+F293+F294+F295+F296+F297+F298+F2839+F290+F299+F300</f>
        <v>221886</v>
      </c>
      <c r="G288" s="241">
        <f t="shared" ref="G288:I288" si="265">G289+G291+G292+G293+G294+G295+G296+G297+G298+G2839+G290+G299+G300</f>
        <v>156837</v>
      </c>
      <c r="H288" s="241">
        <f t="shared" si="265"/>
        <v>117341</v>
      </c>
      <c r="I288" s="241">
        <f t="shared" si="265"/>
        <v>151276.79200000002</v>
      </c>
      <c r="J288" s="241">
        <f t="shared" ref="J288:J300" si="266">I288-G288</f>
        <v>-5560.2079999999842</v>
      </c>
      <c r="K288" s="241">
        <f>K289+K291+K292+K293+K294+K295+K296+K297+K298+K2839+K290+K299+K300</f>
        <v>116345.461</v>
      </c>
      <c r="L288" s="242">
        <f t="shared" si="248"/>
        <v>99.151584697590778</v>
      </c>
      <c r="M288" s="241">
        <f>M289+M291+M292+M293+M294+M295+M296+M297+M298+M2839+M290+M299+M300</f>
        <v>221886</v>
      </c>
      <c r="N288" s="241">
        <v>100</v>
      </c>
      <c r="O288" s="241">
        <f t="shared" ref="O288" si="267">O289+O291+O292+O293+O294+O295+O296+O297+O298+O2839+O290+O299</f>
        <v>0</v>
      </c>
      <c r="P288" s="241">
        <f t="shared" ref="P288:T288" si="268">P289+P291+P292+P293+P294+P295+P296+P297+P298+P2839+P290+P299+P300</f>
        <v>-995.53900000000021</v>
      </c>
      <c r="Q288" s="241">
        <f t="shared" si="268"/>
        <v>-995.53800000000001</v>
      </c>
      <c r="R288" s="241">
        <f t="shared" si="268"/>
        <v>0</v>
      </c>
      <c r="S288" s="241">
        <f t="shared" si="268"/>
        <v>-18.624000000000002</v>
      </c>
      <c r="T288" s="241">
        <f t="shared" si="268"/>
        <v>-976.91399999999999</v>
      </c>
      <c r="U288" s="241">
        <f t="shared" ref="U288:Z288" si="269">SUM(U289:U299)</f>
        <v>0</v>
      </c>
      <c r="V288" s="241">
        <f t="shared" si="269"/>
        <v>-5.2291504459844873E-14</v>
      </c>
      <c r="W288" s="241">
        <f t="shared" si="269"/>
        <v>0</v>
      </c>
      <c r="X288" s="241">
        <f t="shared" si="269"/>
        <v>0</v>
      </c>
      <c r="Y288" s="241">
        <f t="shared" si="269"/>
        <v>0</v>
      </c>
      <c r="Z288" s="241">
        <f t="shared" si="269"/>
        <v>0</v>
      </c>
      <c r="AA288" s="239"/>
      <c r="AB288" s="239"/>
    </row>
    <row r="289" spans="2:28" x14ac:dyDescent="0.2">
      <c r="B289" s="238"/>
      <c r="C289" s="238"/>
      <c r="D289" s="238" t="s">
        <v>88</v>
      </c>
      <c r="E289" s="247" t="s">
        <v>49</v>
      </c>
      <c r="F289" s="241">
        <v>102117</v>
      </c>
      <c r="G289" s="241">
        <v>50360</v>
      </c>
      <c r="H289" s="241">
        <v>50360</v>
      </c>
      <c r="I289" s="285">
        <v>50360</v>
      </c>
      <c r="J289" s="241">
        <f t="shared" si="266"/>
        <v>0</v>
      </c>
      <c r="K289" s="241">
        <v>50360</v>
      </c>
      <c r="L289" s="242">
        <f t="shared" si="248"/>
        <v>100</v>
      </c>
      <c r="M289" s="242">
        <f t="shared" ref="M289:M300" si="270">F289</f>
        <v>102117</v>
      </c>
      <c r="N289" s="241">
        <v>100</v>
      </c>
      <c r="O289" s="241">
        <f t="shared" ref="O289:O294" si="271">M289-F289</f>
        <v>0</v>
      </c>
      <c r="P289" s="241">
        <f t="shared" ref="P289:P300" si="272">K289-H289</f>
        <v>0</v>
      </c>
      <c r="Q289" s="241">
        <f t="shared" ref="Q289:Q297" si="273">R289+S289+T289</f>
        <v>0</v>
      </c>
      <c r="R289" s="241"/>
      <c r="S289" s="242"/>
      <c r="T289" s="242"/>
      <c r="U289" s="241"/>
      <c r="V289" s="241">
        <f t="shared" si="262"/>
        <v>0</v>
      </c>
      <c r="W289" s="241"/>
      <c r="X289" s="241"/>
      <c r="Y289" s="241"/>
      <c r="Z289" s="241"/>
      <c r="AA289" s="239"/>
      <c r="AB289" s="239"/>
    </row>
    <row r="290" spans="2:28" ht="67.5" customHeight="1" x14ac:dyDescent="0.2">
      <c r="B290" s="238"/>
      <c r="C290" s="238"/>
      <c r="D290" s="250" t="s">
        <v>101</v>
      </c>
      <c r="E290" s="246" t="s">
        <v>56</v>
      </c>
      <c r="F290" s="241">
        <v>4489</v>
      </c>
      <c r="G290" s="241">
        <v>920</v>
      </c>
      <c r="H290" s="241">
        <v>920</v>
      </c>
      <c r="I290" s="241">
        <v>919.18200000000002</v>
      </c>
      <c r="J290" s="241">
        <f t="shared" si="266"/>
        <v>-0.81799999999998363</v>
      </c>
      <c r="K290" s="241">
        <v>919.18200000000002</v>
      </c>
      <c r="L290" s="242">
        <f t="shared" si="248"/>
        <v>99.911086956521743</v>
      </c>
      <c r="M290" s="242">
        <f t="shared" si="270"/>
        <v>4489</v>
      </c>
      <c r="N290" s="241">
        <f t="shared" ref="N290:N292" si="274">M290/F290*100</f>
        <v>100</v>
      </c>
      <c r="O290" s="241">
        <f t="shared" si="271"/>
        <v>0</v>
      </c>
      <c r="P290" s="241">
        <f t="shared" si="272"/>
        <v>-0.81799999999998363</v>
      </c>
      <c r="Q290" s="241">
        <f t="shared" si="273"/>
        <v>-0.81799999999999995</v>
      </c>
      <c r="R290" s="241"/>
      <c r="S290" s="242">
        <v>-0.81799999999999995</v>
      </c>
      <c r="T290" s="241"/>
      <c r="U290" s="241"/>
      <c r="V290" s="241">
        <f t="shared" si="262"/>
        <v>1.6320278461989801E-14</v>
      </c>
      <c r="W290" s="241"/>
      <c r="X290" s="241"/>
      <c r="Y290" s="241"/>
      <c r="Z290" s="241"/>
      <c r="AA290" s="239" t="s">
        <v>66</v>
      </c>
      <c r="AB290" s="239" t="s">
        <v>66</v>
      </c>
    </row>
    <row r="291" spans="2:28" ht="38.25" x14ac:dyDescent="0.2">
      <c r="B291" s="245"/>
      <c r="C291" s="238"/>
      <c r="D291" s="250" t="s">
        <v>57</v>
      </c>
      <c r="E291" s="251" t="s">
        <v>58</v>
      </c>
      <c r="F291" s="241">
        <v>3682</v>
      </c>
      <c r="G291" s="241">
        <v>1100</v>
      </c>
      <c r="H291" s="241">
        <v>1100</v>
      </c>
      <c r="I291" s="241">
        <v>1100</v>
      </c>
      <c r="J291" s="241">
        <f t="shared" si="266"/>
        <v>0</v>
      </c>
      <c r="K291" s="241">
        <v>1100</v>
      </c>
      <c r="L291" s="242">
        <f t="shared" si="248"/>
        <v>100</v>
      </c>
      <c r="M291" s="242">
        <f t="shared" si="270"/>
        <v>3682</v>
      </c>
      <c r="N291" s="241">
        <f t="shared" si="274"/>
        <v>100</v>
      </c>
      <c r="O291" s="241">
        <f t="shared" si="271"/>
        <v>0</v>
      </c>
      <c r="P291" s="241">
        <f t="shared" si="272"/>
        <v>0</v>
      </c>
      <c r="Q291" s="241">
        <f t="shared" si="273"/>
        <v>0</v>
      </c>
      <c r="R291" s="242"/>
      <c r="S291" s="242"/>
      <c r="T291" s="241"/>
      <c r="U291" s="241"/>
      <c r="V291" s="241">
        <v>0</v>
      </c>
      <c r="W291" s="241"/>
      <c r="X291" s="241"/>
      <c r="Y291" s="241"/>
      <c r="Z291" s="241"/>
      <c r="AA291" s="239"/>
      <c r="AB291" s="239"/>
    </row>
    <row r="292" spans="2:28" x14ac:dyDescent="0.2">
      <c r="B292" s="238"/>
      <c r="C292" s="238"/>
      <c r="D292" s="238" t="s">
        <v>59</v>
      </c>
      <c r="E292" s="247" t="s">
        <v>60</v>
      </c>
      <c r="F292" s="241">
        <v>5312</v>
      </c>
      <c r="G292" s="241">
        <v>2697</v>
      </c>
      <c r="H292" s="241">
        <v>2697</v>
      </c>
      <c r="I292" s="241">
        <v>2697</v>
      </c>
      <c r="J292" s="241">
        <f t="shared" si="266"/>
        <v>0</v>
      </c>
      <c r="K292" s="241">
        <v>2697</v>
      </c>
      <c r="L292" s="242">
        <f t="shared" si="248"/>
        <v>100</v>
      </c>
      <c r="M292" s="242">
        <f t="shared" si="270"/>
        <v>5312</v>
      </c>
      <c r="N292" s="241">
        <f t="shared" si="274"/>
        <v>100</v>
      </c>
      <c r="O292" s="241">
        <f t="shared" si="271"/>
        <v>0</v>
      </c>
      <c r="P292" s="241">
        <f t="shared" si="272"/>
        <v>0</v>
      </c>
      <c r="Q292" s="241">
        <f t="shared" si="273"/>
        <v>0</v>
      </c>
      <c r="R292" s="241"/>
      <c r="S292" s="242"/>
      <c r="T292" s="241"/>
      <c r="U292" s="241"/>
      <c r="V292" s="241">
        <v>0</v>
      </c>
      <c r="W292" s="241"/>
      <c r="X292" s="241"/>
      <c r="Y292" s="241"/>
      <c r="Z292" s="241"/>
      <c r="AA292" s="239"/>
      <c r="AB292" s="239"/>
    </row>
    <row r="293" spans="2:28" ht="63.75" x14ac:dyDescent="0.2">
      <c r="B293" s="238"/>
      <c r="C293" s="238"/>
      <c r="D293" s="238" t="s">
        <v>61</v>
      </c>
      <c r="E293" s="247" t="s">
        <v>102</v>
      </c>
      <c r="F293" s="241">
        <v>4527</v>
      </c>
      <c r="G293" s="241">
        <v>1874</v>
      </c>
      <c r="H293" s="241">
        <v>1874</v>
      </c>
      <c r="I293" s="241">
        <v>1856.194</v>
      </c>
      <c r="J293" s="241">
        <f t="shared" si="266"/>
        <v>-17.80600000000004</v>
      </c>
      <c r="K293" s="241">
        <v>1856.194</v>
      </c>
      <c r="L293" s="242">
        <f t="shared" si="248"/>
        <v>99.049839914621131</v>
      </c>
      <c r="M293" s="242">
        <f t="shared" si="270"/>
        <v>4527</v>
      </c>
      <c r="N293" s="241">
        <v>100</v>
      </c>
      <c r="O293" s="241">
        <f t="shared" si="271"/>
        <v>0</v>
      </c>
      <c r="P293" s="241">
        <f t="shared" si="272"/>
        <v>-17.80600000000004</v>
      </c>
      <c r="Q293" s="241">
        <f t="shared" si="273"/>
        <v>-17.806000000000001</v>
      </c>
      <c r="R293" s="241"/>
      <c r="S293" s="241">
        <v>-17.806000000000001</v>
      </c>
      <c r="T293" s="241"/>
      <c r="U293" s="241"/>
      <c r="V293" s="241">
        <f t="shared" ref="V293:V297" si="275">P293-Q293-U293</f>
        <v>-3.907985046680551E-14</v>
      </c>
      <c r="W293" s="241"/>
      <c r="X293" s="241"/>
      <c r="Y293" s="241"/>
      <c r="Z293" s="241"/>
      <c r="AA293" s="239" t="s">
        <v>66</v>
      </c>
      <c r="AB293" s="239" t="s">
        <v>66</v>
      </c>
    </row>
    <row r="294" spans="2:28" ht="52.5" customHeight="1" x14ac:dyDescent="0.2">
      <c r="B294" s="238"/>
      <c r="C294" s="238"/>
      <c r="D294" s="238" t="s">
        <v>64</v>
      </c>
      <c r="E294" s="283" t="s">
        <v>65</v>
      </c>
      <c r="F294" s="241">
        <v>3018</v>
      </c>
      <c r="G294" s="241">
        <v>1145</v>
      </c>
      <c r="H294" s="241">
        <v>1145</v>
      </c>
      <c r="I294" s="241">
        <v>1145</v>
      </c>
      <c r="J294" s="241">
        <f t="shared" si="266"/>
        <v>0</v>
      </c>
      <c r="K294" s="241">
        <v>1145</v>
      </c>
      <c r="L294" s="242">
        <f t="shared" si="248"/>
        <v>100</v>
      </c>
      <c r="M294" s="242">
        <f t="shared" si="270"/>
        <v>3018</v>
      </c>
      <c r="N294" s="241">
        <f t="shared" ref="N294:N301" si="276">M294/F294*100</f>
        <v>100</v>
      </c>
      <c r="O294" s="241">
        <f t="shared" si="271"/>
        <v>0</v>
      </c>
      <c r="P294" s="241">
        <f t="shared" si="272"/>
        <v>0</v>
      </c>
      <c r="Q294" s="241">
        <f t="shared" si="273"/>
        <v>0</v>
      </c>
      <c r="R294" s="242"/>
      <c r="S294" s="242"/>
      <c r="T294" s="241"/>
      <c r="U294" s="241"/>
      <c r="V294" s="241">
        <f t="shared" si="275"/>
        <v>0</v>
      </c>
      <c r="W294" s="241"/>
      <c r="X294" s="241"/>
      <c r="Y294" s="241"/>
      <c r="Z294" s="241"/>
      <c r="AA294" s="239"/>
      <c r="AB294" s="239"/>
    </row>
    <row r="295" spans="2:28" ht="69" customHeight="1" x14ac:dyDescent="0.2">
      <c r="B295" s="238"/>
      <c r="C295" s="238"/>
      <c r="D295" s="250" t="s">
        <v>91</v>
      </c>
      <c r="E295" s="246" t="s">
        <v>92</v>
      </c>
      <c r="F295" s="241">
        <v>21831</v>
      </c>
      <c r="G295" s="241">
        <v>21831</v>
      </c>
      <c r="H295" s="241">
        <v>7433</v>
      </c>
      <c r="I295" s="241">
        <v>18287.071</v>
      </c>
      <c r="J295" s="241">
        <f t="shared" si="266"/>
        <v>-3543.9290000000001</v>
      </c>
      <c r="K295" s="241">
        <v>7432.74</v>
      </c>
      <c r="L295" s="242">
        <f t="shared" si="248"/>
        <v>99.996502085295305</v>
      </c>
      <c r="M295" s="242">
        <f t="shared" si="270"/>
        <v>21831</v>
      </c>
      <c r="N295" s="241">
        <f t="shared" si="276"/>
        <v>100</v>
      </c>
      <c r="O295" s="241">
        <v>0</v>
      </c>
      <c r="P295" s="241">
        <f t="shared" si="272"/>
        <v>-0.26000000000021828</v>
      </c>
      <c r="Q295" s="241">
        <f t="shared" si="273"/>
        <v>-0.25900000000000001</v>
      </c>
      <c r="R295" s="241"/>
      <c r="S295" s="241"/>
      <c r="T295" s="241">
        <v>-0.25900000000000001</v>
      </c>
      <c r="U295" s="241"/>
      <c r="V295" s="241">
        <v>0</v>
      </c>
      <c r="W295" s="241"/>
      <c r="X295" s="241"/>
      <c r="Y295" s="241"/>
      <c r="Z295" s="241"/>
      <c r="AA295" s="239" t="s">
        <v>66</v>
      </c>
      <c r="AB295" s="239" t="s">
        <v>66</v>
      </c>
    </row>
    <row r="296" spans="2:28" ht="71.25" customHeight="1" x14ac:dyDescent="0.2">
      <c r="B296" s="238"/>
      <c r="C296" s="238"/>
      <c r="D296" s="238" t="s">
        <v>93</v>
      </c>
      <c r="E296" s="247" t="s">
        <v>94</v>
      </c>
      <c r="F296" s="241">
        <v>153</v>
      </c>
      <c r="G296" s="241">
        <v>153</v>
      </c>
      <c r="H296" s="241">
        <v>153</v>
      </c>
      <c r="I296" s="241">
        <v>152.19999999999999</v>
      </c>
      <c r="J296" s="241">
        <f t="shared" si="266"/>
        <v>-0.80000000000001137</v>
      </c>
      <c r="K296" s="241">
        <v>152.19999999999999</v>
      </c>
      <c r="L296" s="242">
        <f t="shared" si="248"/>
        <v>99.477124183006524</v>
      </c>
      <c r="M296" s="242">
        <f t="shared" si="270"/>
        <v>153</v>
      </c>
      <c r="N296" s="241">
        <f t="shared" si="276"/>
        <v>100</v>
      </c>
      <c r="O296" s="241">
        <f t="shared" ref="O296:O299" si="277">M296-F296</f>
        <v>0</v>
      </c>
      <c r="P296" s="241">
        <f t="shared" si="272"/>
        <v>-0.80000000000001137</v>
      </c>
      <c r="Q296" s="241">
        <f t="shared" si="273"/>
        <v>-0.8</v>
      </c>
      <c r="R296" s="242"/>
      <c r="S296" s="242"/>
      <c r="T296" s="241">
        <v>-0.8</v>
      </c>
      <c r="U296" s="241"/>
      <c r="V296" s="241">
        <f t="shared" si="275"/>
        <v>-1.1324274851176597E-14</v>
      </c>
      <c r="W296" s="241"/>
      <c r="X296" s="241"/>
      <c r="Y296" s="241"/>
      <c r="Z296" s="241"/>
      <c r="AA296" s="239" t="s">
        <v>66</v>
      </c>
      <c r="AB296" s="239" t="s">
        <v>66</v>
      </c>
    </row>
    <row r="297" spans="2:28" ht="68.25" customHeight="1" x14ac:dyDescent="0.2">
      <c r="B297" s="238"/>
      <c r="C297" s="238"/>
      <c r="D297" s="250" t="s">
        <v>71</v>
      </c>
      <c r="E297" s="246" t="s">
        <v>104</v>
      </c>
      <c r="F297" s="241">
        <v>2037</v>
      </c>
      <c r="G297" s="241">
        <v>2037</v>
      </c>
      <c r="H297" s="241">
        <v>2037</v>
      </c>
      <c r="I297" s="241">
        <v>2036.145</v>
      </c>
      <c r="J297" s="241">
        <f t="shared" si="266"/>
        <v>-0.85500000000001819</v>
      </c>
      <c r="K297" s="241">
        <v>2036.145</v>
      </c>
      <c r="L297" s="242">
        <f t="shared" si="248"/>
        <v>99.958026509572903</v>
      </c>
      <c r="M297" s="242">
        <f t="shared" si="270"/>
        <v>2037</v>
      </c>
      <c r="N297" s="241">
        <f t="shared" si="276"/>
        <v>100</v>
      </c>
      <c r="O297" s="241">
        <f t="shared" si="277"/>
        <v>0</v>
      </c>
      <c r="P297" s="241">
        <f t="shared" si="272"/>
        <v>-0.85500000000001819</v>
      </c>
      <c r="Q297" s="241">
        <f t="shared" si="273"/>
        <v>-0.85499999999999998</v>
      </c>
      <c r="R297" s="242"/>
      <c r="S297" s="242"/>
      <c r="T297" s="241">
        <v>-0.85499999999999998</v>
      </c>
      <c r="U297" s="241"/>
      <c r="V297" s="241">
        <f t="shared" si="275"/>
        <v>-1.8207657603852567E-14</v>
      </c>
      <c r="W297" s="241"/>
      <c r="X297" s="241"/>
      <c r="Y297" s="241"/>
      <c r="Z297" s="241"/>
      <c r="AA297" s="239" t="s">
        <v>66</v>
      </c>
      <c r="AB297" s="239" t="s">
        <v>66</v>
      </c>
    </row>
    <row r="298" spans="2:28" ht="65.25" customHeight="1" x14ac:dyDescent="0.2">
      <c r="B298" s="245"/>
      <c r="C298" s="238"/>
      <c r="D298" s="250" t="s">
        <v>75</v>
      </c>
      <c r="E298" s="246" t="s">
        <v>76</v>
      </c>
      <c r="F298" s="241">
        <v>3443</v>
      </c>
      <c r="G298" s="241">
        <v>3443</v>
      </c>
      <c r="H298" s="241">
        <v>1847</v>
      </c>
      <c r="I298" s="241">
        <v>2524</v>
      </c>
      <c r="J298" s="241">
        <f t="shared" si="266"/>
        <v>-919</v>
      </c>
      <c r="K298" s="241">
        <v>1847</v>
      </c>
      <c r="L298" s="242">
        <f t="shared" si="248"/>
        <v>100</v>
      </c>
      <c r="M298" s="242">
        <f t="shared" si="270"/>
        <v>3443</v>
      </c>
      <c r="N298" s="241">
        <f t="shared" si="276"/>
        <v>100</v>
      </c>
      <c r="O298" s="241">
        <f t="shared" si="277"/>
        <v>0</v>
      </c>
      <c r="P298" s="241">
        <f t="shared" si="272"/>
        <v>0</v>
      </c>
      <c r="Q298" s="241">
        <v>0</v>
      </c>
      <c r="R298" s="242"/>
      <c r="S298" s="242"/>
      <c r="T298" s="242"/>
      <c r="U298" s="242"/>
      <c r="V298" s="241">
        <v>0</v>
      </c>
      <c r="W298" s="241"/>
      <c r="X298" s="241"/>
      <c r="Y298" s="241"/>
      <c r="Z298" s="241"/>
      <c r="AA298" s="239"/>
      <c r="AB298" s="239" t="s">
        <v>66</v>
      </c>
    </row>
    <row r="299" spans="2:28" ht="66" customHeight="1" x14ac:dyDescent="0.2">
      <c r="B299" s="238"/>
      <c r="C299" s="238"/>
      <c r="D299" s="238" t="s">
        <v>77</v>
      </c>
      <c r="E299" s="247" t="s">
        <v>78</v>
      </c>
      <c r="F299" s="241">
        <v>70302</v>
      </c>
      <c r="G299" s="241">
        <v>70302</v>
      </c>
      <c r="H299" s="241">
        <v>46800</v>
      </c>
      <c r="I299" s="241">
        <v>70200</v>
      </c>
      <c r="J299" s="241">
        <f t="shared" si="266"/>
        <v>-102</v>
      </c>
      <c r="K299" s="241">
        <v>46800</v>
      </c>
      <c r="L299" s="242">
        <f t="shared" si="248"/>
        <v>100</v>
      </c>
      <c r="M299" s="242">
        <f t="shared" si="270"/>
        <v>70302</v>
      </c>
      <c r="N299" s="241">
        <f t="shared" si="276"/>
        <v>100</v>
      </c>
      <c r="O299" s="241">
        <f t="shared" si="277"/>
        <v>0</v>
      </c>
      <c r="P299" s="241">
        <f t="shared" si="272"/>
        <v>0</v>
      </c>
      <c r="Q299" s="241">
        <f t="shared" ref="Q299:Q318" si="278">R299+S299+T299</f>
        <v>0</v>
      </c>
      <c r="R299" s="241"/>
      <c r="S299" s="242"/>
      <c r="T299" s="241"/>
      <c r="U299" s="241"/>
      <c r="V299" s="241">
        <f t="shared" ref="V299:V304" si="279">P299-Q299-U299</f>
        <v>0</v>
      </c>
      <c r="W299" s="241"/>
      <c r="X299" s="241"/>
      <c r="Y299" s="241"/>
      <c r="Z299" s="241"/>
      <c r="AA299" s="239"/>
      <c r="AB299" s="239" t="s">
        <v>66</v>
      </c>
    </row>
    <row r="300" spans="2:28" ht="66" customHeight="1" x14ac:dyDescent="0.2">
      <c r="B300" s="245"/>
      <c r="C300" s="238"/>
      <c r="D300" s="250" t="s">
        <v>85</v>
      </c>
      <c r="E300" s="246" t="s">
        <v>86</v>
      </c>
      <c r="F300" s="241">
        <v>975</v>
      </c>
      <c r="G300" s="241">
        <v>975</v>
      </c>
      <c r="H300" s="241">
        <v>975</v>
      </c>
      <c r="I300" s="241">
        <v>0</v>
      </c>
      <c r="J300" s="241">
        <f t="shared" si="266"/>
        <v>-975</v>
      </c>
      <c r="K300" s="241">
        <v>0</v>
      </c>
      <c r="L300" s="242">
        <f t="shared" si="248"/>
        <v>0</v>
      </c>
      <c r="M300" s="241">
        <f t="shared" si="270"/>
        <v>975</v>
      </c>
      <c r="N300" s="241">
        <v>100</v>
      </c>
      <c r="O300" s="241">
        <f>SUM(O304:O311)</f>
        <v>0</v>
      </c>
      <c r="P300" s="241">
        <f t="shared" si="272"/>
        <v>-975</v>
      </c>
      <c r="Q300" s="241">
        <f t="shared" ref="Q300" si="280">+R300+S300+T300</f>
        <v>-975</v>
      </c>
      <c r="R300" s="241"/>
      <c r="S300" s="241"/>
      <c r="T300" s="241">
        <v>-975</v>
      </c>
      <c r="U300" s="241"/>
      <c r="V300" s="241">
        <v>0</v>
      </c>
      <c r="W300" s="241"/>
      <c r="X300" s="241"/>
      <c r="Y300" s="241"/>
      <c r="Z300" s="241"/>
      <c r="AA300" s="239" t="s">
        <v>272</v>
      </c>
      <c r="AB300" s="239" t="s">
        <v>272</v>
      </c>
    </row>
    <row r="301" spans="2:28" ht="76.5" x14ac:dyDescent="0.2">
      <c r="B301" s="238" t="s">
        <v>158</v>
      </c>
      <c r="C301" s="238"/>
      <c r="D301" s="238"/>
      <c r="E301" s="77" t="s">
        <v>252</v>
      </c>
      <c r="F301" s="241">
        <f t="shared" ref="F301:K301" si="281">F302</f>
        <v>1177674</v>
      </c>
      <c r="G301" s="241">
        <f t="shared" si="281"/>
        <v>836248</v>
      </c>
      <c r="H301" s="241">
        <f t="shared" si="281"/>
        <v>752220</v>
      </c>
      <c r="I301" s="241">
        <f t="shared" si="281"/>
        <v>809022.94944999972</v>
      </c>
      <c r="J301" s="241">
        <f t="shared" si="281"/>
        <v>-27225.05055</v>
      </c>
      <c r="K301" s="241">
        <f t="shared" si="281"/>
        <v>751689.96844999981</v>
      </c>
      <c r="L301" s="242">
        <f t="shared" si="248"/>
        <v>99.929537695089181</v>
      </c>
      <c r="M301" s="241">
        <f t="shared" ref="M301:T301" si="282">M302</f>
        <v>1177674</v>
      </c>
      <c r="N301" s="241">
        <f t="shared" si="276"/>
        <v>100</v>
      </c>
      <c r="O301" s="241">
        <f t="shared" si="282"/>
        <v>0</v>
      </c>
      <c r="P301" s="241">
        <f t="shared" si="282"/>
        <v>-530.03155000000015</v>
      </c>
      <c r="Q301" s="241">
        <f t="shared" si="282"/>
        <v>-530.02599999999995</v>
      </c>
      <c r="R301" s="241">
        <f t="shared" si="282"/>
        <v>0</v>
      </c>
      <c r="S301" s="241">
        <f t="shared" si="282"/>
        <v>-86.096999999999994</v>
      </c>
      <c r="T301" s="241">
        <f t="shared" si="282"/>
        <v>-443.92900000000003</v>
      </c>
      <c r="U301" s="241">
        <v>0</v>
      </c>
      <c r="V301" s="241">
        <v>0</v>
      </c>
      <c r="W301" s="241"/>
      <c r="X301" s="241"/>
      <c r="Y301" s="241"/>
      <c r="Z301" s="241"/>
      <c r="AA301" s="257"/>
      <c r="AB301" s="239"/>
    </row>
    <row r="302" spans="2:28" ht="27" customHeight="1" x14ac:dyDescent="0.2">
      <c r="B302" s="238"/>
      <c r="C302" s="238" t="s">
        <v>46</v>
      </c>
      <c r="D302" s="238"/>
      <c r="E302" s="269" t="s">
        <v>47</v>
      </c>
      <c r="F302" s="241">
        <f t="shared" ref="F302:T302" si="283">SUM(F303:F318)</f>
        <v>1177674</v>
      </c>
      <c r="G302" s="241">
        <f t="shared" si="283"/>
        <v>836248</v>
      </c>
      <c r="H302" s="241">
        <f t="shared" si="283"/>
        <v>752220</v>
      </c>
      <c r="I302" s="241">
        <f t="shared" si="283"/>
        <v>809022.94944999972</v>
      </c>
      <c r="J302" s="241">
        <f t="shared" si="283"/>
        <v>-27225.05055</v>
      </c>
      <c r="K302" s="241">
        <f t="shared" si="283"/>
        <v>751689.96844999981</v>
      </c>
      <c r="L302" s="242">
        <f t="shared" si="248"/>
        <v>99.929537695089181</v>
      </c>
      <c r="M302" s="241">
        <f t="shared" si="283"/>
        <v>1177674</v>
      </c>
      <c r="N302" s="241">
        <f t="shared" si="283"/>
        <v>1600</v>
      </c>
      <c r="O302" s="241">
        <f t="shared" si="283"/>
        <v>0</v>
      </c>
      <c r="P302" s="241">
        <f t="shared" si="283"/>
        <v>-530.03155000000015</v>
      </c>
      <c r="Q302" s="241">
        <f t="shared" si="283"/>
        <v>-530.02599999999995</v>
      </c>
      <c r="R302" s="241">
        <f t="shared" si="283"/>
        <v>0</v>
      </c>
      <c r="S302" s="241">
        <f t="shared" si="283"/>
        <v>-86.096999999999994</v>
      </c>
      <c r="T302" s="241">
        <f t="shared" si="283"/>
        <v>-443.92900000000003</v>
      </c>
      <c r="U302" s="241">
        <f>SUM(U308:U318)</f>
        <v>0</v>
      </c>
      <c r="V302" s="241">
        <v>0</v>
      </c>
      <c r="W302" s="241"/>
      <c r="X302" s="241"/>
      <c r="Y302" s="241"/>
      <c r="Z302" s="241"/>
      <c r="AA302" s="239"/>
      <c r="AB302" s="274"/>
    </row>
    <row r="303" spans="2:28" x14ac:dyDescent="0.2">
      <c r="B303" s="238"/>
      <c r="C303" s="238"/>
      <c r="D303" s="238" t="s">
        <v>48</v>
      </c>
      <c r="E303" s="247" t="s">
        <v>49</v>
      </c>
      <c r="F303" s="241">
        <v>798062</v>
      </c>
      <c r="G303" s="241">
        <v>540500</v>
      </c>
      <c r="H303" s="241">
        <v>540500</v>
      </c>
      <c r="I303" s="241">
        <v>540500</v>
      </c>
      <c r="J303" s="241">
        <f t="shared" ref="J303:J318" si="284">I303-G303</f>
        <v>0</v>
      </c>
      <c r="K303" s="241">
        <v>540500</v>
      </c>
      <c r="L303" s="242">
        <f t="shared" si="248"/>
        <v>100</v>
      </c>
      <c r="M303" s="242">
        <f t="shared" ref="M303:M318" si="285">F303</f>
        <v>798062</v>
      </c>
      <c r="N303" s="241">
        <f t="shared" ref="N303:N318" si="286">M303/F303*100</f>
        <v>100</v>
      </c>
      <c r="O303" s="241">
        <f t="shared" ref="O303:O318" si="287">M303-F303</f>
        <v>0</v>
      </c>
      <c r="P303" s="241">
        <f t="shared" ref="P303:P318" si="288">K303-H303</f>
        <v>0</v>
      </c>
      <c r="Q303" s="241">
        <f t="shared" si="278"/>
        <v>0</v>
      </c>
      <c r="R303" s="242"/>
      <c r="S303" s="242"/>
      <c r="T303" s="241"/>
      <c r="U303" s="241"/>
      <c r="V303" s="241">
        <f t="shared" si="279"/>
        <v>0</v>
      </c>
      <c r="W303" s="241"/>
      <c r="X303" s="241"/>
      <c r="Y303" s="241"/>
      <c r="Z303" s="241"/>
      <c r="AA303" s="239"/>
      <c r="AB303" s="239"/>
    </row>
    <row r="304" spans="2:28" ht="63.75" x14ac:dyDescent="0.2">
      <c r="B304" s="238"/>
      <c r="C304" s="238"/>
      <c r="D304" s="238" t="s">
        <v>101</v>
      </c>
      <c r="E304" s="247" t="s">
        <v>56</v>
      </c>
      <c r="F304" s="241">
        <v>26349</v>
      </c>
      <c r="G304" s="241">
        <v>17826</v>
      </c>
      <c r="H304" s="241">
        <v>17826</v>
      </c>
      <c r="I304" s="241">
        <v>17825.561000000002</v>
      </c>
      <c r="J304" s="241">
        <f t="shared" si="284"/>
        <v>-0.4389999999984866</v>
      </c>
      <c r="K304" s="241">
        <v>17825.561000000002</v>
      </c>
      <c r="L304" s="242">
        <f t="shared" si="248"/>
        <v>99.997537305060035</v>
      </c>
      <c r="M304" s="242">
        <f t="shared" si="285"/>
        <v>26349</v>
      </c>
      <c r="N304" s="241">
        <f t="shared" si="286"/>
        <v>100</v>
      </c>
      <c r="O304" s="241">
        <f t="shared" si="287"/>
        <v>0</v>
      </c>
      <c r="P304" s="241">
        <f t="shared" si="288"/>
        <v>-0.4389999999984866</v>
      </c>
      <c r="Q304" s="241">
        <f t="shared" si="278"/>
        <v>-0.439</v>
      </c>
      <c r="R304" s="241"/>
      <c r="S304" s="242">
        <v>-0.439</v>
      </c>
      <c r="T304" s="241"/>
      <c r="U304" s="241"/>
      <c r="V304" s="241">
        <f t="shared" si="279"/>
        <v>1.5134005160177821E-12</v>
      </c>
      <c r="W304" s="241"/>
      <c r="X304" s="241"/>
      <c r="Y304" s="241"/>
      <c r="Z304" s="241"/>
      <c r="AA304" s="239" t="s">
        <v>66</v>
      </c>
      <c r="AB304" s="239" t="s">
        <v>66</v>
      </c>
    </row>
    <row r="305" spans="2:28" ht="39" customHeight="1" x14ac:dyDescent="0.2">
      <c r="B305" s="245"/>
      <c r="C305" s="238"/>
      <c r="D305" s="250" t="s">
        <v>57</v>
      </c>
      <c r="E305" s="251" t="s">
        <v>58</v>
      </c>
      <c r="F305" s="241">
        <v>18351</v>
      </c>
      <c r="G305" s="241">
        <v>9890</v>
      </c>
      <c r="H305" s="241">
        <v>9890</v>
      </c>
      <c r="I305" s="241">
        <v>9890</v>
      </c>
      <c r="J305" s="241">
        <f t="shared" si="284"/>
        <v>0</v>
      </c>
      <c r="K305" s="241">
        <v>9890</v>
      </c>
      <c r="L305" s="242">
        <f t="shared" si="248"/>
        <v>100</v>
      </c>
      <c r="M305" s="242">
        <f t="shared" si="285"/>
        <v>18351</v>
      </c>
      <c r="N305" s="241">
        <f t="shared" si="286"/>
        <v>100</v>
      </c>
      <c r="O305" s="241">
        <f t="shared" si="287"/>
        <v>0</v>
      </c>
      <c r="P305" s="241">
        <f t="shared" si="288"/>
        <v>0</v>
      </c>
      <c r="Q305" s="241">
        <f t="shared" si="278"/>
        <v>0</v>
      </c>
      <c r="R305" s="242"/>
      <c r="S305" s="242"/>
      <c r="T305" s="241"/>
      <c r="U305" s="241"/>
      <c r="V305" s="241">
        <v>0</v>
      </c>
      <c r="W305" s="241"/>
      <c r="X305" s="241"/>
      <c r="Y305" s="241"/>
      <c r="Z305" s="241"/>
      <c r="AA305" s="239"/>
      <c r="AB305" s="239"/>
    </row>
    <row r="306" spans="2:28" x14ac:dyDescent="0.2">
      <c r="B306" s="238"/>
      <c r="C306" s="238"/>
      <c r="D306" s="238" t="s">
        <v>59</v>
      </c>
      <c r="E306" s="247" t="s">
        <v>60</v>
      </c>
      <c r="F306" s="241">
        <v>42138</v>
      </c>
      <c r="G306" s="241">
        <v>29780</v>
      </c>
      <c r="H306" s="241">
        <v>29780</v>
      </c>
      <c r="I306" s="241">
        <v>29780</v>
      </c>
      <c r="J306" s="241">
        <f t="shared" si="284"/>
        <v>0</v>
      </c>
      <c r="K306" s="241">
        <v>29780</v>
      </c>
      <c r="L306" s="242">
        <f t="shared" si="248"/>
        <v>100</v>
      </c>
      <c r="M306" s="242">
        <f t="shared" si="285"/>
        <v>42138</v>
      </c>
      <c r="N306" s="241">
        <f t="shared" si="286"/>
        <v>100</v>
      </c>
      <c r="O306" s="241">
        <f t="shared" si="287"/>
        <v>0</v>
      </c>
      <c r="P306" s="241">
        <f t="shared" si="288"/>
        <v>0</v>
      </c>
      <c r="Q306" s="241">
        <f t="shared" si="278"/>
        <v>0</v>
      </c>
      <c r="R306" s="242"/>
      <c r="S306" s="242"/>
      <c r="T306" s="241"/>
      <c r="U306" s="241"/>
      <c r="V306" s="241">
        <f t="shared" ref="V306:V310" si="289">P306-Q306-U306</f>
        <v>0</v>
      </c>
      <c r="W306" s="241"/>
      <c r="X306" s="241"/>
      <c r="Y306" s="241"/>
      <c r="Z306" s="241"/>
      <c r="AA306" s="239"/>
      <c r="AB306" s="239"/>
    </row>
    <row r="307" spans="2:28" ht="63.75" x14ac:dyDescent="0.2">
      <c r="B307" s="238"/>
      <c r="C307" s="238"/>
      <c r="D307" s="238" t="s">
        <v>61</v>
      </c>
      <c r="E307" s="247" t="s">
        <v>102</v>
      </c>
      <c r="F307" s="241">
        <v>35912</v>
      </c>
      <c r="G307" s="241">
        <v>23160</v>
      </c>
      <c r="H307" s="241">
        <v>23160</v>
      </c>
      <c r="I307" s="241">
        <v>23074.342000000001</v>
      </c>
      <c r="J307" s="241">
        <f t="shared" si="284"/>
        <v>-85.657999999999447</v>
      </c>
      <c r="K307" s="241">
        <v>23074.342000000001</v>
      </c>
      <c r="L307" s="242">
        <f t="shared" si="248"/>
        <v>99.630146804835931</v>
      </c>
      <c r="M307" s="242">
        <f t="shared" si="285"/>
        <v>35912</v>
      </c>
      <c r="N307" s="241">
        <f t="shared" si="286"/>
        <v>100</v>
      </c>
      <c r="O307" s="241">
        <f t="shared" si="287"/>
        <v>0</v>
      </c>
      <c r="P307" s="241">
        <f t="shared" si="288"/>
        <v>-85.657999999999447</v>
      </c>
      <c r="Q307" s="241">
        <f t="shared" si="278"/>
        <v>-85.658000000000001</v>
      </c>
      <c r="R307" s="242"/>
      <c r="S307" s="242">
        <v>-85.658000000000001</v>
      </c>
      <c r="T307" s="241"/>
      <c r="U307" s="241"/>
      <c r="V307" s="241">
        <f t="shared" si="289"/>
        <v>5.5422333389287814E-13</v>
      </c>
      <c r="W307" s="241"/>
      <c r="X307" s="241"/>
      <c r="Y307" s="241"/>
      <c r="Z307" s="241"/>
      <c r="AA307" s="239" t="s">
        <v>66</v>
      </c>
      <c r="AB307" s="239" t="s">
        <v>66</v>
      </c>
    </row>
    <row r="308" spans="2:28" ht="25.5" x14ac:dyDescent="0.2">
      <c r="B308" s="238"/>
      <c r="C308" s="238"/>
      <c r="D308" s="238" t="s">
        <v>89</v>
      </c>
      <c r="E308" s="247" t="s">
        <v>110</v>
      </c>
      <c r="F308" s="241">
        <v>50</v>
      </c>
      <c r="G308" s="241">
        <v>0</v>
      </c>
      <c r="H308" s="241">
        <v>0</v>
      </c>
      <c r="I308" s="241">
        <v>0</v>
      </c>
      <c r="J308" s="241">
        <f t="shared" si="284"/>
        <v>0</v>
      </c>
      <c r="K308" s="241">
        <v>0</v>
      </c>
      <c r="L308" s="242">
        <v>0</v>
      </c>
      <c r="M308" s="242">
        <f t="shared" si="285"/>
        <v>50</v>
      </c>
      <c r="N308" s="241">
        <f t="shared" si="286"/>
        <v>100</v>
      </c>
      <c r="O308" s="241">
        <f t="shared" si="287"/>
        <v>0</v>
      </c>
      <c r="P308" s="241">
        <f t="shared" si="288"/>
        <v>0</v>
      </c>
      <c r="Q308" s="241">
        <f t="shared" si="278"/>
        <v>0</v>
      </c>
      <c r="R308" s="242"/>
      <c r="S308" s="242"/>
      <c r="T308" s="241"/>
      <c r="U308" s="241"/>
      <c r="V308" s="241">
        <f t="shared" si="289"/>
        <v>0</v>
      </c>
      <c r="W308" s="241"/>
      <c r="X308" s="241"/>
      <c r="Y308" s="241"/>
      <c r="Z308" s="241"/>
      <c r="AA308" s="239"/>
      <c r="AB308" s="239"/>
    </row>
    <row r="309" spans="2:28" ht="51" x14ac:dyDescent="0.2">
      <c r="B309" s="238"/>
      <c r="C309" s="238"/>
      <c r="D309" s="238" t="s">
        <v>64</v>
      </c>
      <c r="E309" s="283" t="s">
        <v>65</v>
      </c>
      <c r="F309" s="241">
        <v>23943</v>
      </c>
      <c r="G309" s="241">
        <v>13715</v>
      </c>
      <c r="H309" s="241">
        <v>13715</v>
      </c>
      <c r="I309" s="241">
        <v>13715</v>
      </c>
      <c r="J309" s="241">
        <f t="shared" si="284"/>
        <v>0</v>
      </c>
      <c r="K309" s="241">
        <v>13715</v>
      </c>
      <c r="L309" s="242">
        <f t="shared" si="248"/>
        <v>100</v>
      </c>
      <c r="M309" s="242">
        <f t="shared" si="285"/>
        <v>23943</v>
      </c>
      <c r="N309" s="241">
        <f t="shared" si="286"/>
        <v>100</v>
      </c>
      <c r="O309" s="241">
        <f t="shared" si="287"/>
        <v>0</v>
      </c>
      <c r="P309" s="241">
        <f t="shared" si="288"/>
        <v>0</v>
      </c>
      <c r="Q309" s="241">
        <f t="shared" si="278"/>
        <v>0</v>
      </c>
      <c r="R309" s="242"/>
      <c r="S309" s="242"/>
      <c r="T309" s="241"/>
      <c r="U309" s="241"/>
      <c r="V309" s="241">
        <f t="shared" si="289"/>
        <v>0</v>
      </c>
      <c r="W309" s="241"/>
      <c r="X309" s="241"/>
      <c r="Y309" s="241"/>
      <c r="Z309" s="241"/>
      <c r="AA309" s="239"/>
      <c r="AB309" s="239"/>
    </row>
    <row r="310" spans="2:28" ht="63.75" x14ac:dyDescent="0.2">
      <c r="B310" s="238"/>
      <c r="C310" s="238"/>
      <c r="D310" s="250" t="s">
        <v>91</v>
      </c>
      <c r="E310" s="246" t="s">
        <v>92</v>
      </c>
      <c r="F310" s="241">
        <v>105470</v>
      </c>
      <c r="G310" s="241">
        <v>105470</v>
      </c>
      <c r="H310" s="241">
        <v>50515</v>
      </c>
      <c r="I310" s="241">
        <v>105469.727</v>
      </c>
      <c r="J310" s="241">
        <f t="shared" si="284"/>
        <v>-0.27300000000104774</v>
      </c>
      <c r="K310" s="241">
        <v>50514.364999999998</v>
      </c>
      <c r="L310" s="242">
        <f t="shared" si="248"/>
        <v>99.9987429476393</v>
      </c>
      <c r="M310" s="242">
        <f t="shared" si="285"/>
        <v>105470</v>
      </c>
      <c r="N310" s="241">
        <f t="shared" si="286"/>
        <v>100</v>
      </c>
      <c r="O310" s="241">
        <f t="shared" si="287"/>
        <v>0</v>
      </c>
      <c r="P310" s="241">
        <f t="shared" si="288"/>
        <v>-0.63500000000203727</v>
      </c>
      <c r="Q310" s="241">
        <f t="shared" si="278"/>
        <v>-0.63400000000000001</v>
      </c>
      <c r="R310" s="242"/>
      <c r="S310" s="242"/>
      <c r="T310" s="241">
        <v>-0.63400000000000001</v>
      </c>
      <c r="U310" s="241"/>
      <c r="V310" s="241">
        <f t="shared" si="289"/>
        <v>-1.0000000020372601E-3</v>
      </c>
      <c r="W310" s="241"/>
      <c r="X310" s="241"/>
      <c r="Y310" s="241"/>
      <c r="Z310" s="241"/>
      <c r="AA310" s="239" t="s">
        <v>66</v>
      </c>
      <c r="AB310" s="239" t="s">
        <v>66</v>
      </c>
    </row>
    <row r="311" spans="2:28" ht="170.25" customHeight="1" x14ac:dyDescent="0.2">
      <c r="B311" s="238"/>
      <c r="C311" s="238"/>
      <c r="D311" s="250" t="s">
        <v>93</v>
      </c>
      <c r="E311" s="246" t="s">
        <v>94</v>
      </c>
      <c r="F311" s="241">
        <v>18146</v>
      </c>
      <c r="G311" s="241">
        <v>18146</v>
      </c>
      <c r="H311" s="241">
        <v>15459</v>
      </c>
      <c r="I311" s="241">
        <v>16063.960999999999</v>
      </c>
      <c r="J311" s="241">
        <f t="shared" si="284"/>
        <v>-2082.0390000000007</v>
      </c>
      <c r="K311" s="241">
        <v>15458.912</v>
      </c>
      <c r="L311" s="242">
        <f t="shared" si="248"/>
        <v>99.999430752312563</v>
      </c>
      <c r="M311" s="242">
        <f t="shared" si="285"/>
        <v>18146</v>
      </c>
      <c r="N311" s="241">
        <f t="shared" si="286"/>
        <v>100</v>
      </c>
      <c r="O311" s="241">
        <f t="shared" si="287"/>
        <v>0</v>
      </c>
      <c r="P311" s="241">
        <f t="shared" si="288"/>
        <v>-8.7999999999738066E-2</v>
      </c>
      <c r="Q311" s="241">
        <f t="shared" si="278"/>
        <v>-8.6999999999999994E-2</v>
      </c>
      <c r="R311" s="242"/>
      <c r="S311" s="242"/>
      <c r="T311" s="241">
        <v>-8.6999999999999994E-2</v>
      </c>
      <c r="U311" s="241"/>
      <c r="V311" s="241">
        <v>0</v>
      </c>
      <c r="W311" s="241"/>
      <c r="X311" s="241"/>
      <c r="Y311" s="241"/>
      <c r="Z311" s="241"/>
      <c r="AA311" s="239" t="s">
        <v>66</v>
      </c>
      <c r="AB311" s="7" t="s">
        <v>254</v>
      </c>
    </row>
    <row r="312" spans="2:28" ht="70.5" customHeight="1" x14ac:dyDescent="0.2">
      <c r="B312" s="238"/>
      <c r="C312" s="238"/>
      <c r="D312" s="250" t="s">
        <v>95</v>
      </c>
      <c r="E312" s="284" t="s">
        <v>96</v>
      </c>
      <c r="F312" s="241">
        <v>624</v>
      </c>
      <c r="G312" s="241">
        <v>624</v>
      </c>
      <c r="H312" s="241">
        <v>617</v>
      </c>
      <c r="I312" s="241">
        <v>616.39544999999998</v>
      </c>
      <c r="J312" s="241">
        <f t="shared" si="284"/>
        <v>-7.6045500000000175</v>
      </c>
      <c r="K312" s="241">
        <v>616.39544999999998</v>
      </c>
      <c r="L312" s="242">
        <f t="shared" si="248"/>
        <v>99.902017828200968</v>
      </c>
      <c r="M312" s="242">
        <f t="shared" si="285"/>
        <v>624</v>
      </c>
      <c r="N312" s="241">
        <f t="shared" si="286"/>
        <v>100</v>
      </c>
      <c r="O312" s="241">
        <f t="shared" si="287"/>
        <v>0</v>
      </c>
      <c r="P312" s="241">
        <f t="shared" si="288"/>
        <v>-0.60455000000001746</v>
      </c>
      <c r="Q312" s="241">
        <f t="shared" si="278"/>
        <v>-0.60399999999999998</v>
      </c>
      <c r="R312" s="242"/>
      <c r="S312" s="242"/>
      <c r="T312" s="241">
        <v>-0.60399999999999998</v>
      </c>
      <c r="U312" s="241"/>
      <c r="V312" s="241">
        <f t="shared" ref="V312:V318" si="290">P312-Q312-U312</f>
        <v>-5.5000000001748095E-4</v>
      </c>
      <c r="W312" s="241"/>
      <c r="X312" s="241"/>
      <c r="Y312" s="241"/>
      <c r="Z312" s="241"/>
      <c r="AA312" s="239" t="s">
        <v>66</v>
      </c>
      <c r="AB312" s="239" t="s">
        <v>66</v>
      </c>
    </row>
    <row r="313" spans="2:28" ht="68.25" customHeight="1" x14ac:dyDescent="0.2">
      <c r="B313" s="238"/>
      <c r="C313" s="238"/>
      <c r="D313" s="250" t="s">
        <v>71</v>
      </c>
      <c r="E313" s="246" t="s">
        <v>104</v>
      </c>
      <c r="F313" s="241">
        <v>9791</v>
      </c>
      <c r="G313" s="241">
        <v>9791</v>
      </c>
      <c r="H313" s="241">
        <v>6289</v>
      </c>
      <c r="I313" s="241">
        <v>6288.36</v>
      </c>
      <c r="J313" s="241">
        <f t="shared" si="284"/>
        <v>-3502.6400000000003</v>
      </c>
      <c r="K313" s="241">
        <v>6288.36</v>
      </c>
      <c r="L313" s="242">
        <f t="shared" si="248"/>
        <v>99.989823501351566</v>
      </c>
      <c r="M313" s="242">
        <f t="shared" si="285"/>
        <v>9791</v>
      </c>
      <c r="N313" s="241">
        <f t="shared" si="286"/>
        <v>100</v>
      </c>
      <c r="O313" s="241">
        <f t="shared" si="287"/>
        <v>0</v>
      </c>
      <c r="P313" s="241">
        <f t="shared" si="288"/>
        <v>-0.64000000000032742</v>
      </c>
      <c r="Q313" s="241">
        <f t="shared" si="278"/>
        <v>-0.63900000000000001</v>
      </c>
      <c r="R313" s="242"/>
      <c r="S313" s="241"/>
      <c r="T313" s="241">
        <v>-0.63900000000000001</v>
      </c>
      <c r="U313" s="241"/>
      <c r="V313" s="241">
        <f t="shared" si="290"/>
        <v>-1.0000000003274057E-3</v>
      </c>
      <c r="W313" s="241"/>
      <c r="X313" s="241"/>
      <c r="Y313" s="241"/>
      <c r="Z313" s="241"/>
      <c r="AA313" s="239" t="s">
        <v>66</v>
      </c>
      <c r="AB313" s="7" t="s">
        <v>242</v>
      </c>
    </row>
    <row r="314" spans="2:28" ht="25.5" x14ac:dyDescent="0.2">
      <c r="B314" s="238"/>
      <c r="C314" s="238"/>
      <c r="D314" s="250" t="s">
        <v>97</v>
      </c>
      <c r="E314" s="246" t="s">
        <v>98</v>
      </c>
      <c r="F314" s="241">
        <v>66434</v>
      </c>
      <c r="G314" s="241">
        <v>40268</v>
      </c>
      <c r="H314" s="241">
        <v>40268</v>
      </c>
      <c r="I314" s="241">
        <v>40268</v>
      </c>
      <c r="J314" s="241">
        <f t="shared" si="284"/>
        <v>0</v>
      </c>
      <c r="K314" s="241">
        <v>40268</v>
      </c>
      <c r="L314" s="242">
        <f t="shared" si="248"/>
        <v>100</v>
      </c>
      <c r="M314" s="242">
        <f t="shared" si="285"/>
        <v>66434</v>
      </c>
      <c r="N314" s="241">
        <f t="shared" si="286"/>
        <v>100</v>
      </c>
      <c r="O314" s="241">
        <f t="shared" si="287"/>
        <v>0</v>
      </c>
      <c r="P314" s="241">
        <f t="shared" si="288"/>
        <v>0</v>
      </c>
      <c r="Q314" s="241">
        <f t="shared" si="278"/>
        <v>0</v>
      </c>
      <c r="R314" s="242"/>
      <c r="S314" s="242"/>
      <c r="T314" s="241"/>
      <c r="U314" s="241"/>
      <c r="V314" s="241">
        <v>0</v>
      </c>
      <c r="W314" s="241"/>
      <c r="X314" s="241"/>
      <c r="Y314" s="241"/>
      <c r="Z314" s="241"/>
      <c r="AA314" s="239"/>
      <c r="AB314" s="239"/>
    </row>
    <row r="315" spans="2:28" ht="69.75" customHeight="1" x14ac:dyDescent="0.2">
      <c r="B315" s="245"/>
      <c r="C315" s="238"/>
      <c r="D315" s="250" t="s">
        <v>73</v>
      </c>
      <c r="E315" s="246" t="s">
        <v>74</v>
      </c>
      <c r="F315" s="241">
        <v>1171</v>
      </c>
      <c r="G315" s="241">
        <v>1171</v>
      </c>
      <c r="H315" s="241">
        <v>440</v>
      </c>
      <c r="I315" s="241">
        <v>713.14599999999996</v>
      </c>
      <c r="J315" s="241">
        <f t="shared" si="284"/>
        <v>-457.85400000000004</v>
      </c>
      <c r="K315" s="241">
        <v>430.57600000000002</v>
      </c>
      <c r="L315" s="242">
        <f t="shared" si="248"/>
        <v>97.858181818181819</v>
      </c>
      <c r="M315" s="242">
        <f t="shared" si="285"/>
        <v>1171</v>
      </c>
      <c r="N315" s="241">
        <f t="shared" si="286"/>
        <v>100</v>
      </c>
      <c r="O315" s="241">
        <f t="shared" si="287"/>
        <v>0</v>
      </c>
      <c r="P315" s="241">
        <f t="shared" si="288"/>
        <v>-9.4239999999999782</v>
      </c>
      <c r="Q315" s="241">
        <f t="shared" si="278"/>
        <v>-9.423</v>
      </c>
      <c r="R315" s="242"/>
      <c r="S315" s="242"/>
      <c r="T315" s="241">
        <v>-9.423</v>
      </c>
      <c r="U315" s="241"/>
      <c r="V315" s="241">
        <v>0</v>
      </c>
      <c r="W315" s="241"/>
      <c r="X315" s="241"/>
      <c r="Y315" s="241"/>
      <c r="Z315" s="241"/>
      <c r="AA315" s="239" t="s">
        <v>66</v>
      </c>
      <c r="AB315" s="239" t="s">
        <v>66</v>
      </c>
    </row>
    <row r="316" spans="2:28" ht="70.5" customHeight="1" x14ac:dyDescent="0.2">
      <c r="B316" s="245"/>
      <c r="C316" s="238"/>
      <c r="D316" s="250" t="s">
        <v>75</v>
      </c>
      <c r="E316" s="246" t="s">
        <v>76</v>
      </c>
      <c r="F316" s="241">
        <v>27592</v>
      </c>
      <c r="G316" s="241">
        <v>22277</v>
      </c>
      <c r="H316" s="241">
        <v>1625</v>
      </c>
      <c r="I316" s="241">
        <v>2524.1370000000002</v>
      </c>
      <c r="J316" s="241">
        <f t="shared" si="284"/>
        <v>-19752.863000000001</v>
      </c>
      <c r="K316" s="241">
        <v>1624.1369999999999</v>
      </c>
      <c r="L316" s="242">
        <f t="shared" si="248"/>
        <v>99.946892307692309</v>
      </c>
      <c r="M316" s="242">
        <f t="shared" si="285"/>
        <v>27592</v>
      </c>
      <c r="N316" s="241">
        <f t="shared" si="286"/>
        <v>100</v>
      </c>
      <c r="O316" s="241">
        <f t="shared" si="287"/>
        <v>0</v>
      </c>
      <c r="P316" s="241">
        <f t="shared" si="288"/>
        <v>-0.86300000000005639</v>
      </c>
      <c r="Q316" s="241">
        <f t="shared" si="278"/>
        <v>-0.86199999999999999</v>
      </c>
      <c r="R316" s="242"/>
      <c r="S316" s="242"/>
      <c r="T316" s="242">
        <v>-0.86199999999999999</v>
      </c>
      <c r="U316" s="242"/>
      <c r="V316" s="241">
        <v>0</v>
      </c>
      <c r="W316" s="241"/>
      <c r="X316" s="241"/>
      <c r="Y316" s="241"/>
      <c r="Z316" s="241"/>
      <c r="AA316" s="239" t="s">
        <v>66</v>
      </c>
      <c r="AB316" s="239" t="s">
        <v>233</v>
      </c>
    </row>
    <row r="317" spans="2:28" ht="78.75" customHeight="1" x14ac:dyDescent="0.2">
      <c r="B317" s="238"/>
      <c r="C317" s="238"/>
      <c r="D317" s="250" t="s">
        <v>77</v>
      </c>
      <c r="E317" s="246" t="s">
        <v>78</v>
      </c>
      <c r="F317" s="241">
        <v>3630</v>
      </c>
      <c r="G317" s="241">
        <v>3630</v>
      </c>
      <c r="H317" s="241">
        <v>2136</v>
      </c>
      <c r="I317" s="241">
        <v>2294.3200000000002</v>
      </c>
      <c r="J317" s="241">
        <f t="shared" si="284"/>
        <v>-1335.6799999999998</v>
      </c>
      <c r="K317" s="241">
        <v>1704.32</v>
      </c>
      <c r="L317" s="242">
        <f t="shared" si="248"/>
        <v>79.790262172284642</v>
      </c>
      <c r="M317" s="242">
        <f t="shared" si="285"/>
        <v>3630</v>
      </c>
      <c r="N317" s="241">
        <f t="shared" si="286"/>
        <v>100</v>
      </c>
      <c r="O317" s="241">
        <f t="shared" si="287"/>
        <v>0</v>
      </c>
      <c r="P317" s="241">
        <f t="shared" si="288"/>
        <v>-431.68000000000006</v>
      </c>
      <c r="Q317" s="241">
        <f t="shared" si="278"/>
        <v>-431.68</v>
      </c>
      <c r="R317" s="242"/>
      <c r="S317" s="242"/>
      <c r="T317" s="241">
        <v>-431.68</v>
      </c>
      <c r="U317" s="241"/>
      <c r="V317" s="241">
        <f t="shared" si="290"/>
        <v>-5.6843418860808015E-14</v>
      </c>
      <c r="W317" s="241"/>
      <c r="X317" s="241"/>
      <c r="Y317" s="241"/>
      <c r="Z317" s="241"/>
      <c r="AA317" s="239" t="s">
        <v>66</v>
      </c>
      <c r="AB317" s="239" t="s">
        <v>239</v>
      </c>
    </row>
    <row r="318" spans="2:28" ht="15.75" customHeight="1" x14ac:dyDescent="0.2">
      <c r="B318" s="238"/>
      <c r="C318" s="238"/>
      <c r="D318" s="238" t="s">
        <v>83</v>
      </c>
      <c r="E318" s="247" t="s">
        <v>153</v>
      </c>
      <c r="F318" s="241">
        <v>11</v>
      </c>
      <c r="G318" s="241">
        <v>0</v>
      </c>
      <c r="H318" s="241">
        <v>0</v>
      </c>
      <c r="I318" s="241">
        <v>0</v>
      </c>
      <c r="J318" s="241">
        <f t="shared" si="284"/>
        <v>0</v>
      </c>
      <c r="K318" s="241">
        <v>0</v>
      </c>
      <c r="L318" s="242">
        <v>100</v>
      </c>
      <c r="M318" s="242">
        <f t="shared" si="285"/>
        <v>11</v>
      </c>
      <c r="N318" s="241">
        <f t="shared" si="286"/>
        <v>100</v>
      </c>
      <c r="O318" s="241">
        <f t="shared" si="287"/>
        <v>0</v>
      </c>
      <c r="P318" s="241">
        <f t="shared" si="288"/>
        <v>0</v>
      </c>
      <c r="Q318" s="241">
        <f t="shared" si="278"/>
        <v>0</v>
      </c>
      <c r="R318" s="242"/>
      <c r="S318" s="242"/>
      <c r="T318" s="241"/>
      <c r="U318" s="241"/>
      <c r="V318" s="241">
        <f t="shared" si="290"/>
        <v>0</v>
      </c>
      <c r="W318" s="241"/>
      <c r="X318" s="241"/>
      <c r="Y318" s="241"/>
      <c r="Z318" s="241"/>
      <c r="AA318" s="239"/>
      <c r="AB318" s="239"/>
    </row>
    <row r="319" spans="2:28" ht="38.25" x14ac:dyDescent="0.2">
      <c r="B319" s="238" t="s">
        <v>160</v>
      </c>
      <c r="C319" s="238"/>
      <c r="D319" s="238"/>
      <c r="E319" s="286" t="s">
        <v>161</v>
      </c>
      <c r="F319" s="241">
        <f t="shared" ref="F319:J319" si="291">F320</f>
        <v>1298</v>
      </c>
      <c r="G319" s="241">
        <f t="shared" si="291"/>
        <v>1298</v>
      </c>
      <c r="H319" s="241">
        <f t="shared" ref="H319:K319" si="292">+H320</f>
        <v>1298</v>
      </c>
      <c r="I319" s="241">
        <f t="shared" si="292"/>
        <v>1297.5</v>
      </c>
      <c r="J319" s="241">
        <f t="shared" si="291"/>
        <v>-0.5</v>
      </c>
      <c r="K319" s="241">
        <f t="shared" si="292"/>
        <v>1297.5</v>
      </c>
      <c r="L319" s="242">
        <f t="shared" si="248"/>
        <v>99.961479198767336</v>
      </c>
      <c r="M319" s="241">
        <f t="shared" ref="M319:P319" si="293">M320</f>
        <v>1298</v>
      </c>
      <c r="N319" s="241">
        <v>100</v>
      </c>
      <c r="O319" s="241">
        <f t="shared" si="293"/>
        <v>0</v>
      </c>
      <c r="P319" s="241">
        <f t="shared" si="293"/>
        <v>-0.5</v>
      </c>
      <c r="Q319" s="241">
        <f>Q320</f>
        <v>-0.5</v>
      </c>
      <c r="R319" s="241">
        <f t="shared" ref="R319:T319" si="294">R320</f>
        <v>0</v>
      </c>
      <c r="S319" s="241">
        <f t="shared" si="294"/>
        <v>0</v>
      </c>
      <c r="T319" s="241">
        <f t="shared" si="294"/>
        <v>-0.5</v>
      </c>
      <c r="U319" s="241">
        <v>0</v>
      </c>
      <c r="V319" s="241">
        <v>0</v>
      </c>
      <c r="W319" s="241"/>
      <c r="X319" s="241"/>
      <c r="Y319" s="241"/>
      <c r="Z319" s="241"/>
      <c r="AA319" s="239"/>
      <c r="AB319" s="239"/>
    </row>
    <row r="320" spans="2:28" ht="63.75" x14ac:dyDescent="0.2">
      <c r="B320" s="245"/>
      <c r="C320" s="238" t="s">
        <v>46</v>
      </c>
      <c r="D320" s="238" t="s">
        <v>238</v>
      </c>
      <c r="E320" s="247" t="s">
        <v>47</v>
      </c>
      <c r="F320" s="241">
        <v>1298</v>
      </c>
      <c r="G320" s="241">
        <v>1298</v>
      </c>
      <c r="H320" s="241">
        <v>1298</v>
      </c>
      <c r="I320" s="241">
        <v>1297.5</v>
      </c>
      <c r="J320" s="241">
        <f t="shared" ref="J320:J335" si="295">I320-G320</f>
        <v>-0.5</v>
      </c>
      <c r="K320" s="241">
        <v>1297.5</v>
      </c>
      <c r="L320" s="242">
        <f t="shared" si="248"/>
        <v>99.961479198767336</v>
      </c>
      <c r="M320" s="241">
        <f t="shared" ref="M320:M335" si="296">F320</f>
        <v>1298</v>
      </c>
      <c r="N320" s="241">
        <v>100</v>
      </c>
      <c r="O320" s="241">
        <f>SUM(O324:O331)</f>
        <v>0</v>
      </c>
      <c r="P320" s="241">
        <f t="shared" ref="P320:P335" si="297">K320-H320</f>
        <v>-0.5</v>
      </c>
      <c r="Q320" s="241">
        <f t="shared" ref="Q320:Q322" si="298">+R320+S320+T320</f>
        <v>-0.5</v>
      </c>
      <c r="R320" s="241"/>
      <c r="S320" s="241"/>
      <c r="T320" s="241">
        <v>-0.5</v>
      </c>
      <c r="U320" s="241"/>
      <c r="V320" s="241">
        <v>0</v>
      </c>
      <c r="W320" s="241"/>
      <c r="X320" s="241"/>
      <c r="Y320" s="241"/>
      <c r="Z320" s="241"/>
      <c r="AA320" s="239" t="s">
        <v>66</v>
      </c>
      <c r="AB320" s="239" t="s">
        <v>66</v>
      </c>
    </row>
    <row r="321" spans="2:28" ht="30.75" customHeight="1" x14ac:dyDescent="0.2">
      <c r="B321" s="238" t="s">
        <v>195</v>
      </c>
      <c r="C321" s="238"/>
      <c r="D321" s="238"/>
      <c r="E321" s="288" t="s">
        <v>196</v>
      </c>
      <c r="F321" s="241">
        <f t="shared" ref="F321:J321" si="299">F322</f>
        <v>30385</v>
      </c>
      <c r="G321" s="241">
        <f t="shared" si="299"/>
        <v>30385</v>
      </c>
      <c r="H321" s="241">
        <f t="shared" ref="H321:K321" si="300">+H322</f>
        <v>7580</v>
      </c>
      <c r="I321" s="241">
        <f t="shared" si="300"/>
        <v>7579.2960000000003</v>
      </c>
      <c r="J321" s="241">
        <f t="shared" si="299"/>
        <v>-22805.703999999998</v>
      </c>
      <c r="K321" s="241">
        <f t="shared" si="300"/>
        <v>7579.2960000000003</v>
      </c>
      <c r="L321" s="242">
        <f t="shared" si="248"/>
        <v>99.990712401055418</v>
      </c>
      <c r="M321" s="241">
        <f t="shared" ref="M321:T321" si="301">M322</f>
        <v>30385</v>
      </c>
      <c r="N321" s="241">
        <v>100</v>
      </c>
      <c r="O321" s="241">
        <f t="shared" si="301"/>
        <v>0</v>
      </c>
      <c r="P321" s="241">
        <f t="shared" si="301"/>
        <v>-0.70399999999972351</v>
      </c>
      <c r="Q321" s="241">
        <f t="shared" si="301"/>
        <v>-0.70299999999999996</v>
      </c>
      <c r="R321" s="241">
        <f t="shared" si="301"/>
        <v>0</v>
      </c>
      <c r="S321" s="241">
        <f t="shared" si="301"/>
        <v>0</v>
      </c>
      <c r="T321" s="241">
        <f t="shared" si="301"/>
        <v>-0.70299999999999996</v>
      </c>
      <c r="U321" s="241">
        <v>0</v>
      </c>
      <c r="V321" s="241">
        <v>0</v>
      </c>
      <c r="W321" s="241"/>
      <c r="X321" s="241"/>
      <c r="Y321" s="241"/>
      <c r="Z321" s="241"/>
      <c r="AA321" s="239"/>
      <c r="AB321" s="239"/>
    </row>
    <row r="322" spans="2:28" ht="63.75" x14ac:dyDescent="0.2">
      <c r="B322" s="245"/>
      <c r="C322" s="238" t="s">
        <v>46</v>
      </c>
      <c r="D322" s="238" t="s">
        <v>85</v>
      </c>
      <c r="E322" s="246" t="s">
        <v>86</v>
      </c>
      <c r="F322" s="241">
        <v>30385</v>
      </c>
      <c r="G322" s="241">
        <v>30385</v>
      </c>
      <c r="H322" s="241">
        <v>7580</v>
      </c>
      <c r="I322" s="241">
        <v>7579.2960000000003</v>
      </c>
      <c r="J322" s="241">
        <f t="shared" si="295"/>
        <v>-22805.703999999998</v>
      </c>
      <c r="K322" s="241">
        <v>7579.2960000000003</v>
      </c>
      <c r="L322" s="242">
        <f t="shared" si="248"/>
        <v>99.990712401055418</v>
      </c>
      <c r="M322" s="241">
        <f t="shared" si="296"/>
        <v>30385</v>
      </c>
      <c r="N322" s="241">
        <v>100</v>
      </c>
      <c r="O322" s="241">
        <f>SUM(O326:O333)</f>
        <v>0</v>
      </c>
      <c r="P322" s="241">
        <f t="shared" si="297"/>
        <v>-0.70399999999972351</v>
      </c>
      <c r="Q322" s="241">
        <f t="shared" si="298"/>
        <v>-0.70299999999999996</v>
      </c>
      <c r="R322" s="241"/>
      <c r="S322" s="241"/>
      <c r="T322" s="241">
        <v>-0.70299999999999996</v>
      </c>
      <c r="U322" s="241"/>
      <c r="V322" s="241">
        <v>0</v>
      </c>
      <c r="W322" s="241"/>
      <c r="X322" s="241"/>
      <c r="Y322" s="241"/>
      <c r="Z322" s="241"/>
      <c r="AA322" s="239" t="s">
        <v>66</v>
      </c>
      <c r="AB322" s="239" t="s">
        <v>66</v>
      </c>
    </row>
    <row r="323" spans="2:28" ht="102" x14ac:dyDescent="0.2">
      <c r="B323" s="245" t="s">
        <v>162</v>
      </c>
      <c r="C323" s="238"/>
      <c r="D323" s="238"/>
      <c r="E323" s="252" t="s">
        <v>249</v>
      </c>
      <c r="F323" s="241">
        <f t="shared" ref="F323:K323" si="302">F324</f>
        <v>169506</v>
      </c>
      <c r="G323" s="241">
        <f t="shared" si="302"/>
        <v>133317</v>
      </c>
      <c r="H323" s="241">
        <f t="shared" si="302"/>
        <v>107835</v>
      </c>
      <c r="I323" s="241">
        <f t="shared" si="302"/>
        <v>122691.3756</v>
      </c>
      <c r="J323" s="241">
        <f t="shared" si="302"/>
        <v>-10625.624400000001</v>
      </c>
      <c r="K323" s="241">
        <f t="shared" si="302"/>
        <v>98639.339600000007</v>
      </c>
      <c r="L323" s="242">
        <f t="shared" si="248"/>
        <v>91.47247146102842</v>
      </c>
      <c r="M323" s="241">
        <f t="shared" ref="M323:V323" si="303">M324</f>
        <v>169506</v>
      </c>
      <c r="N323" s="241">
        <f t="shared" ref="N323:N327" si="304">M323/F323*100</f>
        <v>100</v>
      </c>
      <c r="O323" s="241">
        <f t="shared" si="303"/>
        <v>0</v>
      </c>
      <c r="P323" s="241">
        <f t="shared" si="303"/>
        <v>-9195.6604000000007</v>
      </c>
      <c r="Q323" s="241">
        <f t="shared" si="303"/>
        <v>-9195.6589999999997</v>
      </c>
      <c r="R323" s="241">
        <f t="shared" si="303"/>
        <v>0</v>
      </c>
      <c r="S323" s="241">
        <f t="shared" si="303"/>
        <v>-5132.4009999999998</v>
      </c>
      <c r="T323" s="241">
        <f t="shared" si="303"/>
        <v>-4063.2579999999998</v>
      </c>
      <c r="U323" s="241">
        <f t="shared" si="303"/>
        <v>0</v>
      </c>
      <c r="V323" s="241">
        <f t="shared" si="303"/>
        <v>-3.9999999993778346E-4</v>
      </c>
      <c r="W323" s="241"/>
      <c r="X323" s="241"/>
      <c r="Y323" s="241"/>
      <c r="Z323" s="241"/>
      <c r="AA323" s="257"/>
      <c r="AB323" s="239"/>
    </row>
    <row r="324" spans="2:28" ht="29.25" customHeight="1" x14ac:dyDescent="0.2">
      <c r="B324" s="245"/>
      <c r="C324" s="238" t="s">
        <v>46</v>
      </c>
      <c r="D324" s="238"/>
      <c r="E324" s="247" t="s">
        <v>47</v>
      </c>
      <c r="F324" s="241">
        <f t="shared" ref="F324:K324" si="305">SUM(F325:F335)</f>
        <v>169506</v>
      </c>
      <c r="G324" s="241">
        <f t="shared" si="305"/>
        <v>133317</v>
      </c>
      <c r="H324" s="241">
        <f t="shared" si="305"/>
        <v>107835</v>
      </c>
      <c r="I324" s="241">
        <f t="shared" si="305"/>
        <v>122691.3756</v>
      </c>
      <c r="J324" s="241">
        <f t="shared" si="305"/>
        <v>-10625.624400000001</v>
      </c>
      <c r="K324" s="241">
        <f t="shared" si="305"/>
        <v>98639.339600000007</v>
      </c>
      <c r="L324" s="242">
        <f t="shared" si="248"/>
        <v>91.47247146102842</v>
      </c>
      <c r="M324" s="241">
        <f t="shared" ref="M324:U324" si="306">SUM(M325:M335)</f>
        <v>169506</v>
      </c>
      <c r="N324" s="241">
        <f t="shared" si="306"/>
        <v>1100</v>
      </c>
      <c r="O324" s="241">
        <f t="shared" si="306"/>
        <v>0</v>
      </c>
      <c r="P324" s="241">
        <f t="shared" si="306"/>
        <v>-9195.6604000000007</v>
      </c>
      <c r="Q324" s="241">
        <f t="shared" si="306"/>
        <v>-9195.6589999999997</v>
      </c>
      <c r="R324" s="241">
        <f t="shared" si="306"/>
        <v>0</v>
      </c>
      <c r="S324" s="242">
        <f t="shared" si="306"/>
        <v>-5132.4009999999998</v>
      </c>
      <c r="T324" s="242">
        <f t="shared" si="306"/>
        <v>-4063.2579999999998</v>
      </c>
      <c r="U324" s="242">
        <f t="shared" si="306"/>
        <v>0</v>
      </c>
      <c r="V324" s="241">
        <f>V333+V335</f>
        <v>-3.9999999993778346E-4</v>
      </c>
      <c r="W324" s="241"/>
      <c r="X324" s="241"/>
      <c r="Y324" s="241"/>
      <c r="Z324" s="241"/>
      <c r="AA324" s="239"/>
      <c r="AB324" s="239"/>
    </row>
    <row r="325" spans="2:28" ht="63.75" x14ac:dyDescent="0.2">
      <c r="B325" s="245"/>
      <c r="C325" s="238"/>
      <c r="D325" s="238" t="s">
        <v>88</v>
      </c>
      <c r="E325" s="247" t="s">
        <v>49</v>
      </c>
      <c r="F325" s="241">
        <v>83190</v>
      </c>
      <c r="G325" s="241">
        <v>52500</v>
      </c>
      <c r="H325" s="241">
        <v>52500</v>
      </c>
      <c r="I325" s="241">
        <v>48016.462</v>
      </c>
      <c r="J325" s="241">
        <f t="shared" si="295"/>
        <v>-4483.5380000000005</v>
      </c>
      <c r="K325" s="241">
        <v>48016.462</v>
      </c>
      <c r="L325" s="242">
        <f t="shared" si="248"/>
        <v>91.459927619047619</v>
      </c>
      <c r="M325" s="242">
        <f t="shared" si="296"/>
        <v>83190</v>
      </c>
      <c r="N325" s="241">
        <f t="shared" si="304"/>
        <v>100</v>
      </c>
      <c r="O325" s="241">
        <f t="shared" ref="O325:O335" si="307">M325-F325</f>
        <v>0</v>
      </c>
      <c r="P325" s="241">
        <f t="shared" si="297"/>
        <v>-4483.5380000000005</v>
      </c>
      <c r="Q325" s="241">
        <f t="shared" ref="Q325:Q335" si="308">R325+S325+T325</f>
        <v>-4483.5370000000003</v>
      </c>
      <c r="R325" s="242"/>
      <c r="S325" s="242">
        <v>-4483.5370000000003</v>
      </c>
      <c r="T325" s="241"/>
      <c r="U325" s="241"/>
      <c r="V325" s="241">
        <f t="shared" ref="V325:V330" si="309">P325-Q325-U325</f>
        <v>-1.0000000002037268E-3</v>
      </c>
      <c r="W325" s="241"/>
      <c r="X325" s="241"/>
      <c r="Y325" s="241"/>
      <c r="Z325" s="241"/>
      <c r="AA325" s="239" t="s">
        <v>66</v>
      </c>
      <c r="AB325" s="239" t="s">
        <v>212</v>
      </c>
    </row>
    <row r="326" spans="2:28" ht="63.75" x14ac:dyDescent="0.2">
      <c r="B326" s="238"/>
      <c r="C326" s="238"/>
      <c r="D326" s="250" t="s">
        <v>101</v>
      </c>
      <c r="E326" s="246" t="s">
        <v>56</v>
      </c>
      <c r="F326" s="241">
        <v>3972</v>
      </c>
      <c r="G326" s="241">
        <v>3307</v>
      </c>
      <c r="H326" s="241">
        <v>3307</v>
      </c>
      <c r="I326" s="241">
        <v>3306.2069999999999</v>
      </c>
      <c r="J326" s="241">
        <f t="shared" si="295"/>
        <v>-0.79300000000012005</v>
      </c>
      <c r="K326" s="241">
        <v>3306.2069999999999</v>
      </c>
      <c r="L326" s="242">
        <f t="shared" si="248"/>
        <v>99.976020562443296</v>
      </c>
      <c r="M326" s="242">
        <f t="shared" si="296"/>
        <v>3972</v>
      </c>
      <c r="N326" s="241">
        <f t="shared" si="304"/>
        <v>100</v>
      </c>
      <c r="O326" s="241">
        <f t="shared" si="307"/>
        <v>0</v>
      </c>
      <c r="P326" s="241">
        <f t="shared" si="297"/>
        <v>-0.79300000000012005</v>
      </c>
      <c r="Q326" s="241">
        <f t="shared" si="308"/>
        <v>-0.79300000000000004</v>
      </c>
      <c r="R326" s="241"/>
      <c r="S326" s="242">
        <v>-0.79300000000000004</v>
      </c>
      <c r="T326" s="241"/>
      <c r="U326" s="241"/>
      <c r="V326" s="241">
        <f t="shared" si="309"/>
        <v>-1.2001510896197942E-13</v>
      </c>
      <c r="W326" s="241"/>
      <c r="X326" s="241"/>
      <c r="Y326" s="241"/>
      <c r="Z326" s="241"/>
      <c r="AA326" s="239" t="s">
        <v>66</v>
      </c>
      <c r="AB326" s="239" t="s">
        <v>212</v>
      </c>
    </row>
    <row r="327" spans="2:28" ht="63.75" x14ac:dyDescent="0.2">
      <c r="B327" s="245"/>
      <c r="C327" s="238"/>
      <c r="D327" s="250" t="s">
        <v>57</v>
      </c>
      <c r="E327" s="251" t="s">
        <v>58</v>
      </c>
      <c r="F327" s="241">
        <v>2351</v>
      </c>
      <c r="G327" s="241">
        <v>1600</v>
      </c>
      <c r="H327" s="241">
        <v>1600</v>
      </c>
      <c r="I327" s="241">
        <v>1420</v>
      </c>
      <c r="J327" s="241">
        <f t="shared" si="295"/>
        <v>-180</v>
      </c>
      <c r="K327" s="241">
        <v>1420</v>
      </c>
      <c r="L327" s="242">
        <f t="shared" si="248"/>
        <v>88.75</v>
      </c>
      <c r="M327" s="242">
        <f t="shared" si="296"/>
        <v>2351</v>
      </c>
      <c r="N327" s="241">
        <f t="shared" si="304"/>
        <v>100</v>
      </c>
      <c r="O327" s="241">
        <f t="shared" si="307"/>
        <v>0</v>
      </c>
      <c r="P327" s="241">
        <f t="shared" si="297"/>
        <v>-180</v>
      </c>
      <c r="Q327" s="241">
        <f t="shared" si="308"/>
        <v>-180</v>
      </c>
      <c r="R327" s="242"/>
      <c r="S327" s="242">
        <v>-180</v>
      </c>
      <c r="T327" s="241"/>
      <c r="U327" s="241"/>
      <c r="V327" s="241">
        <v>0</v>
      </c>
      <c r="W327" s="241"/>
      <c r="X327" s="241"/>
      <c r="Y327" s="241"/>
      <c r="Z327" s="241"/>
      <c r="AA327" s="239" t="s">
        <v>66</v>
      </c>
      <c r="AB327" s="239" t="s">
        <v>212</v>
      </c>
    </row>
    <row r="328" spans="2:28" ht="63.75" x14ac:dyDescent="0.2">
      <c r="B328" s="238"/>
      <c r="C328" s="238"/>
      <c r="D328" s="238" t="s">
        <v>59</v>
      </c>
      <c r="E328" s="247" t="s">
        <v>60</v>
      </c>
      <c r="F328" s="241">
        <v>4392</v>
      </c>
      <c r="G328" s="241">
        <v>2998</v>
      </c>
      <c r="H328" s="241">
        <v>2998</v>
      </c>
      <c r="I328" s="241">
        <v>2902</v>
      </c>
      <c r="J328" s="241">
        <f t="shared" si="295"/>
        <v>-96</v>
      </c>
      <c r="K328" s="241">
        <v>2902</v>
      </c>
      <c r="L328" s="242">
        <f t="shared" si="248"/>
        <v>96.797865243495664</v>
      </c>
      <c r="M328" s="242">
        <f t="shared" si="296"/>
        <v>4392</v>
      </c>
      <c r="N328" s="241">
        <v>100</v>
      </c>
      <c r="O328" s="241">
        <f t="shared" si="307"/>
        <v>0</v>
      </c>
      <c r="P328" s="241">
        <f t="shared" si="297"/>
        <v>-96</v>
      </c>
      <c r="Q328" s="241">
        <f t="shared" si="308"/>
        <v>-96</v>
      </c>
      <c r="R328" s="241"/>
      <c r="S328" s="241">
        <v>-96</v>
      </c>
      <c r="T328" s="241"/>
      <c r="U328" s="241"/>
      <c r="V328" s="241">
        <v>0</v>
      </c>
      <c r="W328" s="241"/>
      <c r="X328" s="241"/>
      <c r="Y328" s="241"/>
      <c r="Z328" s="241"/>
      <c r="AA328" s="239" t="s">
        <v>66</v>
      </c>
      <c r="AB328" s="239" t="s">
        <v>212</v>
      </c>
    </row>
    <row r="329" spans="2:28" ht="72" customHeight="1" x14ac:dyDescent="0.2">
      <c r="B329" s="245"/>
      <c r="C329" s="238"/>
      <c r="D329" s="238" t="s">
        <v>61</v>
      </c>
      <c r="E329" s="247" t="s">
        <v>102</v>
      </c>
      <c r="F329" s="241">
        <v>3743</v>
      </c>
      <c r="G329" s="241">
        <v>2228</v>
      </c>
      <c r="H329" s="241">
        <v>2228</v>
      </c>
      <c r="I329" s="241">
        <v>2048</v>
      </c>
      <c r="J329" s="241">
        <f t="shared" si="295"/>
        <v>-180</v>
      </c>
      <c r="K329" s="241">
        <v>2048</v>
      </c>
      <c r="L329" s="242">
        <f t="shared" si="248"/>
        <v>91.921005385996409</v>
      </c>
      <c r="M329" s="242">
        <f t="shared" si="296"/>
        <v>3743</v>
      </c>
      <c r="N329" s="241">
        <f t="shared" ref="N329:N335" si="310">M329/F329*100</f>
        <v>100</v>
      </c>
      <c r="O329" s="241">
        <f t="shared" si="307"/>
        <v>0</v>
      </c>
      <c r="P329" s="241">
        <f t="shared" si="297"/>
        <v>-180</v>
      </c>
      <c r="Q329" s="241">
        <f t="shared" si="308"/>
        <v>-180</v>
      </c>
      <c r="R329" s="242"/>
      <c r="S329" s="242">
        <v>-180</v>
      </c>
      <c r="T329" s="241"/>
      <c r="U329" s="241"/>
      <c r="V329" s="241">
        <f t="shared" si="309"/>
        <v>0</v>
      </c>
      <c r="W329" s="241"/>
      <c r="X329" s="241"/>
      <c r="Y329" s="241"/>
      <c r="Z329" s="241"/>
      <c r="AA329" s="239" t="s">
        <v>66</v>
      </c>
      <c r="AB329" s="239" t="s">
        <v>212</v>
      </c>
    </row>
    <row r="330" spans="2:28" ht="25.5" x14ac:dyDescent="0.2">
      <c r="B330" s="238"/>
      <c r="C330" s="238"/>
      <c r="D330" s="238" t="s">
        <v>89</v>
      </c>
      <c r="E330" s="247" t="s">
        <v>110</v>
      </c>
      <c r="F330" s="241">
        <v>50</v>
      </c>
      <c r="G330" s="241">
        <v>0</v>
      </c>
      <c r="H330" s="241">
        <v>0</v>
      </c>
      <c r="I330" s="241">
        <v>0</v>
      </c>
      <c r="J330" s="241">
        <f t="shared" si="295"/>
        <v>0</v>
      </c>
      <c r="K330" s="241">
        <v>0</v>
      </c>
      <c r="L330" s="242">
        <v>0</v>
      </c>
      <c r="M330" s="242">
        <f t="shared" si="296"/>
        <v>50</v>
      </c>
      <c r="N330" s="241">
        <f t="shared" si="310"/>
        <v>100</v>
      </c>
      <c r="O330" s="241">
        <f t="shared" si="307"/>
        <v>0</v>
      </c>
      <c r="P330" s="241">
        <f t="shared" si="297"/>
        <v>0</v>
      </c>
      <c r="Q330" s="241">
        <f t="shared" si="308"/>
        <v>0</v>
      </c>
      <c r="R330" s="242"/>
      <c r="S330" s="242"/>
      <c r="T330" s="241"/>
      <c r="U330" s="241"/>
      <c r="V330" s="241">
        <f t="shared" si="309"/>
        <v>0</v>
      </c>
      <c r="W330" s="241"/>
      <c r="X330" s="241"/>
      <c r="Y330" s="241"/>
      <c r="Z330" s="241"/>
      <c r="AA330" s="239"/>
      <c r="AB330" s="239"/>
    </row>
    <row r="331" spans="2:28" ht="63.75" x14ac:dyDescent="0.2">
      <c r="B331" s="245"/>
      <c r="C331" s="238"/>
      <c r="D331" s="238" t="s">
        <v>64</v>
      </c>
      <c r="E331" s="283" t="s">
        <v>65</v>
      </c>
      <c r="F331" s="241">
        <v>2496</v>
      </c>
      <c r="G331" s="241">
        <v>1372</v>
      </c>
      <c r="H331" s="241">
        <v>1372</v>
      </c>
      <c r="I331" s="241">
        <v>1179.9290000000001</v>
      </c>
      <c r="J331" s="241">
        <f t="shared" si="295"/>
        <v>-192.07099999999991</v>
      </c>
      <c r="K331" s="241">
        <v>1179.9290000000001</v>
      </c>
      <c r="L331" s="242">
        <f t="shared" si="248"/>
        <v>86.000655976676384</v>
      </c>
      <c r="M331" s="242">
        <f t="shared" si="296"/>
        <v>2496</v>
      </c>
      <c r="N331" s="241">
        <f t="shared" si="310"/>
        <v>100</v>
      </c>
      <c r="O331" s="241">
        <f t="shared" si="307"/>
        <v>0</v>
      </c>
      <c r="P331" s="241">
        <f t="shared" si="297"/>
        <v>-192.07099999999991</v>
      </c>
      <c r="Q331" s="241">
        <f t="shared" si="308"/>
        <v>-192.071</v>
      </c>
      <c r="R331" s="242"/>
      <c r="S331" s="242">
        <v>-192.071</v>
      </c>
      <c r="T331" s="241"/>
      <c r="U331" s="241"/>
      <c r="V331" s="241">
        <v>0</v>
      </c>
      <c r="W331" s="241"/>
      <c r="X331" s="241"/>
      <c r="Y331" s="241"/>
      <c r="Z331" s="241"/>
      <c r="AA331" s="239" t="s">
        <v>66</v>
      </c>
      <c r="AB331" s="239" t="s">
        <v>212</v>
      </c>
    </row>
    <row r="332" spans="2:28" ht="72.75" customHeight="1" x14ac:dyDescent="0.2">
      <c r="B332" s="238"/>
      <c r="C332" s="238"/>
      <c r="D332" s="250" t="s">
        <v>95</v>
      </c>
      <c r="E332" s="284" t="s">
        <v>96</v>
      </c>
      <c r="F332" s="241">
        <v>504</v>
      </c>
      <c r="G332" s="241">
        <v>504</v>
      </c>
      <c r="H332" s="241">
        <v>504</v>
      </c>
      <c r="I332" s="241">
        <v>0</v>
      </c>
      <c r="J332" s="241">
        <f t="shared" si="295"/>
        <v>-504</v>
      </c>
      <c r="K332" s="241">
        <v>0</v>
      </c>
      <c r="L332" s="242">
        <f t="shared" si="248"/>
        <v>0</v>
      </c>
      <c r="M332" s="242">
        <f t="shared" si="296"/>
        <v>504</v>
      </c>
      <c r="N332" s="241">
        <f t="shared" si="310"/>
        <v>100</v>
      </c>
      <c r="O332" s="241">
        <f t="shared" si="307"/>
        <v>0</v>
      </c>
      <c r="P332" s="241">
        <f t="shared" si="297"/>
        <v>-504</v>
      </c>
      <c r="Q332" s="241">
        <f t="shared" si="308"/>
        <v>-504</v>
      </c>
      <c r="R332" s="242"/>
      <c r="S332" s="242"/>
      <c r="T332" s="241">
        <v>-504</v>
      </c>
      <c r="U332" s="241"/>
      <c r="V332" s="241">
        <f t="shared" ref="V332:V337" si="311">P332-Q332-U332</f>
        <v>0</v>
      </c>
      <c r="W332" s="241"/>
      <c r="X332" s="241"/>
      <c r="Y332" s="241"/>
      <c r="Z332" s="241"/>
      <c r="AA332" s="239" t="s">
        <v>216</v>
      </c>
      <c r="AB332" s="239" t="s">
        <v>216</v>
      </c>
    </row>
    <row r="333" spans="2:28" ht="68.25" customHeight="1" x14ac:dyDescent="0.2">
      <c r="B333" s="245"/>
      <c r="C333" s="238"/>
      <c r="D333" s="250" t="s">
        <v>71</v>
      </c>
      <c r="E333" s="246" t="s">
        <v>104</v>
      </c>
      <c r="F333" s="241">
        <v>1395</v>
      </c>
      <c r="G333" s="241">
        <v>1395</v>
      </c>
      <c r="H333" s="241">
        <v>1395</v>
      </c>
      <c r="I333" s="241">
        <v>1394.7416000000001</v>
      </c>
      <c r="J333" s="241">
        <f t="shared" si="295"/>
        <v>-0.25839999999993779</v>
      </c>
      <c r="K333" s="241">
        <v>1394.7416000000001</v>
      </c>
      <c r="L333" s="242">
        <f t="shared" si="248"/>
        <v>99.981476702508971</v>
      </c>
      <c r="M333" s="242">
        <f t="shared" si="296"/>
        <v>1395</v>
      </c>
      <c r="N333" s="241">
        <f t="shared" si="310"/>
        <v>100</v>
      </c>
      <c r="O333" s="241">
        <f t="shared" si="307"/>
        <v>0</v>
      </c>
      <c r="P333" s="241">
        <f t="shared" si="297"/>
        <v>-0.25839999999993779</v>
      </c>
      <c r="Q333" s="241">
        <f t="shared" si="308"/>
        <v>-0.25800000000000001</v>
      </c>
      <c r="R333" s="242"/>
      <c r="S333" s="242"/>
      <c r="T333" s="241">
        <v>-0.25800000000000001</v>
      </c>
      <c r="U333" s="241"/>
      <c r="V333" s="241">
        <f>P333-Q333</f>
        <v>-3.9999999993778346E-4</v>
      </c>
      <c r="W333" s="241"/>
      <c r="X333" s="241"/>
      <c r="Y333" s="241"/>
      <c r="Z333" s="241"/>
      <c r="AA333" s="239" t="s">
        <v>66</v>
      </c>
      <c r="AB333" s="239" t="s">
        <v>66</v>
      </c>
    </row>
    <row r="334" spans="2:28" ht="63.75" x14ac:dyDescent="0.2">
      <c r="B334" s="245"/>
      <c r="C334" s="238"/>
      <c r="D334" s="250" t="s">
        <v>75</v>
      </c>
      <c r="E334" s="246" t="s">
        <v>76</v>
      </c>
      <c r="F334" s="241">
        <v>3357</v>
      </c>
      <c r="G334" s="241">
        <v>3357</v>
      </c>
      <c r="H334" s="241">
        <v>800</v>
      </c>
      <c r="I334" s="241">
        <v>800</v>
      </c>
      <c r="J334" s="241">
        <f t="shared" si="295"/>
        <v>-2557</v>
      </c>
      <c r="K334" s="241">
        <v>702</v>
      </c>
      <c r="L334" s="242">
        <f t="shared" si="248"/>
        <v>87.75</v>
      </c>
      <c r="M334" s="242">
        <f t="shared" si="296"/>
        <v>3357</v>
      </c>
      <c r="N334" s="241">
        <f t="shared" si="310"/>
        <v>100</v>
      </c>
      <c r="O334" s="241">
        <f t="shared" si="307"/>
        <v>0</v>
      </c>
      <c r="P334" s="241">
        <f t="shared" si="297"/>
        <v>-98</v>
      </c>
      <c r="Q334" s="241">
        <f t="shared" si="308"/>
        <v>-98</v>
      </c>
      <c r="R334" s="242"/>
      <c r="S334" s="242"/>
      <c r="T334" s="242">
        <v>-98</v>
      </c>
      <c r="U334" s="242"/>
      <c r="V334" s="241">
        <v>0</v>
      </c>
      <c r="W334" s="241"/>
      <c r="X334" s="241"/>
      <c r="Y334" s="241"/>
      <c r="Z334" s="241"/>
      <c r="AA334" s="239" t="s">
        <v>66</v>
      </c>
      <c r="AB334" s="239" t="s">
        <v>239</v>
      </c>
    </row>
    <row r="335" spans="2:28" ht="69.75" customHeight="1" x14ac:dyDescent="0.2">
      <c r="B335" s="245"/>
      <c r="C335" s="238"/>
      <c r="D335" s="250" t="s">
        <v>77</v>
      </c>
      <c r="E335" s="246" t="s">
        <v>129</v>
      </c>
      <c r="F335" s="241">
        <v>64056</v>
      </c>
      <c r="G335" s="241">
        <v>64056</v>
      </c>
      <c r="H335" s="241">
        <v>41131</v>
      </c>
      <c r="I335" s="241">
        <v>61624.036</v>
      </c>
      <c r="J335" s="241">
        <f t="shared" si="295"/>
        <v>-2431.9639999999999</v>
      </c>
      <c r="K335" s="241">
        <v>37670</v>
      </c>
      <c r="L335" s="242">
        <f t="shared" si="248"/>
        <v>91.585422187644355</v>
      </c>
      <c r="M335" s="242">
        <f t="shared" si="296"/>
        <v>64056</v>
      </c>
      <c r="N335" s="241">
        <f t="shared" si="310"/>
        <v>100</v>
      </c>
      <c r="O335" s="241">
        <f t="shared" si="307"/>
        <v>0</v>
      </c>
      <c r="P335" s="241">
        <f t="shared" si="297"/>
        <v>-3461</v>
      </c>
      <c r="Q335" s="241">
        <f t="shared" si="308"/>
        <v>-3461</v>
      </c>
      <c r="R335" s="242"/>
      <c r="S335" s="242"/>
      <c r="T335" s="241">
        <v>-3461</v>
      </c>
      <c r="U335" s="241"/>
      <c r="V335" s="241">
        <f t="shared" si="311"/>
        <v>0</v>
      </c>
      <c r="W335" s="241"/>
      <c r="X335" s="241"/>
      <c r="Y335" s="241"/>
      <c r="Z335" s="241"/>
      <c r="AA335" s="239" t="s">
        <v>66</v>
      </c>
      <c r="AB335" s="239" t="s">
        <v>66</v>
      </c>
    </row>
    <row r="336" spans="2:28" ht="76.5" x14ac:dyDescent="0.2">
      <c r="B336" s="245" t="s">
        <v>163</v>
      </c>
      <c r="C336" s="238" t="s">
        <v>46</v>
      </c>
      <c r="D336" s="238"/>
      <c r="E336" s="247" t="s">
        <v>164</v>
      </c>
      <c r="F336" s="241">
        <f t="shared" ref="F336:V336" si="312">F337</f>
        <v>59278</v>
      </c>
      <c r="G336" s="241">
        <f t="shared" si="312"/>
        <v>59278</v>
      </c>
      <c r="H336" s="241">
        <f t="shared" si="312"/>
        <v>29176</v>
      </c>
      <c r="I336" s="241">
        <f t="shared" si="312"/>
        <v>23715.723999999998</v>
      </c>
      <c r="J336" s="241">
        <f t="shared" si="312"/>
        <v>-35562.275999999998</v>
      </c>
      <c r="K336" s="241">
        <f t="shared" si="312"/>
        <v>22653.164000000001</v>
      </c>
      <c r="L336" s="242">
        <f t="shared" si="248"/>
        <v>77.643145050726631</v>
      </c>
      <c r="M336" s="241">
        <f t="shared" si="312"/>
        <v>59278</v>
      </c>
      <c r="N336" s="241">
        <f t="shared" si="312"/>
        <v>100</v>
      </c>
      <c r="O336" s="241">
        <f t="shared" si="312"/>
        <v>0</v>
      </c>
      <c r="P336" s="241">
        <f t="shared" si="312"/>
        <v>-6522.8359999999993</v>
      </c>
      <c r="Q336" s="241">
        <f t="shared" si="312"/>
        <v>-6522.835</v>
      </c>
      <c r="R336" s="241">
        <f t="shared" si="312"/>
        <v>0</v>
      </c>
      <c r="S336" s="241">
        <f t="shared" si="312"/>
        <v>0</v>
      </c>
      <c r="T336" s="241">
        <f t="shared" si="312"/>
        <v>-6522.835</v>
      </c>
      <c r="U336" s="241">
        <f t="shared" si="312"/>
        <v>0</v>
      </c>
      <c r="V336" s="241">
        <f t="shared" si="312"/>
        <v>-9.9999999929423211E-4</v>
      </c>
      <c r="W336" s="241"/>
      <c r="X336" s="241"/>
      <c r="Y336" s="241"/>
      <c r="Z336" s="241"/>
      <c r="AA336" s="239"/>
      <c r="AB336" s="266"/>
    </row>
    <row r="337" spans="2:29" ht="63.75" x14ac:dyDescent="0.2">
      <c r="B337" s="238"/>
      <c r="C337" s="238"/>
      <c r="D337" s="250" t="s">
        <v>85</v>
      </c>
      <c r="E337" s="246" t="s">
        <v>86</v>
      </c>
      <c r="F337" s="241">
        <v>59278</v>
      </c>
      <c r="G337" s="241">
        <v>59278</v>
      </c>
      <c r="H337" s="241">
        <v>29176</v>
      </c>
      <c r="I337" s="241">
        <v>23715.723999999998</v>
      </c>
      <c r="J337" s="241">
        <f t="shared" ref="J337:J342" si="313">I337-G337</f>
        <v>-35562.275999999998</v>
      </c>
      <c r="K337" s="241">
        <v>22653.164000000001</v>
      </c>
      <c r="L337" s="242">
        <f t="shared" ref="L337:L367" si="314">(K337/H337)*100</f>
        <v>77.643145050726631</v>
      </c>
      <c r="M337" s="242">
        <f t="shared" ref="M337:M340" si="315">F337</f>
        <v>59278</v>
      </c>
      <c r="N337" s="241">
        <f>M337/F337*100</f>
        <v>100</v>
      </c>
      <c r="O337" s="241">
        <v>0</v>
      </c>
      <c r="P337" s="241">
        <f t="shared" ref="P337:P342" si="316">K337-H337</f>
        <v>-6522.8359999999993</v>
      </c>
      <c r="Q337" s="241">
        <f>R337+S337+T337</f>
        <v>-6522.835</v>
      </c>
      <c r="R337" s="242"/>
      <c r="S337" s="242"/>
      <c r="T337" s="241">
        <v>-6522.835</v>
      </c>
      <c r="U337" s="241"/>
      <c r="V337" s="241">
        <f t="shared" si="311"/>
        <v>-9.9999999929423211E-4</v>
      </c>
      <c r="W337" s="260"/>
      <c r="X337" s="260"/>
      <c r="Y337" s="260"/>
      <c r="Z337" s="241"/>
      <c r="AA337" s="239" t="s">
        <v>66</v>
      </c>
      <c r="AB337" s="239" t="s">
        <v>66</v>
      </c>
    </row>
    <row r="338" spans="2:29" ht="84" customHeight="1" x14ac:dyDescent="0.2">
      <c r="B338" s="245" t="s">
        <v>198</v>
      </c>
      <c r="C338" s="238" t="s">
        <v>171</v>
      </c>
      <c r="D338" s="238"/>
      <c r="E338" s="247" t="s">
        <v>164</v>
      </c>
      <c r="F338" s="241">
        <f t="shared" ref="F338:V338" si="317">F339</f>
        <v>1329330</v>
      </c>
      <c r="G338" s="241">
        <f t="shared" si="317"/>
        <v>463260</v>
      </c>
      <c r="H338" s="241">
        <f t="shared" si="317"/>
        <v>463260</v>
      </c>
      <c r="I338" s="241">
        <f t="shared" si="317"/>
        <v>463259.61900000001</v>
      </c>
      <c r="J338" s="241">
        <f t="shared" si="317"/>
        <v>-0.3809999999939464</v>
      </c>
      <c r="K338" s="241">
        <f t="shared" si="317"/>
        <v>463259.61900000001</v>
      </c>
      <c r="L338" s="242">
        <f t="shared" si="314"/>
        <v>99.99991775676726</v>
      </c>
      <c r="M338" s="241">
        <f t="shared" si="317"/>
        <v>1329330</v>
      </c>
      <c r="N338" s="241">
        <f t="shared" si="317"/>
        <v>100</v>
      </c>
      <c r="O338" s="241">
        <f t="shared" si="317"/>
        <v>0</v>
      </c>
      <c r="P338" s="241">
        <f t="shared" si="317"/>
        <v>-0.3809999999939464</v>
      </c>
      <c r="Q338" s="241">
        <f t="shared" si="317"/>
        <v>-0.38</v>
      </c>
      <c r="R338" s="241">
        <f t="shared" si="317"/>
        <v>0</v>
      </c>
      <c r="S338" s="241">
        <f t="shared" si="317"/>
        <v>0</v>
      </c>
      <c r="T338" s="241">
        <f t="shared" si="317"/>
        <v>-0.38</v>
      </c>
      <c r="U338" s="241">
        <f t="shared" si="317"/>
        <v>0</v>
      </c>
      <c r="V338" s="241">
        <f t="shared" si="317"/>
        <v>-9.9999999394639882E-4</v>
      </c>
      <c r="W338" s="241"/>
      <c r="X338" s="241"/>
      <c r="Y338" s="241"/>
      <c r="Z338" s="241"/>
      <c r="AA338" s="239"/>
      <c r="AB338" s="266"/>
    </row>
    <row r="339" spans="2:29" ht="66.75" customHeight="1" x14ac:dyDescent="0.2">
      <c r="B339" s="238"/>
      <c r="C339" s="238"/>
      <c r="D339" s="250" t="s">
        <v>197</v>
      </c>
      <c r="E339" s="246" t="s">
        <v>86</v>
      </c>
      <c r="F339" s="241">
        <v>1329330</v>
      </c>
      <c r="G339" s="241">
        <v>463260</v>
      </c>
      <c r="H339" s="241">
        <v>463260</v>
      </c>
      <c r="I339" s="241">
        <v>463259.61900000001</v>
      </c>
      <c r="J339" s="241">
        <f t="shared" si="313"/>
        <v>-0.3809999999939464</v>
      </c>
      <c r="K339" s="241">
        <v>463259.61900000001</v>
      </c>
      <c r="L339" s="242">
        <f t="shared" si="314"/>
        <v>99.99991775676726</v>
      </c>
      <c r="M339" s="242">
        <f t="shared" si="315"/>
        <v>1329330</v>
      </c>
      <c r="N339" s="241">
        <f>M339/F339*100</f>
        <v>100</v>
      </c>
      <c r="O339" s="241">
        <v>0</v>
      </c>
      <c r="P339" s="241">
        <f t="shared" si="316"/>
        <v>-0.3809999999939464</v>
      </c>
      <c r="Q339" s="241">
        <f>R339+S339+T339</f>
        <v>-0.38</v>
      </c>
      <c r="R339" s="242"/>
      <c r="S339" s="242"/>
      <c r="T339" s="241">
        <v>-0.38</v>
      </c>
      <c r="U339" s="241"/>
      <c r="V339" s="241">
        <f>P339-Q339-U339</f>
        <v>-9.9999999394639882E-4</v>
      </c>
      <c r="W339" s="260"/>
      <c r="X339" s="260"/>
      <c r="Y339" s="260"/>
      <c r="Z339" s="241"/>
      <c r="AA339" s="239" t="s">
        <v>66</v>
      </c>
      <c r="AB339" s="239" t="s">
        <v>66</v>
      </c>
    </row>
    <row r="340" spans="2:29" ht="43.5" customHeight="1" x14ac:dyDescent="0.2">
      <c r="B340" s="289" t="s">
        <v>165</v>
      </c>
      <c r="C340" s="289"/>
      <c r="D340" s="289"/>
      <c r="E340" s="277" t="s">
        <v>166</v>
      </c>
      <c r="F340" s="290">
        <f t="shared" ref="F340:K341" si="318">F341</f>
        <v>294840</v>
      </c>
      <c r="G340" s="290">
        <f t="shared" si="318"/>
        <v>294840</v>
      </c>
      <c r="H340" s="290">
        <f>+H341</f>
        <v>0</v>
      </c>
      <c r="I340" s="290">
        <f t="shared" si="318"/>
        <v>0</v>
      </c>
      <c r="J340" s="290">
        <f t="shared" si="318"/>
        <v>-294840</v>
      </c>
      <c r="K340" s="290">
        <f t="shared" si="318"/>
        <v>0</v>
      </c>
      <c r="L340" s="242">
        <v>0</v>
      </c>
      <c r="M340" s="290">
        <f t="shared" si="315"/>
        <v>294840</v>
      </c>
      <c r="N340" s="290">
        <f t="shared" ref="N340:P340" si="319">N341</f>
        <v>0</v>
      </c>
      <c r="O340" s="290">
        <f t="shared" si="319"/>
        <v>0</v>
      </c>
      <c r="P340" s="290">
        <f t="shared" si="319"/>
        <v>0</v>
      </c>
      <c r="Q340" s="290">
        <f>+R340+S340+T340</f>
        <v>0</v>
      </c>
      <c r="R340" s="290">
        <f>R341+R342</f>
        <v>0</v>
      </c>
      <c r="S340" s="290">
        <f t="shared" ref="S340:V340" si="320">S341</f>
        <v>0</v>
      </c>
      <c r="T340" s="290">
        <f t="shared" si="320"/>
        <v>0</v>
      </c>
      <c r="U340" s="290">
        <f t="shared" si="320"/>
        <v>0</v>
      </c>
      <c r="V340" s="290">
        <f t="shared" si="320"/>
        <v>0</v>
      </c>
      <c r="W340" s="291"/>
      <c r="X340" s="291"/>
      <c r="Y340" s="291"/>
      <c r="Z340" s="291"/>
      <c r="AA340" s="254"/>
      <c r="AB340" s="239"/>
    </row>
    <row r="341" spans="2:29" ht="25.5" x14ac:dyDescent="0.2">
      <c r="B341" s="289"/>
      <c r="C341" s="289" t="s">
        <v>46</v>
      </c>
      <c r="D341" s="289"/>
      <c r="E341" s="252" t="s">
        <v>167</v>
      </c>
      <c r="F341" s="290">
        <f>F342</f>
        <v>294840</v>
      </c>
      <c r="G341" s="290">
        <f t="shared" si="318"/>
        <v>294840</v>
      </c>
      <c r="H341" s="290">
        <f t="shared" si="318"/>
        <v>0</v>
      </c>
      <c r="I341" s="290">
        <f t="shared" si="318"/>
        <v>0</v>
      </c>
      <c r="J341" s="290">
        <f t="shared" si="318"/>
        <v>-294840</v>
      </c>
      <c r="K341" s="290">
        <f>K342</f>
        <v>0</v>
      </c>
      <c r="L341" s="242">
        <v>0</v>
      </c>
      <c r="M341" s="290">
        <f>M342</f>
        <v>294840</v>
      </c>
      <c r="N341" s="291">
        <v>0</v>
      </c>
      <c r="O341" s="291">
        <v>0</v>
      </c>
      <c r="P341" s="290">
        <f>P342</f>
        <v>0</v>
      </c>
      <c r="Q341" s="291">
        <f>Q342</f>
        <v>0</v>
      </c>
      <c r="R341" s="290">
        <v>0</v>
      </c>
      <c r="S341" s="290">
        <v>0</v>
      </c>
      <c r="T341" s="290">
        <f>T342</f>
        <v>0</v>
      </c>
      <c r="U341" s="290">
        <v>0</v>
      </c>
      <c r="V341" s="291">
        <v>0</v>
      </c>
      <c r="W341" s="291"/>
      <c r="X341" s="291"/>
      <c r="Y341" s="291"/>
      <c r="Z341" s="291"/>
      <c r="AA341" s="254"/>
      <c r="AB341" s="239"/>
    </row>
    <row r="342" spans="2:29" ht="52.5" customHeight="1" x14ac:dyDescent="0.2">
      <c r="B342" s="289"/>
      <c r="C342" s="289"/>
      <c r="D342" s="292" t="s">
        <v>77</v>
      </c>
      <c r="E342" s="293" t="s">
        <v>129</v>
      </c>
      <c r="F342" s="290">
        <v>294840</v>
      </c>
      <c r="G342" s="291">
        <v>294840</v>
      </c>
      <c r="H342" s="290">
        <v>0</v>
      </c>
      <c r="I342" s="290">
        <v>0</v>
      </c>
      <c r="J342" s="291">
        <f t="shared" si="313"/>
        <v>-294840</v>
      </c>
      <c r="K342" s="290">
        <v>0</v>
      </c>
      <c r="L342" s="242">
        <v>0</v>
      </c>
      <c r="M342" s="290">
        <f t="shared" ref="M342:M359" si="321">F342</f>
        <v>294840</v>
      </c>
      <c r="N342" s="291">
        <v>0</v>
      </c>
      <c r="O342" s="291">
        <v>0</v>
      </c>
      <c r="P342" s="291">
        <f t="shared" si="316"/>
        <v>0</v>
      </c>
      <c r="Q342" s="291">
        <f>T342+R342+S342</f>
        <v>0</v>
      </c>
      <c r="R342" s="290"/>
      <c r="S342" s="290"/>
      <c r="T342" s="290"/>
      <c r="U342" s="290"/>
      <c r="V342" s="291">
        <v>0</v>
      </c>
      <c r="W342" s="291"/>
      <c r="X342" s="291"/>
      <c r="Y342" s="291"/>
      <c r="Z342" s="291"/>
      <c r="AA342" s="239"/>
      <c r="AB342" s="239" t="s">
        <v>245</v>
      </c>
      <c r="AC342" s="262"/>
    </row>
    <row r="343" spans="2:29" ht="81.75" customHeight="1" x14ac:dyDescent="0.2">
      <c r="B343" s="245" t="s">
        <v>168</v>
      </c>
      <c r="C343" s="238"/>
      <c r="D343" s="238"/>
      <c r="E343" s="252" t="s">
        <v>273</v>
      </c>
      <c r="F343" s="241">
        <f t="shared" ref="F343:K343" si="322">F344</f>
        <v>788250</v>
      </c>
      <c r="G343" s="241">
        <f t="shared" si="322"/>
        <v>575154</v>
      </c>
      <c r="H343" s="241">
        <f t="shared" si="322"/>
        <v>502141</v>
      </c>
      <c r="I343" s="241">
        <f t="shared" si="322"/>
        <v>518104.3820000001</v>
      </c>
      <c r="J343" s="241">
        <f t="shared" si="322"/>
        <v>-57049.618000000002</v>
      </c>
      <c r="K343" s="241">
        <f t="shared" si="322"/>
        <v>501482.32400000008</v>
      </c>
      <c r="L343" s="242">
        <f t="shared" si="314"/>
        <v>99.868826484991274</v>
      </c>
      <c r="M343" s="241">
        <f t="shared" ref="M343:V343" si="323">M344</f>
        <v>788250</v>
      </c>
      <c r="N343" s="241">
        <f>M343/F343*100</f>
        <v>100</v>
      </c>
      <c r="O343" s="241">
        <f t="shared" si="323"/>
        <v>0</v>
      </c>
      <c r="P343" s="241">
        <f t="shared" si="323"/>
        <v>-658.67599999999368</v>
      </c>
      <c r="Q343" s="241">
        <f t="shared" si="323"/>
        <v>-658.673</v>
      </c>
      <c r="R343" s="241">
        <f t="shared" si="323"/>
        <v>0</v>
      </c>
      <c r="S343" s="241">
        <f t="shared" si="323"/>
        <v>0</v>
      </c>
      <c r="T343" s="241">
        <f t="shared" si="323"/>
        <v>-658.673</v>
      </c>
      <c r="U343" s="241">
        <f t="shared" si="323"/>
        <v>0</v>
      </c>
      <c r="V343" s="241">
        <f t="shared" si="323"/>
        <v>-1.9999999935246815E-3</v>
      </c>
      <c r="W343" s="241"/>
      <c r="X343" s="241"/>
      <c r="Y343" s="241"/>
      <c r="Z343" s="241"/>
      <c r="AA343" s="257"/>
      <c r="AB343" s="244"/>
    </row>
    <row r="344" spans="2:29" ht="25.5" x14ac:dyDescent="0.2">
      <c r="B344" s="245"/>
      <c r="C344" s="238" t="s">
        <v>46</v>
      </c>
      <c r="D344" s="238"/>
      <c r="E344" s="269" t="s">
        <v>47</v>
      </c>
      <c r="F344" s="241">
        <f t="shared" ref="F344:K344" si="324">SUM(F345:F358)</f>
        <v>788250</v>
      </c>
      <c r="G344" s="241">
        <f t="shared" si="324"/>
        <v>575154</v>
      </c>
      <c r="H344" s="241">
        <f t="shared" si="324"/>
        <v>502141</v>
      </c>
      <c r="I344" s="241">
        <f t="shared" si="324"/>
        <v>518104.3820000001</v>
      </c>
      <c r="J344" s="241">
        <f t="shared" si="324"/>
        <v>-57049.618000000002</v>
      </c>
      <c r="K344" s="241">
        <f t="shared" si="324"/>
        <v>501482.32400000008</v>
      </c>
      <c r="L344" s="242">
        <f t="shared" si="314"/>
        <v>99.868826484991274</v>
      </c>
      <c r="M344" s="241">
        <f t="shared" ref="M344:V344" si="325">SUM(M345:M358)</f>
        <v>788250</v>
      </c>
      <c r="N344" s="241">
        <f t="shared" si="325"/>
        <v>1400</v>
      </c>
      <c r="O344" s="241">
        <f t="shared" si="325"/>
        <v>0</v>
      </c>
      <c r="P344" s="241">
        <f t="shared" si="325"/>
        <v>-658.67599999999368</v>
      </c>
      <c r="Q344" s="241">
        <f t="shared" si="325"/>
        <v>-658.673</v>
      </c>
      <c r="R344" s="241">
        <f t="shared" si="325"/>
        <v>0</v>
      </c>
      <c r="S344" s="241">
        <f t="shared" si="325"/>
        <v>0</v>
      </c>
      <c r="T344" s="241">
        <f t="shared" si="325"/>
        <v>-658.673</v>
      </c>
      <c r="U344" s="241">
        <f t="shared" si="325"/>
        <v>0</v>
      </c>
      <c r="V344" s="241">
        <f t="shared" si="325"/>
        <v>-1.9999999935246815E-3</v>
      </c>
      <c r="W344" s="241"/>
      <c r="X344" s="241"/>
      <c r="Y344" s="241"/>
      <c r="Z344" s="241"/>
      <c r="AA344" s="244"/>
      <c r="AB344" s="244"/>
    </row>
    <row r="345" spans="2:29" ht="63.75" x14ac:dyDescent="0.2">
      <c r="B345" s="238"/>
      <c r="C345" s="238"/>
      <c r="D345" s="238" t="s">
        <v>88</v>
      </c>
      <c r="E345" s="247" t="s">
        <v>49</v>
      </c>
      <c r="F345" s="241">
        <v>506957</v>
      </c>
      <c r="G345" s="241">
        <v>335850</v>
      </c>
      <c r="H345" s="241">
        <v>335850</v>
      </c>
      <c r="I345" s="241">
        <v>335838.07</v>
      </c>
      <c r="J345" s="241">
        <f t="shared" ref="J345:J359" si="326">I345-G345</f>
        <v>-11.929999999993015</v>
      </c>
      <c r="K345" s="241">
        <v>335838.07</v>
      </c>
      <c r="L345" s="242">
        <f t="shared" si="314"/>
        <v>99.9964478189668</v>
      </c>
      <c r="M345" s="242">
        <f t="shared" si="321"/>
        <v>506957</v>
      </c>
      <c r="N345" s="241">
        <v>100</v>
      </c>
      <c r="O345" s="241">
        <f t="shared" ref="O345:O349" si="327">M345-F345</f>
        <v>0</v>
      </c>
      <c r="P345" s="241">
        <f t="shared" ref="P345:P359" si="328">K345-H345</f>
        <v>-11.929999999993015</v>
      </c>
      <c r="Q345" s="241">
        <f>+R345+S345+T345</f>
        <v>-11.93</v>
      </c>
      <c r="R345" s="241"/>
      <c r="S345" s="242"/>
      <c r="T345" s="242">
        <v>-11.93</v>
      </c>
      <c r="U345" s="241"/>
      <c r="V345" s="241">
        <f t="shared" ref="V345:V351" si="329">P345-Q345-U345</f>
        <v>6.9846350925217848E-12</v>
      </c>
      <c r="W345" s="241"/>
      <c r="X345" s="241"/>
      <c r="Y345" s="241"/>
      <c r="Z345" s="241"/>
      <c r="AA345" s="239" t="s">
        <v>66</v>
      </c>
      <c r="AB345" s="239" t="s">
        <v>66</v>
      </c>
    </row>
    <row r="346" spans="2:29" x14ac:dyDescent="0.2">
      <c r="B346" s="238"/>
      <c r="C346" s="238"/>
      <c r="D346" s="238" t="s">
        <v>101</v>
      </c>
      <c r="E346" s="247" t="s">
        <v>56</v>
      </c>
      <c r="F346" s="241">
        <v>27120</v>
      </c>
      <c r="G346" s="241">
        <v>20765</v>
      </c>
      <c r="H346" s="241">
        <v>20765</v>
      </c>
      <c r="I346" s="241">
        <v>20765</v>
      </c>
      <c r="J346" s="241">
        <f t="shared" si="326"/>
        <v>0</v>
      </c>
      <c r="K346" s="241">
        <v>20765</v>
      </c>
      <c r="L346" s="242">
        <f t="shared" si="314"/>
        <v>100</v>
      </c>
      <c r="M346" s="242">
        <f t="shared" si="321"/>
        <v>27120</v>
      </c>
      <c r="N346" s="241">
        <v>100</v>
      </c>
      <c r="O346" s="241">
        <f t="shared" si="327"/>
        <v>0</v>
      </c>
      <c r="P346" s="241">
        <f t="shared" si="328"/>
        <v>0</v>
      </c>
      <c r="Q346" s="241">
        <f t="shared" ref="Q346:Q359" si="330">R346+S346+T346</f>
        <v>0</v>
      </c>
      <c r="R346" s="241"/>
      <c r="S346" s="241"/>
      <c r="T346" s="241"/>
      <c r="U346" s="241"/>
      <c r="V346" s="241">
        <f t="shared" si="329"/>
        <v>0</v>
      </c>
      <c r="W346" s="241"/>
      <c r="X346" s="241"/>
      <c r="Y346" s="241"/>
      <c r="Z346" s="241"/>
      <c r="AA346" s="239"/>
      <c r="AB346" s="239"/>
    </row>
    <row r="347" spans="2:29" ht="38.25" x14ac:dyDescent="0.2">
      <c r="B347" s="245"/>
      <c r="C347" s="238"/>
      <c r="D347" s="250" t="s">
        <v>57</v>
      </c>
      <c r="E347" s="251" t="s">
        <v>58</v>
      </c>
      <c r="F347" s="241">
        <v>18896</v>
      </c>
      <c r="G347" s="241">
        <v>11600</v>
      </c>
      <c r="H347" s="241">
        <v>11600</v>
      </c>
      <c r="I347" s="241">
        <v>11600</v>
      </c>
      <c r="J347" s="241">
        <f t="shared" si="326"/>
        <v>0</v>
      </c>
      <c r="K347" s="241">
        <v>11600</v>
      </c>
      <c r="L347" s="242">
        <f t="shared" si="314"/>
        <v>100</v>
      </c>
      <c r="M347" s="242">
        <f t="shared" si="321"/>
        <v>18896</v>
      </c>
      <c r="N347" s="241">
        <f t="shared" ref="N347:N359" si="331">M347/F347*100</f>
        <v>100</v>
      </c>
      <c r="O347" s="241">
        <f t="shared" si="327"/>
        <v>0</v>
      </c>
      <c r="P347" s="241">
        <f t="shared" si="328"/>
        <v>0</v>
      </c>
      <c r="Q347" s="241">
        <f t="shared" si="330"/>
        <v>0</v>
      </c>
      <c r="R347" s="242"/>
      <c r="S347" s="242"/>
      <c r="T347" s="241"/>
      <c r="U347" s="241"/>
      <c r="V347" s="241">
        <v>0</v>
      </c>
      <c r="W347" s="241"/>
      <c r="X347" s="241"/>
      <c r="Y347" s="241"/>
      <c r="Z347" s="241"/>
      <c r="AA347" s="239"/>
      <c r="AB347" s="239"/>
    </row>
    <row r="348" spans="2:29" x14ac:dyDescent="0.2">
      <c r="B348" s="238"/>
      <c r="C348" s="238"/>
      <c r="D348" s="238" t="s">
        <v>59</v>
      </c>
      <c r="E348" s="247" t="s">
        <v>60</v>
      </c>
      <c r="F348" s="241">
        <v>28405</v>
      </c>
      <c r="G348" s="241">
        <v>17500</v>
      </c>
      <c r="H348" s="241">
        <v>17500</v>
      </c>
      <c r="I348" s="241">
        <v>17500</v>
      </c>
      <c r="J348" s="241">
        <f t="shared" si="326"/>
        <v>0</v>
      </c>
      <c r="K348" s="241">
        <v>17500</v>
      </c>
      <c r="L348" s="242">
        <f t="shared" si="314"/>
        <v>100</v>
      </c>
      <c r="M348" s="242">
        <f t="shared" si="321"/>
        <v>28405</v>
      </c>
      <c r="N348" s="241">
        <v>100</v>
      </c>
      <c r="O348" s="241">
        <f t="shared" si="327"/>
        <v>0</v>
      </c>
      <c r="P348" s="241">
        <f t="shared" si="328"/>
        <v>0</v>
      </c>
      <c r="Q348" s="241">
        <f t="shared" si="330"/>
        <v>0</v>
      </c>
      <c r="R348" s="241"/>
      <c r="S348" s="241"/>
      <c r="T348" s="241"/>
      <c r="U348" s="241"/>
      <c r="V348" s="241">
        <v>0</v>
      </c>
      <c r="W348" s="241"/>
      <c r="X348" s="241"/>
      <c r="Y348" s="241"/>
      <c r="Z348" s="241"/>
      <c r="AA348" s="239"/>
      <c r="AB348" s="239"/>
    </row>
    <row r="349" spans="2:29" ht="42" customHeight="1" x14ac:dyDescent="0.2">
      <c r="B349" s="238"/>
      <c r="C349" s="238"/>
      <c r="D349" s="238" t="s">
        <v>61</v>
      </c>
      <c r="E349" s="247" t="s">
        <v>102</v>
      </c>
      <c r="F349" s="241">
        <v>24078</v>
      </c>
      <c r="G349" s="241">
        <v>14784</v>
      </c>
      <c r="H349" s="241">
        <v>14784</v>
      </c>
      <c r="I349" s="241">
        <v>14784</v>
      </c>
      <c r="J349" s="241">
        <f t="shared" si="326"/>
        <v>0</v>
      </c>
      <c r="K349" s="241">
        <v>14784</v>
      </c>
      <c r="L349" s="242">
        <f t="shared" si="314"/>
        <v>100</v>
      </c>
      <c r="M349" s="242">
        <f t="shared" si="321"/>
        <v>24078</v>
      </c>
      <c r="N349" s="241">
        <f t="shared" si="331"/>
        <v>100</v>
      </c>
      <c r="O349" s="241">
        <f t="shared" si="327"/>
        <v>0</v>
      </c>
      <c r="P349" s="241">
        <f t="shared" si="328"/>
        <v>0</v>
      </c>
      <c r="Q349" s="241">
        <f t="shared" si="330"/>
        <v>0</v>
      </c>
      <c r="R349" s="241"/>
      <c r="S349" s="241"/>
      <c r="T349" s="241"/>
      <c r="U349" s="241"/>
      <c r="V349" s="241">
        <f t="shared" si="329"/>
        <v>0</v>
      </c>
      <c r="W349" s="241"/>
      <c r="X349" s="241"/>
      <c r="Y349" s="241"/>
      <c r="Z349" s="241"/>
      <c r="AA349" s="239"/>
      <c r="AB349" s="239"/>
    </row>
    <row r="350" spans="2:29" ht="51" x14ac:dyDescent="0.2">
      <c r="B350" s="238"/>
      <c r="C350" s="238"/>
      <c r="D350" s="238" t="s">
        <v>64</v>
      </c>
      <c r="E350" s="295" t="s">
        <v>65</v>
      </c>
      <c r="F350" s="241">
        <v>16195</v>
      </c>
      <c r="G350" s="241">
        <v>9180</v>
      </c>
      <c r="H350" s="241">
        <v>9180</v>
      </c>
      <c r="I350" s="241">
        <v>9180</v>
      </c>
      <c r="J350" s="241">
        <f t="shared" si="326"/>
        <v>0</v>
      </c>
      <c r="K350" s="241">
        <v>9180</v>
      </c>
      <c r="L350" s="242">
        <f t="shared" si="314"/>
        <v>100</v>
      </c>
      <c r="M350" s="242">
        <f t="shared" si="321"/>
        <v>16195</v>
      </c>
      <c r="N350" s="241">
        <v>100</v>
      </c>
      <c r="O350" s="241">
        <v>0</v>
      </c>
      <c r="P350" s="241">
        <f t="shared" si="328"/>
        <v>0</v>
      </c>
      <c r="Q350" s="241">
        <f t="shared" si="330"/>
        <v>0</v>
      </c>
      <c r="R350" s="241"/>
      <c r="S350" s="241"/>
      <c r="T350" s="241"/>
      <c r="U350" s="241"/>
      <c r="V350" s="241">
        <f t="shared" si="329"/>
        <v>0</v>
      </c>
      <c r="W350" s="241"/>
      <c r="X350" s="241"/>
      <c r="Y350" s="241"/>
      <c r="Z350" s="241"/>
      <c r="AA350" s="239"/>
      <c r="AB350" s="239"/>
    </row>
    <row r="351" spans="2:29" ht="67.5" customHeight="1" x14ac:dyDescent="0.2">
      <c r="B351" s="245"/>
      <c r="C351" s="238"/>
      <c r="D351" s="250" t="s">
        <v>71</v>
      </c>
      <c r="E351" s="246" t="s">
        <v>104</v>
      </c>
      <c r="F351" s="241">
        <v>8750</v>
      </c>
      <c r="G351" s="241">
        <v>8750</v>
      </c>
      <c r="H351" s="241">
        <v>4291</v>
      </c>
      <c r="I351" s="241">
        <v>4290.0029999999997</v>
      </c>
      <c r="J351" s="241">
        <f t="shared" si="326"/>
        <v>-4459.9970000000003</v>
      </c>
      <c r="K351" s="241">
        <v>4290.0029999999997</v>
      </c>
      <c r="L351" s="242">
        <f t="shared" si="314"/>
        <v>99.976765322768586</v>
      </c>
      <c r="M351" s="242">
        <f t="shared" si="321"/>
        <v>8750</v>
      </c>
      <c r="N351" s="241">
        <f t="shared" si="331"/>
        <v>100</v>
      </c>
      <c r="O351" s="241">
        <f t="shared" ref="O351:O357" si="332">M351-F351</f>
        <v>0</v>
      </c>
      <c r="P351" s="241">
        <f t="shared" si="328"/>
        <v>-0.99700000000029831</v>
      </c>
      <c r="Q351" s="241">
        <f t="shared" si="330"/>
        <v>-0.996</v>
      </c>
      <c r="R351" s="241"/>
      <c r="S351" s="242"/>
      <c r="T351" s="241">
        <v>-0.996</v>
      </c>
      <c r="U351" s="260"/>
      <c r="V351" s="241">
        <f t="shared" si="329"/>
        <v>-1.0000000002983178E-3</v>
      </c>
      <c r="W351" s="260"/>
      <c r="X351" s="260"/>
      <c r="Y351" s="260"/>
      <c r="Z351" s="260"/>
      <c r="AA351" s="239" t="s">
        <v>66</v>
      </c>
      <c r="AB351" s="239" t="s">
        <v>66</v>
      </c>
    </row>
    <row r="352" spans="2:29" s="301" customFormat="1" ht="25.5" x14ac:dyDescent="0.2">
      <c r="B352" s="296"/>
      <c r="C352" s="296"/>
      <c r="D352" s="296" t="s">
        <v>97</v>
      </c>
      <c r="E352" s="297" t="s">
        <v>98</v>
      </c>
      <c r="F352" s="298">
        <v>5608</v>
      </c>
      <c r="G352" s="298">
        <v>4484</v>
      </c>
      <c r="H352" s="298">
        <v>4484</v>
      </c>
      <c r="I352" s="298">
        <v>4483.9989999999998</v>
      </c>
      <c r="J352" s="298">
        <f t="shared" si="326"/>
        <v>-1.0000000002037268E-3</v>
      </c>
      <c r="K352" s="298">
        <v>4483.9989999999998</v>
      </c>
      <c r="L352" s="242">
        <f t="shared" si="314"/>
        <v>99.999977698483491</v>
      </c>
      <c r="M352" s="299">
        <f t="shared" si="321"/>
        <v>5608</v>
      </c>
      <c r="N352" s="298">
        <f t="shared" si="331"/>
        <v>100</v>
      </c>
      <c r="O352" s="298">
        <f t="shared" si="332"/>
        <v>0</v>
      </c>
      <c r="P352" s="298">
        <f t="shared" si="328"/>
        <v>-1.0000000002037268E-3</v>
      </c>
      <c r="Q352" s="298">
        <f t="shared" si="330"/>
        <v>0</v>
      </c>
      <c r="R352" s="299"/>
      <c r="S352" s="299"/>
      <c r="T352" s="298"/>
      <c r="U352" s="298"/>
      <c r="V352" s="298">
        <v>0</v>
      </c>
      <c r="W352" s="298"/>
      <c r="X352" s="298"/>
      <c r="Y352" s="298"/>
      <c r="Z352" s="298"/>
      <c r="AA352" s="239"/>
      <c r="AB352" s="239"/>
    </row>
    <row r="353" spans="2:672" s="301" customFormat="1" ht="66" customHeight="1" x14ac:dyDescent="0.2">
      <c r="B353" s="296"/>
      <c r="C353" s="296"/>
      <c r="D353" s="302" t="s">
        <v>73</v>
      </c>
      <c r="E353" s="303" t="s">
        <v>74</v>
      </c>
      <c r="F353" s="298">
        <v>17715</v>
      </c>
      <c r="G353" s="298">
        <v>17715</v>
      </c>
      <c r="H353" s="298">
        <v>10264</v>
      </c>
      <c r="I353" s="298">
        <v>17641.348999999998</v>
      </c>
      <c r="J353" s="298">
        <f t="shared" si="326"/>
        <v>-73.651000000001659</v>
      </c>
      <c r="K353" s="298">
        <v>10263.999</v>
      </c>
      <c r="L353" s="242">
        <f t="shared" si="314"/>
        <v>99.99999025720966</v>
      </c>
      <c r="M353" s="299">
        <f t="shared" si="321"/>
        <v>17715</v>
      </c>
      <c r="N353" s="298">
        <f t="shared" si="331"/>
        <v>100</v>
      </c>
      <c r="O353" s="298">
        <f t="shared" si="332"/>
        <v>0</v>
      </c>
      <c r="P353" s="298">
        <f t="shared" si="328"/>
        <v>-1.0000000002037268E-3</v>
      </c>
      <c r="Q353" s="298">
        <f t="shared" si="330"/>
        <v>0</v>
      </c>
      <c r="R353" s="299"/>
      <c r="S353" s="299"/>
      <c r="T353" s="299"/>
      <c r="U353" s="298"/>
      <c r="V353" s="298">
        <f t="shared" ref="V353:V358" si="333">P353-Q353-U353</f>
        <v>-1.0000000002037268E-3</v>
      </c>
      <c r="W353" s="298"/>
      <c r="X353" s="298"/>
      <c r="Y353" s="298"/>
      <c r="Z353" s="298"/>
      <c r="AA353" s="239"/>
      <c r="AB353" s="239" t="s">
        <v>66</v>
      </c>
    </row>
    <row r="354" spans="2:672" s="301" customFormat="1" ht="66" customHeight="1" x14ac:dyDescent="0.2">
      <c r="B354" s="296"/>
      <c r="C354" s="296"/>
      <c r="D354" s="302" t="s">
        <v>75</v>
      </c>
      <c r="E354" s="303" t="s">
        <v>76</v>
      </c>
      <c r="F354" s="298">
        <v>3962</v>
      </c>
      <c r="G354" s="298">
        <v>3962</v>
      </c>
      <c r="H354" s="298">
        <v>3576</v>
      </c>
      <c r="I354" s="298">
        <v>3269.6550000000002</v>
      </c>
      <c r="J354" s="298">
        <f t="shared" si="326"/>
        <v>-692.3449999999998</v>
      </c>
      <c r="K354" s="298">
        <v>2931</v>
      </c>
      <c r="L354" s="242">
        <f t="shared" si="314"/>
        <v>81.963087248322154</v>
      </c>
      <c r="M354" s="299">
        <f t="shared" si="321"/>
        <v>3962</v>
      </c>
      <c r="N354" s="298">
        <f t="shared" si="331"/>
        <v>100</v>
      </c>
      <c r="O354" s="298">
        <f t="shared" si="332"/>
        <v>0</v>
      </c>
      <c r="P354" s="298">
        <f t="shared" si="328"/>
        <v>-645</v>
      </c>
      <c r="Q354" s="298">
        <f t="shared" si="330"/>
        <v>-645</v>
      </c>
      <c r="R354" s="299"/>
      <c r="S354" s="299"/>
      <c r="T354" s="299">
        <v>-645</v>
      </c>
      <c r="U354" s="298"/>
      <c r="V354" s="298">
        <v>0</v>
      </c>
      <c r="W354" s="298"/>
      <c r="X354" s="298"/>
      <c r="Y354" s="298"/>
      <c r="Z354" s="298"/>
      <c r="AA354" s="239" t="s">
        <v>66</v>
      </c>
      <c r="AB354" s="239" t="s">
        <v>66</v>
      </c>
    </row>
    <row r="355" spans="2:672" s="301" customFormat="1" ht="66.75" customHeight="1" x14ac:dyDescent="0.2">
      <c r="B355" s="305"/>
      <c r="C355" s="296"/>
      <c r="D355" s="302" t="s">
        <v>77</v>
      </c>
      <c r="E355" s="303" t="s">
        <v>78</v>
      </c>
      <c r="F355" s="298">
        <v>116972</v>
      </c>
      <c r="G355" s="298">
        <v>116972</v>
      </c>
      <c r="H355" s="298">
        <v>64426</v>
      </c>
      <c r="I355" s="298">
        <v>73332.053</v>
      </c>
      <c r="J355" s="298">
        <f t="shared" si="326"/>
        <v>-43639.947</v>
      </c>
      <c r="K355" s="298">
        <v>64426</v>
      </c>
      <c r="L355" s="242">
        <f t="shared" si="314"/>
        <v>100</v>
      </c>
      <c r="M355" s="299">
        <f t="shared" si="321"/>
        <v>116972</v>
      </c>
      <c r="N355" s="298">
        <f t="shared" si="331"/>
        <v>100</v>
      </c>
      <c r="O355" s="298">
        <f t="shared" si="332"/>
        <v>0</v>
      </c>
      <c r="P355" s="298">
        <f t="shared" si="328"/>
        <v>0</v>
      </c>
      <c r="Q355" s="298">
        <f t="shared" si="330"/>
        <v>0</v>
      </c>
      <c r="R355" s="298"/>
      <c r="S355" s="299"/>
      <c r="T355" s="298"/>
      <c r="U355" s="306"/>
      <c r="V355" s="298">
        <f t="shared" si="333"/>
        <v>0</v>
      </c>
      <c r="W355" s="306"/>
      <c r="X355" s="306"/>
      <c r="Y355" s="306"/>
      <c r="Z355" s="306"/>
      <c r="AA355" s="239"/>
      <c r="AB355" s="239" t="s">
        <v>66</v>
      </c>
    </row>
    <row r="356" spans="2:672" ht="65.25" customHeight="1" x14ac:dyDescent="0.2">
      <c r="B356" s="245"/>
      <c r="C356" s="238"/>
      <c r="D356" s="250" t="s">
        <v>79</v>
      </c>
      <c r="E356" s="246" t="s">
        <v>80</v>
      </c>
      <c r="F356" s="242">
        <v>847</v>
      </c>
      <c r="G356" s="242">
        <v>847</v>
      </c>
      <c r="H356" s="242">
        <v>847</v>
      </c>
      <c r="I356" s="242">
        <v>846.44500000000005</v>
      </c>
      <c r="J356" s="241">
        <f>I356-G356</f>
        <v>-0.55499999999994998</v>
      </c>
      <c r="K356" s="242">
        <v>846.44500000000005</v>
      </c>
      <c r="L356" s="242">
        <f t="shared" si="314"/>
        <v>99.934474616292803</v>
      </c>
      <c r="M356" s="242">
        <f t="shared" si="321"/>
        <v>847</v>
      </c>
      <c r="N356" s="241">
        <f t="shared" si="331"/>
        <v>100</v>
      </c>
      <c r="O356" s="241">
        <f t="shared" si="332"/>
        <v>0</v>
      </c>
      <c r="P356" s="241">
        <f t="shared" si="328"/>
        <v>-0.55499999999994998</v>
      </c>
      <c r="Q356" s="241">
        <f t="shared" si="330"/>
        <v>-0.55500000000000005</v>
      </c>
      <c r="R356" s="242"/>
      <c r="S356" s="253"/>
      <c r="T356" s="253">
        <v>-0.55500000000000005</v>
      </c>
      <c r="U356" s="242"/>
      <c r="V356" s="241">
        <v>0</v>
      </c>
      <c r="W356" s="241"/>
      <c r="X356" s="241"/>
      <c r="Y356" s="241"/>
      <c r="Z356" s="241"/>
      <c r="AA356" s="239" t="s">
        <v>66</v>
      </c>
      <c r="AB356" s="239" t="s">
        <v>66</v>
      </c>
    </row>
    <row r="357" spans="2:672" ht="38.25" x14ac:dyDescent="0.2">
      <c r="B357" s="245"/>
      <c r="C357" s="238"/>
      <c r="D357" s="250" t="s">
        <v>206</v>
      </c>
      <c r="E357" s="247" t="s">
        <v>207</v>
      </c>
      <c r="F357" s="241">
        <v>45</v>
      </c>
      <c r="G357" s="241">
        <v>45</v>
      </c>
      <c r="H357" s="241">
        <v>45</v>
      </c>
      <c r="I357" s="241">
        <v>45</v>
      </c>
      <c r="J357" s="241">
        <f t="shared" si="326"/>
        <v>0</v>
      </c>
      <c r="K357" s="241">
        <v>45</v>
      </c>
      <c r="L357" s="242">
        <f t="shared" si="314"/>
        <v>100</v>
      </c>
      <c r="M357" s="242">
        <f t="shared" si="321"/>
        <v>45</v>
      </c>
      <c r="N357" s="241">
        <f t="shared" si="331"/>
        <v>100</v>
      </c>
      <c r="O357" s="241">
        <f t="shared" si="332"/>
        <v>0</v>
      </c>
      <c r="P357" s="241">
        <f t="shared" si="328"/>
        <v>0</v>
      </c>
      <c r="Q357" s="241">
        <f t="shared" si="330"/>
        <v>0</v>
      </c>
      <c r="R357" s="242"/>
      <c r="S357" s="242"/>
      <c r="T357" s="241"/>
      <c r="U357" s="241"/>
      <c r="V357" s="241">
        <f t="shared" si="333"/>
        <v>0</v>
      </c>
      <c r="W357" s="241"/>
      <c r="X357" s="241"/>
      <c r="Y357" s="241"/>
      <c r="Z357" s="241"/>
      <c r="AA357" s="239"/>
      <c r="AB357" s="239"/>
    </row>
    <row r="358" spans="2:672" ht="71.25" customHeight="1" x14ac:dyDescent="0.2">
      <c r="B358" s="238"/>
      <c r="C358" s="238"/>
      <c r="D358" s="250" t="s">
        <v>85</v>
      </c>
      <c r="E358" s="246" t="s">
        <v>86</v>
      </c>
      <c r="F358" s="241">
        <v>12700</v>
      </c>
      <c r="G358" s="241">
        <v>12700</v>
      </c>
      <c r="H358" s="241">
        <v>4529</v>
      </c>
      <c r="I358" s="241">
        <v>4528.808</v>
      </c>
      <c r="J358" s="241">
        <f t="shared" si="326"/>
        <v>-8171.192</v>
      </c>
      <c r="K358" s="241">
        <v>4528.808</v>
      </c>
      <c r="L358" s="242">
        <f t="shared" si="314"/>
        <v>99.99576065356591</v>
      </c>
      <c r="M358" s="242">
        <f t="shared" si="321"/>
        <v>12700</v>
      </c>
      <c r="N358" s="241">
        <f t="shared" si="331"/>
        <v>100</v>
      </c>
      <c r="O358" s="241">
        <v>0</v>
      </c>
      <c r="P358" s="241">
        <f t="shared" si="328"/>
        <v>-0.19200000000000728</v>
      </c>
      <c r="Q358" s="241">
        <f t="shared" si="330"/>
        <v>-0.192</v>
      </c>
      <c r="R358" s="242"/>
      <c r="S358" s="242"/>
      <c r="T358" s="241">
        <v>-0.192</v>
      </c>
      <c r="U358" s="241"/>
      <c r="V358" s="241">
        <f t="shared" si="333"/>
        <v>-7.2719608112947753E-15</v>
      </c>
      <c r="W358" s="260"/>
      <c r="X358" s="260"/>
      <c r="Y358" s="260"/>
      <c r="Z358" s="241"/>
      <c r="AA358" s="239" t="s">
        <v>66</v>
      </c>
      <c r="AB358" s="239" t="s">
        <v>66</v>
      </c>
    </row>
    <row r="359" spans="2:672" s="307" customFormat="1" ht="40.5" customHeight="1" x14ac:dyDescent="0.2">
      <c r="B359" s="245" t="s">
        <v>170</v>
      </c>
      <c r="C359" s="238" t="s">
        <v>171</v>
      </c>
      <c r="D359" s="238" t="s">
        <v>77</v>
      </c>
      <c r="E359" s="247" t="s">
        <v>172</v>
      </c>
      <c r="F359" s="241">
        <v>17845</v>
      </c>
      <c r="G359" s="241">
        <v>17845</v>
      </c>
      <c r="H359" s="241">
        <v>9358</v>
      </c>
      <c r="I359" s="241">
        <v>17845</v>
      </c>
      <c r="J359" s="241">
        <f t="shared" si="326"/>
        <v>0</v>
      </c>
      <c r="K359" s="241">
        <v>9357.1859999999997</v>
      </c>
      <c r="L359" s="242">
        <f t="shared" si="314"/>
        <v>99.991301560162427</v>
      </c>
      <c r="M359" s="242">
        <f t="shared" si="321"/>
        <v>17845</v>
      </c>
      <c r="N359" s="241">
        <f t="shared" si="331"/>
        <v>100</v>
      </c>
      <c r="O359" s="241">
        <v>0</v>
      </c>
      <c r="P359" s="241">
        <f t="shared" si="328"/>
        <v>-0.81400000000030559</v>
      </c>
      <c r="Q359" s="241">
        <f t="shared" si="330"/>
        <v>-0.81299999999999994</v>
      </c>
      <c r="R359" s="241"/>
      <c r="S359" s="242"/>
      <c r="T359" s="241">
        <v>-0.81299999999999994</v>
      </c>
      <c r="U359" s="241"/>
      <c r="V359" s="241">
        <v>0</v>
      </c>
      <c r="W359" s="241"/>
      <c r="X359" s="241"/>
      <c r="Y359" s="241"/>
      <c r="Z359" s="241"/>
      <c r="AA359" s="428" t="s">
        <v>66</v>
      </c>
      <c r="AB359" s="428"/>
    </row>
    <row r="360" spans="2:672" ht="25.5" x14ac:dyDescent="0.2">
      <c r="B360" s="289" t="s">
        <v>187</v>
      </c>
      <c r="C360" s="289"/>
      <c r="D360" s="289"/>
      <c r="E360" s="277" t="s">
        <v>188</v>
      </c>
      <c r="F360" s="290">
        <f t="shared" ref="F360:K360" si="334">F361+F363</f>
        <v>416747</v>
      </c>
      <c r="G360" s="290">
        <f t="shared" si="334"/>
        <v>416747</v>
      </c>
      <c r="H360" s="290">
        <f t="shared" si="334"/>
        <v>183478</v>
      </c>
      <c r="I360" s="290">
        <f t="shared" si="334"/>
        <v>386545.842</v>
      </c>
      <c r="J360" s="290">
        <f t="shared" si="334"/>
        <v>-30201.157999999996</v>
      </c>
      <c r="K360" s="290">
        <f t="shared" si="334"/>
        <v>183478</v>
      </c>
      <c r="L360" s="242">
        <f t="shared" si="314"/>
        <v>100</v>
      </c>
      <c r="M360" s="290">
        <f t="shared" ref="M360:Q360" si="335">M361+M363</f>
        <v>416747</v>
      </c>
      <c r="N360" s="290">
        <f t="shared" si="335"/>
        <v>0</v>
      </c>
      <c r="O360" s="290">
        <f t="shared" si="335"/>
        <v>0</v>
      </c>
      <c r="P360" s="290">
        <f t="shared" si="335"/>
        <v>0</v>
      </c>
      <c r="Q360" s="290">
        <f t="shared" si="335"/>
        <v>0</v>
      </c>
      <c r="R360" s="290">
        <f>R361+R362</f>
        <v>0</v>
      </c>
      <c r="S360" s="290">
        <f t="shared" ref="S360:V366" si="336">S361</f>
        <v>0</v>
      </c>
      <c r="T360" s="290">
        <f t="shared" si="336"/>
        <v>0</v>
      </c>
      <c r="U360" s="290">
        <f t="shared" si="336"/>
        <v>0</v>
      </c>
      <c r="V360" s="290">
        <f t="shared" si="336"/>
        <v>0</v>
      </c>
      <c r="W360" s="291"/>
      <c r="X360" s="291"/>
      <c r="Y360" s="291"/>
      <c r="Z360" s="291"/>
      <c r="AA360" s="254"/>
      <c r="AB360" s="239"/>
    </row>
    <row r="361" spans="2:672" ht="42.75" customHeight="1" x14ac:dyDescent="0.2">
      <c r="B361" s="289"/>
      <c r="C361" s="289" t="s">
        <v>88</v>
      </c>
      <c r="D361" s="289"/>
      <c r="E361" s="252" t="s">
        <v>189</v>
      </c>
      <c r="F361" s="290">
        <f t="shared" ref="F361:K361" si="337">F362</f>
        <v>287514</v>
      </c>
      <c r="G361" s="290">
        <f t="shared" si="337"/>
        <v>287514</v>
      </c>
      <c r="H361" s="290">
        <f t="shared" si="337"/>
        <v>116183</v>
      </c>
      <c r="I361" s="290">
        <f t="shared" si="337"/>
        <v>259332.864</v>
      </c>
      <c r="J361" s="290">
        <f t="shared" si="337"/>
        <v>-28181.135999999999</v>
      </c>
      <c r="K361" s="290">
        <f t="shared" si="337"/>
        <v>116183</v>
      </c>
      <c r="L361" s="242">
        <f t="shared" si="314"/>
        <v>100</v>
      </c>
      <c r="M361" s="290">
        <f t="shared" ref="M361:Q361" si="338">M362</f>
        <v>287514</v>
      </c>
      <c r="N361" s="290">
        <f t="shared" si="338"/>
        <v>0</v>
      </c>
      <c r="O361" s="290">
        <f t="shared" si="338"/>
        <v>0</v>
      </c>
      <c r="P361" s="290">
        <f t="shared" si="338"/>
        <v>0</v>
      </c>
      <c r="Q361" s="290">
        <f t="shared" si="338"/>
        <v>0</v>
      </c>
      <c r="R361" s="290">
        <v>0</v>
      </c>
      <c r="S361" s="290">
        <v>0</v>
      </c>
      <c r="T361" s="290">
        <f t="shared" si="336"/>
        <v>0</v>
      </c>
      <c r="U361" s="290">
        <v>0</v>
      </c>
      <c r="V361" s="291">
        <v>0</v>
      </c>
      <c r="W361" s="291"/>
      <c r="X361" s="291"/>
      <c r="Y361" s="291"/>
      <c r="Z361" s="291"/>
      <c r="AA361" s="254"/>
      <c r="AB361" s="239"/>
    </row>
    <row r="362" spans="2:672" ht="38.25" x14ac:dyDescent="0.2">
      <c r="B362" s="289"/>
      <c r="C362" s="289"/>
      <c r="D362" s="292" t="s">
        <v>77</v>
      </c>
      <c r="E362" s="293" t="s">
        <v>129</v>
      </c>
      <c r="F362" s="290">
        <v>287514</v>
      </c>
      <c r="G362" s="291">
        <v>287514</v>
      </c>
      <c r="H362" s="290">
        <v>116183</v>
      </c>
      <c r="I362" s="290">
        <v>259332.864</v>
      </c>
      <c r="J362" s="291">
        <f t="shared" ref="J362:J367" si="339">I362-G362</f>
        <v>-28181.135999999999</v>
      </c>
      <c r="K362" s="290">
        <v>116183</v>
      </c>
      <c r="L362" s="242">
        <f t="shared" si="314"/>
        <v>100</v>
      </c>
      <c r="M362" s="290">
        <f t="shared" ref="M362:M365" si="340">F362</f>
        <v>287514</v>
      </c>
      <c r="N362" s="291">
        <v>0</v>
      </c>
      <c r="O362" s="291">
        <v>0</v>
      </c>
      <c r="P362" s="291">
        <f t="shared" ref="P362:P367" si="341">K362-H362</f>
        <v>0</v>
      </c>
      <c r="Q362" s="291">
        <f t="shared" ref="Q362:Q367" si="342">T362+R362+S362</f>
        <v>0</v>
      </c>
      <c r="R362" s="290"/>
      <c r="S362" s="290"/>
      <c r="T362" s="290"/>
      <c r="U362" s="290"/>
      <c r="V362" s="291">
        <v>0</v>
      </c>
      <c r="W362" s="291"/>
      <c r="X362" s="291"/>
      <c r="Y362" s="291"/>
      <c r="Z362" s="291"/>
      <c r="AA362" s="239"/>
      <c r="AB362" s="239" t="s">
        <v>242</v>
      </c>
      <c r="AC362" s="262"/>
    </row>
    <row r="363" spans="2:672" ht="39.75" customHeight="1" x14ac:dyDescent="0.2">
      <c r="B363" s="289"/>
      <c r="C363" s="289" t="s">
        <v>51</v>
      </c>
      <c r="D363" s="289"/>
      <c r="E363" s="252" t="s">
        <v>189</v>
      </c>
      <c r="F363" s="290">
        <f t="shared" ref="F363:K363" si="343">F364</f>
        <v>129233</v>
      </c>
      <c r="G363" s="290">
        <f t="shared" si="343"/>
        <v>129233</v>
      </c>
      <c r="H363" s="290">
        <f t="shared" si="343"/>
        <v>67295</v>
      </c>
      <c r="I363" s="290">
        <f t="shared" si="343"/>
        <v>127212.978</v>
      </c>
      <c r="J363" s="290">
        <f t="shared" si="343"/>
        <v>-2020.0219999999972</v>
      </c>
      <c r="K363" s="290">
        <f t="shared" si="343"/>
        <v>67295</v>
      </c>
      <c r="L363" s="242">
        <f t="shared" si="314"/>
        <v>100</v>
      </c>
      <c r="M363" s="290">
        <f t="shared" ref="M363:Q363" si="344">M364</f>
        <v>129233</v>
      </c>
      <c r="N363" s="290">
        <f t="shared" si="344"/>
        <v>0</v>
      </c>
      <c r="O363" s="290">
        <f t="shared" si="344"/>
        <v>0</v>
      </c>
      <c r="P363" s="290">
        <f t="shared" si="344"/>
        <v>0</v>
      </c>
      <c r="Q363" s="290">
        <f t="shared" si="344"/>
        <v>0</v>
      </c>
      <c r="R363" s="290">
        <v>0</v>
      </c>
      <c r="S363" s="290">
        <v>0</v>
      </c>
      <c r="T363" s="290">
        <f t="shared" si="336"/>
        <v>0</v>
      </c>
      <c r="U363" s="290">
        <v>0</v>
      </c>
      <c r="V363" s="291">
        <v>0</v>
      </c>
      <c r="W363" s="291"/>
      <c r="X363" s="291"/>
      <c r="Y363" s="291"/>
      <c r="Z363" s="291"/>
      <c r="AA363" s="254"/>
      <c r="AB363" s="239"/>
    </row>
    <row r="364" spans="2:672" ht="38.25" x14ac:dyDescent="0.2">
      <c r="B364" s="289"/>
      <c r="C364" s="289"/>
      <c r="D364" s="292" t="s">
        <v>77</v>
      </c>
      <c r="E364" s="293" t="s">
        <v>129</v>
      </c>
      <c r="F364" s="290">
        <v>129233</v>
      </c>
      <c r="G364" s="291">
        <v>129233</v>
      </c>
      <c r="H364" s="290">
        <v>67295</v>
      </c>
      <c r="I364" s="290">
        <v>127212.978</v>
      </c>
      <c r="J364" s="291">
        <f t="shared" si="339"/>
        <v>-2020.0219999999972</v>
      </c>
      <c r="K364" s="290">
        <v>67295</v>
      </c>
      <c r="L364" s="242">
        <f t="shared" si="314"/>
        <v>100</v>
      </c>
      <c r="M364" s="290">
        <f t="shared" si="340"/>
        <v>129233</v>
      </c>
      <c r="N364" s="291">
        <v>0</v>
      </c>
      <c r="O364" s="291">
        <v>0</v>
      </c>
      <c r="P364" s="291">
        <f t="shared" si="341"/>
        <v>0</v>
      </c>
      <c r="Q364" s="291">
        <f t="shared" si="342"/>
        <v>0</v>
      </c>
      <c r="R364" s="290"/>
      <c r="S364" s="290"/>
      <c r="T364" s="290"/>
      <c r="U364" s="290"/>
      <c r="V364" s="291">
        <v>0</v>
      </c>
      <c r="W364" s="291"/>
      <c r="X364" s="291"/>
      <c r="Y364" s="291"/>
      <c r="Z364" s="291"/>
      <c r="AA364" s="239"/>
      <c r="AB364" s="239" t="s">
        <v>242</v>
      </c>
      <c r="AC364" s="262"/>
    </row>
    <row r="365" spans="2:672" ht="25.5" x14ac:dyDescent="0.2">
      <c r="B365" s="289" t="s">
        <v>190</v>
      </c>
      <c r="C365" s="289"/>
      <c r="D365" s="289"/>
      <c r="E365" s="277" t="s">
        <v>188</v>
      </c>
      <c r="F365" s="290">
        <f t="shared" ref="F365:K365" si="345">F366</f>
        <v>135500</v>
      </c>
      <c r="G365" s="290">
        <f t="shared" si="345"/>
        <v>135500</v>
      </c>
      <c r="H365" s="290">
        <f>+H366</f>
        <v>70319</v>
      </c>
      <c r="I365" s="290">
        <f t="shared" si="345"/>
        <v>106354.764</v>
      </c>
      <c r="J365" s="290">
        <f t="shared" si="345"/>
        <v>-29145.236000000004</v>
      </c>
      <c r="K365" s="290">
        <f t="shared" si="345"/>
        <v>69748.225999999995</v>
      </c>
      <c r="L365" s="242">
        <f t="shared" si="314"/>
        <v>99.188307569789089</v>
      </c>
      <c r="M365" s="290">
        <f t="shared" si="340"/>
        <v>135500</v>
      </c>
      <c r="N365" s="290">
        <f t="shared" ref="N365:P365" si="346">N366</f>
        <v>0</v>
      </c>
      <c r="O365" s="290">
        <f t="shared" si="346"/>
        <v>0</v>
      </c>
      <c r="P365" s="290">
        <f t="shared" si="346"/>
        <v>-570.77400000000489</v>
      </c>
      <c r="Q365" s="290">
        <f>+R365+S365+T365</f>
        <v>-570.77300000000002</v>
      </c>
      <c r="R365" s="290">
        <f>R366+R367</f>
        <v>0</v>
      </c>
      <c r="S365" s="290">
        <f t="shared" ref="S365:V365" si="347">S366</f>
        <v>0</v>
      </c>
      <c r="T365" s="290">
        <f t="shared" si="336"/>
        <v>-570.77300000000002</v>
      </c>
      <c r="U365" s="290">
        <f t="shared" si="347"/>
        <v>0</v>
      </c>
      <c r="V365" s="290">
        <f t="shared" si="347"/>
        <v>0</v>
      </c>
      <c r="W365" s="291"/>
      <c r="X365" s="291"/>
      <c r="Y365" s="291"/>
      <c r="Z365" s="291"/>
      <c r="AA365" s="254"/>
      <c r="AB365" s="239"/>
    </row>
    <row r="366" spans="2:672" ht="39.75" customHeight="1" x14ac:dyDescent="0.2">
      <c r="B366" s="289"/>
      <c r="C366" s="289" t="s">
        <v>171</v>
      </c>
      <c r="D366" s="289"/>
      <c r="E366" s="252" t="s">
        <v>189</v>
      </c>
      <c r="F366" s="290">
        <f t="shared" ref="F366:K366" si="348">F367+F368</f>
        <v>135500</v>
      </c>
      <c r="G366" s="241">
        <f t="shared" si="348"/>
        <v>135500</v>
      </c>
      <c r="H366" s="241">
        <f t="shared" si="348"/>
        <v>70319</v>
      </c>
      <c r="I366" s="241">
        <f t="shared" si="348"/>
        <v>106354.764</v>
      </c>
      <c r="J366" s="291">
        <f t="shared" si="348"/>
        <v>-29145.236000000004</v>
      </c>
      <c r="K366" s="290">
        <f t="shared" si="348"/>
        <v>69748.225999999995</v>
      </c>
      <c r="L366" s="242">
        <f t="shared" si="314"/>
        <v>99.188307569789089</v>
      </c>
      <c r="M366" s="290">
        <f>M367</f>
        <v>135500</v>
      </c>
      <c r="N366" s="291">
        <v>0</v>
      </c>
      <c r="O366" s="291">
        <v>0</v>
      </c>
      <c r="P366" s="291">
        <f>P367+P368</f>
        <v>-570.77400000000489</v>
      </c>
      <c r="Q366" s="291">
        <f>Q367</f>
        <v>-570.77300000000002</v>
      </c>
      <c r="R366" s="290">
        <v>0</v>
      </c>
      <c r="S366" s="290">
        <v>0</v>
      </c>
      <c r="T366" s="290">
        <f t="shared" si="336"/>
        <v>-570.77300000000002</v>
      </c>
      <c r="U366" s="290">
        <v>0</v>
      </c>
      <c r="V366" s="291">
        <v>0</v>
      </c>
      <c r="W366" s="291"/>
      <c r="X366" s="291"/>
      <c r="Y366" s="291"/>
      <c r="Z366" s="291"/>
      <c r="AA366" s="254"/>
      <c r="AB366" s="239"/>
    </row>
    <row r="367" spans="2:672" s="307" customFormat="1" ht="63.75" x14ac:dyDescent="0.2">
      <c r="B367" s="238"/>
      <c r="C367" s="238"/>
      <c r="D367" s="250" t="s">
        <v>77</v>
      </c>
      <c r="E367" s="246" t="s">
        <v>129</v>
      </c>
      <c r="F367" s="242">
        <v>135500</v>
      </c>
      <c r="G367" s="241">
        <v>135500</v>
      </c>
      <c r="H367" s="242">
        <v>70319</v>
      </c>
      <c r="I367" s="242">
        <v>106354.764</v>
      </c>
      <c r="J367" s="241">
        <f t="shared" si="339"/>
        <v>-29145.236000000004</v>
      </c>
      <c r="K367" s="242">
        <v>69748.225999999995</v>
      </c>
      <c r="L367" s="242">
        <f t="shared" si="314"/>
        <v>99.188307569789089</v>
      </c>
      <c r="M367" s="242">
        <f>F367</f>
        <v>135500</v>
      </c>
      <c r="N367" s="241">
        <v>0</v>
      </c>
      <c r="O367" s="241">
        <v>0</v>
      </c>
      <c r="P367" s="241">
        <f t="shared" si="341"/>
        <v>-570.77400000000489</v>
      </c>
      <c r="Q367" s="241">
        <f t="shared" si="342"/>
        <v>-570.77300000000002</v>
      </c>
      <c r="R367" s="242"/>
      <c r="S367" s="242"/>
      <c r="T367" s="242">
        <v>-570.77300000000002</v>
      </c>
      <c r="U367" s="242"/>
      <c r="V367" s="241">
        <v>0</v>
      </c>
      <c r="W367" s="241"/>
      <c r="X367" s="241"/>
      <c r="Y367" s="241"/>
      <c r="Z367" s="241"/>
      <c r="AA367" s="428" t="s">
        <v>66</v>
      </c>
      <c r="AB367" s="239" t="s">
        <v>242</v>
      </c>
    </row>
    <row r="368" spans="2:672" s="262" customFormat="1" ht="32.25" customHeight="1" x14ac:dyDescent="0.2">
      <c r="B368" s="308"/>
      <c r="C368" s="308"/>
      <c r="D368" s="308"/>
      <c r="E368" s="309"/>
      <c r="F368" s="310"/>
      <c r="G368" s="311"/>
      <c r="H368" s="310"/>
      <c r="I368" s="310"/>
      <c r="J368" s="311"/>
      <c r="K368" s="310"/>
      <c r="L368" s="310"/>
      <c r="M368" s="310"/>
      <c r="N368" s="311"/>
      <c r="O368" s="311"/>
      <c r="P368" s="311"/>
      <c r="Q368" s="311"/>
      <c r="R368" s="310"/>
      <c r="S368" s="310"/>
      <c r="T368" s="310"/>
      <c r="U368" s="310"/>
      <c r="V368" s="311"/>
      <c r="W368" s="311"/>
      <c r="X368" s="311"/>
      <c r="Y368" s="311"/>
      <c r="Z368" s="311"/>
      <c r="AB368" s="312"/>
      <c r="AC368" s="236"/>
      <c r="AD368" s="236"/>
      <c r="AE368" s="236"/>
      <c r="AF368" s="236"/>
      <c r="AG368" s="236"/>
      <c r="AH368" s="236"/>
      <c r="AI368" s="236"/>
      <c r="AJ368" s="236"/>
      <c r="AK368" s="236"/>
      <c r="AL368" s="236"/>
      <c r="AM368" s="236"/>
      <c r="AN368" s="236"/>
      <c r="AO368" s="236"/>
      <c r="AP368" s="236"/>
      <c r="AQ368" s="236"/>
      <c r="AR368" s="236"/>
      <c r="AS368" s="236"/>
      <c r="AT368" s="236"/>
      <c r="AU368" s="236"/>
      <c r="AV368" s="236"/>
      <c r="AW368" s="236"/>
      <c r="AX368" s="236"/>
      <c r="AY368" s="236"/>
      <c r="AZ368" s="236"/>
      <c r="BA368" s="236"/>
      <c r="BB368" s="236"/>
      <c r="BC368" s="236"/>
      <c r="BD368" s="236"/>
      <c r="BE368" s="236"/>
      <c r="BF368" s="236"/>
      <c r="BG368" s="236"/>
      <c r="BH368" s="236"/>
      <c r="BI368" s="236"/>
      <c r="BJ368" s="236"/>
      <c r="BK368" s="236"/>
      <c r="BL368" s="236"/>
      <c r="BM368" s="236"/>
      <c r="BN368" s="236"/>
      <c r="BO368" s="236"/>
      <c r="BP368" s="236"/>
      <c r="BQ368" s="236"/>
      <c r="BR368" s="236"/>
      <c r="BS368" s="236"/>
      <c r="BT368" s="236"/>
      <c r="BU368" s="236"/>
      <c r="BV368" s="236"/>
      <c r="BW368" s="236"/>
      <c r="BX368" s="236"/>
      <c r="BY368" s="236"/>
      <c r="BZ368" s="236"/>
      <c r="CA368" s="236"/>
      <c r="CB368" s="236"/>
      <c r="CC368" s="236"/>
      <c r="CD368" s="236"/>
      <c r="CE368" s="236"/>
      <c r="CF368" s="236"/>
      <c r="CG368" s="236"/>
      <c r="CH368" s="236"/>
      <c r="CI368" s="236"/>
      <c r="CJ368" s="236"/>
      <c r="CK368" s="236"/>
      <c r="CL368" s="236"/>
      <c r="CM368" s="236"/>
      <c r="CN368" s="236"/>
      <c r="CO368" s="236"/>
      <c r="CP368" s="236"/>
      <c r="CQ368" s="236"/>
      <c r="CR368" s="236"/>
      <c r="CS368" s="236"/>
      <c r="CT368" s="236"/>
      <c r="CU368" s="236"/>
      <c r="CV368" s="236"/>
      <c r="CW368" s="236"/>
      <c r="CX368" s="236"/>
      <c r="CY368" s="236"/>
      <c r="CZ368" s="236"/>
      <c r="DA368" s="236"/>
      <c r="DB368" s="236"/>
      <c r="DC368" s="236"/>
      <c r="DD368" s="236"/>
      <c r="DE368" s="236"/>
      <c r="DF368" s="236"/>
      <c r="DG368" s="236"/>
      <c r="DH368" s="236"/>
      <c r="DI368" s="236"/>
      <c r="DJ368" s="236"/>
      <c r="DK368" s="236"/>
      <c r="DL368" s="236"/>
      <c r="DM368" s="236"/>
      <c r="DN368" s="236"/>
      <c r="DO368" s="236"/>
      <c r="DP368" s="236"/>
      <c r="DQ368" s="236"/>
      <c r="DR368" s="236"/>
      <c r="DS368" s="236"/>
      <c r="DT368" s="236"/>
      <c r="DU368" s="236"/>
      <c r="DV368" s="236"/>
      <c r="DW368" s="236"/>
      <c r="DX368" s="236"/>
      <c r="DY368" s="236"/>
      <c r="DZ368" s="236"/>
      <c r="EA368" s="236"/>
      <c r="EB368" s="236"/>
      <c r="EC368" s="236"/>
      <c r="ED368" s="236"/>
      <c r="EE368" s="236"/>
      <c r="EF368" s="236"/>
      <c r="EG368" s="236"/>
      <c r="EH368" s="236"/>
      <c r="EI368" s="236"/>
      <c r="EJ368" s="236"/>
      <c r="EK368" s="236"/>
      <c r="EL368" s="236"/>
      <c r="EM368" s="236"/>
      <c r="EN368" s="236"/>
      <c r="EO368" s="236"/>
      <c r="EP368" s="236"/>
      <c r="EQ368" s="236"/>
      <c r="ER368" s="236"/>
      <c r="ES368" s="236"/>
      <c r="ET368" s="236"/>
      <c r="EU368" s="236"/>
      <c r="EV368" s="236"/>
      <c r="EW368" s="236"/>
      <c r="EX368" s="236"/>
      <c r="EY368" s="236"/>
      <c r="EZ368" s="236"/>
      <c r="FA368" s="236"/>
      <c r="FB368" s="236"/>
      <c r="FC368" s="236"/>
      <c r="FD368" s="236"/>
      <c r="FE368" s="236"/>
      <c r="FF368" s="236"/>
      <c r="FG368" s="236"/>
      <c r="FH368" s="236"/>
      <c r="FI368" s="236"/>
      <c r="FJ368" s="236"/>
      <c r="FK368" s="236"/>
      <c r="FL368" s="236"/>
      <c r="FM368" s="236"/>
      <c r="FN368" s="236"/>
      <c r="FO368" s="236"/>
      <c r="FP368" s="236"/>
      <c r="FQ368" s="236"/>
      <c r="FR368" s="236"/>
      <c r="FS368" s="236"/>
      <c r="FT368" s="236"/>
      <c r="FU368" s="236"/>
      <c r="FV368" s="236"/>
      <c r="FW368" s="236"/>
      <c r="FX368" s="236"/>
      <c r="FY368" s="236"/>
      <c r="FZ368" s="236"/>
      <c r="GA368" s="236"/>
      <c r="GB368" s="236"/>
      <c r="GC368" s="236"/>
      <c r="GD368" s="236"/>
      <c r="GE368" s="236"/>
      <c r="GF368" s="236"/>
      <c r="GG368" s="236"/>
      <c r="GH368" s="236"/>
      <c r="GI368" s="236"/>
      <c r="GJ368" s="236"/>
      <c r="GK368" s="236"/>
      <c r="GL368" s="236"/>
      <c r="GM368" s="236"/>
      <c r="GN368" s="236"/>
      <c r="GO368" s="236"/>
      <c r="GP368" s="236"/>
      <c r="GQ368" s="236"/>
      <c r="GR368" s="236"/>
      <c r="GS368" s="236"/>
      <c r="GT368" s="236"/>
      <c r="GU368" s="236"/>
      <c r="GV368" s="236"/>
      <c r="GW368" s="236"/>
      <c r="GX368" s="236"/>
      <c r="GY368" s="236"/>
      <c r="GZ368" s="236"/>
      <c r="HA368" s="236"/>
      <c r="HB368" s="236"/>
      <c r="HC368" s="236"/>
      <c r="HD368" s="236"/>
      <c r="HE368" s="236"/>
      <c r="HF368" s="236"/>
      <c r="HG368" s="236"/>
      <c r="HH368" s="236"/>
      <c r="HI368" s="236"/>
      <c r="HJ368" s="236"/>
      <c r="HK368" s="236"/>
      <c r="HL368" s="236"/>
      <c r="HM368" s="236"/>
      <c r="HN368" s="236"/>
      <c r="HO368" s="236"/>
      <c r="HP368" s="236"/>
      <c r="HQ368" s="236"/>
      <c r="HR368" s="236"/>
      <c r="HS368" s="236"/>
      <c r="HT368" s="236"/>
      <c r="HU368" s="236"/>
      <c r="HV368" s="236"/>
      <c r="HW368" s="236"/>
      <c r="HX368" s="236"/>
      <c r="HY368" s="236"/>
      <c r="HZ368" s="236"/>
      <c r="IA368" s="236"/>
      <c r="IB368" s="236"/>
      <c r="IC368" s="236"/>
      <c r="ID368" s="236"/>
      <c r="IE368" s="236"/>
      <c r="IF368" s="236"/>
      <c r="IG368" s="236"/>
      <c r="IH368" s="236"/>
      <c r="II368" s="236"/>
      <c r="IJ368" s="236"/>
      <c r="IK368" s="236"/>
      <c r="IL368" s="236"/>
      <c r="IM368" s="236"/>
      <c r="IN368" s="236"/>
      <c r="IO368" s="236"/>
      <c r="IP368" s="236"/>
      <c r="IQ368" s="236"/>
      <c r="IR368" s="236"/>
      <c r="IS368" s="236"/>
      <c r="IT368" s="236"/>
      <c r="IU368" s="236"/>
      <c r="IV368" s="236"/>
      <c r="IW368" s="236"/>
      <c r="IX368" s="236"/>
      <c r="IY368" s="236"/>
      <c r="IZ368" s="236"/>
      <c r="JA368" s="236"/>
      <c r="JB368" s="236"/>
      <c r="JC368" s="236"/>
      <c r="JD368" s="236"/>
      <c r="JE368" s="236"/>
      <c r="JF368" s="236"/>
      <c r="JG368" s="236"/>
      <c r="JH368" s="236"/>
      <c r="JI368" s="236"/>
      <c r="JJ368" s="236"/>
      <c r="JK368" s="236"/>
      <c r="JL368" s="236"/>
      <c r="JM368" s="236"/>
      <c r="JN368" s="236"/>
      <c r="JO368" s="236"/>
      <c r="JP368" s="236"/>
      <c r="JQ368" s="236"/>
      <c r="JR368" s="236"/>
      <c r="JS368" s="236"/>
      <c r="JT368" s="236"/>
      <c r="JU368" s="236"/>
      <c r="JV368" s="236"/>
      <c r="JW368" s="236"/>
      <c r="JX368" s="236"/>
      <c r="JY368" s="236"/>
      <c r="JZ368" s="236"/>
      <c r="KA368" s="236"/>
      <c r="KB368" s="236"/>
      <c r="KC368" s="236"/>
      <c r="KD368" s="236"/>
      <c r="KE368" s="236"/>
      <c r="KF368" s="236"/>
      <c r="KG368" s="236"/>
      <c r="KH368" s="236"/>
      <c r="KI368" s="236"/>
      <c r="KJ368" s="236"/>
      <c r="KK368" s="236"/>
      <c r="KL368" s="236"/>
      <c r="KM368" s="236"/>
      <c r="KN368" s="236"/>
      <c r="KO368" s="236"/>
      <c r="KP368" s="236"/>
      <c r="KQ368" s="236"/>
      <c r="KR368" s="236"/>
      <c r="KS368" s="236"/>
      <c r="KT368" s="236"/>
      <c r="KU368" s="236"/>
      <c r="KV368" s="236"/>
      <c r="KW368" s="236"/>
      <c r="KX368" s="236"/>
      <c r="KY368" s="236"/>
      <c r="KZ368" s="236"/>
      <c r="LA368" s="236"/>
      <c r="LB368" s="236"/>
      <c r="LC368" s="236"/>
      <c r="LD368" s="236"/>
      <c r="LE368" s="236"/>
      <c r="LF368" s="236"/>
      <c r="LG368" s="236"/>
      <c r="LH368" s="236"/>
      <c r="LI368" s="236"/>
      <c r="LJ368" s="236"/>
      <c r="LK368" s="236"/>
      <c r="LL368" s="236"/>
      <c r="LM368" s="236"/>
      <c r="LN368" s="236"/>
      <c r="LO368" s="236"/>
      <c r="LP368" s="236"/>
      <c r="LQ368" s="236"/>
      <c r="LR368" s="236"/>
      <c r="LS368" s="236"/>
      <c r="LT368" s="236"/>
      <c r="LU368" s="236"/>
      <c r="LV368" s="236"/>
      <c r="LW368" s="236"/>
      <c r="LX368" s="236"/>
      <c r="LY368" s="236"/>
      <c r="LZ368" s="236"/>
      <c r="MA368" s="236"/>
      <c r="MB368" s="236"/>
      <c r="MC368" s="236"/>
      <c r="MD368" s="236"/>
      <c r="ME368" s="236"/>
      <c r="MF368" s="236"/>
      <c r="MG368" s="236"/>
      <c r="MH368" s="236"/>
      <c r="MI368" s="236"/>
      <c r="MJ368" s="236"/>
      <c r="MK368" s="236"/>
      <c r="ML368" s="236"/>
      <c r="MM368" s="236"/>
      <c r="MN368" s="236"/>
      <c r="MO368" s="236"/>
      <c r="MP368" s="236"/>
      <c r="MQ368" s="236"/>
      <c r="MR368" s="236"/>
      <c r="MS368" s="236"/>
      <c r="MT368" s="236"/>
      <c r="MU368" s="236"/>
      <c r="MV368" s="236"/>
      <c r="MW368" s="236"/>
      <c r="MX368" s="236"/>
      <c r="MY368" s="236"/>
      <c r="MZ368" s="236"/>
      <c r="NA368" s="236"/>
      <c r="NB368" s="236"/>
      <c r="NC368" s="236"/>
      <c r="ND368" s="236"/>
      <c r="NE368" s="236"/>
      <c r="NF368" s="236"/>
      <c r="NG368" s="236"/>
      <c r="NH368" s="236"/>
      <c r="NI368" s="236"/>
      <c r="NJ368" s="236"/>
      <c r="NK368" s="236"/>
      <c r="NL368" s="236"/>
      <c r="NM368" s="236"/>
      <c r="NN368" s="236"/>
      <c r="NO368" s="236"/>
      <c r="NP368" s="236"/>
      <c r="NQ368" s="236"/>
      <c r="NR368" s="236"/>
      <c r="NS368" s="236"/>
      <c r="NT368" s="236"/>
      <c r="NU368" s="236"/>
      <c r="NV368" s="236"/>
      <c r="NW368" s="236"/>
      <c r="NX368" s="236"/>
      <c r="NY368" s="236"/>
      <c r="NZ368" s="236"/>
      <c r="OA368" s="236"/>
      <c r="OB368" s="236"/>
      <c r="OC368" s="236"/>
      <c r="OD368" s="236"/>
      <c r="OE368" s="236"/>
      <c r="OF368" s="236"/>
      <c r="OG368" s="236"/>
      <c r="OH368" s="236"/>
      <c r="OI368" s="236"/>
      <c r="OJ368" s="236"/>
      <c r="OK368" s="236"/>
      <c r="OL368" s="236"/>
      <c r="OM368" s="236"/>
      <c r="ON368" s="236"/>
      <c r="OO368" s="236"/>
      <c r="OP368" s="236"/>
      <c r="OQ368" s="236"/>
      <c r="OR368" s="236"/>
      <c r="OS368" s="236"/>
      <c r="OT368" s="236"/>
      <c r="OU368" s="236"/>
      <c r="OV368" s="236"/>
      <c r="OW368" s="236"/>
      <c r="OX368" s="236"/>
      <c r="OY368" s="236"/>
      <c r="OZ368" s="236"/>
      <c r="PA368" s="236"/>
      <c r="PB368" s="236"/>
      <c r="PC368" s="236"/>
      <c r="PD368" s="236"/>
      <c r="PE368" s="236"/>
      <c r="PF368" s="236"/>
      <c r="PG368" s="236"/>
      <c r="PH368" s="236"/>
      <c r="PI368" s="236"/>
      <c r="PJ368" s="236"/>
      <c r="PK368" s="236"/>
      <c r="PL368" s="236"/>
      <c r="PM368" s="236"/>
      <c r="PN368" s="236"/>
      <c r="PO368" s="236"/>
      <c r="PP368" s="236"/>
      <c r="PQ368" s="236"/>
      <c r="PR368" s="236"/>
      <c r="PS368" s="236"/>
      <c r="PT368" s="236"/>
      <c r="PU368" s="236"/>
      <c r="PV368" s="236"/>
      <c r="PW368" s="236"/>
      <c r="PX368" s="236"/>
      <c r="PY368" s="236"/>
      <c r="PZ368" s="236"/>
      <c r="QA368" s="236"/>
      <c r="QB368" s="236"/>
      <c r="QC368" s="236"/>
      <c r="QD368" s="236"/>
      <c r="QE368" s="236"/>
      <c r="QF368" s="236"/>
      <c r="QG368" s="236"/>
      <c r="QH368" s="236"/>
      <c r="QI368" s="236"/>
      <c r="QJ368" s="236"/>
      <c r="QK368" s="236"/>
      <c r="QL368" s="236"/>
      <c r="QM368" s="236"/>
      <c r="QN368" s="236"/>
      <c r="QO368" s="236"/>
      <c r="QP368" s="236"/>
      <c r="QQ368" s="236"/>
      <c r="QR368" s="236"/>
      <c r="QS368" s="236"/>
      <c r="QT368" s="236"/>
      <c r="QU368" s="236"/>
      <c r="QV368" s="236"/>
      <c r="QW368" s="236"/>
      <c r="QX368" s="236"/>
      <c r="QY368" s="236"/>
      <c r="QZ368" s="236"/>
      <c r="RA368" s="236"/>
      <c r="RB368" s="236"/>
      <c r="RC368" s="236"/>
      <c r="RD368" s="236"/>
      <c r="RE368" s="236"/>
      <c r="RF368" s="236"/>
      <c r="RG368" s="236"/>
      <c r="RH368" s="236"/>
      <c r="RI368" s="236"/>
      <c r="RJ368" s="236"/>
      <c r="RK368" s="236"/>
      <c r="RL368" s="236"/>
      <c r="RM368" s="236"/>
      <c r="RN368" s="236"/>
      <c r="RO368" s="236"/>
      <c r="RP368" s="236"/>
      <c r="RQ368" s="236"/>
      <c r="RR368" s="236"/>
      <c r="RS368" s="236"/>
      <c r="RT368" s="236"/>
      <c r="RU368" s="236"/>
      <c r="RV368" s="236"/>
      <c r="RW368" s="236"/>
      <c r="RX368" s="236"/>
      <c r="RY368" s="236"/>
      <c r="RZ368" s="236"/>
      <c r="SA368" s="236"/>
      <c r="SB368" s="236"/>
      <c r="SC368" s="236"/>
      <c r="SD368" s="236"/>
      <c r="SE368" s="236"/>
      <c r="SF368" s="236"/>
      <c r="SG368" s="236"/>
      <c r="SH368" s="236"/>
      <c r="SI368" s="236"/>
      <c r="SJ368" s="236"/>
      <c r="SK368" s="236"/>
      <c r="SL368" s="236"/>
      <c r="SM368" s="236"/>
      <c r="SN368" s="236"/>
      <c r="SO368" s="236"/>
      <c r="SP368" s="236"/>
      <c r="SQ368" s="236"/>
      <c r="SR368" s="236"/>
      <c r="SS368" s="236"/>
      <c r="ST368" s="236"/>
      <c r="SU368" s="236"/>
      <c r="SV368" s="236"/>
      <c r="SW368" s="236"/>
      <c r="SX368" s="236"/>
      <c r="SY368" s="236"/>
      <c r="SZ368" s="236"/>
      <c r="TA368" s="236"/>
      <c r="TB368" s="236"/>
      <c r="TC368" s="236"/>
      <c r="TD368" s="236"/>
      <c r="TE368" s="236"/>
      <c r="TF368" s="236"/>
      <c r="TG368" s="236"/>
      <c r="TH368" s="236"/>
      <c r="TI368" s="236"/>
      <c r="TJ368" s="236"/>
      <c r="TK368" s="236"/>
      <c r="TL368" s="236"/>
      <c r="TM368" s="236"/>
      <c r="TN368" s="236"/>
      <c r="TO368" s="236"/>
      <c r="TP368" s="236"/>
      <c r="TQ368" s="236"/>
      <c r="TR368" s="236"/>
      <c r="TS368" s="236"/>
      <c r="TT368" s="236"/>
      <c r="TU368" s="236"/>
      <c r="TV368" s="236"/>
      <c r="TW368" s="236"/>
      <c r="TX368" s="236"/>
      <c r="TY368" s="236"/>
      <c r="TZ368" s="236"/>
      <c r="UA368" s="236"/>
      <c r="UB368" s="236"/>
      <c r="UC368" s="236"/>
      <c r="UD368" s="236"/>
      <c r="UE368" s="236"/>
      <c r="UF368" s="236"/>
      <c r="UG368" s="236"/>
      <c r="UH368" s="236"/>
      <c r="UI368" s="236"/>
      <c r="UJ368" s="236"/>
      <c r="UK368" s="236"/>
      <c r="UL368" s="236"/>
      <c r="UM368" s="236"/>
      <c r="UN368" s="236"/>
      <c r="UO368" s="236"/>
      <c r="UP368" s="236"/>
      <c r="UQ368" s="236"/>
      <c r="UR368" s="236"/>
      <c r="US368" s="236"/>
      <c r="UT368" s="236"/>
      <c r="UU368" s="236"/>
      <c r="UV368" s="236"/>
      <c r="UW368" s="236"/>
      <c r="UX368" s="236"/>
      <c r="UY368" s="236"/>
      <c r="UZ368" s="236"/>
      <c r="VA368" s="236"/>
      <c r="VB368" s="236"/>
      <c r="VC368" s="236"/>
      <c r="VD368" s="236"/>
      <c r="VE368" s="236"/>
      <c r="VF368" s="236"/>
      <c r="VG368" s="236"/>
      <c r="VH368" s="236"/>
      <c r="VI368" s="236"/>
      <c r="VJ368" s="236"/>
      <c r="VK368" s="236"/>
      <c r="VL368" s="236"/>
      <c r="VM368" s="236"/>
      <c r="VN368" s="236"/>
      <c r="VO368" s="236"/>
      <c r="VP368" s="236"/>
      <c r="VQ368" s="236"/>
      <c r="VR368" s="236"/>
      <c r="VS368" s="236"/>
      <c r="VT368" s="236"/>
      <c r="VU368" s="236"/>
      <c r="VV368" s="236"/>
      <c r="VW368" s="236"/>
      <c r="VX368" s="236"/>
      <c r="VY368" s="236"/>
      <c r="VZ368" s="236"/>
      <c r="WA368" s="236"/>
      <c r="WB368" s="236"/>
      <c r="WC368" s="236"/>
      <c r="WD368" s="236"/>
      <c r="WE368" s="236"/>
      <c r="WF368" s="236"/>
      <c r="WG368" s="236"/>
      <c r="WH368" s="236"/>
      <c r="WI368" s="236"/>
      <c r="WJ368" s="236"/>
      <c r="WK368" s="236"/>
      <c r="WL368" s="236"/>
      <c r="WM368" s="236"/>
      <c r="WN368" s="236"/>
      <c r="WO368" s="236"/>
      <c r="WP368" s="236"/>
      <c r="WQ368" s="236"/>
      <c r="WR368" s="236"/>
      <c r="WS368" s="236"/>
      <c r="WT368" s="236"/>
      <c r="WU368" s="236"/>
      <c r="WV368" s="236"/>
      <c r="WW368" s="236"/>
      <c r="WX368" s="236"/>
      <c r="WY368" s="236"/>
      <c r="WZ368" s="236"/>
      <c r="XA368" s="236"/>
      <c r="XB368" s="236"/>
      <c r="XC368" s="236"/>
      <c r="XD368" s="236"/>
      <c r="XE368" s="236"/>
      <c r="XF368" s="236"/>
      <c r="XG368" s="236"/>
      <c r="XH368" s="236"/>
      <c r="XI368" s="236"/>
      <c r="XJ368" s="236"/>
      <c r="XK368" s="236"/>
      <c r="XL368" s="236"/>
      <c r="XM368" s="236"/>
      <c r="XN368" s="236"/>
      <c r="XO368" s="236"/>
      <c r="XP368" s="236"/>
      <c r="XQ368" s="236"/>
      <c r="XR368" s="236"/>
      <c r="XS368" s="236"/>
      <c r="XT368" s="236"/>
      <c r="XU368" s="236"/>
      <c r="XV368" s="236"/>
      <c r="XW368" s="236"/>
      <c r="XX368" s="236"/>
      <c r="XY368" s="236"/>
      <c r="XZ368" s="236"/>
      <c r="YA368" s="236"/>
      <c r="YB368" s="236"/>
      <c r="YC368" s="236"/>
      <c r="YD368" s="236"/>
      <c r="YE368" s="236"/>
      <c r="YF368" s="236"/>
      <c r="YG368" s="236"/>
      <c r="YH368" s="236"/>
      <c r="YI368" s="236"/>
      <c r="YJ368" s="236"/>
      <c r="YK368" s="236"/>
      <c r="YL368" s="236"/>
      <c r="YM368" s="236"/>
      <c r="YN368" s="236"/>
      <c r="YO368" s="236"/>
      <c r="YP368" s="236"/>
      <c r="YQ368" s="236"/>
      <c r="YR368" s="236"/>
      <c r="YS368" s="236"/>
      <c r="YT368" s="236"/>
      <c r="YU368" s="236"/>
      <c r="YV368" s="236"/>
    </row>
    <row r="369" spans="1:672" s="262" customFormat="1" ht="5.25" customHeight="1" x14ac:dyDescent="0.2">
      <c r="A369" s="236"/>
      <c r="B369" s="308"/>
      <c r="C369" s="308"/>
      <c r="D369" s="308"/>
      <c r="E369" s="309"/>
      <c r="F369" s="310"/>
      <c r="G369" s="311"/>
      <c r="H369" s="311"/>
      <c r="I369" s="311"/>
      <c r="J369" s="311"/>
      <c r="K369" s="311"/>
      <c r="L369" s="310"/>
      <c r="M369" s="310"/>
      <c r="N369" s="311"/>
      <c r="O369" s="311"/>
      <c r="P369" s="311"/>
      <c r="Q369" s="311"/>
      <c r="R369" s="310"/>
      <c r="S369" s="310"/>
      <c r="T369" s="311"/>
      <c r="U369" s="313"/>
      <c r="V369" s="311"/>
      <c r="W369" s="313"/>
      <c r="X369" s="313"/>
      <c r="Y369" s="313"/>
      <c r="Z369" s="311"/>
      <c r="AA369" s="312"/>
      <c r="AB369" s="312"/>
      <c r="AC369" s="236"/>
      <c r="AD369" s="236"/>
      <c r="AE369" s="236"/>
      <c r="AF369" s="236"/>
      <c r="AG369" s="236"/>
      <c r="AH369" s="236"/>
      <c r="AI369" s="236"/>
      <c r="AJ369" s="236"/>
      <c r="AK369" s="236"/>
      <c r="AL369" s="236"/>
      <c r="AM369" s="236"/>
      <c r="AN369" s="236"/>
      <c r="AO369" s="236"/>
      <c r="AP369" s="236"/>
      <c r="AQ369" s="236"/>
      <c r="AR369" s="236"/>
      <c r="AS369" s="236"/>
      <c r="AT369" s="236"/>
      <c r="AU369" s="236"/>
      <c r="AV369" s="236"/>
      <c r="AW369" s="236"/>
      <c r="AX369" s="236"/>
      <c r="AY369" s="236"/>
      <c r="AZ369" s="236"/>
      <c r="BA369" s="236"/>
      <c r="BB369" s="236"/>
      <c r="BC369" s="236"/>
      <c r="BD369" s="236"/>
      <c r="BE369" s="236"/>
      <c r="BF369" s="236"/>
      <c r="BG369" s="236"/>
      <c r="BH369" s="236"/>
      <c r="BI369" s="236"/>
      <c r="BJ369" s="236"/>
      <c r="BK369" s="236"/>
      <c r="BL369" s="236"/>
      <c r="BM369" s="236"/>
      <c r="BN369" s="236"/>
      <c r="BO369" s="236"/>
      <c r="BP369" s="236"/>
      <c r="BQ369" s="236"/>
      <c r="BR369" s="236"/>
      <c r="BS369" s="236"/>
      <c r="BT369" s="236"/>
      <c r="BU369" s="236"/>
      <c r="BV369" s="236"/>
      <c r="BW369" s="236"/>
      <c r="BX369" s="236"/>
      <c r="BY369" s="236"/>
      <c r="BZ369" s="236"/>
      <c r="CA369" s="236"/>
      <c r="CB369" s="236"/>
      <c r="CC369" s="236"/>
      <c r="CD369" s="236"/>
      <c r="CE369" s="236"/>
      <c r="CF369" s="236"/>
      <c r="CG369" s="236"/>
      <c r="CH369" s="236"/>
      <c r="CI369" s="236"/>
      <c r="CJ369" s="236"/>
      <c r="CK369" s="236"/>
      <c r="CL369" s="236"/>
      <c r="CM369" s="236"/>
      <c r="CN369" s="236"/>
      <c r="CO369" s="236"/>
      <c r="CP369" s="236"/>
      <c r="CQ369" s="236"/>
      <c r="CR369" s="236"/>
      <c r="CS369" s="236"/>
      <c r="CT369" s="236"/>
      <c r="CU369" s="236"/>
      <c r="CV369" s="236"/>
      <c r="CW369" s="236"/>
      <c r="CX369" s="236"/>
      <c r="CY369" s="236"/>
      <c r="CZ369" s="236"/>
      <c r="DA369" s="236"/>
      <c r="DB369" s="236"/>
      <c r="DC369" s="236"/>
      <c r="DD369" s="236"/>
      <c r="DE369" s="236"/>
      <c r="DF369" s="236"/>
      <c r="DG369" s="236"/>
      <c r="DH369" s="236"/>
      <c r="DI369" s="236"/>
      <c r="DJ369" s="236"/>
      <c r="DK369" s="236"/>
      <c r="DL369" s="236"/>
      <c r="DM369" s="236"/>
      <c r="DN369" s="236"/>
      <c r="DO369" s="236"/>
      <c r="DP369" s="236"/>
      <c r="DQ369" s="236"/>
      <c r="DR369" s="236"/>
      <c r="DS369" s="236"/>
      <c r="DT369" s="236"/>
      <c r="DU369" s="236"/>
      <c r="DV369" s="236"/>
      <c r="DW369" s="236"/>
      <c r="DX369" s="236"/>
      <c r="DY369" s="236"/>
      <c r="DZ369" s="236"/>
      <c r="EA369" s="236"/>
      <c r="EB369" s="236"/>
      <c r="EC369" s="236"/>
      <c r="ED369" s="236"/>
      <c r="EE369" s="236"/>
      <c r="EF369" s="236"/>
      <c r="EG369" s="236"/>
      <c r="EH369" s="236"/>
      <c r="EI369" s="236"/>
      <c r="EJ369" s="236"/>
      <c r="EK369" s="236"/>
      <c r="EL369" s="236"/>
      <c r="EM369" s="236"/>
      <c r="EN369" s="236"/>
      <c r="EO369" s="236"/>
      <c r="EP369" s="236"/>
      <c r="EQ369" s="236"/>
      <c r="ER369" s="236"/>
      <c r="ES369" s="236"/>
      <c r="ET369" s="236"/>
      <c r="EU369" s="236"/>
      <c r="EV369" s="236"/>
      <c r="EW369" s="236"/>
      <c r="EX369" s="236"/>
      <c r="EY369" s="236"/>
      <c r="EZ369" s="236"/>
      <c r="FA369" s="236"/>
      <c r="FB369" s="236"/>
      <c r="FC369" s="236"/>
      <c r="FD369" s="236"/>
      <c r="FE369" s="236"/>
      <c r="FF369" s="236"/>
      <c r="FG369" s="236"/>
      <c r="FH369" s="236"/>
      <c r="FI369" s="236"/>
      <c r="FJ369" s="236"/>
      <c r="FK369" s="236"/>
      <c r="FL369" s="236"/>
      <c r="FM369" s="236"/>
      <c r="FN369" s="236"/>
      <c r="FO369" s="236"/>
      <c r="FP369" s="236"/>
      <c r="FQ369" s="236"/>
      <c r="FR369" s="236"/>
      <c r="FS369" s="236"/>
      <c r="FT369" s="236"/>
      <c r="FU369" s="236"/>
      <c r="FV369" s="236"/>
      <c r="FW369" s="236"/>
      <c r="FX369" s="236"/>
      <c r="FY369" s="236"/>
      <c r="FZ369" s="236"/>
      <c r="GA369" s="236"/>
      <c r="GB369" s="236"/>
      <c r="GC369" s="236"/>
      <c r="GD369" s="236"/>
      <c r="GE369" s="236"/>
      <c r="GF369" s="236"/>
      <c r="GG369" s="236"/>
      <c r="GH369" s="236"/>
      <c r="GI369" s="236"/>
      <c r="GJ369" s="236"/>
      <c r="GK369" s="236"/>
      <c r="GL369" s="236"/>
      <c r="GM369" s="236"/>
      <c r="GN369" s="236"/>
      <c r="GO369" s="236"/>
      <c r="GP369" s="236"/>
      <c r="GQ369" s="236"/>
      <c r="GR369" s="236"/>
      <c r="GS369" s="236"/>
      <c r="GT369" s="236"/>
      <c r="GU369" s="236"/>
      <c r="GV369" s="236"/>
      <c r="GW369" s="236"/>
      <c r="GX369" s="236"/>
      <c r="GY369" s="236"/>
      <c r="GZ369" s="236"/>
      <c r="HA369" s="236"/>
      <c r="HB369" s="236"/>
      <c r="HC369" s="236"/>
      <c r="HD369" s="236"/>
      <c r="HE369" s="236"/>
      <c r="HF369" s="236"/>
      <c r="HG369" s="236"/>
      <c r="HH369" s="236"/>
      <c r="HI369" s="236"/>
      <c r="HJ369" s="236"/>
      <c r="HK369" s="236"/>
      <c r="HL369" s="236"/>
      <c r="HM369" s="236"/>
      <c r="HN369" s="236"/>
      <c r="HO369" s="236"/>
      <c r="HP369" s="236"/>
      <c r="HQ369" s="236"/>
      <c r="HR369" s="236"/>
      <c r="HS369" s="236"/>
      <c r="HT369" s="236"/>
      <c r="HU369" s="236"/>
      <c r="HV369" s="236"/>
      <c r="HW369" s="236"/>
      <c r="HX369" s="236"/>
      <c r="HY369" s="236"/>
      <c r="HZ369" s="236"/>
      <c r="IA369" s="236"/>
      <c r="IB369" s="236"/>
      <c r="IC369" s="236"/>
      <c r="ID369" s="236"/>
      <c r="IE369" s="236"/>
      <c r="IF369" s="236"/>
      <c r="IG369" s="236"/>
      <c r="IH369" s="236"/>
      <c r="II369" s="236"/>
      <c r="IJ369" s="236"/>
      <c r="IK369" s="236"/>
      <c r="IL369" s="236"/>
      <c r="IM369" s="236"/>
      <c r="IN369" s="236"/>
      <c r="IO369" s="236"/>
      <c r="IP369" s="236"/>
      <c r="IQ369" s="236"/>
      <c r="IR369" s="236"/>
      <c r="IS369" s="236"/>
      <c r="IT369" s="236"/>
      <c r="IU369" s="236"/>
      <c r="IV369" s="236"/>
      <c r="IW369" s="236"/>
      <c r="IX369" s="236"/>
      <c r="IY369" s="236"/>
      <c r="IZ369" s="236"/>
      <c r="JA369" s="236"/>
      <c r="JB369" s="236"/>
      <c r="JC369" s="236"/>
      <c r="JD369" s="236"/>
      <c r="JE369" s="236"/>
      <c r="JF369" s="236"/>
      <c r="JG369" s="236"/>
      <c r="JH369" s="236"/>
      <c r="JI369" s="236"/>
      <c r="JJ369" s="236"/>
      <c r="JK369" s="236"/>
      <c r="JL369" s="236"/>
      <c r="JM369" s="236"/>
      <c r="JN369" s="236"/>
      <c r="JO369" s="236"/>
      <c r="JP369" s="236"/>
      <c r="JQ369" s="236"/>
      <c r="JR369" s="236"/>
      <c r="JS369" s="236"/>
      <c r="JT369" s="236"/>
      <c r="JU369" s="236"/>
      <c r="JV369" s="236"/>
      <c r="JW369" s="236"/>
      <c r="JX369" s="236"/>
      <c r="JY369" s="236"/>
      <c r="JZ369" s="236"/>
      <c r="KA369" s="236"/>
      <c r="KB369" s="236"/>
      <c r="KC369" s="236"/>
      <c r="KD369" s="236"/>
      <c r="KE369" s="236"/>
      <c r="KF369" s="236"/>
      <c r="KG369" s="236"/>
      <c r="KH369" s="236"/>
      <c r="KI369" s="236"/>
      <c r="KJ369" s="236"/>
      <c r="KK369" s="236"/>
      <c r="KL369" s="236"/>
      <c r="KM369" s="236"/>
      <c r="KN369" s="236"/>
      <c r="KO369" s="236"/>
      <c r="KP369" s="236"/>
      <c r="KQ369" s="236"/>
      <c r="KR369" s="236"/>
      <c r="KS369" s="236"/>
      <c r="KT369" s="236"/>
      <c r="KU369" s="236"/>
      <c r="KV369" s="236"/>
      <c r="KW369" s="236"/>
      <c r="KX369" s="236"/>
      <c r="KY369" s="236"/>
      <c r="KZ369" s="236"/>
      <c r="LA369" s="236"/>
      <c r="LB369" s="236"/>
      <c r="LC369" s="236"/>
      <c r="LD369" s="236"/>
      <c r="LE369" s="236"/>
      <c r="LF369" s="236"/>
      <c r="LG369" s="236"/>
      <c r="LH369" s="236"/>
      <c r="LI369" s="236"/>
      <c r="LJ369" s="236"/>
      <c r="LK369" s="236"/>
      <c r="LL369" s="236"/>
      <c r="LM369" s="236"/>
      <c r="LN369" s="236"/>
      <c r="LO369" s="236"/>
      <c r="LP369" s="236"/>
      <c r="LQ369" s="236"/>
      <c r="LR369" s="236"/>
      <c r="LS369" s="236"/>
      <c r="LT369" s="236"/>
      <c r="LU369" s="236"/>
      <c r="LV369" s="236"/>
      <c r="LW369" s="236"/>
      <c r="LX369" s="236"/>
      <c r="LY369" s="236"/>
      <c r="LZ369" s="236"/>
      <c r="MA369" s="236"/>
      <c r="MB369" s="236"/>
      <c r="MC369" s="236"/>
      <c r="MD369" s="236"/>
      <c r="ME369" s="236"/>
      <c r="MF369" s="236"/>
      <c r="MG369" s="236"/>
      <c r="MH369" s="236"/>
      <c r="MI369" s="236"/>
      <c r="MJ369" s="236"/>
      <c r="MK369" s="236"/>
      <c r="ML369" s="236"/>
      <c r="MM369" s="236"/>
      <c r="MN369" s="236"/>
      <c r="MO369" s="236"/>
      <c r="MP369" s="236"/>
      <c r="MQ369" s="236"/>
      <c r="MR369" s="236"/>
      <c r="MS369" s="236"/>
      <c r="MT369" s="236"/>
      <c r="MU369" s="236"/>
      <c r="MV369" s="236"/>
      <c r="MW369" s="236"/>
      <c r="MX369" s="236"/>
      <c r="MY369" s="236"/>
      <c r="MZ369" s="236"/>
      <c r="NA369" s="236"/>
      <c r="NB369" s="236"/>
      <c r="NC369" s="236"/>
      <c r="ND369" s="236"/>
      <c r="NE369" s="236"/>
      <c r="NF369" s="236"/>
      <c r="NG369" s="236"/>
      <c r="NH369" s="236"/>
      <c r="NI369" s="236"/>
      <c r="NJ369" s="236"/>
      <c r="NK369" s="236"/>
      <c r="NL369" s="236"/>
      <c r="NM369" s="236"/>
      <c r="NN369" s="236"/>
      <c r="NO369" s="236"/>
      <c r="NP369" s="236"/>
      <c r="NQ369" s="236"/>
      <c r="NR369" s="236"/>
      <c r="NS369" s="236"/>
      <c r="NT369" s="236"/>
      <c r="NU369" s="236"/>
      <c r="NV369" s="236"/>
      <c r="NW369" s="236"/>
      <c r="NX369" s="236"/>
      <c r="NY369" s="236"/>
      <c r="NZ369" s="236"/>
      <c r="OA369" s="236"/>
      <c r="OB369" s="236"/>
      <c r="OC369" s="236"/>
      <c r="OD369" s="236"/>
      <c r="OE369" s="236"/>
      <c r="OF369" s="236"/>
      <c r="OG369" s="236"/>
      <c r="OH369" s="236"/>
      <c r="OI369" s="236"/>
      <c r="OJ369" s="236"/>
      <c r="OK369" s="236"/>
      <c r="OL369" s="236"/>
      <c r="OM369" s="236"/>
      <c r="ON369" s="236"/>
      <c r="OO369" s="236"/>
      <c r="OP369" s="236"/>
      <c r="OQ369" s="236"/>
      <c r="OR369" s="236"/>
      <c r="OS369" s="236"/>
      <c r="OT369" s="236"/>
      <c r="OU369" s="236"/>
      <c r="OV369" s="236"/>
      <c r="OW369" s="236"/>
      <c r="OX369" s="236"/>
      <c r="OY369" s="236"/>
      <c r="OZ369" s="236"/>
      <c r="PA369" s="236"/>
      <c r="PB369" s="236"/>
      <c r="PC369" s="236"/>
      <c r="PD369" s="236"/>
      <c r="PE369" s="236"/>
      <c r="PF369" s="236"/>
      <c r="PG369" s="236"/>
      <c r="PH369" s="236"/>
      <c r="PI369" s="236"/>
      <c r="PJ369" s="236"/>
      <c r="PK369" s="236"/>
      <c r="PL369" s="236"/>
      <c r="PM369" s="236"/>
      <c r="PN369" s="236"/>
      <c r="PO369" s="236"/>
      <c r="PP369" s="236"/>
      <c r="PQ369" s="236"/>
      <c r="PR369" s="236"/>
      <c r="PS369" s="236"/>
      <c r="PT369" s="236"/>
      <c r="PU369" s="236"/>
      <c r="PV369" s="236"/>
      <c r="PW369" s="236"/>
      <c r="PX369" s="236"/>
      <c r="PY369" s="236"/>
      <c r="PZ369" s="236"/>
      <c r="QA369" s="236"/>
      <c r="QB369" s="236"/>
      <c r="QC369" s="236"/>
      <c r="QD369" s="236"/>
      <c r="QE369" s="236"/>
      <c r="QF369" s="236"/>
      <c r="QG369" s="236"/>
      <c r="QH369" s="236"/>
      <c r="QI369" s="236"/>
      <c r="QJ369" s="236"/>
      <c r="QK369" s="236"/>
      <c r="QL369" s="236"/>
      <c r="QM369" s="236"/>
      <c r="QN369" s="236"/>
      <c r="QO369" s="236"/>
      <c r="QP369" s="236"/>
      <c r="QQ369" s="236"/>
      <c r="QR369" s="236"/>
      <c r="QS369" s="236"/>
      <c r="QT369" s="236"/>
      <c r="QU369" s="236"/>
      <c r="QV369" s="236"/>
      <c r="QW369" s="236"/>
      <c r="QX369" s="236"/>
      <c r="QY369" s="236"/>
      <c r="QZ369" s="236"/>
      <c r="RA369" s="236"/>
      <c r="RB369" s="236"/>
      <c r="RC369" s="236"/>
      <c r="RD369" s="236"/>
      <c r="RE369" s="236"/>
      <c r="RF369" s="236"/>
      <c r="RG369" s="236"/>
      <c r="RH369" s="236"/>
      <c r="RI369" s="236"/>
      <c r="RJ369" s="236"/>
      <c r="RK369" s="236"/>
      <c r="RL369" s="236"/>
      <c r="RM369" s="236"/>
      <c r="RN369" s="236"/>
      <c r="RO369" s="236"/>
      <c r="RP369" s="236"/>
      <c r="RQ369" s="236"/>
      <c r="RR369" s="236"/>
      <c r="RS369" s="236"/>
      <c r="RT369" s="236"/>
      <c r="RU369" s="236"/>
      <c r="RV369" s="236"/>
      <c r="RW369" s="236"/>
      <c r="RX369" s="236"/>
      <c r="RY369" s="236"/>
      <c r="RZ369" s="236"/>
      <c r="SA369" s="236"/>
      <c r="SB369" s="236"/>
      <c r="SC369" s="236"/>
      <c r="SD369" s="236"/>
      <c r="SE369" s="236"/>
      <c r="SF369" s="236"/>
      <c r="SG369" s="236"/>
      <c r="SH369" s="236"/>
      <c r="SI369" s="236"/>
      <c r="SJ369" s="236"/>
      <c r="SK369" s="236"/>
      <c r="SL369" s="236"/>
      <c r="SM369" s="236"/>
      <c r="SN369" s="236"/>
      <c r="SO369" s="236"/>
      <c r="SP369" s="236"/>
      <c r="SQ369" s="236"/>
      <c r="SR369" s="236"/>
      <c r="SS369" s="236"/>
      <c r="ST369" s="236"/>
      <c r="SU369" s="236"/>
      <c r="SV369" s="236"/>
      <c r="SW369" s="236"/>
      <c r="SX369" s="236"/>
      <c r="SY369" s="236"/>
      <c r="SZ369" s="236"/>
      <c r="TA369" s="236"/>
      <c r="TB369" s="236"/>
      <c r="TC369" s="236"/>
      <c r="TD369" s="236"/>
      <c r="TE369" s="236"/>
      <c r="TF369" s="236"/>
      <c r="TG369" s="236"/>
      <c r="TH369" s="236"/>
      <c r="TI369" s="236"/>
      <c r="TJ369" s="236"/>
      <c r="TK369" s="236"/>
      <c r="TL369" s="236"/>
      <c r="TM369" s="236"/>
      <c r="TN369" s="236"/>
      <c r="TO369" s="236"/>
      <c r="TP369" s="236"/>
      <c r="TQ369" s="236"/>
      <c r="TR369" s="236"/>
      <c r="TS369" s="236"/>
      <c r="TT369" s="236"/>
      <c r="TU369" s="236"/>
      <c r="TV369" s="236"/>
      <c r="TW369" s="236"/>
      <c r="TX369" s="236"/>
      <c r="TY369" s="236"/>
      <c r="TZ369" s="236"/>
      <c r="UA369" s="236"/>
      <c r="UB369" s="236"/>
      <c r="UC369" s="236"/>
      <c r="UD369" s="236"/>
      <c r="UE369" s="236"/>
      <c r="UF369" s="236"/>
      <c r="UG369" s="236"/>
      <c r="UH369" s="236"/>
      <c r="UI369" s="236"/>
      <c r="UJ369" s="236"/>
      <c r="UK369" s="236"/>
      <c r="UL369" s="236"/>
      <c r="UM369" s="236"/>
      <c r="UN369" s="236"/>
      <c r="UO369" s="236"/>
      <c r="UP369" s="236"/>
      <c r="UQ369" s="236"/>
      <c r="UR369" s="236"/>
      <c r="US369" s="236"/>
      <c r="UT369" s="236"/>
      <c r="UU369" s="236"/>
      <c r="UV369" s="236"/>
      <c r="UW369" s="236"/>
      <c r="UX369" s="236"/>
      <c r="UY369" s="236"/>
      <c r="UZ369" s="236"/>
      <c r="VA369" s="236"/>
      <c r="VB369" s="236"/>
      <c r="VC369" s="236"/>
      <c r="VD369" s="236"/>
      <c r="VE369" s="236"/>
      <c r="VF369" s="236"/>
      <c r="VG369" s="236"/>
      <c r="VH369" s="236"/>
      <c r="VI369" s="236"/>
      <c r="VJ369" s="236"/>
      <c r="VK369" s="236"/>
      <c r="VL369" s="236"/>
      <c r="VM369" s="236"/>
      <c r="VN369" s="236"/>
      <c r="VO369" s="236"/>
      <c r="VP369" s="236"/>
      <c r="VQ369" s="236"/>
      <c r="VR369" s="236"/>
      <c r="VS369" s="236"/>
      <c r="VT369" s="236"/>
      <c r="VU369" s="236"/>
      <c r="VV369" s="236"/>
      <c r="VW369" s="236"/>
      <c r="VX369" s="236"/>
      <c r="VY369" s="236"/>
      <c r="VZ369" s="236"/>
      <c r="WA369" s="236"/>
      <c r="WB369" s="236"/>
      <c r="WC369" s="236"/>
      <c r="WD369" s="236"/>
      <c r="WE369" s="236"/>
      <c r="WF369" s="236"/>
      <c r="WG369" s="236"/>
      <c r="WH369" s="236"/>
      <c r="WI369" s="236"/>
      <c r="WJ369" s="236"/>
      <c r="WK369" s="236"/>
      <c r="WL369" s="236"/>
      <c r="WM369" s="236"/>
      <c r="WN369" s="236"/>
      <c r="WO369" s="236"/>
      <c r="WP369" s="236"/>
      <c r="WQ369" s="236"/>
      <c r="WR369" s="236"/>
      <c r="WS369" s="236"/>
      <c r="WT369" s="236"/>
      <c r="WU369" s="236"/>
      <c r="WV369" s="236"/>
      <c r="WW369" s="236"/>
      <c r="WX369" s="236"/>
      <c r="WY369" s="236"/>
      <c r="WZ369" s="236"/>
      <c r="XA369" s="236"/>
      <c r="XB369" s="236"/>
      <c r="XC369" s="236"/>
      <c r="XD369" s="236"/>
      <c r="XE369" s="236"/>
      <c r="XF369" s="236"/>
      <c r="XG369" s="236"/>
      <c r="XH369" s="236"/>
      <c r="XI369" s="236"/>
      <c r="XJ369" s="236"/>
      <c r="XK369" s="236"/>
      <c r="XL369" s="236"/>
      <c r="XM369" s="236"/>
      <c r="XN369" s="236"/>
      <c r="XO369" s="236"/>
      <c r="XP369" s="236"/>
      <c r="XQ369" s="236"/>
      <c r="XR369" s="236"/>
      <c r="XS369" s="236"/>
      <c r="XT369" s="236"/>
      <c r="XU369" s="236"/>
      <c r="XV369" s="236"/>
      <c r="XW369" s="236"/>
      <c r="XX369" s="236"/>
      <c r="XY369" s="236"/>
      <c r="XZ369" s="236"/>
      <c r="YA369" s="236"/>
      <c r="YB369" s="236"/>
      <c r="YC369" s="236"/>
      <c r="YD369" s="236"/>
      <c r="YE369" s="236"/>
      <c r="YF369" s="236"/>
      <c r="YG369" s="236"/>
      <c r="YH369" s="236"/>
      <c r="YI369" s="236"/>
      <c r="YJ369" s="236"/>
      <c r="YK369" s="236"/>
      <c r="YL369" s="236"/>
      <c r="YM369" s="236"/>
      <c r="YN369" s="236"/>
      <c r="YO369" s="236"/>
      <c r="YP369" s="236"/>
      <c r="YQ369" s="236"/>
      <c r="YR369" s="236"/>
      <c r="YS369" s="236"/>
      <c r="YT369" s="236"/>
      <c r="YU369" s="236"/>
      <c r="YV369" s="236"/>
    </row>
    <row r="370" spans="1:672" s="262" customFormat="1" x14ac:dyDescent="0.2">
      <c r="A370" s="236"/>
      <c r="B370" s="236"/>
      <c r="C370" s="236"/>
      <c r="D370" s="236"/>
      <c r="E370" s="236" t="s">
        <v>277</v>
      </c>
      <c r="F370" s="314"/>
      <c r="G370" s="314"/>
      <c r="H370" s="315"/>
      <c r="I370" s="315"/>
      <c r="J370" s="315"/>
      <c r="K370" s="314"/>
      <c r="L370" s="314"/>
      <c r="M370" s="314"/>
      <c r="N370" s="314"/>
      <c r="O370" s="314" t="s">
        <v>278</v>
      </c>
      <c r="P370" s="314"/>
      <c r="Q370" s="314"/>
      <c r="R370" s="314"/>
      <c r="S370" s="314"/>
      <c r="T370" s="314"/>
      <c r="U370" s="314"/>
      <c r="V370" s="314"/>
      <c r="W370" s="314"/>
      <c r="X370" s="314"/>
      <c r="Y370" s="314"/>
      <c r="Z370" s="314"/>
      <c r="AA370" s="236"/>
      <c r="AB370" s="236"/>
      <c r="AC370" s="236"/>
      <c r="AD370" s="236"/>
      <c r="AE370" s="236"/>
      <c r="AF370" s="236"/>
      <c r="AG370" s="236"/>
      <c r="AH370" s="236"/>
      <c r="AI370" s="236"/>
      <c r="AJ370" s="236"/>
      <c r="AK370" s="236"/>
      <c r="AL370" s="236"/>
      <c r="AM370" s="236"/>
      <c r="AN370" s="236"/>
      <c r="AO370" s="236"/>
      <c r="AP370" s="236"/>
      <c r="AQ370" s="236"/>
      <c r="AR370" s="236"/>
      <c r="AS370" s="236"/>
      <c r="AT370" s="236"/>
      <c r="AU370" s="236"/>
      <c r="AV370" s="236"/>
      <c r="AW370" s="236"/>
      <c r="AX370" s="236"/>
      <c r="AY370" s="236"/>
      <c r="AZ370" s="236"/>
      <c r="BA370" s="236"/>
      <c r="BB370" s="236"/>
      <c r="BC370" s="236"/>
      <c r="BD370" s="236"/>
      <c r="BE370" s="236"/>
      <c r="BF370" s="236"/>
      <c r="BG370" s="236"/>
      <c r="BH370" s="236"/>
      <c r="BI370" s="236"/>
      <c r="BJ370" s="236"/>
      <c r="BK370" s="236"/>
      <c r="BL370" s="236"/>
      <c r="BM370" s="236"/>
      <c r="BN370" s="236"/>
      <c r="BO370" s="236"/>
      <c r="BP370" s="236"/>
      <c r="BQ370" s="236"/>
      <c r="BR370" s="236"/>
      <c r="BS370" s="236"/>
      <c r="BT370" s="236"/>
      <c r="BU370" s="236"/>
      <c r="BV370" s="236"/>
      <c r="BW370" s="236"/>
      <c r="BX370" s="236"/>
      <c r="BY370" s="236"/>
      <c r="BZ370" s="236"/>
      <c r="CA370" s="236"/>
      <c r="CB370" s="236"/>
      <c r="CC370" s="236"/>
      <c r="CD370" s="236"/>
      <c r="CE370" s="236"/>
      <c r="CF370" s="236"/>
      <c r="CG370" s="236"/>
      <c r="CH370" s="236"/>
      <c r="CI370" s="236"/>
      <c r="CJ370" s="236"/>
      <c r="CK370" s="236"/>
      <c r="CL370" s="236"/>
      <c r="CM370" s="236"/>
      <c r="CN370" s="236"/>
      <c r="CO370" s="236"/>
      <c r="CP370" s="236"/>
      <c r="CQ370" s="236"/>
      <c r="CR370" s="236"/>
      <c r="CS370" s="236"/>
      <c r="CT370" s="236"/>
      <c r="CU370" s="236"/>
      <c r="CV370" s="236"/>
      <c r="CW370" s="236"/>
      <c r="CX370" s="236"/>
      <c r="CY370" s="236"/>
      <c r="CZ370" s="236"/>
      <c r="DA370" s="236"/>
      <c r="DB370" s="236"/>
      <c r="DC370" s="236"/>
      <c r="DD370" s="236"/>
      <c r="DE370" s="236"/>
      <c r="DF370" s="236"/>
      <c r="DG370" s="236"/>
      <c r="DH370" s="236"/>
      <c r="DI370" s="236"/>
      <c r="DJ370" s="236"/>
      <c r="DK370" s="236"/>
      <c r="DL370" s="236"/>
      <c r="DM370" s="236"/>
      <c r="DN370" s="236"/>
      <c r="DO370" s="236"/>
      <c r="DP370" s="236"/>
      <c r="DQ370" s="236"/>
      <c r="DR370" s="236"/>
      <c r="DS370" s="236"/>
      <c r="DT370" s="236"/>
      <c r="DU370" s="236"/>
      <c r="DV370" s="236"/>
      <c r="DW370" s="236"/>
      <c r="DX370" s="236"/>
      <c r="DY370" s="236"/>
      <c r="DZ370" s="236"/>
      <c r="EA370" s="236"/>
      <c r="EB370" s="236"/>
      <c r="EC370" s="236"/>
      <c r="ED370" s="236"/>
      <c r="EE370" s="236"/>
      <c r="EF370" s="236"/>
      <c r="EG370" s="236"/>
      <c r="EH370" s="236"/>
      <c r="EI370" s="236"/>
      <c r="EJ370" s="236"/>
      <c r="EK370" s="236"/>
      <c r="EL370" s="236"/>
      <c r="EM370" s="236"/>
      <c r="EN370" s="236"/>
      <c r="EO370" s="236"/>
      <c r="EP370" s="236"/>
      <c r="EQ370" s="236"/>
      <c r="ER370" s="236"/>
      <c r="ES370" s="236"/>
      <c r="ET370" s="236"/>
      <c r="EU370" s="236"/>
      <c r="EV370" s="236"/>
      <c r="EW370" s="236"/>
      <c r="EX370" s="236"/>
      <c r="EY370" s="236"/>
      <c r="EZ370" s="236"/>
      <c r="FA370" s="236"/>
      <c r="FB370" s="236"/>
      <c r="FC370" s="236"/>
      <c r="FD370" s="236"/>
      <c r="FE370" s="236"/>
      <c r="FF370" s="236"/>
      <c r="FG370" s="236"/>
      <c r="FH370" s="236"/>
      <c r="FI370" s="236"/>
      <c r="FJ370" s="236"/>
      <c r="FK370" s="236"/>
      <c r="FL370" s="236"/>
      <c r="FM370" s="236"/>
      <c r="FN370" s="236"/>
      <c r="FO370" s="236"/>
      <c r="FP370" s="236"/>
      <c r="FQ370" s="236"/>
      <c r="FR370" s="236"/>
      <c r="FS370" s="236"/>
      <c r="FT370" s="236"/>
      <c r="FU370" s="236"/>
      <c r="FV370" s="236"/>
      <c r="FW370" s="236"/>
      <c r="FX370" s="236"/>
      <c r="FY370" s="236"/>
      <c r="FZ370" s="236"/>
      <c r="GA370" s="236"/>
      <c r="GB370" s="236"/>
      <c r="GC370" s="236"/>
      <c r="GD370" s="236"/>
      <c r="GE370" s="236"/>
      <c r="GF370" s="236"/>
      <c r="GG370" s="236"/>
      <c r="GH370" s="236"/>
      <c r="GI370" s="236"/>
      <c r="GJ370" s="236"/>
      <c r="GK370" s="236"/>
      <c r="GL370" s="236"/>
      <c r="GM370" s="236"/>
      <c r="GN370" s="236"/>
      <c r="GO370" s="236"/>
      <c r="GP370" s="236"/>
      <c r="GQ370" s="236"/>
      <c r="GR370" s="236"/>
      <c r="GS370" s="236"/>
      <c r="GT370" s="236"/>
      <c r="GU370" s="236"/>
      <c r="GV370" s="236"/>
      <c r="GW370" s="236"/>
      <c r="GX370" s="236"/>
      <c r="GY370" s="236"/>
      <c r="GZ370" s="236"/>
      <c r="HA370" s="236"/>
      <c r="HB370" s="236"/>
      <c r="HC370" s="236"/>
      <c r="HD370" s="236"/>
      <c r="HE370" s="236"/>
      <c r="HF370" s="236"/>
      <c r="HG370" s="236"/>
      <c r="HH370" s="236"/>
      <c r="HI370" s="236"/>
      <c r="HJ370" s="236"/>
      <c r="HK370" s="236"/>
      <c r="HL370" s="236"/>
      <c r="HM370" s="236"/>
      <c r="HN370" s="236"/>
      <c r="HO370" s="236"/>
      <c r="HP370" s="236"/>
      <c r="HQ370" s="236"/>
      <c r="HR370" s="236"/>
      <c r="HS370" s="236"/>
      <c r="HT370" s="236"/>
      <c r="HU370" s="236"/>
      <c r="HV370" s="236"/>
      <c r="HW370" s="236"/>
      <c r="HX370" s="236"/>
      <c r="HY370" s="236"/>
      <c r="HZ370" s="236"/>
      <c r="IA370" s="236"/>
      <c r="IB370" s="236"/>
      <c r="IC370" s="236"/>
      <c r="ID370" s="236"/>
      <c r="IE370" s="236"/>
      <c r="IF370" s="236"/>
      <c r="IG370" s="236"/>
      <c r="IH370" s="236"/>
      <c r="II370" s="236"/>
      <c r="IJ370" s="236"/>
      <c r="IK370" s="236"/>
      <c r="IL370" s="236"/>
      <c r="IM370" s="236"/>
      <c r="IN370" s="236"/>
      <c r="IO370" s="236"/>
      <c r="IP370" s="236"/>
      <c r="IQ370" s="236"/>
      <c r="IR370" s="236"/>
      <c r="IS370" s="236"/>
      <c r="IT370" s="236"/>
      <c r="IU370" s="236"/>
      <c r="IV370" s="236"/>
      <c r="IW370" s="236"/>
      <c r="IX370" s="236"/>
      <c r="IY370" s="236"/>
      <c r="IZ370" s="236"/>
      <c r="JA370" s="236"/>
      <c r="JB370" s="236"/>
      <c r="JC370" s="236"/>
      <c r="JD370" s="236"/>
      <c r="JE370" s="236"/>
      <c r="JF370" s="236"/>
      <c r="JG370" s="236"/>
      <c r="JH370" s="236"/>
      <c r="JI370" s="236"/>
      <c r="JJ370" s="236"/>
      <c r="JK370" s="236"/>
      <c r="JL370" s="236"/>
      <c r="JM370" s="236"/>
      <c r="JN370" s="236"/>
      <c r="JO370" s="236"/>
      <c r="JP370" s="236"/>
      <c r="JQ370" s="236"/>
      <c r="JR370" s="236"/>
      <c r="JS370" s="236"/>
      <c r="JT370" s="236"/>
      <c r="JU370" s="236"/>
      <c r="JV370" s="236"/>
      <c r="JW370" s="236"/>
      <c r="JX370" s="236"/>
      <c r="JY370" s="236"/>
      <c r="JZ370" s="236"/>
      <c r="KA370" s="236"/>
      <c r="KB370" s="236"/>
      <c r="KC370" s="236"/>
      <c r="KD370" s="236"/>
      <c r="KE370" s="236"/>
      <c r="KF370" s="236"/>
      <c r="KG370" s="236"/>
      <c r="KH370" s="236"/>
      <c r="KI370" s="236"/>
      <c r="KJ370" s="236"/>
      <c r="KK370" s="236"/>
      <c r="KL370" s="236"/>
      <c r="KM370" s="236"/>
      <c r="KN370" s="236"/>
      <c r="KO370" s="236"/>
      <c r="KP370" s="236"/>
      <c r="KQ370" s="236"/>
      <c r="KR370" s="236"/>
      <c r="KS370" s="236"/>
      <c r="KT370" s="236"/>
      <c r="KU370" s="236"/>
      <c r="KV370" s="236"/>
      <c r="KW370" s="236"/>
      <c r="KX370" s="236"/>
      <c r="KY370" s="236"/>
      <c r="KZ370" s="236"/>
      <c r="LA370" s="236"/>
      <c r="LB370" s="236"/>
      <c r="LC370" s="236"/>
      <c r="LD370" s="236"/>
      <c r="LE370" s="236"/>
      <c r="LF370" s="236"/>
      <c r="LG370" s="236"/>
      <c r="LH370" s="236"/>
      <c r="LI370" s="236"/>
      <c r="LJ370" s="236"/>
      <c r="LK370" s="236"/>
      <c r="LL370" s="236"/>
      <c r="LM370" s="236"/>
      <c r="LN370" s="236"/>
      <c r="LO370" s="236"/>
      <c r="LP370" s="236"/>
      <c r="LQ370" s="236"/>
      <c r="LR370" s="236"/>
      <c r="LS370" s="236"/>
      <c r="LT370" s="236"/>
      <c r="LU370" s="236"/>
      <c r="LV370" s="236"/>
      <c r="LW370" s="236"/>
      <c r="LX370" s="236"/>
      <c r="LY370" s="236"/>
      <c r="LZ370" s="236"/>
      <c r="MA370" s="236"/>
      <c r="MB370" s="236"/>
      <c r="MC370" s="236"/>
      <c r="MD370" s="236"/>
      <c r="ME370" s="236"/>
      <c r="MF370" s="236"/>
      <c r="MG370" s="236"/>
      <c r="MH370" s="236"/>
      <c r="MI370" s="236"/>
      <c r="MJ370" s="236"/>
      <c r="MK370" s="236"/>
      <c r="ML370" s="236"/>
      <c r="MM370" s="236"/>
      <c r="MN370" s="236"/>
      <c r="MO370" s="236"/>
      <c r="MP370" s="236"/>
      <c r="MQ370" s="236"/>
      <c r="MR370" s="236"/>
      <c r="MS370" s="236"/>
      <c r="MT370" s="236"/>
      <c r="MU370" s="236"/>
      <c r="MV370" s="236"/>
      <c r="MW370" s="236"/>
      <c r="MX370" s="236"/>
      <c r="MY370" s="236"/>
      <c r="MZ370" s="236"/>
      <c r="NA370" s="236"/>
      <c r="NB370" s="236"/>
      <c r="NC370" s="236"/>
      <c r="ND370" s="236"/>
      <c r="NE370" s="236"/>
      <c r="NF370" s="236"/>
      <c r="NG370" s="236"/>
      <c r="NH370" s="236"/>
      <c r="NI370" s="236"/>
      <c r="NJ370" s="236"/>
      <c r="NK370" s="236"/>
      <c r="NL370" s="236"/>
      <c r="NM370" s="236"/>
      <c r="NN370" s="236"/>
      <c r="NO370" s="236"/>
      <c r="NP370" s="236"/>
      <c r="NQ370" s="236"/>
      <c r="NR370" s="236"/>
      <c r="NS370" s="236"/>
      <c r="NT370" s="236"/>
      <c r="NU370" s="236"/>
      <c r="NV370" s="236"/>
      <c r="NW370" s="236"/>
      <c r="NX370" s="236"/>
      <c r="NY370" s="236"/>
      <c r="NZ370" s="236"/>
      <c r="OA370" s="236"/>
      <c r="OB370" s="236"/>
      <c r="OC370" s="236"/>
      <c r="OD370" s="236"/>
      <c r="OE370" s="236"/>
      <c r="OF370" s="236"/>
      <c r="OG370" s="236"/>
      <c r="OH370" s="236"/>
      <c r="OI370" s="236"/>
      <c r="OJ370" s="236"/>
      <c r="OK370" s="236"/>
      <c r="OL370" s="236"/>
      <c r="OM370" s="236"/>
      <c r="ON370" s="236"/>
      <c r="OO370" s="236"/>
      <c r="OP370" s="236"/>
      <c r="OQ370" s="236"/>
      <c r="OR370" s="236"/>
      <c r="OS370" s="236"/>
      <c r="OT370" s="236"/>
      <c r="OU370" s="236"/>
      <c r="OV370" s="236"/>
      <c r="OW370" s="236"/>
      <c r="OX370" s="236"/>
      <c r="OY370" s="236"/>
      <c r="OZ370" s="236"/>
      <c r="PA370" s="236"/>
      <c r="PB370" s="236"/>
      <c r="PC370" s="236"/>
      <c r="PD370" s="236"/>
      <c r="PE370" s="236"/>
      <c r="PF370" s="236"/>
      <c r="PG370" s="236"/>
      <c r="PH370" s="236"/>
      <c r="PI370" s="236"/>
      <c r="PJ370" s="236"/>
      <c r="PK370" s="236"/>
      <c r="PL370" s="236"/>
      <c r="PM370" s="236"/>
      <c r="PN370" s="236"/>
      <c r="PO370" s="236"/>
      <c r="PP370" s="236"/>
      <c r="PQ370" s="236"/>
      <c r="PR370" s="236"/>
      <c r="PS370" s="236"/>
      <c r="PT370" s="236"/>
      <c r="PU370" s="236"/>
      <c r="PV370" s="236"/>
      <c r="PW370" s="236"/>
      <c r="PX370" s="236"/>
      <c r="PY370" s="236"/>
      <c r="PZ370" s="236"/>
      <c r="QA370" s="236"/>
      <c r="QB370" s="236"/>
      <c r="QC370" s="236"/>
      <c r="QD370" s="236"/>
      <c r="QE370" s="236"/>
      <c r="QF370" s="236"/>
      <c r="QG370" s="236"/>
      <c r="QH370" s="236"/>
      <c r="QI370" s="236"/>
      <c r="QJ370" s="236"/>
      <c r="QK370" s="236"/>
      <c r="QL370" s="236"/>
      <c r="QM370" s="236"/>
      <c r="QN370" s="236"/>
      <c r="QO370" s="236"/>
      <c r="QP370" s="236"/>
      <c r="QQ370" s="236"/>
      <c r="QR370" s="236"/>
      <c r="QS370" s="236"/>
      <c r="QT370" s="236"/>
      <c r="QU370" s="236"/>
      <c r="QV370" s="236"/>
      <c r="QW370" s="236"/>
      <c r="QX370" s="236"/>
      <c r="QY370" s="236"/>
      <c r="QZ370" s="236"/>
      <c r="RA370" s="236"/>
      <c r="RB370" s="236"/>
      <c r="RC370" s="236"/>
      <c r="RD370" s="236"/>
      <c r="RE370" s="236"/>
      <c r="RF370" s="236"/>
      <c r="RG370" s="236"/>
      <c r="RH370" s="236"/>
      <c r="RI370" s="236"/>
      <c r="RJ370" s="236"/>
      <c r="RK370" s="236"/>
      <c r="RL370" s="236"/>
      <c r="RM370" s="236"/>
      <c r="RN370" s="236"/>
      <c r="RO370" s="236"/>
      <c r="RP370" s="236"/>
      <c r="RQ370" s="236"/>
      <c r="RR370" s="236"/>
      <c r="RS370" s="236"/>
      <c r="RT370" s="236"/>
      <c r="RU370" s="236"/>
      <c r="RV370" s="236"/>
      <c r="RW370" s="236"/>
      <c r="RX370" s="236"/>
      <c r="RY370" s="236"/>
      <c r="RZ370" s="236"/>
      <c r="SA370" s="236"/>
      <c r="SB370" s="236"/>
      <c r="SC370" s="236"/>
      <c r="SD370" s="236"/>
      <c r="SE370" s="236"/>
      <c r="SF370" s="236"/>
      <c r="SG370" s="236"/>
      <c r="SH370" s="236"/>
      <c r="SI370" s="236"/>
      <c r="SJ370" s="236"/>
      <c r="SK370" s="236"/>
      <c r="SL370" s="236"/>
      <c r="SM370" s="236"/>
      <c r="SN370" s="236"/>
      <c r="SO370" s="236"/>
      <c r="SP370" s="236"/>
      <c r="SQ370" s="236"/>
      <c r="SR370" s="236"/>
      <c r="SS370" s="236"/>
      <c r="ST370" s="236"/>
      <c r="SU370" s="236"/>
      <c r="SV370" s="236"/>
      <c r="SW370" s="236"/>
      <c r="SX370" s="236"/>
      <c r="SY370" s="236"/>
      <c r="SZ370" s="236"/>
      <c r="TA370" s="236"/>
      <c r="TB370" s="236"/>
      <c r="TC370" s="236"/>
      <c r="TD370" s="236"/>
      <c r="TE370" s="236"/>
      <c r="TF370" s="236"/>
      <c r="TG370" s="236"/>
      <c r="TH370" s="236"/>
      <c r="TI370" s="236"/>
      <c r="TJ370" s="236"/>
      <c r="TK370" s="236"/>
      <c r="TL370" s="236"/>
      <c r="TM370" s="236"/>
      <c r="TN370" s="236"/>
      <c r="TO370" s="236"/>
      <c r="TP370" s="236"/>
      <c r="TQ370" s="236"/>
      <c r="TR370" s="236"/>
      <c r="TS370" s="236"/>
      <c r="TT370" s="236"/>
      <c r="TU370" s="236"/>
      <c r="TV370" s="236"/>
      <c r="TW370" s="236"/>
      <c r="TX370" s="236"/>
      <c r="TY370" s="236"/>
      <c r="TZ370" s="236"/>
      <c r="UA370" s="236"/>
      <c r="UB370" s="236"/>
      <c r="UC370" s="236"/>
      <c r="UD370" s="236"/>
      <c r="UE370" s="236"/>
      <c r="UF370" s="236"/>
      <c r="UG370" s="236"/>
      <c r="UH370" s="236"/>
      <c r="UI370" s="236"/>
      <c r="UJ370" s="236"/>
      <c r="UK370" s="236"/>
      <c r="UL370" s="236"/>
      <c r="UM370" s="236"/>
      <c r="UN370" s="236"/>
      <c r="UO370" s="236"/>
      <c r="UP370" s="236"/>
      <c r="UQ370" s="236"/>
      <c r="UR370" s="236"/>
      <c r="US370" s="236"/>
      <c r="UT370" s="236"/>
      <c r="UU370" s="236"/>
      <c r="UV370" s="236"/>
      <c r="UW370" s="236"/>
      <c r="UX370" s="236"/>
      <c r="UY370" s="236"/>
      <c r="UZ370" s="236"/>
      <c r="VA370" s="236"/>
      <c r="VB370" s="236"/>
      <c r="VC370" s="236"/>
      <c r="VD370" s="236"/>
      <c r="VE370" s="236"/>
      <c r="VF370" s="236"/>
      <c r="VG370" s="236"/>
      <c r="VH370" s="236"/>
      <c r="VI370" s="236"/>
      <c r="VJ370" s="236"/>
      <c r="VK370" s="236"/>
      <c r="VL370" s="236"/>
      <c r="VM370" s="236"/>
      <c r="VN370" s="236"/>
      <c r="VO370" s="236"/>
      <c r="VP370" s="236"/>
      <c r="VQ370" s="236"/>
      <c r="VR370" s="236"/>
      <c r="VS370" s="236"/>
      <c r="VT370" s="236"/>
      <c r="VU370" s="236"/>
      <c r="VV370" s="236"/>
      <c r="VW370" s="236"/>
      <c r="VX370" s="236"/>
      <c r="VY370" s="236"/>
      <c r="VZ370" s="236"/>
      <c r="WA370" s="236"/>
      <c r="WB370" s="236"/>
      <c r="WC370" s="236"/>
      <c r="WD370" s="236"/>
      <c r="WE370" s="236"/>
      <c r="WF370" s="236"/>
      <c r="WG370" s="236"/>
      <c r="WH370" s="236"/>
      <c r="WI370" s="236"/>
      <c r="WJ370" s="236"/>
      <c r="WK370" s="236"/>
      <c r="WL370" s="236"/>
      <c r="WM370" s="236"/>
      <c r="WN370" s="236"/>
      <c r="WO370" s="236"/>
      <c r="WP370" s="236"/>
      <c r="WQ370" s="236"/>
      <c r="WR370" s="236"/>
      <c r="WS370" s="236"/>
      <c r="WT370" s="236"/>
      <c r="WU370" s="236"/>
      <c r="WV370" s="236"/>
      <c r="WW370" s="236"/>
      <c r="WX370" s="236"/>
      <c r="WY370" s="236"/>
      <c r="WZ370" s="236"/>
      <c r="XA370" s="236"/>
      <c r="XB370" s="236"/>
      <c r="XC370" s="236"/>
      <c r="XD370" s="236"/>
      <c r="XE370" s="236"/>
      <c r="XF370" s="236"/>
      <c r="XG370" s="236"/>
      <c r="XH370" s="236"/>
      <c r="XI370" s="236"/>
      <c r="XJ370" s="236"/>
      <c r="XK370" s="236"/>
      <c r="XL370" s="236"/>
      <c r="XM370" s="236"/>
      <c r="XN370" s="236"/>
      <c r="XO370" s="236"/>
      <c r="XP370" s="236"/>
      <c r="XQ370" s="236"/>
      <c r="XR370" s="236"/>
      <c r="XS370" s="236"/>
      <c r="XT370" s="236"/>
      <c r="XU370" s="236"/>
      <c r="XV370" s="236"/>
      <c r="XW370" s="236"/>
      <c r="XX370" s="236"/>
      <c r="XY370" s="236"/>
      <c r="XZ370" s="236"/>
      <c r="YA370" s="236"/>
      <c r="YB370" s="236"/>
      <c r="YC370" s="236"/>
      <c r="YD370" s="236"/>
      <c r="YE370" s="236"/>
      <c r="YF370" s="236"/>
      <c r="YG370" s="236"/>
      <c r="YH370" s="236"/>
      <c r="YI370" s="236"/>
      <c r="YJ370" s="236"/>
      <c r="YK370" s="236"/>
      <c r="YL370" s="236"/>
      <c r="YM370" s="236"/>
      <c r="YN370" s="236"/>
      <c r="YO370" s="236"/>
      <c r="YP370" s="236"/>
      <c r="YQ370" s="236"/>
      <c r="YR370" s="236"/>
      <c r="YS370" s="236"/>
      <c r="YT370" s="236"/>
      <c r="YU370" s="236"/>
      <c r="YV370" s="236"/>
    </row>
    <row r="371" spans="1:672" s="262" customFormat="1" x14ac:dyDescent="0.2">
      <c r="A371" s="236"/>
      <c r="B371" s="236"/>
      <c r="C371" s="236"/>
      <c r="D371" s="236"/>
      <c r="E371" s="236"/>
      <c r="F371" s="314"/>
      <c r="G371" s="314"/>
      <c r="H371" s="316"/>
      <c r="I371" s="316"/>
      <c r="J371" s="316"/>
      <c r="K371" s="314"/>
      <c r="L371" s="314"/>
      <c r="M371" s="314"/>
      <c r="N371" s="314"/>
      <c r="O371" s="314"/>
      <c r="P371" s="314"/>
      <c r="Q371" s="314"/>
      <c r="R371" s="314"/>
      <c r="S371" s="314"/>
      <c r="T371" s="314"/>
      <c r="U371" s="314"/>
      <c r="V371" s="314"/>
      <c r="W371" s="314"/>
      <c r="X371" s="314"/>
      <c r="Y371" s="314"/>
      <c r="Z371" s="314"/>
      <c r="AA371" s="236"/>
      <c r="AB371" s="236"/>
      <c r="AC371" s="236"/>
      <c r="AD371" s="236"/>
      <c r="AE371" s="236"/>
      <c r="AF371" s="236"/>
      <c r="AG371" s="236"/>
      <c r="AH371" s="236"/>
      <c r="AI371" s="236"/>
      <c r="AJ371" s="236"/>
      <c r="AK371" s="236"/>
      <c r="AL371" s="236"/>
      <c r="AM371" s="236"/>
      <c r="AN371" s="236"/>
      <c r="AO371" s="236"/>
      <c r="AP371" s="236"/>
      <c r="AQ371" s="236"/>
      <c r="AR371" s="236"/>
      <c r="AS371" s="236"/>
      <c r="AT371" s="236"/>
      <c r="AU371" s="236"/>
      <c r="AV371" s="236"/>
      <c r="AW371" s="236"/>
      <c r="AX371" s="236"/>
      <c r="AY371" s="236"/>
      <c r="AZ371" s="236"/>
      <c r="BA371" s="236"/>
      <c r="BB371" s="236"/>
      <c r="BC371" s="236"/>
      <c r="BD371" s="236"/>
      <c r="BE371" s="236"/>
      <c r="BF371" s="236"/>
      <c r="BG371" s="236"/>
      <c r="BH371" s="236"/>
      <c r="BI371" s="236"/>
      <c r="BJ371" s="236"/>
      <c r="BK371" s="236"/>
      <c r="BL371" s="236"/>
      <c r="BM371" s="236"/>
      <c r="BN371" s="236"/>
      <c r="BO371" s="236"/>
      <c r="BP371" s="236"/>
      <c r="BQ371" s="236"/>
      <c r="BR371" s="236"/>
      <c r="BS371" s="236"/>
      <c r="BT371" s="236"/>
      <c r="BU371" s="236"/>
      <c r="BV371" s="236"/>
      <c r="BW371" s="236"/>
      <c r="BX371" s="236"/>
      <c r="BY371" s="236"/>
      <c r="BZ371" s="236"/>
      <c r="CA371" s="236"/>
      <c r="CB371" s="236"/>
      <c r="CC371" s="236"/>
      <c r="CD371" s="236"/>
      <c r="CE371" s="236"/>
      <c r="CF371" s="236"/>
      <c r="CG371" s="236"/>
      <c r="CH371" s="236"/>
      <c r="CI371" s="236"/>
      <c r="CJ371" s="236"/>
      <c r="CK371" s="236"/>
      <c r="CL371" s="236"/>
      <c r="CM371" s="236"/>
      <c r="CN371" s="236"/>
      <c r="CO371" s="236"/>
      <c r="CP371" s="236"/>
      <c r="CQ371" s="236"/>
      <c r="CR371" s="236"/>
      <c r="CS371" s="236"/>
      <c r="CT371" s="236"/>
      <c r="CU371" s="236"/>
      <c r="CV371" s="236"/>
      <c r="CW371" s="236"/>
      <c r="CX371" s="236"/>
      <c r="CY371" s="236"/>
      <c r="CZ371" s="236"/>
      <c r="DA371" s="236"/>
      <c r="DB371" s="236"/>
      <c r="DC371" s="236"/>
      <c r="DD371" s="236"/>
      <c r="DE371" s="236"/>
      <c r="DF371" s="236"/>
      <c r="DG371" s="236"/>
      <c r="DH371" s="236"/>
      <c r="DI371" s="236"/>
      <c r="DJ371" s="236"/>
      <c r="DK371" s="236"/>
      <c r="DL371" s="236"/>
      <c r="DM371" s="236"/>
      <c r="DN371" s="236"/>
      <c r="DO371" s="236"/>
      <c r="DP371" s="236"/>
      <c r="DQ371" s="236"/>
      <c r="DR371" s="236"/>
      <c r="DS371" s="236"/>
      <c r="DT371" s="236"/>
      <c r="DU371" s="236"/>
      <c r="DV371" s="236"/>
      <c r="DW371" s="236"/>
      <c r="DX371" s="236"/>
      <c r="DY371" s="236"/>
      <c r="DZ371" s="236"/>
      <c r="EA371" s="236"/>
      <c r="EB371" s="236"/>
      <c r="EC371" s="236"/>
      <c r="ED371" s="236"/>
      <c r="EE371" s="236"/>
      <c r="EF371" s="236"/>
      <c r="EG371" s="236"/>
      <c r="EH371" s="236"/>
      <c r="EI371" s="236"/>
      <c r="EJ371" s="236"/>
      <c r="EK371" s="236"/>
      <c r="EL371" s="236"/>
      <c r="EM371" s="236"/>
      <c r="EN371" s="236"/>
      <c r="EO371" s="236"/>
      <c r="EP371" s="236"/>
      <c r="EQ371" s="236"/>
      <c r="ER371" s="236"/>
      <c r="ES371" s="236"/>
      <c r="ET371" s="236"/>
      <c r="EU371" s="236"/>
      <c r="EV371" s="236"/>
      <c r="EW371" s="236"/>
      <c r="EX371" s="236"/>
      <c r="EY371" s="236"/>
      <c r="EZ371" s="236"/>
      <c r="FA371" s="236"/>
      <c r="FB371" s="236"/>
      <c r="FC371" s="236"/>
      <c r="FD371" s="236"/>
      <c r="FE371" s="236"/>
      <c r="FF371" s="236"/>
      <c r="FG371" s="236"/>
      <c r="FH371" s="236"/>
      <c r="FI371" s="236"/>
      <c r="FJ371" s="236"/>
      <c r="FK371" s="236"/>
      <c r="FL371" s="236"/>
      <c r="FM371" s="236"/>
      <c r="FN371" s="236"/>
      <c r="FO371" s="236"/>
      <c r="FP371" s="236"/>
      <c r="FQ371" s="236"/>
      <c r="FR371" s="236"/>
      <c r="FS371" s="236"/>
      <c r="FT371" s="236"/>
      <c r="FU371" s="236"/>
      <c r="FV371" s="236"/>
      <c r="FW371" s="236"/>
      <c r="FX371" s="236"/>
      <c r="FY371" s="236"/>
      <c r="FZ371" s="236"/>
      <c r="GA371" s="236"/>
      <c r="GB371" s="236"/>
      <c r="GC371" s="236"/>
      <c r="GD371" s="236"/>
      <c r="GE371" s="236"/>
      <c r="GF371" s="236"/>
      <c r="GG371" s="236"/>
      <c r="GH371" s="236"/>
      <c r="GI371" s="236"/>
      <c r="GJ371" s="236"/>
      <c r="GK371" s="236"/>
      <c r="GL371" s="236"/>
      <c r="GM371" s="236"/>
      <c r="GN371" s="236"/>
      <c r="GO371" s="236"/>
      <c r="GP371" s="236"/>
      <c r="GQ371" s="236"/>
      <c r="GR371" s="236"/>
      <c r="GS371" s="236"/>
      <c r="GT371" s="236"/>
      <c r="GU371" s="236"/>
      <c r="GV371" s="236"/>
      <c r="GW371" s="236"/>
      <c r="GX371" s="236"/>
      <c r="GY371" s="236"/>
      <c r="GZ371" s="236"/>
      <c r="HA371" s="236"/>
      <c r="HB371" s="236"/>
      <c r="HC371" s="236"/>
      <c r="HD371" s="236"/>
      <c r="HE371" s="236"/>
      <c r="HF371" s="236"/>
      <c r="HG371" s="236"/>
      <c r="HH371" s="236"/>
      <c r="HI371" s="236"/>
      <c r="HJ371" s="236"/>
      <c r="HK371" s="236"/>
      <c r="HL371" s="236"/>
      <c r="HM371" s="236"/>
      <c r="HN371" s="236"/>
      <c r="HO371" s="236"/>
      <c r="HP371" s="236"/>
      <c r="HQ371" s="236"/>
      <c r="HR371" s="236"/>
      <c r="HS371" s="236"/>
      <c r="HT371" s="236"/>
      <c r="HU371" s="236"/>
      <c r="HV371" s="236"/>
      <c r="HW371" s="236"/>
      <c r="HX371" s="236"/>
      <c r="HY371" s="236"/>
      <c r="HZ371" s="236"/>
      <c r="IA371" s="236"/>
      <c r="IB371" s="236"/>
      <c r="IC371" s="236"/>
      <c r="ID371" s="236"/>
      <c r="IE371" s="236"/>
      <c r="IF371" s="236"/>
      <c r="IG371" s="236"/>
      <c r="IH371" s="236"/>
      <c r="II371" s="236"/>
      <c r="IJ371" s="236"/>
      <c r="IK371" s="236"/>
      <c r="IL371" s="236"/>
      <c r="IM371" s="236"/>
      <c r="IN371" s="236"/>
      <c r="IO371" s="236"/>
      <c r="IP371" s="236"/>
      <c r="IQ371" s="236"/>
      <c r="IR371" s="236"/>
      <c r="IS371" s="236"/>
      <c r="IT371" s="236"/>
      <c r="IU371" s="236"/>
      <c r="IV371" s="236"/>
      <c r="IW371" s="236"/>
      <c r="IX371" s="236"/>
      <c r="IY371" s="236"/>
      <c r="IZ371" s="236"/>
      <c r="JA371" s="236"/>
      <c r="JB371" s="236"/>
      <c r="JC371" s="236"/>
      <c r="JD371" s="236"/>
      <c r="JE371" s="236"/>
      <c r="JF371" s="236"/>
      <c r="JG371" s="236"/>
      <c r="JH371" s="236"/>
      <c r="JI371" s="236"/>
      <c r="JJ371" s="236"/>
      <c r="JK371" s="236"/>
      <c r="JL371" s="236"/>
      <c r="JM371" s="236"/>
      <c r="JN371" s="236"/>
      <c r="JO371" s="236"/>
      <c r="JP371" s="236"/>
      <c r="JQ371" s="236"/>
      <c r="JR371" s="236"/>
      <c r="JS371" s="236"/>
      <c r="JT371" s="236"/>
      <c r="JU371" s="236"/>
      <c r="JV371" s="236"/>
      <c r="JW371" s="236"/>
      <c r="JX371" s="236"/>
      <c r="JY371" s="236"/>
      <c r="JZ371" s="236"/>
      <c r="KA371" s="236"/>
      <c r="KB371" s="236"/>
      <c r="KC371" s="236"/>
      <c r="KD371" s="236"/>
      <c r="KE371" s="236"/>
      <c r="KF371" s="236"/>
      <c r="KG371" s="236"/>
      <c r="KH371" s="236"/>
      <c r="KI371" s="236"/>
      <c r="KJ371" s="236"/>
      <c r="KK371" s="236"/>
      <c r="KL371" s="236"/>
      <c r="KM371" s="236"/>
      <c r="KN371" s="236"/>
      <c r="KO371" s="236"/>
      <c r="KP371" s="236"/>
      <c r="KQ371" s="236"/>
      <c r="KR371" s="236"/>
      <c r="KS371" s="236"/>
      <c r="KT371" s="236"/>
      <c r="KU371" s="236"/>
      <c r="KV371" s="236"/>
      <c r="KW371" s="236"/>
      <c r="KX371" s="236"/>
      <c r="KY371" s="236"/>
      <c r="KZ371" s="236"/>
      <c r="LA371" s="236"/>
      <c r="LB371" s="236"/>
      <c r="LC371" s="236"/>
      <c r="LD371" s="236"/>
      <c r="LE371" s="236"/>
      <c r="LF371" s="236"/>
      <c r="LG371" s="236"/>
      <c r="LH371" s="236"/>
      <c r="LI371" s="236"/>
      <c r="LJ371" s="236"/>
      <c r="LK371" s="236"/>
      <c r="LL371" s="236"/>
      <c r="LM371" s="236"/>
      <c r="LN371" s="236"/>
      <c r="LO371" s="236"/>
      <c r="LP371" s="236"/>
      <c r="LQ371" s="236"/>
      <c r="LR371" s="236"/>
      <c r="LS371" s="236"/>
      <c r="LT371" s="236"/>
      <c r="LU371" s="236"/>
      <c r="LV371" s="236"/>
      <c r="LW371" s="236"/>
      <c r="LX371" s="236"/>
      <c r="LY371" s="236"/>
      <c r="LZ371" s="236"/>
      <c r="MA371" s="236"/>
      <c r="MB371" s="236"/>
      <c r="MC371" s="236"/>
      <c r="MD371" s="236"/>
      <c r="ME371" s="236"/>
      <c r="MF371" s="236"/>
      <c r="MG371" s="236"/>
      <c r="MH371" s="236"/>
      <c r="MI371" s="236"/>
      <c r="MJ371" s="236"/>
      <c r="MK371" s="236"/>
      <c r="ML371" s="236"/>
      <c r="MM371" s="236"/>
      <c r="MN371" s="236"/>
      <c r="MO371" s="236"/>
      <c r="MP371" s="236"/>
      <c r="MQ371" s="236"/>
      <c r="MR371" s="236"/>
      <c r="MS371" s="236"/>
      <c r="MT371" s="236"/>
      <c r="MU371" s="236"/>
      <c r="MV371" s="236"/>
      <c r="MW371" s="236"/>
      <c r="MX371" s="236"/>
      <c r="MY371" s="236"/>
      <c r="MZ371" s="236"/>
      <c r="NA371" s="236"/>
      <c r="NB371" s="236"/>
      <c r="NC371" s="236"/>
      <c r="ND371" s="236"/>
      <c r="NE371" s="236"/>
      <c r="NF371" s="236"/>
      <c r="NG371" s="236"/>
      <c r="NH371" s="236"/>
      <c r="NI371" s="236"/>
      <c r="NJ371" s="236"/>
      <c r="NK371" s="236"/>
      <c r="NL371" s="236"/>
      <c r="NM371" s="236"/>
      <c r="NN371" s="236"/>
      <c r="NO371" s="236"/>
      <c r="NP371" s="236"/>
      <c r="NQ371" s="236"/>
      <c r="NR371" s="236"/>
      <c r="NS371" s="236"/>
      <c r="NT371" s="236"/>
      <c r="NU371" s="236"/>
      <c r="NV371" s="236"/>
      <c r="NW371" s="236"/>
      <c r="NX371" s="236"/>
      <c r="NY371" s="236"/>
      <c r="NZ371" s="236"/>
      <c r="OA371" s="236"/>
      <c r="OB371" s="236"/>
      <c r="OC371" s="236"/>
      <c r="OD371" s="236"/>
      <c r="OE371" s="236"/>
      <c r="OF371" s="236"/>
      <c r="OG371" s="236"/>
      <c r="OH371" s="236"/>
      <c r="OI371" s="236"/>
      <c r="OJ371" s="236"/>
      <c r="OK371" s="236"/>
      <c r="OL371" s="236"/>
      <c r="OM371" s="236"/>
      <c r="ON371" s="236"/>
      <c r="OO371" s="236"/>
      <c r="OP371" s="236"/>
      <c r="OQ371" s="236"/>
      <c r="OR371" s="236"/>
      <c r="OS371" s="236"/>
      <c r="OT371" s="236"/>
      <c r="OU371" s="236"/>
      <c r="OV371" s="236"/>
      <c r="OW371" s="236"/>
      <c r="OX371" s="236"/>
      <c r="OY371" s="236"/>
      <c r="OZ371" s="236"/>
      <c r="PA371" s="236"/>
      <c r="PB371" s="236"/>
      <c r="PC371" s="236"/>
      <c r="PD371" s="236"/>
      <c r="PE371" s="236"/>
      <c r="PF371" s="236"/>
      <c r="PG371" s="236"/>
      <c r="PH371" s="236"/>
      <c r="PI371" s="236"/>
      <c r="PJ371" s="236"/>
      <c r="PK371" s="236"/>
      <c r="PL371" s="236"/>
      <c r="PM371" s="236"/>
      <c r="PN371" s="236"/>
      <c r="PO371" s="236"/>
      <c r="PP371" s="236"/>
      <c r="PQ371" s="236"/>
      <c r="PR371" s="236"/>
      <c r="PS371" s="236"/>
      <c r="PT371" s="236"/>
      <c r="PU371" s="236"/>
      <c r="PV371" s="236"/>
      <c r="PW371" s="236"/>
      <c r="PX371" s="236"/>
      <c r="PY371" s="236"/>
      <c r="PZ371" s="236"/>
      <c r="QA371" s="236"/>
      <c r="QB371" s="236"/>
      <c r="QC371" s="236"/>
      <c r="QD371" s="236"/>
      <c r="QE371" s="236"/>
      <c r="QF371" s="236"/>
      <c r="QG371" s="236"/>
      <c r="QH371" s="236"/>
      <c r="QI371" s="236"/>
      <c r="QJ371" s="236"/>
      <c r="QK371" s="236"/>
      <c r="QL371" s="236"/>
      <c r="QM371" s="236"/>
      <c r="QN371" s="236"/>
      <c r="QO371" s="236"/>
      <c r="QP371" s="236"/>
      <c r="QQ371" s="236"/>
      <c r="QR371" s="236"/>
      <c r="QS371" s="236"/>
      <c r="QT371" s="236"/>
      <c r="QU371" s="236"/>
      <c r="QV371" s="236"/>
      <c r="QW371" s="236"/>
      <c r="QX371" s="236"/>
      <c r="QY371" s="236"/>
      <c r="QZ371" s="236"/>
      <c r="RA371" s="236"/>
      <c r="RB371" s="236"/>
      <c r="RC371" s="236"/>
      <c r="RD371" s="236"/>
      <c r="RE371" s="236"/>
      <c r="RF371" s="236"/>
      <c r="RG371" s="236"/>
      <c r="RH371" s="236"/>
      <c r="RI371" s="236"/>
      <c r="RJ371" s="236"/>
      <c r="RK371" s="236"/>
      <c r="RL371" s="236"/>
      <c r="RM371" s="236"/>
      <c r="RN371" s="236"/>
      <c r="RO371" s="236"/>
      <c r="RP371" s="236"/>
      <c r="RQ371" s="236"/>
      <c r="RR371" s="236"/>
      <c r="RS371" s="236"/>
      <c r="RT371" s="236"/>
      <c r="RU371" s="236"/>
      <c r="RV371" s="236"/>
      <c r="RW371" s="236"/>
      <c r="RX371" s="236"/>
      <c r="RY371" s="236"/>
      <c r="RZ371" s="236"/>
      <c r="SA371" s="236"/>
      <c r="SB371" s="236"/>
      <c r="SC371" s="236"/>
      <c r="SD371" s="236"/>
      <c r="SE371" s="236"/>
      <c r="SF371" s="236"/>
      <c r="SG371" s="236"/>
      <c r="SH371" s="236"/>
      <c r="SI371" s="236"/>
      <c r="SJ371" s="236"/>
      <c r="SK371" s="236"/>
      <c r="SL371" s="236"/>
      <c r="SM371" s="236"/>
      <c r="SN371" s="236"/>
      <c r="SO371" s="236"/>
      <c r="SP371" s="236"/>
      <c r="SQ371" s="236"/>
      <c r="SR371" s="236"/>
      <c r="SS371" s="236"/>
      <c r="ST371" s="236"/>
      <c r="SU371" s="236"/>
      <c r="SV371" s="236"/>
      <c r="SW371" s="236"/>
      <c r="SX371" s="236"/>
      <c r="SY371" s="236"/>
      <c r="SZ371" s="236"/>
      <c r="TA371" s="236"/>
      <c r="TB371" s="236"/>
      <c r="TC371" s="236"/>
      <c r="TD371" s="236"/>
      <c r="TE371" s="236"/>
      <c r="TF371" s="236"/>
      <c r="TG371" s="236"/>
      <c r="TH371" s="236"/>
      <c r="TI371" s="236"/>
      <c r="TJ371" s="236"/>
      <c r="TK371" s="236"/>
      <c r="TL371" s="236"/>
      <c r="TM371" s="236"/>
      <c r="TN371" s="236"/>
      <c r="TO371" s="236"/>
      <c r="TP371" s="236"/>
      <c r="TQ371" s="236"/>
      <c r="TR371" s="236"/>
      <c r="TS371" s="236"/>
      <c r="TT371" s="236"/>
      <c r="TU371" s="236"/>
      <c r="TV371" s="236"/>
      <c r="TW371" s="236"/>
      <c r="TX371" s="236"/>
      <c r="TY371" s="236"/>
      <c r="TZ371" s="236"/>
      <c r="UA371" s="236"/>
      <c r="UB371" s="236"/>
      <c r="UC371" s="236"/>
      <c r="UD371" s="236"/>
      <c r="UE371" s="236"/>
      <c r="UF371" s="236"/>
      <c r="UG371" s="236"/>
      <c r="UH371" s="236"/>
      <c r="UI371" s="236"/>
      <c r="UJ371" s="236"/>
      <c r="UK371" s="236"/>
      <c r="UL371" s="236"/>
      <c r="UM371" s="236"/>
      <c r="UN371" s="236"/>
      <c r="UO371" s="236"/>
      <c r="UP371" s="236"/>
      <c r="UQ371" s="236"/>
      <c r="UR371" s="236"/>
      <c r="US371" s="236"/>
      <c r="UT371" s="236"/>
      <c r="UU371" s="236"/>
      <c r="UV371" s="236"/>
      <c r="UW371" s="236"/>
      <c r="UX371" s="236"/>
      <c r="UY371" s="236"/>
      <c r="UZ371" s="236"/>
      <c r="VA371" s="236"/>
      <c r="VB371" s="236"/>
      <c r="VC371" s="236"/>
      <c r="VD371" s="236"/>
      <c r="VE371" s="236"/>
      <c r="VF371" s="236"/>
      <c r="VG371" s="236"/>
      <c r="VH371" s="236"/>
      <c r="VI371" s="236"/>
      <c r="VJ371" s="236"/>
      <c r="VK371" s="236"/>
      <c r="VL371" s="236"/>
      <c r="VM371" s="236"/>
      <c r="VN371" s="236"/>
      <c r="VO371" s="236"/>
      <c r="VP371" s="236"/>
      <c r="VQ371" s="236"/>
      <c r="VR371" s="236"/>
      <c r="VS371" s="236"/>
      <c r="VT371" s="236"/>
      <c r="VU371" s="236"/>
      <c r="VV371" s="236"/>
      <c r="VW371" s="236"/>
      <c r="VX371" s="236"/>
      <c r="VY371" s="236"/>
      <c r="VZ371" s="236"/>
      <c r="WA371" s="236"/>
      <c r="WB371" s="236"/>
      <c r="WC371" s="236"/>
      <c r="WD371" s="236"/>
      <c r="WE371" s="236"/>
      <c r="WF371" s="236"/>
      <c r="WG371" s="236"/>
      <c r="WH371" s="236"/>
      <c r="WI371" s="236"/>
      <c r="WJ371" s="236"/>
      <c r="WK371" s="236"/>
      <c r="WL371" s="236"/>
      <c r="WM371" s="236"/>
      <c r="WN371" s="236"/>
      <c r="WO371" s="236"/>
      <c r="WP371" s="236"/>
      <c r="WQ371" s="236"/>
      <c r="WR371" s="236"/>
      <c r="WS371" s="236"/>
      <c r="WT371" s="236"/>
      <c r="WU371" s="236"/>
      <c r="WV371" s="236"/>
      <c r="WW371" s="236"/>
      <c r="WX371" s="236"/>
      <c r="WY371" s="236"/>
      <c r="WZ371" s="236"/>
      <c r="XA371" s="236"/>
      <c r="XB371" s="236"/>
      <c r="XC371" s="236"/>
      <c r="XD371" s="236"/>
      <c r="XE371" s="236"/>
      <c r="XF371" s="236"/>
      <c r="XG371" s="236"/>
      <c r="XH371" s="236"/>
      <c r="XI371" s="236"/>
      <c r="XJ371" s="236"/>
      <c r="XK371" s="236"/>
      <c r="XL371" s="236"/>
      <c r="XM371" s="236"/>
      <c r="XN371" s="236"/>
      <c r="XO371" s="236"/>
      <c r="XP371" s="236"/>
      <c r="XQ371" s="236"/>
      <c r="XR371" s="236"/>
      <c r="XS371" s="236"/>
      <c r="XT371" s="236"/>
      <c r="XU371" s="236"/>
      <c r="XV371" s="236"/>
      <c r="XW371" s="236"/>
      <c r="XX371" s="236"/>
      <c r="XY371" s="236"/>
      <c r="XZ371" s="236"/>
      <c r="YA371" s="236"/>
      <c r="YB371" s="236"/>
      <c r="YC371" s="236"/>
      <c r="YD371" s="236"/>
      <c r="YE371" s="236"/>
      <c r="YF371" s="236"/>
      <c r="YG371" s="236"/>
      <c r="YH371" s="236"/>
      <c r="YI371" s="236"/>
      <c r="YJ371" s="236"/>
      <c r="YK371" s="236"/>
      <c r="YL371" s="236"/>
      <c r="YM371" s="236"/>
      <c r="YN371" s="236"/>
      <c r="YO371" s="236"/>
      <c r="YP371" s="236"/>
      <c r="YQ371" s="236"/>
      <c r="YR371" s="236"/>
      <c r="YS371" s="236"/>
      <c r="YT371" s="236"/>
      <c r="YU371" s="236"/>
      <c r="YV371" s="236"/>
    </row>
    <row r="372" spans="1:672" ht="20.25" customHeight="1" x14ac:dyDescent="0.2">
      <c r="D372" s="317"/>
      <c r="E372" s="318" t="s">
        <v>175</v>
      </c>
      <c r="F372" s="319"/>
      <c r="G372" s="319"/>
      <c r="H372" s="316" t="s">
        <v>176</v>
      </c>
      <c r="I372" s="316"/>
      <c r="J372" s="316"/>
      <c r="K372" s="316"/>
      <c r="L372" s="316"/>
      <c r="M372" s="316"/>
      <c r="O372" s="316" t="s">
        <v>177</v>
      </c>
      <c r="P372" s="316"/>
      <c r="Q372" s="316"/>
      <c r="R372" s="316"/>
      <c r="S372" s="316"/>
    </row>
    <row r="373" spans="1:672" x14ac:dyDescent="0.2">
      <c r="C373" s="317"/>
      <c r="D373" s="317"/>
      <c r="E373" s="317"/>
      <c r="F373" s="319"/>
      <c r="G373" s="319"/>
      <c r="H373" s="316"/>
      <c r="J373" s="316"/>
      <c r="K373" s="316"/>
      <c r="L373" s="316"/>
      <c r="M373" s="316"/>
      <c r="O373" s="316"/>
      <c r="P373" s="316"/>
      <c r="Q373" s="316"/>
      <c r="R373" s="316"/>
      <c r="S373" s="316"/>
    </row>
    <row r="374" spans="1:672" x14ac:dyDescent="0.2">
      <c r="C374" s="317"/>
      <c r="D374" s="317"/>
      <c r="E374" s="317"/>
      <c r="F374" s="319"/>
      <c r="G374" s="319"/>
      <c r="H374" s="316"/>
      <c r="J374" s="316"/>
      <c r="K374" s="316"/>
      <c r="L374" s="316"/>
      <c r="M374" s="316"/>
      <c r="O374" s="316"/>
      <c r="P374" s="316"/>
      <c r="Q374" s="316"/>
      <c r="R374" s="316"/>
      <c r="S374" s="316"/>
    </row>
    <row r="376" spans="1:672" x14ac:dyDescent="0.2">
      <c r="C376" s="236" t="s">
        <v>178</v>
      </c>
    </row>
    <row r="377" spans="1:672" x14ac:dyDescent="0.2">
      <c r="C377" s="236" t="s">
        <v>179</v>
      </c>
    </row>
    <row r="378" spans="1:672" x14ac:dyDescent="0.2">
      <c r="C378" s="236" t="s">
        <v>180</v>
      </c>
    </row>
  </sheetData>
  <mergeCells count="37">
    <mergeCell ref="Y11:Y12"/>
    <mergeCell ref="Z11:Z12"/>
    <mergeCell ref="U10:U12"/>
    <mergeCell ref="V10:V12"/>
    <mergeCell ref="W10:Z10"/>
    <mergeCell ref="AA10:AA12"/>
    <mergeCell ref="AB10:AB12"/>
    <mergeCell ref="B11:B12"/>
    <mergeCell ref="C11:C12"/>
    <mergeCell ref="D11:D12"/>
    <mergeCell ref="R11:R12"/>
    <mergeCell ref="S11:S12"/>
    <mergeCell ref="M10:M12"/>
    <mergeCell ref="N10:N12"/>
    <mergeCell ref="O10:O12"/>
    <mergeCell ref="P10:P12"/>
    <mergeCell ref="Q10:Q12"/>
    <mergeCell ref="R10:T10"/>
    <mergeCell ref="T11:T12"/>
    <mergeCell ref="W11:W12"/>
    <mergeCell ref="X11:X12"/>
    <mergeCell ref="G6:L6"/>
    <mergeCell ref="G8:K8"/>
    <mergeCell ref="B10:D10"/>
    <mergeCell ref="E10:E12"/>
    <mergeCell ref="F10:F12"/>
    <mergeCell ref="G10:H11"/>
    <mergeCell ref="I10:I12"/>
    <mergeCell ref="J10:J12"/>
    <mergeCell ref="K10:K12"/>
    <mergeCell ref="L10:L12"/>
    <mergeCell ref="G5:M5"/>
    <mergeCell ref="AB1:AB2"/>
    <mergeCell ref="G2:O2"/>
    <mergeCell ref="G3:M3"/>
    <mergeCell ref="B4:C4"/>
    <mergeCell ref="D4:E4"/>
  </mergeCells>
  <pageMargins left="0.23622047244094491" right="0.23622047244094491" top="0.31496062992125984" bottom="0.31496062992125984" header="0.31496062992125984" footer="0.31496062992125984"/>
  <pageSetup paperSize="9" scale="10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U385"/>
  <sheetViews>
    <sheetView tabSelected="1" zoomScale="87" zoomScaleNormal="87" workbookViewId="0">
      <selection sqref="A1:AA378"/>
    </sheetView>
  </sheetViews>
  <sheetFormatPr defaultColWidth="9.140625" defaultRowHeight="12.75" x14ac:dyDescent="0.2"/>
  <cols>
    <col min="1" max="1" width="6.140625" style="236" customWidth="1"/>
    <col min="2" max="2" width="5.7109375" style="236" customWidth="1"/>
    <col min="3" max="3" width="6" style="236" customWidth="1"/>
    <col min="4" max="4" width="21" style="236" customWidth="1"/>
    <col min="5" max="5" width="13" style="314" customWidth="1"/>
    <col min="6" max="6" width="11.7109375" style="314" customWidth="1"/>
    <col min="7" max="7" width="11.28515625" style="314" customWidth="1"/>
    <col min="8" max="8" width="12.5703125" style="450" customWidth="1"/>
    <col min="9" max="9" width="12.28515625" style="450" customWidth="1"/>
    <col min="10" max="10" width="11.28515625" style="314" customWidth="1"/>
    <col min="11" max="11" width="8.5703125" style="314" customWidth="1"/>
    <col min="12" max="12" width="12.28515625" style="314" customWidth="1"/>
    <col min="13" max="13" width="8.7109375" style="314" customWidth="1"/>
    <col min="14" max="14" width="9.7109375" style="314" customWidth="1"/>
    <col min="15" max="15" width="10.5703125" style="314" customWidth="1"/>
    <col min="16" max="16" width="9.5703125" style="314" customWidth="1"/>
    <col min="17" max="17" width="11.28515625" style="314" customWidth="1"/>
    <col min="18" max="18" width="9" style="314" customWidth="1"/>
    <col min="19" max="19" width="9.28515625" style="314" customWidth="1"/>
    <col min="20" max="20" width="7.42578125" style="314" customWidth="1"/>
    <col min="21" max="21" width="8.7109375" style="314" customWidth="1"/>
    <col min="22" max="22" width="6.5703125" style="314" customWidth="1"/>
    <col min="23" max="23" width="7.28515625" style="314" customWidth="1"/>
    <col min="24" max="24" width="6.5703125" style="314" customWidth="1"/>
    <col min="25" max="25" width="7.5703125" style="314" customWidth="1"/>
    <col min="26" max="26" width="14.42578125" style="236" customWidth="1"/>
    <col min="27" max="27" width="14.140625" style="236" customWidth="1"/>
    <col min="28" max="28" width="17.5703125" style="236" customWidth="1"/>
    <col min="29" max="32" width="9.140625" style="236" customWidth="1"/>
    <col min="33" max="16384" width="9.140625" style="236"/>
  </cols>
  <sheetData>
    <row r="1" spans="1:27" s="219" customFormat="1" ht="15" x14ac:dyDescent="0.25">
      <c r="A1" s="217"/>
      <c r="B1" s="217"/>
      <c r="C1" s="217"/>
      <c r="D1" s="217"/>
      <c r="E1" s="218"/>
      <c r="F1" s="218"/>
      <c r="G1" s="218"/>
      <c r="H1" s="435"/>
      <c r="I1" s="435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7"/>
      <c r="AA1" s="480" t="s">
        <v>0</v>
      </c>
    </row>
    <row r="2" spans="1:27" s="219" customFormat="1" ht="73.5" customHeight="1" x14ac:dyDescent="0.25">
      <c r="A2" s="217"/>
      <c r="B2" s="217"/>
      <c r="C2" s="217"/>
      <c r="D2" s="217"/>
      <c r="E2" s="218"/>
      <c r="F2" s="481" t="s">
        <v>1</v>
      </c>
      <c r="G2" s="481"/>
      <c r="H2" s="481"/>
      <c r="I2" s="481"/>
      <c r="J2" s="481"/>
      <c r="K2" s="481"/>
      <c r="L2" s="481"/>
      <c r="M2" s="481"/>
      <c r="N2" s="481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7"/>
      <c r="AA2" s="480"/>
    </row>
    <row r="3" spans="1:27" s="219" customFormat="1" ht="15" x14ac:dyDescent="0.25">
      <c r="A3" s="217"/>
      <c r="B3" s="217"/>
      <c r="C3" s="217"/>
      <c r="D3" s="217"/>
      <c r="E3" s="218"/>
      <c r="F3" s="481" t="s">
        <v>185</v>
      </c>
      <c r="G3" s="481"/>
      <c r="H3" s="481"/>
      <c r="I3" s="481"/>
      <c r="J3" s="481"/>
      <c r="K3" s="481"/>
      <c r="L3" s="481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7"/>
      <c r="AA3" s="432"/>
    </row>
    <row r="4" spans="1:27" s="219" customFormat="1" ht="15" x14ac:dyDescent="0.25">
      <c r="A4" s="482" t="s">
        <v>2</v>
      </c>
      <c r="B4" s="482"/>
      <c r="C4" s="482"/>
      <c r="D4" s="482"/>
      <c r="E4" s="218"/>
      <c r="F4" s="218" t="s">
        <v>3</v>
      </c>
      <c r="G4" s="218"/>
      <c r="H4" s="435"/>
      <c r="I4" s="435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7"/>
      <c r="AA4" s="432"/>
    </row>
    <row r="5" spans="1:27" s="219" customFormat="1" ht="15" x14ac:dyDescent="0.25">
      <c r="A5" s="221" t="s">
        <v>4</v>
      </c>
      <c r="B5" s="222"/>
      <c r="C5" s="222"/>
      <c r="D5" s="222"/>
      <c r="E5" s="223"/>
      <c r="F5" s="479" t="s">
        <v>5</v>
      </c>
      <c r="G5" s="479"/>
      <c r="H5" s="479"/>
      <c r="I5" s="479"/>
      <c r="J5" s="479"/>
      <c r="K5" s="479"/>
      <c r="L5" s="479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5"/>
      <c r="AA5" s="225"/>
    </row>
    <row r="6" spans="1:27" s="219" customFormat="1" ht="15" x14ac:dyDescent="0.25">
      <c r="A6" s="219" t="s">
        <v>6</v>
      </c>
      <c r="B6" s="226"/>
      <c r="C6" s="226"/>
      <c r="D6" s="226"/>
      <c r="E6" s="227"/>
      <c r="F6" s="483" t="s">
        <v>7</v>
      </c>
      <c r="G6" s="483"/>
      <c r="H6" s="483"/>
      <c r="I6" s="483"/>
      <c r="J6" s="483"/>
      <c r="K6" s="483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5"/>
      <c r="AA6" s="225"/>
    </row>
    <row r="7" spans="1:27" s="219" customFormat="1" ht="15" x14ac:dyDescent="0.25">
      <c r="A7" s="219" t="s">
        <v>8</v>
      </c>
      <c r="B7" s="226"/>
      <c r="C7" s="226"/>
      <c r="D7" s="226"/>
      <c r="E7" s="227"/>
      <c r="F7" s="433" t="s">
        <v>279</v>
      </c>
      <c r="G7" s="224"/>
      <c r="H7" s="436"/>
      <c r="I7" s="436"/>
      <c r="J7" s="224"/>
      <c r="K7" s="224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</row>
    <row r="8" spans="1:27" s="219" customFormat="1" ht="15" x14ac:dyDescent="0.25">
      <c r="A8" s="219" t="s">
        <v>9</v>
      </c>
      <c r="B8" s="226"/>
      <c r="C8" s="226"/>
      <c r="D8" s="226"/>
      <c r="E8" s="227"/>
      <c r="F8" s="483" t="s">
        <v>10</v>
      </c>
      <c r="G8" s="483"/>
      <c r="H8" s="483"/>
      <c r="I8" s="483"/>
      <c r="J8" s="483"/>
      <c r="K8" s="224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</row>
    <row r="9" spans="1:27" s="219" customFormat="1" ht="15" x14ac:dyDescent="0.25">
      <c r="A9" s="219" t="s">
        <v>11</v>
      </c>
      <c r="E9" s="230"/>
      <c r="F9" s="433" t="s">
        <v>12</v>
      </c>
      <c r="G9" s="224"/>
      <c r="H9" s="436"/>
      <c r="I9" s="436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5"/>
      <c r="AA9" s="231"/>
    </row>
    <row r="10" spans="1:27" s="219" customFormat="1" ht="15" x14ac:dyDescent="0.25">
      <c r="A10" s="484" t="s">
        <v>13</v>
      </c>
      <c r="B10" s="484"/>
      <c r="C10" s="484"/>
      <c r="D10" s="484" t="s">
        <v>14</v>
      </c>
      <c r="E10" s="485" t="s">
        <v>15</v>
      </c>
      <c r="F10" s="485" t="s">
        <v>16</v>
      </c>
      <c r="G10" s="485"/>
      <c r="H10" s="507" t="s">
        <v>17</v>
      </c>
      <c r="I10" s="507" t="s">
        <v>18</v>
      </c>
      <c r="J10" s="485" t="s">
        <v>19</v>
      </c>
      <c r="K10" s="485" t="s">
        <v>20</v>
      </c>
      <c r="L10" s="485" t="s">
        <v>21</v>
      </c>
      <c r="M10" s="485" t="s">
        <v>22</v>
      </c>
      <c r="N10" s="485" t="s">
        <v>23</v>
      </c>
      <c r="O10" s="487" t="s">
        <v>24</v>
      </c>
      <c r="P10" s="487" t="s">
        <v>25</v>
      </c>
      <c r="Q10" s="485" t="s">
        <v>26</v>
      </c>
      <c r="R10" s="485"/>
      <c r="S10" s="485"/>
      <c r="T10" s="485" t="s">
        <v>27</v>
      </c>
      <c r="U10" s="485" t="s">
        <v>28</v>
      </c>
      <c r="V10" s="490" t="s">
        <v>26</v>
      </c>
      <c r="W10" s="491"/>
      <c r="X10" s="491"/>
      <c r="Y10" s="492"/>
      <c r="Z10" s="484" t="s">
        <v>29</v>
      </c>
      <c r="AA10" s="484" t="s">
        <v>30</v>
      </c>
    </row>
    <row r="11" spans="1:27" s="219" customFormat="1" ht="15" x14ac:dyDescent="0.25">
      <c r="A11" s="486" t="s">
        <v>31</v>
      </c>
      <c r="B11" s="486" t="s">
        <v>32</v>
      </c>
      <c r="C11" s="486" t="s">
        <v>33</v>
      </c>
      <c r="D11" s="484"/>
      <c r="E11" s="485"/>
      <c r="F11" s="485"/>
      <c r="G11" s="485"/>
      <c r="H11" s="507"/>
      <c r="I11" s="507"/>
      <c r="J11" s="485"/>
      <c r="K11" s="485"/>
      <c r="L11" s="485"/>
      <c r="M11" s="485"/>
      <c r="N11" s="485"/>
      <c r="O11" s="488"/>
      <c r="P11" s="488"/>
      <c r="Q11" s="485" t="s">
        <v>34</v>
      </c>
      <c r="R11" s="485" t="s">
        <v>35</v>
      </c>
      <c r="S11" s="485" t="s">
        <v>36</v>
      </c>
      <c r="T11" s="485"/>
      <c r="U11" s="485"/>
      <c r="V11" s="485" t="s">
        <v>37</v>
      </c>
      <c r="W11" s="485" t="s">
        <v>38</v>
      </c>
      <c r="X11" s="485" t="s">
        <v>39</v>
      </c>
      <c r="Y11" s="485" t="s">
        <v>40</v>
      </c>
      <c r="Z11" s="484"/>
      <c r="AA11" s="484"/>
    </row>
    <row r="12" spans="1:27" s="219" customFormat="1" ht="45" x14ac:dyDescent="0.25">
      <c r="A12" s="486"/>
      <c r="B12" s="486"/>
      <c r="C12" s="486"/>
      <c r="D12" s="484"/>
      <c r="E12" s="485"/>
      <c r="F12" s="434" t="s">
        <v>41</v>
      </c>
      <c r="G12" s="434" t="s">
        <v>42</v>
      </c>
      <c r="H12" s="507"/>
      <c r="I12" s="507"/>
      <c r="J12" s="485"/>
      <c r="K12" s="485"/>
      <c r="L12" s="485"/>
      <c r="M12" s="485"/>
      <c r="N12" s="485"/>
      <c r="O12" s="489"/>
      <c r="P12" s="489"/>
      <c r="Q12" s="485"/>
      <c r="R12" s="485"/>
      <c r="S12" s="485"/>
      <c r="T12" s="485"/>
      <c r="U12" s="485"/>
      <c r="V12" s="485"/>
      <c r="W12" s="485"/>
      <c r="X12" s="485"/>
      <c r="Y12" s="485"/>
      <c r="Z12" s="484"/>
      <c r="AA12" s="484"/>
    </row>
    <row r="13" spans="1:27" s="233" customFormat="1" ht="15.75" customHeight="1" x14ac:dyDescent="0.2">
      <c r="A13" s="234">
        <v>1</v>
      </c>
      <c r="B13" s="234">
        <v>2</v>
      </c>
      <c r="C13" s="234">
        <v>3</v>
      </c>
      <c r="D13" s="234">
        <v>4</v>
      </c>
      <c r="E13" s="234">
        <v>5</v>
      </c>
      <c r="F13" s="234">
        <v>6</v>
      </c>
      <c r="G13" s="234">
        <v>7</v>
      </c>
      <c r="H13" s="437">
        <v>8</v>
      </c>
      <c r="I13" s="438">
        <v>9</v>
      </c>
      <c r="J13" s="235">
        <v>10</v>
      </c>
      <c r="K13" s="234">
        <v>11</v>
      </c>
      <c r="L13" s="234">
        <v>12</v>
      </c>
      <c r="M13" s="234">
        <v>13</v>
      </c>
      <c r="N13" s="234">
        <v>14</v>
      </c>
      <c r="O13" s="235">
        <v>15</v>
      </c>
      <c r="P13" s="234">
        <v>16</v>
      </c>
      <c r="Q13" s="234">
        <v>17</v>
      </c>
      <c r="R13" s="234">
        <v>18</v>
      </c>
      <c r="S13" s="234">
        <v>19</v>
      </c>
      <c r="T13" s="234">
        <v>20</v>
      </c>
      <c r="U13" s="234">
        <v>21</v>
      </c>
      <c r="V13" s="234">
        <v>22</v>
      </c>
      <c r="W13" s="234">
        <v>23</v>
      </c>
      <c r="X13" s="234">
        <v>24</v>
      </c>
      <c r="Y13" s="234">
        <v>25</v>
      </c>
      <c r="Z13" s="234">
        <v>26</v>
      </c>
      <c r="AA13" s="234">
        <v>27</v>
      </c>
    </row>
    <row r="14" spans="1:27" ht="27.75" customHeight="1" x14ac:dyDescent="0.2">
      <c r="A14" s="237">
        <v>333</v>
      </c>
      <c r="B14" s="238" t="s">
        <v>43</v>
      </c>
      <c r="C14" s="238"/>
      <c r="D14" s="239" t="s">
        <v>44</v>
      </c>
      <c r="E14" s="240">
        <f>E15+E33+E47+E66+E83+E97+E114+E131+E147+E164+E173+E175+E191+E203+E204+E208+E222+E223+E227+E249+E266+E285+E300+E314+E332+E334+E336+E347+E349+E351+E354+E370+E371+E376</f>
        <v>39356604</v>
      </c>
      <c r="F14" s="240">
        <f t="shared" ref="F14:U14" si="0">F15+F33+F47+F66+F83+F97+F114+F131+F147+F164+F173+F175+F191+F203+F204+F208+F222+F223+F227+F249+F266+F285+F300+F314+F332+F334+F336+F347+F349+F351+F354+F370+F371+F376</f>
        <v>28292742</v>
      </c>
      <c r="G14" s="240">
        <f t="shared" si="0"/>
        <v>25257420</v>
      </c>
      <c r="H14" s="439">
        <v>26461591.491999999</v>
      </c>
      <c r="I14" s="85">
        <f t="shared" ref="I14:I32" si="1">H14-F14</f>
        <v>-1831150.5080000013</v>
      </c>
      <c r="J14" s="240">
        <f t="shared" si="0"/>
        <v>24939119.165109992</v>
      </c>
      <c r="K14" s="242">
        <f t="shared" ref="K14:K78" si="2">(J14/G14)*100</f>
        <v>98.739772966161993</v>
      </c>
      <c r="L14" s="240">
        <f t="shared" si="0"/>
        <v>39356604</v>
      </c>
      <c r="M14" s="241">
        <f t="shared" ref="M14:M47" si="3">L14/E14*100</f>
        <v>100</v>
      </c>
      <c r="N14" s="240">
        <f t="shared" si="0"/>
        <v>0</v>
      </c>
      <c r="O14" s="240">
        <f t="shared" si="0"/>
        <v>-318300.83489</v>
      </c>
      <c r="P14" s="240">
        <f t="shared" si="0"/>
        <v>-318300.64</v>
      </c>
      <c r="Q14" s="240">
        <f t="shared" si="0"/>
        <v>-6956.5030000000006</v>
      </c>
      <c r="R14" s="240">
        <f t="shared" si="0"/>
        <v>-32355.596000000005</v>
      </c>
      <c r="S14" s="240">
        <f t="shared" si="0"/>
        <v>-278054.016</v>
      </c>
      <c r="T14" s="240">
        <f t="shared" si="0"/>
        <v>0</v>
      </c>
      <c r="U14" s="240">
        <f t="shared" si="0"/>
        <v>-3.2269999945673727E-2</v>
      </c>
      <c r="V14" s="241"/>
      <c r="W14" s="241"/>
      <c r="X14" s="241"/>
      <c r="Y14" s="241"/>
      <c r="Z14" s="243"/>
      <c r="AA14" s="244"/>
    </row>
    <row r="15" spans="1:27" ht="51" x14ac:dyDescent="0.2">
      <c r="A15" s="245" t="s">
        <v>45</v>
      </c>
      <c r="B15" s="238"/>
      <c r="C15" s="238"/>
      <c r="D15" s="246" t="s">
        <v>267</v>
      </c>
      <c r="E15" s="241">
        <f t="shared" ref="E15:G15" si="4">E16</f>
        <v>604076</v>
      </c>
      <c r="F15" s="241">
        <f t="shared" si="4"/>
        <v>457672</v>
      </c>
      <c r="G15" s="241">
        <f t="shared" si="4"/>
        <v>409046</v>
      </c>
      <c r="H15" s="85">
        <f>H16</f>
        <v>435232.51600000006</v>
      </c>
      <c r="I15" s="85">
        <f t="shared" si="1"/>
        <v>-22439.483999999939</v>
      </c>
      <c r="J15" s="241">
        <f t="shared" ref="J15:N15" si="5">J16</f>
        <v>395357.15</v>
      </c>
      <c r="K15" s="242">
        <f t="shared" si="2"/>
        <v>96.653469291962281</v>
      </c>
      <c r="L15" s="241">
        <f t="shared" si="5"/>
        <v>604076</v>
      </c>
      <c r="M15" s="241">
        <f t="shared" si="3"/>
        <v>100</v>
      </c>
      <c r="N15" s="241">
        <f t="shared" si="5"/>
        <v>0</v>
      </c>
      <c r="O15" s="241">
        <f t="shared" ref="O15:O32" si="6">J15-G15</f>
        <v>-13688.849999999977</v>
      </c>
      <c r="P15" s="241">
        <f>Q15+R15+S15</f>
        <v>-13688.81</v>
      </c>
      <c r="Q15" s="241">
        <f t="shared" ref="Q15:U15" si="7">+Q16</f>
        <v>-2268.6</v>
      </c>
      <c r="R15" s="241">
        <f t="shared" si="7"/>
        <v>-9608.4659999999985</v>
      </c>
      <c r="S15" s="241">
        <f>S16</f>
        <v>-1811.7440000000001</v>
      </c>
      <c r="T15" s="241"/>
      <c r="U15" s="241">
        <f t="shared" si="7"/>
        <v>0</v>
      </c>
      <c r="V15" s="241"/>
      <c r="W15" s="241"/>
      <c r="X15" s="241"/>
      <c r="Y15" s="241"/>
      <c r="Z15" s="243"/>
      <c r="AA15" s="239"/>
    </row>
    <row r="16" spans="1:27" ht="25.5" x14ac:dyDescent="0.2">
      <c r="A16" s="245"/>
      <c r="B16" s="238" t="s">
        <v>46</v>
      </c>
      <c r="C16" s="238"/>
      <c r="D16" s="247" t="s">
        <v>47</v>
      </c>
      <c r="E16" s="241">
        <f>E17+E18+E19+E20+E21+E22+E23+E24+E25+E26+E27+E28+E29+E30+E31+E32</f>
        <v>604076</v>
      </c>
      <c r="F16" s="241">
        <f t="shared" ref="F16:H16" si="8">F17+F18+F19+F20+F21+F22+F23+F24+F25+F26+F27+F28+F29+F30+F31+F32</f>
        <v>457672</v>
      </c>
      <c r="G16" s="241">
        <f t="shared" si="8"/>
        <v>409046</v>
      </c>
      <c r="H16" s="85">
        <f t="shared" si="8"/>
        <v>435232.51600000006</v>
      </c>
      <c r="I16" s="85">
        <f t="shared" si="1"/>
        <v>-22439.483999999939</v>
      </c>
      <c r="J16" s="241">
        <f>J17+J18+J19+J20+J21+J22+J23+J24+J25+J26+J27+J28+J29+J30+J31+J32</f>
        <v>395357.15</v>
      </c>
      <c r="K16" s="242">
        <f t="shared" si="2"/>
        <v>96.653469291962281</v>
      </c>
      <c r="L16" s="241">
        <f>L17+L18+L19+L20+L21+L22+L23+L24+L25+L26+L27+L28+L29+L30+L31+L32</f>
        <v>604076</v>
      </c>
      <c r="M16" s="241">
        <f t="shared" si="3"/>
        <v>100</v>
      </c>
      <c r="N16" s="241">
        <f>N17+N18+N19+N21+N22+N23+N24+N25+N26+N27+N29+N30</f>
        <v>0</v>
      </c>
      <c r="O16" s="241">
        <f t="shared" ref="O16" si="9">O17+O18+O19+O20+O21+O22+O23+O24+O25+O26+O27+O28+O29+O30+O31+O32</f>
        <v>-13688.849999999991</v>
      </c>
      <c r="P16" s="241">
        <f>P17+P18+P19+P20+P21+P22+P23+P24+P25+P26+P27+P28+P29+P30+P31+P32</f>
        <v>-13688.849</v>
      </c>
      <c r="Q16" s="241">
        <v>-2268.6</v>
      </c>
      <c r="R16" s="241">
        <f t="shared" ref="R16:S16" si="10">R17+R18+R19+R20+R21+R22+R23+R24+R25+R26+R27+R28+R29+R30+R31+R32</f>
        <v>-9608.4659999999985</v>
      </c>
      <c r="S16" s="241">
        <f t="shared" si="10"/>
        <v>-1811.7440000000001</v>
      </c>
      <c r="T16" s="241"/>
      <c r="U16" s="241">
        <v>0</v>
      </c>
      <c r="V16" s="241"/>
      <c r="W16" s="241"/>
      <c r="X16" s="241"/>
      <c r="Y16" s="241"/>
      <c r="Z16" s="248"/>
      <c r="AA16" s="249"/>
    </row>
    <row r="17" spans="1:29" ht="63.75" x14ac:dyDescent="0.2">
      <c r="A17" s="245"/>
      <c r="B17" s="238"/>
      <c r="C17" s="250" t="s">
        <v>48</v>
      </c>
      <c r="D17" s="246" t="s">
        <v>49</v>
      </c>
      <c r="E17" s="241">
        <v>228755</v>
      </c>
      <c r="F17" s="241">
        <v>164867</v>
      </c>
      <c r="G17" s="241">
        <v>164867</v>
      </c>
      <c r="H17" s="85">
        <v>159589.486</v>
      </c>
      <c r="I17" s="85">
        <f t="shared" si="1"/>
        <v>-5277.5139999999956</v>
      </c>
      <c r="J17" s="241">
        <v>159589.486</v>
      </c>
      <c r="K17" s="242">
        <f t="shared" si="2"/>
        <v>96.798926407346528</v>
      </c>
      <c r="L17" s="242">
        <f t="shared" ref="L17:L32" si="11">E17</f>
        <v>228755</v>
      </c>
      <c r="M17" s="241">
        <f t="shared" si="3"/>
        <v>100</v>
      </c>
      <c r="N17" s="241">
        <f t="shared" ref="N17:N33" si="12">L17-E17</f>
        <v>0</v>
      </c>
      <c r="O17" s="241">
        <f t="shared" si="6"/>
        <v>-5277.5139999999956</v>
      </c>
      <c r="P17" s="241">
        <f t="shared" ref="P17" si="13">Q17+R17+S17</f>
        <v>-5277.5140000000001</v>
      </c>
      <c r="Q17" s="242"/>
      <c r="R17" s="242">
        <v>-5277.5140000000001</v>
      </c>
      <c r="S17" s="241"/>
      <c r="T17" s="241"/>
      <c r="U17" s="241">
        <f>O17-P17-T17</f>
        <v>4.5474735088646412E-12</v>
      </c>
      <c r="V17" s="241"/>
      <c r="W17" s="241"/>
      <c r="X17" s="241"/>
      <c r="Y17" s="241"/>
      <c r="Z17" s="239" t="s">
        <v>66</v>
      </c>
      <c r="AA17" s="239" t="s">
        <v>66</v>
      </c>
    </row>
    <row r="18" spans="1:29" ht="63.75" x14ac:dyDescent="0.2">
      <c r="A18" s="245"/>
      <c r="B18" s="238"/>
      <c r="C18" s="250" t="s">
        <v>51</v>
      </c>
      <c r="D18" s="246" t="s">
        <v>52</v>
      </c>
      <c r="E18" s="241">
        <v>63906</v>
      </c>
      <c r="F18" s="241">
        <v>63906</v>
      </c>
      <c r="G18" s="241">
        <v>63906</v>
      </c>
      <c r="H18" s="85">
        <v>63625.968999999997</v>
      </c>
      <c r="I18" s="85">
        <f t="shared" si="1"/>
        <v>-280.03100000000268</v>
      </c>
      <c r="J18" s="241">
        <v>63625.968999999997</v>
      </c>
      <c r="K18" s="242">
        <f t="shared" si="2"/>
        <v>99.56180796795293</v>
      </c>
      <c r="L18" s="242">
        <f t="shared" si="11"/>
        <v>63906</v>
      </c>
      <c r="M18" s="241">
        <f t="shared" si="3"/>
        <v>100</v>
      </c>
      <c r="N18" s="241">
        <f t="shared" si="12"/>
        <v>0</v>
      </c>
      <c r="O18" s="241">
        <f t="shared" si="6"/>
        <v>-280.03100000000268</v>
      </c>
      <c r="P18" s="241">
        <f>S18+R18</f>
        <v>-280.03100000000001</v>
      </c>
      <c r="Q18" s="242" t="s">
        <v>53</v>
      </c>
      <c r="R18" s="242">
        <v>-280.03100000000001</v>
      </c>
      <c r="S18" s="241"/>
      <c r="T18" s="241"/>
      <c r="U18" s="241">
        <f>O18-P18-T18</f>
        <v>-2.6716406864579767E-12</v>
      </c>
      <c r="V18" s="241"/>
      <c r="W18" s="241"/>
      <c r="X18" s="241"/>
      <c r="Y18" s="241"/>
      <c r="Z18" s="239" t="s">
        <v>66</v>
      </c>
      <c r="AA18" s="239" t="s">
        <v>66</v>
      </c>
    </row>
    <row r="19" spans="1:29" ht="63.75" x14ac:dyDescent="0.2">
      <c r="A19" s="245"/>
      <c r="B19" s="238"/>
      <c r="C19" s="250" t="s">
        <v>55</v>
      </c>
      <c r="D19" s="246" t="s">
        <v>56</v>
      </c>
      <c r="E19" s="241">
        <v>41294</v>
      </c>
      <c r="F19" s="241">
        <v>30294</v>
      </c>
      <c r="G19" s="241">
        <v>30294</v>
      </c>
      <c r="H19" s="85">
        <v>30293.256000000001</v>
      </c>
      <c r="I19" s="85">
        <f t="shared" si="1"/>
        <v>-0.74399999999877764</v>
      </c>
      <c r="J19" s="241">
        <v>30293.256000000001</v>
      </c>
      <c r="K19" s="242">
        <f t="shared" si="2"/>
        <v>99.997544068132299</v>
      </c>
      <c r="L19" s="242">
        <f t="shared" si="11"/>
        <v>41294</v>
      </c>
      <c r="M19" s="241">
        <f t="shared" si="3"/>
        <v>100</v>
      </c>
      <c r="N19" s="241">
        <f t="shared" si="12"/>
        <v>0</v>
      </c>
      <c r="O19" s="241">
        <f t="shared" si="6"/>
        <v>-0.74399999999877764</v>
      </c>
      <c r="P19" s="241">
        <f t="shared" ref="P19:P32" si="14">Q19+R19+S19</f>
        <v>-0.74399999999999999</v>
      </c>
      <c r="Q19" s="242"/>
      <c r="R19" s="242">
        <v>-0.74399999999999999</v>
      </c>
      <c r="S19" s="241"/>
      <c r="T19" s="241"/>
      <c r="U19" s="241">
        <v>0</v>
      </c>
      <c r="V19" s="241"/>
      <c r="W19" s="241"/>
      <c r="X19" s="241"/>
      <c r="Y19" s="241"/>
      <c r="Z19" s="239" t="s">
        <v>66</v>
      </c>
      <c r="AA19" s="239" t="s">
        <v>66</v>
      </c>
    </row>
    <row r="20" spans="1:29" ht="63.75" x14ac:dyDescent="0.2">
      <c r="A20" s="245"/>
      <c r="B20" s="238"/>
      <c r="C20" s="250" t="s">
        <v>57</v>
      </c>
      <c r="D20" s="251" t="s">
        <v>58</v>
      </c>
      <c r="E20" s="241">
        <v>9719</v>
      </c>
      <c r="F20" s="241">
        <v>6500</v>
      </c>
      <c r="G20" s="241">
        <v>6500</v>
      </c>
      <c r="H20" s="85">
        <v>5554.2110000000002</v>
      </c>
      <c r="I20" s="85">
        <f t="shared" si="1"/>
        <v>-945.78899999999976</v>
      </c>
      <c r="J20" s="241">
        <v>5554.2110000000002</v>
      </c>
      <c r="K20" s="242">
        <f t="shared" si="2"/>
        <v>85.449400000000011</v>
      </c>
      <c r="L20" s="242">
        <f t="shared" si="11"/>
        <v>9719</v>
      </c>
      <c r="M20" s="241">
        <f t="shared" si="3"/>
        <v>100</v>
      </c>
      <c r="N20" s="241">
        <f t="shared" si="12"/>
        <v>0</v>
      </c>
      <c r="O20" s="241">
        <f t="shared" si="6"/>
        <v>-945.78899999999976</v>
      </c>
      <c r="P20" s="241">
        <f t="shared" si="14"/>
        <v>-945.78899999999999</v>
      </c>
      <c r="Q20" s="242"/>
      <c r="R20" s="242">
        <v>-945.78899999999999</v>
      </c>
      <c r="S20" s="241"/>
      <c r="T20" s="241"/>
      <c r="U20" s="241">
        <v>0</v>
      </c>
      <c r="V20" s="241"/>
      <c r="W20" s="241"/>
      <c r="X20" s="241"/>
      <c r="Y20" s="241"/>
      <c r="Z20" s="239" t="s">
        <v>66</v>
      </c>
      <c r="AA20" s="239" t="s">
        <v>66</v>
      </c>
    </row>
    <row r="21" spans="1:29" ht="63.75" x14ac:dyDescent="0.2">
      <c r="A21" s="245"/>
      <c r="B21" s="238"/>
      <c r="C21" s="250" t="s">
        <v>59</v>
      </c>
      <c r="D21" s="246" t="s">
        <v>60</v>
      </c>
      <c r="E21" s="241">
        <v>14884</v>
      </c>
      <c r="F21" s="241">
        <v>11800</v>
      </c>
      <c r="G21" s="241">
        <v>11800</v>
      </c>
      <c r="H21" s="85">
        <v>11084.066000000001</v>
      </c>
      <c r="I21" s="85">
        <f t="shared" si="1"/>
        <v>-715.93399999999929</v>
      </c>
      <c r="J21" s="241">
        <v>11084.066000000001</v>
      </c>
      <c r="K21" s="242">
        <f t="shared" si="2"/>
        <v>93.932762711864413</v>
      </c>
      <c r="L21" s="242">
        <f t="shared" si="11"/>
        <v>14884</v>
      </c>
      <c r="M21" s="241">
        <f t="shared" si="3"/>
        <v>100</v>
      </c>
      <c r="N21" s="241">
        <f t="shared" si="12"/>
        <v>0</v>
      </c>
      <c r="O21" s="241">
        <f t="shared" si="6"/>
        <v>-715.93399999999929</v>
      </c>
      <c r="P21" s="241">
        <f t="shared" si="14"/>
        <v>-715.93399999999997</v>
      </c>
      <c r="Q21" s="242"/>
      <c r="R21" s="241">
        <v>-715.93399999999997</v>
      </c>
      <c r="S21" s="241"/>
      <c r="T21" s="241"/>
      <c r="U21" s="241">
        <v>0</v>
      </c>
      <c r="V21" s="241"/>
      <c r="W21" s="241"/>
      <c r="X21" s="241"/>
      <c r="Y21" s="241"/>
      <c r="Z21" s="239" t="s">
        <v>66</v>
      </c>
      <c r="AA21" s="239" t="s">
        <v>66</v>
      </c>
    </row>
    <row r="22" spans="1:29" ht="69" customHeight="1" x14ac:dyDescent="0.2">
      <c r="A22" s="245"/>
      <c r="B22" s="238"/>
      <c r="C22" s="250" t="s">
        <v>61</v>
      </c>
      <c r="D22" s="246" t="s">
        <v>62</v>
      </c>
      <c r="E22" s="241">
        <v>12495</v>
      </c>
      <c r="F22" s="241">
        <v>9705</v>
      </c>
      <c r="G22" s="241">
        <v>9705</v>
      </c>
      <c r="H22" s="85">
        <v>9106.11</v>
      </c>
      <c r="I22" s="85">
        <f t="shared" si="1"/>
        <v>-598.88999999999942</v>
      </c>
      <c r="J22" s="241">
        <v>9106.11</v>
      </c>
      <c r="K22" s="242">
        <f t="shared" si="2"/>
        <v>93.829057187017</v>
      </c>
      <c r="L22" s="242">
        <f t="shared" si="11"/>
        <v>12495</v>
      </c>
      <c r="M22" s="241">
        <f t="shared" si="3"/>
        <v>100</v>
      </c>
      <c r="N22" s="241">
        <f t="shared" si="12"/>
        <v>0</v>
      </c>
      <c r="O22" s="241">
        <f t="shared" si="6"/>
        <v>-598.88999999999942</v>
      </c>
      <c r="P22" s="241">
        <f t="shared" si="14"/>
        <v>-598.89</v>
      </c>
      <c r="Q22" s="242"/>
      <c r="R22" s="241">
        <v>-598.89</v>
      </c>
      <c r="S22" s="241"/>
      <c r="T22" s="241"/>
      <c r="U22" s="241">
        <v>0</v>
      </c>
      <c r="V22" s="241"/>
      <c r="W22" s="241"/>
      <c r="X22" s="241"/>
      <c r="Y22" s="241"/>
      <c r="Z22" s="239" t="s">
        <v>66</v>
      </c>
      <c r="AA22" s="239" t="s">
        <v>66</v>
      </c>
    </row>
    <row r="23" spans="1:29" ht="65.25" customHeight="1" x14ac:dyDescent="0.2">
      <c r="A23" s="245"/>
      <c r="B23" s="238"/>
      <c r="C23" s="250" t="s">
        <v>64</v>
      </c>
      <c r="D23" s="251" t="s">
        <v>65</v>
      </c>
      <c r="E23" s="241">
        <v>8331</v>
      </c>
      <c r="F23" s="241">
        <v>6641</v>
      </c>
      <c r="G23" s="241">
        <v>6641</v>
      </c>
      <c r="H23" s="85">
        <v>6106.674</v>
      </c>
      <c r="I23" s="85">
        <f t="shared" si="1"/>
        <v>-534.32600000000002</v>
      </c>
      <c r="J23" s="241">
        <v>6106.674</v>
      </c>
      <c r="K23" s="242">
        <f t="shared" si="2"/>
        <v>91.954133413642523</v>
      </c>
      <c r="L23" s="242">
        <f t="shared" si="11"/>
        <v>8331</v>
      </c>
      <c r="M23" s="241">
        <f t="shared" si="3"/>
        <v>100</v>
      </c>
      <c r="N23" s="241">
        <f t="shared" si="12"/>
        <v>0</v>
      </c>
      <c r="O23" s="241">
        <f t="shared" si="6"/>
        <v>-534.32600000000002</v>
      </c>
      <c r="P23" s="241">
        <f t="shared" si="14"/>
        <v>-534.32600000000002</v>
      </c>
      <c r="Q23" s="242"/>
      <c r="R23" s="241">
        <v>-534.32600000000002</v>
      </c>
      <c r="S23" s="241"/>
      <c r="T23" s="241"/>
      <c r="U23" s="241">
        <v>0</v>
      </c>
      <c r="V23" s="241"/>
      <c r="W23" s="241"/>
      <c r="X23" s="241"/>
      <c r="Y23" s="241"/>
      <c r="Z23" s="239" t="s">
        <v>66</v>
      </c>
      <c r="AA23" s="239" t="s">
        <v>66</v>
      </c>
    </row>
    <row r="24" spans="1:29" ht="64.5" customHeight="1" x14ac:dyDescent="0.2">
      <c r="A24" s="245"/>
      <c r="B24" s="238"/>
      <c r="C24" s="250" t="s">
        <v>67</v>
      </c>
      <c r="D24" s="252" t="s">
        <v>68</v>
      </c>
      <c r="E24" s="241">
        <v>91626</v>
      </c>
      <c r="F24" s="241">
        <v>68050</v>
      </c>
      <c r="G24" s="241">
        <v>68050</v>
      </c>
      <c r="H24" s="85">
        <v>67184.861000000004</v>
      </c>
      <c r="I24" s="85">
        <f t="shared" si="1"/>
        <v>-865.13899999999558</v>
      </c>
      <c r="J24" s="241">
        <v>67184.861000000004</v>
      </c>
      <c r="K24" s="242">
        <f t="shared" si="2"/>
        <v>98.728671565025721</v>
      </c>
      <c r="L24" s="242">
        <f t="shared" si="11"/>
        <v>91626</v>
      </c>
      <c r="M24" s="241">
        <f t="shared" si="3"/>
        <v>100</v>
      </c>
      <c r="N24" s="241">
        <f t="shared" si="12"/>
        <v>0</v>
      </c>
      <c r="O24" s="241">
        <f t="shared" si="6"/>
        <v>-865.13899999999558</v>
      </c>
      <c r="P24" s="241">
        <f t="shared" si="14"/>
        <v>-865.13900000000001</v>
      </c>
      <c r="Q24" s="242"/>
      <c r="R24" s="242">
        <v>-865.13900000000001</v>
      </c>
      <c r="S24" s="241"/>
      <c r="T24" s="241"/>
      <c r="U24" s="241">
        <v>0</v>
      </c>
      <c r="V24" s="241"/>
      <c r="W24" s="241"/>
      <c r="X24" s="241"/>
      <c r="Y24" s="241"/>
      <c r="Z24" s="239" t="s">
        <v>66</v>
      </c>
      <c r="AA24" s="239" t="s">
        <v>66</v>
      </c>
      <c r="AC24" s="314"/>
    </row>
    <row r="25" spans="1:29" ht="63.75" x14ac:dyDescent="0.2">
      <c r="A25" s="245"/>
      <c r="B25" s="238"/>
      <c r="C25" s="250" t="s">
        <v>69</v>
      </c>
      <c r="D25" s="252" t="s">
        <v>70</v>
      </c>
      <c r="E25" s="241">
        <v>13781</v>
      </c>
      <c r="F25" s="241">
        <v>10575</v>
      </c>
      <c r="G25" s="241">
        <v>10575</v>
      </c>
      <c r="H25" s="85">
        <v>10184.901</v>
      </c>
      <c r="I25" s="85">
        <f t="shared" si="1"/>
        <v>-390.09900000000016</v>
      </c>
      <c r="J25" s="241">
        <v>10184.901</v>
      </c>
      <c r="K25" s="242">
        <f t="shared" si="2"/>
        <v>96.31112056737588</v>
      </c>
      <c r="L25" s="242">
        <f t="shared" si="11"/>
        <v>13781</v>
      </c>
      <c r="M25" s="241">
        <f t="shared" si="3"/>
        <v>100</v>
      </c>
      <c r="N25" s="241">
        <f t="shared" si="12"/>
        <v>0</v>
      </c>
      <c r="O25" s="241">
        <f t="shared" si="6"/>
        <v>-390.09900000000016</v>
      </c>
      <c r="P25" s="241">
        <f t="shared" si="14"/>
        <v>-390.09899999999999</v>
      </c>
      <c r="Q25" s="242"/>
      <c r="R25" s="242">
        <v>-390.09899999999999</v>
      </c>
      <c r="S25" s="241"/>
      <c r="T25" s="241"/>
      <c r="U25" s="241">
        <v>0</v>
      </c>
      <c r="V25" s="241"/>
      <c r="W25" s="241"/>
      <c r="X25" s="241"/>
      <c r="Y25" s="241"/>
      <c r="Z25" s="239" t="s">
        <v>66</v>
      </c>
      <c r="AA25" s="239" t="s">
        <v>66</v>
      </c>
    </row>
    <row r="26" spans="1:29" ht="43.5" customHeight="1" x14ac:dyDescent="0.2">
      <c r="A26" s="245"/>
      <c r="B26" s="238"/>
      <c r="C26" s="250" t="s">
        <v>71</v>
      </c>
      <c r="D26" s="252" t="s">
        <v>72</v>
      </c>
      <c r="E26" s="241">
        <v>3564</v>
      </c>
      <c r="F26" s="241">
        <v>3564</v>
      </c>
      <c r="G26" s="241">
        <v>3564</v>
      </c>
      <c r="H26" s="85">
        <v>2367.2109999999998</v>
      </c>
      <c r="I26" s="85">
        <f t="shared" si="1"/>
        <v>-1196.7890000000002</v>
      </c>
      <c r="J26" s="241">
        <v>2367.2109999999998</v>
      </c>
      <c r="K26" s="242">
        <f t="shared" si="2"/>
        <v>66.420061728395055</v>
      </c>
      <c r="L26" s="242">
        <f t="shared" si="11"/>
        <v>3564</v>
      </c>
      <c r="M26" s="241">
        <f t="shared" si="3"/>
        <v>100</v>
      </c>
      <c r="N26" s="241">
        <f t="shared" si="12"/>
        <v>0</v>
      </c>
      <c r="O26" s="241">
        <f t="shared" si="6"/>
        <v>-1196.7890000000002</v>
      </c>
      <c r="P26" s="241">
        <f t="shared" si="14"/>
        <v>-1196.789</v>
      </c>
      <c r="Q26" s="242">
        <v>-1196.789</v>
      </c>
      <c r="R26" s="242"/>
      <c r="S26" s="242"/>
      <c r="T26" s="242"/>
      <c r="U26" s="241">
        <v>0</v>
      </c>
      <c r="V26" s="241"/>
      <c r="W26" s="241"/>
      <c r="X26" s="241"/>
      <c r="Y26" s="241"/>
      <c r="Z26" s="239" t="s">
        <v>241</v>
      </c>
      <c r="AA26" s="239" t="s">
        <v>241</v>
      </c>
    </row>
    <row r="27" spans="1:29" ht="66.75" customHeight="1" x14ac:dyDescent="0.2">
      <c r="A27" s="245"/>
      <c r="B27" s="238"/>
      <c r="C27" s="250" t="s">
        <v>73</v>
      </c>
      <c r="D27" s="246" t="s">
        <v>74</v>
      </c>
      <c r="E27" s="241">
        <v>5303</v>
      </c>
      <c r="F27" s="241">
        <v>5303</v>
      </c>
      <c r="G27" s="241">
        <v>2652</v>
      </c>
      <c r="H27" s="85">
        <v>4698.2820000000002</v>
      </c>
      <c r="I27" s="85">
        <f t="shared" si="1"/>
        <v>-604.71799999999985</v>
      </c>
      <c r="J27" s="241">
        <v>2650.2669999999998</v>
      </c>
      <c r="K27" s="242">
        <f t="shared" si="2"/>
        <v>99.93465309200603</v>
      </c>
      <c r="L27" s="242">
        <f t="shared" si="11"/>
        <v>5303</v>
      </c>
      <c r="M27" s="241">
        <f t="shared" si="3"/>
        <v>100</v>
      </c>
      <c r="N27" s="241">
        <f t="shared" si="12"/>
        <v>0</v>
      </c>
      <c r="O27" s="241">
        <f t="shared" si="6"/>
        <v>-1.7330000000001746</v>
      </c>
      <c r="P27" s="241">
        <f t="shared" si="14"/>
        <v>-1.732</v>
      </c>
      <c r="Q27" s="242">
        <v>-1.732</v>
      </c>
      <c r="R27" s="242"/>
      <c r="S27" s="242"/>
      <c r="T27" s="242"/>
      <c r="U27" s="241">
        <v>0</v>
      </c>
      <c r="V27" s="241"/>
      <c r="W27" s="241"/>
      <c r="X27" s="241"/>
      <c r="Y27" s="241"/>
      <c r="Z27" s="239" t="s">
        <v>66</v>
      </c>
      <c r="AA27" s="239" t="s">
        <v>205</v>
      </c>
    </row>
    <row r="28" spans="1:29" ht="63.75" x14ac:dyDescent="0.2">
      <c r="A28" s="245"/>
      <c r="B28" s="238"/>
      <c r="C28" s="250" t="s">
        <v>75</v>
      </c>
      <c r="D28" s="246" t="s">
        <v>76</v>
      </c>
      <c r="E28" s="241">
        <v>800</v>
      </c>
      <c r="F28" s="241">
        <v>800</v>
      </c>
      <c r="G28" s="241">
        <v>532</v>
      </c>
      <c r="H28" s="85">
        <v>800</v>
      </c>
      <c r="I28" s="85">
        <f t="shared" si="1"/>
        <v>0</v>
      </c>
      <c r="J28" s="241">
        <v>466</v>
      </c>
      <c r="K28" s="242">
        <f t="shared" si="2"/>
        <v>87.593984962406012</v>
      </c>
      <c r="L28" s="242">
        <f t="shared" si="11"/>
        <v>800</v>
      </c>
      <c r="M28" s="241">
        <f t="shared" si="3"/>
        <v>100</v>
      </c>
      <c r="N28" s="241">
        <f t="shared" si="12"/>
        <v>0</v>
      </c>
      <c r="O28" s="241">
        <f t="shared" si="6"/>
        <v>-66</v>
      </c>
      <c r="P28" s="241">
        <f t="shared" si="14"/>
        <v>-66</v>
      </c>
      <c r="Q28" s="242">
        <v>-66</v>
      </c>
      <c r="R28" s="242"/>
      <c r="S28" s="242"/>
      <c r="T28" s="242"/>
      <c r="U28" s="241">
        <v>0</v>
      </c>
      <c r="V28" s="241"/>
      <c r="W28" s="241"/>
      <c r="X28" s="241"/>
      <c r="Y28" s="241"/>
      <c r="Z28" s="239" t="s">
        <v>66</v>
      </c>
      <c r="AA28" s="239"/>
    </row>
    <row r="29" spans="1:29" ht="51.75" customHeight="1" x14ac:dyDescent="0.2">
      <c r="A29" s="245"/>
      <c r="B29" s="238"/>
      <c r="C29" s="250" t="s">
        <v>77</v>
      </c>
      <c r="D29" s="246" t="s">
        <v>78</v>
      </c>
      <c r="E29" s="242">
        <v>71778</v>
      </c>
      <c r="F29" s="242">
        <v>71778</v>
      </c>
      <c r="G29" s="242">
        <v>26076</v>
      </c>
      <c r="H29" s="86">
        <v>62565.233</v>
      </c>
      <c r="I29" s="85">
        <f t="shared" si="1"/>
        <v>-9212.7669999999998</v>
      </c>
      <c r="J29" s="242">
        <v>25071.882000000001</v>
      </c>
      <c r="K29" s="242">
        <f t="shared" si="2"/>
        <v>96.149263690750118</v>
      </c>
      <c r="L29" s="242">
        <f t="shared" si="11"/>
        <v>71778</v>
      </c>
      <c r="M29" s="241">
        <f t="shared" si="3"/>
        <v>100</v>
      </c>
      <c r="N29" s="241">
        <f t="shared" si="12"/>
        <v>0</v>
      </c>
      <c r="O29" s="241">
        <f t="shared" si="6"/>
        <v>-1004.1179999999986</v>
      </c>
      <c r="P29" s="241">
        <f t="shared" si="14"/>
        <v>-1004.1180000000001</v>
      </c>
      <c r="Q29" s="242">
        <v>-1004.1180000000001</v>
      </c>
      <c r="R29" s="242"/>
      <c r="S29" s="242"/>
      <c r="T29" s="242"/>
      <c r="U29" s="241">
        <v>0</v>
      </c>
      <c r="V29" s="241"/>
      <c r="W29" s="241"/>
      <c r="X29" s="241"/>
      <c r="Y29" s="241"/>
      <c r="Z29" s="239" t="s">
        <v>241</v>
      </c>
      <c r="AA29" s="239" t="s">
        <v>242</v>
      </c>
    </row>
    <row r="30" spans="1:29" ht="63.75" x14ac:dyDescent="0.2">
      <c r="A30" s="245"/>
      <c r="B30" s="238"/>
      <c r="C30" s="250" t="s">
        <v>79</v>
      </c>
      <c r="D30" s="246" t="s">
        <v>80</v>
      </c>
      <c r="E30" s="242">
        <v>19100</v>
      </c>
      <c r="F30" s="242">
        <v>3874</v>
      </c>
      <c r="G30" s="242">
        <v>3874</v>
      </c>
      <c r="H30" s="86">
        <v>2062.4560000000001</v>
      </c>
      <c r="I30" s="85">
        <f t="shared" si="1"/>
        <v>-1811.5439999999999</v>
      </c>
      <c r="J30" s="242">
        <v>2062.4560000000001</v>
      </c>
      <c r="K30" s="242">
        <f t="shared" si="2"/>
        <v>53.238409912235419</v>
      </c>
      <c r="L30" s="242">
        <f t="shared" si="11"/>
        <v>19100</v>
      </c>
      <c r="M30" s="241">
        <f t="shared" si="3"/>
        <v>100</v>
      </c>
      <c r="N30" s="241">
        <f t="shared" si="12"/>
        <v>0</v>
      </c>
      <c r="O30" s="241">
        <f t="shared" si="6"/>
        <v>-1811.5439999999999</v>
      </c>
      <c r="P30" s="241">
        <f t="shared" si="14"/>
        <v>-1811.5440000000001</v>
      </c>
      <c r="Q30" s="242"/>
      <c r="R30" s="253"/>
      <c r="S30" s="253">
        <v>-1811.5440000000001</v>
      </c>
      <c r="T30" s="242"/>
      <c r="U30" s="241">
        <v>0</v>
      </c>
      <c r="V30" s="241"/>
      <c r="W30" s="241"/>
      <c r="X30" s="241"/>
      <c r="Y30" s="241"/>
      <c r="Z30" s="239" t="s">
        <v>66</v>
      </c>
      <c r="AA30" s="239" t="s">
        <v>66</v>
      </c>
    </row>
    <row r="31" spans="1:29" ht="39.75" customHeight="1" x14ac:dyDescent="0.2">
      <c r="A31" s="245"/>
      <c r="B31" s="238"/>
      <c r="C31" s="250" t="s">
        <v>81</v>
      </c>
      <c r="D31" s="246" t="s">
        <v>82</v>
      </c>
      <c r="E31" s="242">
        <v>18725</v>
      </c>
      <c r="F31" s="242">
        <v>0</v>
      </c>
      <c r="G31" s="242">
        <v>0</v>
      </c>
      <c r="H31" s="86">
        <v>0</v>
      </c>
      <c r="I31" s="85">
        <f t="shared" si="1"/>
        <v>0</v>
      </c>
      <c r="J31" s="242">
        <v>0</v>
      </c>
      <c r="K31" s="242">
        <v>0</v>
      </c>
      <c r="L31" s="242">
        <f t="shared" si="11"/>
        <v>18725</v>
      </c>
      <c r="M31" s="241">
        <f t="shared" si="3"/>
        <v>100</v>
      </c>
      <c r="N31" s="241">
        <f t="shared" si="12"/>
        <v>0</v>
      </c>
      <c r="O31" s="241">
        <f t="shared" si="6"/>
        <v>0</v>
      </c>
      <c r="P31" s="241">
        <f t="shared" si="14"/>
        <v>0</v>
      </c>
      <c r="Q31" s="242"/>
      <c r="R31" s="253"/>
      <c r="S31" s="253"/>
      <c r="T31" s="242"/>
      <c r="U31" s="241">
        <v>0</v>
      </c>
      <c r="V31" s="241"/>
      <c r="W31" s="241"/>
      <c r="X31" s="241"/>
      <c r="Y31" s="241"/>
      <c r="Z31" s="239"/>
      <c r="AA31" s="239"/>
    </row>
    <row r="32" spans="1:29" ht="64.5" customHeight="1" x14ac:dyDescent="0.2">
      <c r="A32" s="245"/>
      <c r="B32" s="238"/>
      <c r="C32" s="250" t="s">
        <v>206</v>
      </c>
      <c r="D32" s="246" t="s">
        <v>247</v>
      </c>
      <c r="E32" s="242">
        <v>15</v>
      </c>
      <c r="F32" s="242">
        <v>15</v>
      </c>
      <c r="G32" s="242">
        <v>10</v>
      </c>
      <c r="H32" s="86">
        <v>9.8000000000000007</v>
      </c>
      <c r="I32" s="85">
        <f t="shared" si="1"/>
        <v>-5.1999999999999993</v>
      </c>
      <c r="J32" s="242">
        <v>9.8000000000000007</v>
      </c>
      <c r="K32" s="242">
        <f t="shared" si="2"/>
        <v>98.000000000000014</v>
      </c>
      <c r="L32" s="242">
        <f t="shared" si="11"/>
        <v>15</v>
      </c>
      <c r="M32" s="241">
        <f t="shared" si="3"/>
        <v>100</v>
      </c>
      <c r="N32" s="241">
        <f t="shared" si="12"/>
        <v>0</v>
      </c>
      <c r="O32" s="241">
        <f t="shared" si="6"/>
        <v>-0.19999999999999929</v>
      </c>
      <c r="P32" s="241">
        <f t="shared" si="14"/>
        <v>-0.2</v>
      </c>
      <c r="Q32" s="242"/>
      <c r="R32" s="253"/>
      <c r="S32" s="253">
        <v>-0.2</v>
      </c>
      <c r="T32" s="242"/>
      <c r="U32" s="241">
        <v>0</v>
      </c>
      <c r="V32" s="241"/>
      <c r="W32" s="241"/>
      <c r="X32" s="241"/>
      <c r="Y32" s="241"/>
      <c r="Z32" s="239" t="s">
        <v>66</v>
      </c>
      <c r="AA32" s="239" t="s">
        <v>66</v>
      </c>
    </row>
    <row r="33" spans="1:27" ht="67.5" customHeight="1" x14ac:dyDescent="0.2">
      <c r="A33" s="238" t="s">
        <v>87</v>
      </c>
      <c r="B33" s="254"/>
      <c r="C33" s="250"/>
      <c r="D33" s="255" t="s">
        <v>266</v>
      </c>
      <c r="E33" s="240">
        <f t="shared" ref="E33:J33" si="15">E34</f>
        <v>461077</v>
      </c>
      <c r="F33" s="240">
        <f t="shared" si="15"/>
        <v>425375</v>
      </c>
      <c r="G33" s="240">
        <f t="shared" si="15"/>
        <v>354371</v>
      </c>
      <c r="H33" s="439">
        <f t="shared" si="15"/>
        <v>420727.43327999994</v>
      </c>
      <c r="I33" s="439">
        <f t="shared" si="15"/>
        <v>-4647.5667200000116</v>
      </c>
      <c r="J33" s="240">
        <f t="shared" si="15"/>
        <v>354370.16727999999</v>
      </c>
      <c r="K33" s="242">
        <f t="shared" si="2"/>
        <v>99.999765014631564</v>
      </c>
      <c r="L33" s="240">
        <f t="shared" ref="L33:S33" si="16">L34</f>
        <v>461077</v>
      </c>
      <c r="M33" s="241">
        <f t="shared" si="3"/>
        <v>100</v>
      </c>
      <c r="N33" s="241">
        <f t="shared" si="12"/>
        <v>0</v>
      </c>
      <c r="O33" s="241">
        <f t="shared" si="16"/>
        <v>-0.83272000000049218</v>
      </c>
      <c r="P33" s="241">
        <f t="shared" si="16"/>
        <v>-0.83200000000000007</v>
      </c>
      <c r="Q33" s="240">
        <f t="shared" si="16"/>
        <v>0</v>
      </c>
      <c r="R33" s="240">
        <f t="shared" si="16"/>
        <v>-6.2E-2</v>
      </c>
      <c r="S33" s="241">
        <f t="shared" si="16"/>
        <v>-0.77</v>
      </c>
      <c r="T33" s="241">
        <v>0</v>
      </c>
      <c r="U33" s="241">
        <v>0</v>
      </c>
      <c r="V33" s="241"/>
      <c r="W33" s="241"/>
      <c r="X33" s="241"/>
      <c r="Y33" s="241"/>
      <c r="Z33" s="239"/>
      <c r="AA33" s="247"/>
    </row>
    <row r="34" spans="1:27" ht="33.75" customHeight="1" x14ac:dyDescent="0.2">
      <c r="A34" s="245"/>
      <c r="B34" s="238" t="s">
        <v>46</v>
      </c>
      <c r="C34" s="250"/>
      <c r="D34" s="247" t="s">
        <v>47</v>
      </c>
      <c r="E34" s="241">
        <f>E35+E36+E37+E38+E39+E40+E43+E44+E45+E41+E42+E46</f>
        <v>461077</v>
      </c>
      <c r="F34" s="241">
        <f t="shared" ref="F34:V34" si="17">F35+F36+F37+F38+F39+F40+F43+F44+F45+F41+F42+F46</f>
        <v>425375</v>
      </c>
      <c r="G34" s="241">
        <f t="shared" si="17"/>
        <v>354371</v>
      </c>
      <c r="H34" s="85">
        <f t="shared" si="17"/>
        <v>420727.43327999994</v>
      </c>
      <c r="I34" s="85">
        <f t="shared" si="17"/>
        <v>-4647.5667200000116</v>
      </c>
      <c r="J34" s="241">
        <f t="shared" si="17"/>
        <v>354370.16727999999</v>
      </c>
      <c r="K34" s="242">
        <f t="shared" si="2"/>
        <v>99.999765014631564</v>
      </c>
      <c r="L34" s="241">
        <f t="shared" si="17"/>
        <v>461077</v>
      </c>
      <c r="M34" s="241">
        <f t="shared" si="17"/>
        <v>1200</v>
      </c>
      <c r="N34" s="241">
        <f t="shared" si="17"/>
        <v>0</v>
      </c>
      <c r="O34" s="241">
        <f t="shared" si="17"/>
        <v>-0.83272000000049218</v>
      </c>
      <c r="P34" s="241">
        <f t="shared" si="17"/>
        <v>-0.83200000000000007</v>
      </c>
      <c r="Q34" s="241">
        <f t="shared" si="17"/>
        <v>0</v>
      </c>
      <c r="R34" s="241">
        <f t="shared" si="17"/>
        <v>-6.2E-2</v>
      </c>
      <c r="S34" s="241">
        <f t="shared" si="17"/>
        <v>-0.77</v>
      </c>
      <c r="T34" s="241">
        <f t="shared" si="17"/>
        <v>0</v>
      </c>
      <c r="U34" s="241">
        <f t="shared" si="17"/>
        <v>0</v>
      </c>
      <c r="V34" s="241">
        <f t="shared" si="17"/>
        <v>0</v>
      </c>
      <c r="W34" s="241"/>
      <c r="X34" s="241"/>
      <c r="Y34" s="241"/>
      <c r="Z34" s="239"/>
      <c r="AA34" s="239"/>
    </row>
    <row r="35" spans="1:27" x14ac:dyDescent="0.2">
      <c r="A35" s="245"/>
      <c r="B35" s="238"/>
      <c r="C35" s="238" t="s">
        <v>88</v>
      </c>
      <c r="D35" s="247" t="s">
        <v>49</v>
      </c>
      <c r="E35" s="241">
        <v>138936</v>
      </c>
      <c r="F35" s="241">
        <v>109364</v>
      </c>
      <c r="G35" s="241">
        <v>109364</v>
      </c>
      <c r="H35" s="85">
        <v>109364</v>
      </c>
      <c r="I35" s="85">
        <f t="shared" ref="I35:I46" si="18">H35-F35</f>
        <v>0</v>
      </c>
      <c r="J35" s="241">
        <v>109364</v>
      </c>
      <c r="K35" s="242">
        <f t="shared" si="2"/>
        <v>100</v>
      </c>
      <c r="L35" s="242">
        <f t="shared" ref="L35:L46" si="19">E35</f>
        <v>138936</v>
      </c>
      <c r="M35" s="241">
        <f t="shared" si="3"/>
        <v>100</v>
      </c>
      <c r="N35" s="241">
        <f t="shared" ref="N35:N46" si="20">L35-E35</f>
        <v>0</v>
      </c>
      <c r="O35" s="241">
        <f t="shared" ref="O35:O46" si="21">J35-G35</f>
        <v>0</v>
      </c>
      <c r="P35" s="241">
        <f t="shared" ref="P35:P46" si="22">Q35+R35+S35</f>
        <v>0</v>
      </c>
      <c r="Q35" s="241"/>
      <c r="R35" s="242"/>
      <c r="S35" s="241"/>
      <c r="T35" s="241"/>
      <c r="U35" s="241">
        <f>O35-P35-T35</f>
        <v>0</v>
      </c>
      <c r="V35" s="241"/>
      <c r="W35" s="241"/>
      <c r="X35" s="241"/>
      <c r="Y35" s="241"/>
      <c r="Z35" s="239"/>
      <c r="AA35" s="239"/>
    </row>
    <row r="36" spans="1:27" ht="63.75" x14ac:dyDescent="0.2">
      <c r="A36" s="245"/>
      <c r="B36" s="238"/>
      <c r="C36" s="250" t="s">
        <v>55</v>
      </c>
      <c r="D36" s="246" t="s">
        <v>56</v>
      </c>
      <c r="E36" s="241">
        <v>4645</v>
      </c>
      <c r="F36" s="241">
        <v>3122</v>
      </c>
      <c r="G36" s="241">
        <v>3122</v>
      </c>
      <c r="H36" s="85">
        <v>3121.9380000000001</v>
      </c>
      <c r="I36" s="85">
        <f t="shared" si="18"/>
        <v>-6.1999999999898137E-2</v>
      </c>
      <c r="J36" s="241">
        <v>3121.9380000000001</v>
      </c>
      <c r="K36" s="242">
        <f t="shared" si="2"/>
        <v>99.998014093529804</v>
      </c>
      <c r="L36" s="242">
        <f t="shared" si="19"/>
        <v>4645</v>
      </c>
      <c r="M36" s="241">
        <f t="shared" si="3"/>
        <v>100</v>
      </c>
      <c r="N36" s="241">
        <f t="shared" si="20"/>
        <v>0</v>
      </c>
      <c r="O36" s="241">
        <f t="shared" si="21"/>
        <v>-6.1999999999898137E-2</v>
      </c>
      <c r="P36" s="241">
        <f t="shared" si="22"/>
        <v>-6.2E-2</v>
      </c>
      <c r="Q36" s="242"/>
      <c r="R36" s="242">
        <v>-6.2E-2</v>
      </c>
      <c r="S36" s="241"/>
      <c r="T36" s="241"/>
      <c r="U36" s="241">
        <v>0</v>
      </c>
      <c r="V36" s="241"/>
      <c r="W36" s="241"/>
      <c r="X36" s="241"/>
      <c r="Y36" s="241"/>
      <c r="Z36" s="239" t="s">
        <v>54</v>
      </c>
      <c r="AA36" s="239" t="s">
        <v>54</v>
      </c>
    </row>
    <row r="37" spans="1:27" ht="38.25" x14ac:dyDescent="0.2">
      <c r="A37" s="245"/>
      <c r="B37" s="238"/>
      <c r="C37" s="250" t="s">
        <v>57</v>
      </c>
      <c r="D37" s="251" t="s">
        <v>58</v>
      </c>
      <c r="E37" s="241">
        <v>4697</v>
      </c>
      <c r="F37" s="241">
        <v>3075</v>
      </c>
      <c r="G37" s="241">
        <v>3075</v>
      </c>
      <c r="H37" s="85">
        <v>3075</v>
      </c>
      <c r="I37" s="85">
        <f t="shared" si="18"/>
        <v>0</v>
      </c>
      <c r="J37" s="241">
        <v>3075</v>
      </c>
      <c r="K37" s="242">
        <f t="shared" si="2"/>
        <v>100</v>
      </c>
      <c r="L37" s="242">
        <f t="shared" si="19"/>
        <v>4697</v>
      </c>
      <c r="M37" s="241">
        <f t="shared" si="3"/>
        <v>100</v>
      </c>
      <c r="N37" s="241">
        <f t="shared" si="20"/>
        <v>0</v>
      </c>
      <c r="O37" s="241">
        <f t="shared" si="21"/>
        <v>0</v>
      </c>
      <c r="P37" s="241">
        <f t="shared" si="22"/>
        <v>0</v>
      </c>
      <c r="Q37" s="242"/>
      <c r="R37" s="242"/>
      <c r="S37" s="241"/>
      <c r="T37" s="241"/>
      <c r="U37" s="241">
        <v>0</v>
      </c>
      <c r="V37" s="241"/>
      <c r="W37" s="241"/>
      <c r="X37" s="241"/>
      <c r="Y37" s="241"/>
      <c r="Z37" s="239"/>
      <c r="AA37" s="239"/>
    </row>
    <row r="38" spans="1:27" x14ac:dyDescent="0.2">
      <c r="A38" s="245"/>
      <c r="B38" s="238"/>
      <c r="C38" s="250" t="s">
        <v>59</v>
      </c>
      <c r="D38" s="246" t="s">
        <v>60</v>
      </c>
      <c r="E38" s="241">
        <v>7476</v>
      </c>
      <c r="F38" s="241">
        <v>7176</v>
      </c>
      <c r="G38" s="241">
        <v>7176</v>
      </c>
      <c r="H38" s="85">
        <v>7176</v>
      </c>
      <c r="I38" s="85">
        <f t="shared" si="18"/>
        <v>0</v>
      </c>
      <c r="J38" s="241">
        <v>7176</v>
      </c>
      <c r="K38" s="242">
        <f t="shared" si="2"/>
        <v>100</v>
      </c>
      <c r="L38" s="242">
        <f t="shared" si="19"/>
        <v>7476</v>
      </c>
      <c r="M38" s="241">
        <f t="shared" si="3"/>
        <v>100</v>
      </c>
      <c r="N38" s="241">
        <f t="shared" si="20"/>
        <v>0</v>
      </c>
      <c r="O38" s="241">
        <f t="shared" si="21"/>
        <v>0</v>
      </c>
      <c r="P38" s="241">
        <f t="shared" si="22"/>
        <v>0</v>
      </c>
      <c r="Q38" s="242"/>
      <c r="R38" s="241"/>
      <c r="S38" s="241"/>
      <c r="T38" s="241"/>
      <c r="U38" s="241">
        <v>0</v>
      </c>
      <c r="V38" s="241"/>
      <c r="W38" s="241"/>
      <c r="X38" s="241"/>
      <c r="Y38" s="241"/>
      <c r="Z38" s="239"/>
      <c r="AA38" s="239"/>
    </row>
    <row r="39" spans="1:27" ht="38.25" x14ac:dyDescent="0.2">
      <c r="A39" s="245"/>
      <c r="B39" s="238"/>
      <c r="C39" s="250" t="s">
        <v>61</v>
      </c>
      <c r="D39" s="246" t="s">
        <v>62</v>
      </c>
      <c r="E39" s="241">
        <v>6201</v>
      </c>
      <c r="F39" s="241">
        <v>4950</v>
      </c>
      <c r="G39" s="241">
        <v>4950</v>
      </c>
      <c r="H39" s="85">
        <v>4950</v>
      </c>
      <c r="I39" s="85">
        <f t="shared" si="18"/>
        <v>0</v>
      </c>
      <c r="J39" s="241">
        <v>4950</v>
      </c>
      <c r="K39" s="242">
        <f t="shared" si="2"/>
        <v>100</v>
      </c>
      <c r="L39" s="242">
        <f t="shared" si="19"/>
        <v>6201</v>
      </c>
      <c r="M39" s="241">
        <f t="shared" si="3"/>
        <v>100</v>
      </c>
      <c r="N39" s="241">
        <f t="shared" si="20"/>
        <v>0</v>
      </c>
      <c r="O39" s="241">
        <f t="shared" si="21"/>
        <v>0</v>
      </c>
      <c r="P39" s="241">
        <f t="shared" si="22"/>
        <v>0</v>
      </c>
      <c r="Q39" s="242"/>
      <c r="R39" s="241"/>
      <c r="S39" s="241"/>
      <c r="T39" s="241"/>
      <c r="U39" s="241">
        <v>0</v>
      </c>
      <c r="V39" s="241"/>
      <c r="W39" s="241"/>
      <c r="X39" s="241"/>
      <c r="Y39" s="241"/>
      <c r="Z39" s="239"/>
      <c r="AA39" s="239"/>
    </row>
    <row r="40" spans="1:27" ht="51" x14ac:dyDescent="0.2">
      <c r="A40" s="245"/>
      <c r="B40" s="238"/>
      <c r="C40" s="250" t="s">
        <v>64</v>
      </c>
      <c r="D40" s="251" t="s">
        <v>65</v>
      </c>
      <c r="E40" s="241">
        <v>4134</v>
      </c>
      <c r="F40" s="241">
        <v>2700</v>
      </c>
      <c r="G40" s="241">
        <v>2700</v>
      </c>
      <c r="H40" s="85">
        <v>2700</v>
      </c>
      <c r="I40" s="85">
        <f t="shared" si="18"/>
        <v>0</v>
      </c>
      <c r="J40" s="241">
        <v>2700</v>
      </c>
      <c r="K40" s="242">
        <f t="shared" si="2"/>
        <v>100</v>
      </c>
      <c r="L40" s="242">
        <f t="shared" si="19"/>
        <v>4134</v>
      </c>
      <c r="M40" s="241">
        <f t="shared" si="3"/>
        <v>100</v>
      </c>
      <c r="N40" s="241">
        <f t="shared" si="20"/>
        <v>0</v>
      </c>
      <c r="O40" s="241">
        <f t="shared" si="21"/>
        <v>0</v>
      </c>
      <c r="P40" s="241">
        <f t="shared" si="22"/>
        <v>0</v>
      </c>
      <c r="Q40" s="242"/>
      <c r="R40" s="241"/>
      <c r="S40" s="241"/>
      <c r="T40" s="241"/>
      <c r="U40" s="241">
        <v>0</v>
      </c>
      <c r="V40" s="241"/>
      <c r="W40" s="241"/>
      <c r="X40" s="241"/>
      <c r="Y40" s="241"/>
      <c r="Z40" s="239"/>
      <c r="AA40" s="239"/>
    </row>
    <row r="41" spans="1:27" ht="38.25" x14ac:dyDescent="0.2">
      <c r="A41" s="245"/>
      <c r="B41" s="238"/>
      <c r="C41" s="250" t="s">
        <v>91</v>
      </c>
      <c r="D41" s="247" t="s">
        <v>92</v>
      </c>
      <c r="E41" s="241">
        <v>73870</v>
      </c>
      <c r="F41" s="241">
        <v>73870</v>
      </c>
      <c r="G41" s="241">
        <v>55316</v>
      </c>
      <c r="H41" s="85">
        <v>69224.131999999998</v>
      </c>
      <c r="I41" s="85">
        <f t="shared" si="18"/>
        <v>-4645.8680000000022</v>
      </c>
      <c r="J41" s="241">
        <v>55316</v>
      </c>
      <c r="K41" s="242">
        <f t="shared" si="2"/>
        <v>100</v>
      </c>
      <c r="L41" s="242">
        <f t="shared" si="19"/>
        <v>73870</v>
      </c>
      <c r="M41" s="241">
        <f t="shared" si="3"/>
        <v>100</v>
      </c>
      <c r="N41" s="241">
        <f t="shared" si="20"/>
        <v>0</v>
      </c>
      <c r="O41" s="241">
        <f t="shared" si="21"/>
        <v>0</v>
      </c>
      <c r="P41" s="241">
        <f t="shared" si="22"/>
        <v>0</v>
      </c>
      <c r="Q41" s="241"/>
      <c r="R41" s="242"/>
      <c r="S41" s="241"/>
      <c r="T41" s="241"/>
      <c r="U41" s="241">
        <v>0</v>
      </c>
      <c r="V41" s="241"/>
      <c r="W41" s="241"/>
      <c r="X41" s="241"/>
      <c r="Y41" s="241"/>
      <c r="Z41" s="239"/>
      <c r="AA41" s="239" t="s">
        <v>242</v>
      </c>
    </row>
    <row r="42" spans="1:27" ht="63.75" x14ac:dyDescent="0.2">
      <c r="A42" s="245"/>
      <c r="B42" s="238"/>
      <c r="C42" s="250" t="s">
        <v>93</v>
      </c>
      <c r="D42" s="247" t="s">
        <v>94</v>
      </c>
      <c r="E42" s="241">
        <v>100</v>
      </c>
      <c r="F42" s="241">
        <v>100</v>
      </c>
      <c r="G42" s="241">
        <v>100</v>
      </c>
      <c r="H42" s="85">
        <v>99.724000000000004</v>
      </c>
      <c r="I42" s="85">
        <f t="shared" si="18"/>
        <v>-0.27599999999999625</v>
      </c>
      <c r="J42" s="241">
        <v>99.724000000000004</v>
      </c>
      <c r="K42" s="242">
        <f t="shared" si="2"/>
        <v>99.724000000000004</v>
      </c>
      <c r="L42" s="242">
        <f t="shared" si="19"/>
        <v>100</v>
      </c>
      <c r="M42" s="241">
        <f t="shared" si="3"/>
        <v>100</v>
      </c>
      <c r="N42" s="241">
        <f t="shared" si="20"/>
        <v>0</v>
      </c>
      <c r="O42" s="241">
        <f t="shared" si="21"/>
        <v>-0.27599999999999625</v>
      </c>
      <c r="P42" s="241">
        <f t="shared" si="22"/>
        <v>-0.27600000000000002</v>
      </c>
      <c r="Q42" s="241"/>
      <c r="R42" s="242"/>
      <c r="S42" s="241">
        <v>-0.27600000000000002</v>
      </c>
      <c r="T42" s="241"/>
      <c r="U42" s="241">
        <v>0</v>
      </c>
      <c r="V42" s="241"/>
      <c r="W42" s="241"/>
      <c r="X42" s="241"/>
      <c r="Y42" s="241"/>
      <c r="Z42" s="239" t="s">
        <v>54</v>
      </c>
      <c r="AA42" s="239" t="s">
        <v>54</v>
      </c>
    </row>
    <row r="43" spans="1:27" ht="63.75" x14ac:dyDescent="0.2">
      <c r="A43" s="245"/>
      <c r="B43" s="238"/>
      <c r="C43" s="250" t="s">
        <v>71</v>
      </c>
      <c r="D43" s="252" t="s">
        <v>72</v>
      </c>
      <c r="E43" s="241">
        <v>8822</v>
      </c>
      <c r="F43" s="241">
        <v>8822</v>
      </c>
      <c r="G43" s="241">
        <v>8822</v>
      </c>
      <c r="H43" s="85">
        <v>8821.5052799999994</v>
      </c>
      <c r="I43" s="85">
        <f t="shared" si="18"/>
        <v>-0.49472000000059779</v>
      </c>
      <c r="J43" s="241">
        <v>8821.5052799999994</v>
      </c>
      <c r="K43" s="242">
        <f t="shared" si="2"/>
        <v>99.994392201314881</v>
      </c>
      <c r="L43" s="242">
        <f t="shared" si="19"/>
        <v>8822</v>
      </c>
      <c r="M43" s="241">
        <f t="shared" si="3"/>
        <v>100</v>
      </c>
      <c r="N43" s="241">
        <f t="shared" si="20"/>
        <v>0</v>
      </c>
      <c r="O43" s="241">
        <f t="shared" si="21"/>
        <v>-0.49472000000059779</v>
      </c>
      <c r="P43" s="241">
        <f t="shared" si="22"/>
        <v>-0.49399999999999999</v>
      </c>
      <c r="Q43" s="242"/>
      <c r="R43" s="242"/>
      <c r="S43" s="242">
        <v>-0.49399999999999999</v>
      </c>
      <c r="T43" s="242"/>
      <c r="U43" s="241">
        <v>0</v>
      </c>
      <c r="V43" s="241"/>
      <c r="W43" s="241"/>
      <c r="X43" s="241"/>
      <c r="Y43" s="241"/>
      <c r="Z43" s="239" t="s">
        <v>54</v>
      </c>
      <c r="AA43" s="239" t="s">
        <v>54</v>
      </c>
    </row>
    <row r="44" spans="1:27" ht="51" x14ac:dyDescent="0.2">
      <c r="A44" s="245"/>
      <c r="B44" s="238"/>
      <c r="C44" s="250" t="s">
        <v>75</v>
      </c>
      <c r="D44" s="246" t="s">
        <v>76</v>
      </c>
      <c r="E44" s="241">
        <v>2524</v>
      </c>
      <c r="F44" s="241">
        <v>2524</v>
      </c>
      <c r="G44" s="241">
        <v>2524</v>
      </c>
      <c r="H44" s="85">
        <v>2524</v>
      </c>
      <c r="I44" s="85">
        <f t="shared" si="18"/>
        <v>0</v>
      </c>
      <c r="J44" s="241">
        <v>2524</v>
      </c>
      <c r="K44" s="242">
        <f t="shared" si="2"/>
        <v>100</v>
      </c>
      <c r="L44" s="242">
        <f t="shared" si="19"/>
        <v>2524</v>
      </c>
      <c r="M44" s="241">
        <f t="shared" si="3"/>
        <v>100</v>
      </c>
      <c r="N44" s="241">
        <f t="shared" si="20"/>
        <v>0</v>
      </c>
      <c r="O44" s="241">
        <f t="shared" si="21"/>
        <v>0</v>
      </c>
      <c r="P44" s="241">
        <f t="shared" si="22"/>
        <v>0</v>
      </c>
      <c r="Q44" s="242"/>
      <c r="R44" s="242"/>
      <c r="S44" s="242"/>
      <c r="T44" s="242"/>
      <c r="U44" s="241">
        <v>0</v>
      </c>
      <c r="V44" s="241"/>
      <c r="W44" s="241"/>
      <c r="X44" s="241"/>
      <c r="Y44" s="241"/>
      <c r="Z44" s="239"/>
      <c r="AA44" s="239"/>
    </row>
    <row r="45" spans="1:27" ht="63.75" x14ac:dyDescent="0.2">
      <c r="A45" s="245"/>
      <c r="B45" s="238"/>
      <c r="C45" s="250" t="s">
        <v>77</v>
      </c>
      <c r="D45" s="246" t="s">
        <v>78</v>
      </c>
      <c r="E45" s="242">
        <v>209652</v>
      </c>
      <c r="F45" s="242">
        <v>209652</v>
      </c>
      <c r="G45" s="242">
        <v>157202</v>
      </c>
      <c r="H45" s="86">
        <v>209651.13399999999</v>
      </c>
      <c r="I45" s="85">
        <f t="shared" si="18"/>
        <v>-0.8660000000090804</v>
      </c>
      <c r="J45" s="242">
        <v>157202</v>
      </c>
      <c r="K45" s="242">
        <f t="shared" si="2"/>
        <v>100</v>
      </c>
      <c r="L45" s="242">
        <f t="shared" si="19"/>
        <v>209652</v>
      </c>
      <c r="M45" s="241">
        <f t="shared" si="3"/>
        <v>100</v>
      </c>
      <c r="N45" s="241">
        <f t="shared" si="20"/>
        <v>0</v>
      </c>
      <c r="O45" s="241">
        <f t="shared" si="21"/>
        <v>0</v>
      </c>
      <c r="P45" s="241">
        <f t="shared" si="22"/>
        <v>0</v>
      </c>
      <c r="Q45" s="242"/>
      <c r="R45" s="242"/>
      <c r="S45" s="242"/>
      <c r="T45" s="242"/>
      <c r="U45" s="241">
        <v>0</v>
      </c>
      <c r="V45" s="241"/>
      <c r="W45" s="241"/>
      <c r="X45" s="241"/>
      <c r="Y45" s="241"/>
      <c r="Z45" s="239"/>
      <c r="AA45" s="239" t="s">
        <v>54</v>
      </c>
    </row>
    <row r="46" spans="1:27" ht="38.25" x14ac:dyDescent="0.2">
      <c r="A46" s="245"/>
      <c r="B46" s="238"/>
      <c r="C46" s="250" t="s">
        <v>206</v>
      </c>
      <c r="D46" s="246" t="s">
        <v>247</v>
      </c>
      <c r="E46" s="242">
        <v>20</v>
      </c>
      <c r="F46" s="242">
        <v>20</v>
      </c>
      <c r="G46" s="242">
        <v>20</v>
      </c>
      <c r="H46" s="86">
        <v>20</v>
      </c>
      <c r="I46" s="85">
        <f t="shared" si="18"/>
        <v>0</v>
      </c>
      <c r="J46" s="242">
        <v>20</v>
      </c>
      <c r="K46" s="242">
        <f t="shared" si="2"/>
        <v>100</v>
      </c>
      <c r="L46" s="242">
        <f t="shared" si="19"/>
        <v>20</v>
      </c>
      <c r="M46" s="241">
        <f t="shared" si="3"/>
        <v>100</v>
      </c>
      <c r="N46" s="241">
        <f t="shared" si="20"/>
        <v>0</v>
      </c>
      <c r="O46" s="241">
        <f t="shared" si="21"/>
        <v>0</v>
      </c>
      <c r="P46" s="241">
        <f t="shared" si="22"/>
        <v>0</v>
      </c>
      <c r="Q46" s="242"/>
      <c r="R46" s="253"/>
      <c r="S46" s="253"/>
      <c r="T46" s="242"/>
      <c r="U46" s="241">
        <v>0</v>
      </c>
      <c r="V46" s="241"/>
      <c r="W46" s="241"/>
      <c r="X46" s="241"/>
      <c r="Y46" s="241"/>
      <c r="Z46" s="239"/>
      <c r="AA46" s="239"/>
    </row>
    <row r="47" spans="1:27" ht="80.25" customHeight="1" x14ac:dyDescent="0.2">
      <c r="A47" s="245" t="s">
        <v>99</v>
      </c>
      <c r="B47" s="238"/>
      <c r="C47" s="238"/>
      <c r="D47" s="256" t="s">
        <v>265</v>
      </c>
      <c r="E47" s="241">
        <f t="shared" ref="E47:J47" si="23">E48</f>
        <v>443065</v>
      </c>
      <c r="F47" s="241">
        <f t="shared" si="23"/>
        <v>351077</v>
      </c>
      <c r="G47" s="241">
        <f t="shared" si="23"/>
        <v>319461</v>
      </c>
      <c r="H47" s="85">
        <f t="shared" si="23"/>
        <v>334366.48113000003</v>
      </c>
      <c r="I47" s="85">
        <f t="shared" si="23"/>
        <v>-16710.518869999989</v>
      </c>
      <c r="J47" s="241">
        <f t="shared" si="23"/>
        <v>314766.23013000004</v>
      </c>
      <c r="K47" s="242">
        <f t="shared" si="2"/>
        <v>98.530409073408038</v>
      </c>
      <c r="L47" s="241">
        <f t="shared" ref="L47:U47" si="24">L48</f>
        <v>443065</v>
      </c>
      <c r="M47" s="241">
        <f t="shared" si="3"/>
        <v>100</v>
      </c>
      <c r="N47" s="241">
        <f t="shared" si="24"/>
        <v>0</v>
      </c>
      <c r="O47" s="241">
        <f t="shared" si="24"/>
        <v>-4694.769870000001</v>
      </c>
      <c r="P47" s="241">
        <f t="shared" si="24"/>
        <v>-4694.7669999999998</v>
      </c>
      <c r="Q47" s="241">
        <f t="shared" si="24"/>
        <v>-4687.9030000000002</v>
      </c>
      <c r="R47" s="241">
        <f t="shared" si="24"/>
        <v>0</v>
      </c>
      <c r="S47" s="241">
        <f t="shared" si="24"/>
        <v>-6.8639999999999999</v>
      </c>
      <c r="T47" s="241">
        <f t="shared" si="24"/>
        <v>0</v>
      </c>
      <c r="U47" s="241">
        <f t="shared" si="24"/>
        <v>-1.8699999999744477E-3</v>
      </c>
      <c r="V47" s="241"/>
      <c r="W47" s="241"/>
      <c r="X47" s="241"/>
      <c r="Y47" s="241"/>
      <c r="Z47" s="257"/>
      <c r="AA47" s="239"/>
    </row>
    <row r="48" spans="1:27" ht="25.5" x14ac:dyDescent="0.2">
      <c r="A48" s="245"/>
      <c r="B48" s="238" t="s">
        <v>46</v>
      </c>
      <c r="C48" s="250"/>
      <c r="D48" s="247" t="s">
        <v>47</v>
      </c>
      <c r="E48" s="241">
        <f t="shared" ref="E48:U48" si="25">SUM(E49:E65)</f>
        <v>443065</v>
      </c>
      <c r="F48" s="241">
        <f t="shared" si="25"/>
        <v>351077</v>
      </c>
      <c r="G48" s="241">
        <f t="shared" si="25"/>
        <v>319461</v>
      </c>
      <c r="H48" s="85">
        <f t="shared" si="25"/>
        <v>334366.48113000003</v>
      </c>
      <c r="I48" s="85">
        <f t="shared" si="25"/>
        <v>-16710.518869999989</v>
      </c>
      <c r="J48" s="241">
        <f t="shared" si="25"/>
        <v>314766.23013000004</v>
      </c>
      <c r="K48" s="242">
        <f t="shared" si="2"/>
        <v>98.530409073408038</v>
      </c>
      <c r="L48" s="241">
        <f t="shared" si="25"/>
        <v>443065</v>
      </c>
      <c r="M48" s="241">
        <f t="shared" si="25"/>
        <v>1700</v>
      </c>
      <c r="N48" s="241">
        <f t="shared" si="25"/>
        <v>0</v>
      </c>
      <c r="O48" s="241">
        <f t="shared" si="25"/>
        <v>-4694.769870000001</v>
      </c>
      <c r="P48" s="241">
        <f t="shared" si="25"/>
        <v>-4694.7669999999998</v>
      </c>
      <c r="Q48" s="241">
        <f t="shared" si="25"/>
        <v>-4687.9030000000002</v>
      </c>
      <c r="R48" s="241">
        <f t="shared" si="25"/>
        <v>0</v>
      </c>
      <c r="S48" s="241">
        <f t="shared" si="25"/>
        <v>-6.8639999999999999</v>
      </c>
      <c r="T48" s="241">
        <f t="shared" si="25"/>
        <v>0</v>
      </c>
      <c r="U48" s="241">
        <f t="shared" si="25"/>
        <v>-1.8699999999744477E-3</v>
      </c>
      <c r="V48" s="241"/>
      <c r="W48" s="241"/>
      <c r="X48" s="241"/>
      <c r="Y48" s="241"/>
      <c r="Z48" s="239"/>
      <c r="AA48" s="239"/>
    </row>
    <row r="49" spans="1:27" ht="25.5" x14ac:dyDescent="0.2">
      <c r="A49" s="245"/>
      <c r="B49" s="238"/>
      <c r="C49" s="250" t="s">
        <v>88</v>
      </c>
      <c r="D49" s="246" t="s">
        <v>49</v>
      </c>
      <c r="E49" s="241">
        <v>312949</v>
      </c>
      <c r="F49" s="241">
        <v>239800</v>
      </c>
      <c r="G49" s="241">
        <v>239800</v>
      </c>
      <c r="H49" s="85">
        <v>239744.72700000001</v>
      </c>
      <c r="I49" s="85">
        <f t="shared" ref="I49:I65" si="26">H49-F49</f>
        <v>-55.272999999986496</v>
      </c>
      <c r="J49" s="241">
        <v>239800</v>
      </c>
      <c r="K49" s="242">
        <f t="shared" si="2"/>
        <v>100</v>
      </c>
      <c r="L49" s="242">
        <f t="shared" ref="L49:L65" si="27">E49</f>
        <v>312949</v>
      </c>
      <c r="M49" s="241">
        <f t="shared" ref="M49:M66" si="28">L49/E49*100</f>
        <v>100</v>
      </c>
      <c r="N49" s="241">
        <f t="shared" ref="N49:N59" si="29">L49-E49</f>
        <v>0</v>
      </c>
      <c r="O49" s="241">
        <f t="shared" ref="O49:O65" si="30">J49-G49</f>
        <v>0</v>
      </c>
      <c r="P49" s="241">
        <f t="shared" ref="P49:P54" si="31">Q49+R49+S49</f>
        <v>0</v>
      </c>
      <c r="Q49" s="241"/>
      <c r="R49" s="242"/>
      <c r="S49" s="241"/>
      <c r="T49" s="241"/>
      <c r="U49" s="241">
        <f t="shared" ref="U49:U52" si="32">O49-P49-T49</f>
        <v>0</v>
      </c>
      <c r="V49" s="241"/>
      <c r="W49" s="241"/>
      <c r="X49" s="241"/>
      <c r="Y49" s="241"/>
      <c r="Z49" s="239"/>
      <c r="AA49" s="239" t="s">
        <v>212</v>
      </c>
    </row>
    <row r="50" spans="1:27" x14ac:dyDescent="0.2">
      <c r="A50" s="245"/>
      <c r="B50" s="238"/>
      <c r="C50" s="238" t="s">
        <v>101</v>
      </c>
      <c r="D50" s="247" t="s">
        <v>56</v>
      </c>
      <c r="E50" s="241">
        <v>14219</v>
      </c>
      <c r="F50" s="241">
        <v>14000</v>
      </c>
      <c r="G50" s="241">
        <v>14000</v>
      </c>
      <c r="H50" s="85">
        <v>14000</v>
      </c>
      <c r="I50" s="85">
        <f t="shared" si="26"/>
        <v>0</v>
      </c>
      <c r="J50" s="241">
        <v>14000</v>
      </c>
      <c r="K50" s="242">
        <f t="shared" si="2"/>
        <v>100</v>
      </c>
      <c r="L50" s="242">
        <f t="shared" si="27"/>
        <v>14219</v>
      </c>
      <c r="M50" s="241">
        <f t="shared" si="28"/>
        <v>100</v>
      </c>
      <c r="N50" s="241">
        <f t="shared" si="29"/>
        <v>0</v>
      </c>
      <c r="O50" s="241">
        <f t="shared" si="30"/>
        <v>0</v>
      </c>
      <c r="P50" s="241">
        <f t="shared" si="31"/>
        <v>0</v>
      </c>
      <c r="Q50" s="241"/>
      <c r="R50" s="242"/>
      <c r="S50" s="241"/>
      <c r="T50" s="241"/>
      <c r="U50" s="241">
        <f t="shared" si="32"/>
        <v>0</v>
      </c>
      <c r="V50" s="241"/>
      <c r="W50" s="241"/>
      <c r="X50" s="241"/>
      <c r="Y50" s="241"/>
      <c r="Z50" s="239"/>
      <c r="AA50" s="239"/>
    </row>
    <row r="51" spans="1:27" ht="38.25" x14ac:dyDescent="0.2">
      <c r="A51" s="245"/>
      <c r="B51" s="238"/>
      <c r="C51" s="250" t="s">
        <v>103</v>
      </c>
      <c r="D51" s="251" t="s">
        <v>58</v>
      </c>
      <c r="E51" s="241">
        <v>8113</v>
      </c>
      <c r="F51" s="241">
        <v>5874</v>
      </c>
      <c r="G51" s="241">
        <v>5874</v>
      </c>
      <c r="H51" s="85">
        <v>5874</v>
      </c>
      <c r="I51" s="85">
        <f t="shared" si="26"/>
        <v>0</v>
      </c>
      <c r="J51" s="241">
        <v>5874</v>
      </c>
      <c r="K51" s="242">
        <f t="shared" si="2"/>
        <v>100</v>
      </c>
      <c r="L51" s="242">
        <f t="shared" si="27"/>
        <v>8113</v>
      </c>
      <c r="M51" s="241">
        <f t="shared" si="28"/>
        <v>100</v>
      </c>
      <c r="N51" s="241">
        <f t="shared" si="29"/>
        <v>0</v>
      </c>
      <c r="O51" s="241">
        <f t="shared" si="30"/>
        <v>0</v>
      </c>
      <c r="P51" s="241">
        <f t="shared" si="31"/>
        <v>0</v>
      </c>
      <c r="Q51" s="242"/>
      <c r="R51" s="242"/>
      <c r="S51" s="241"/>
      <c r="T51" s="241"/>
      <c r="U51" s="241">
        <v>0</v>
      </c>
      <c r="V51" s="241"/>
      <c r="W51" s="241"/>
      <c r="X51" s="241"/>
      <c r="Y51" s="241"/>
      <c r="Z51" s="239"/>
      <c r="AA51" s="239"/>
    </row>
    <row r="52" spans="1:27" x14ac:dyDescent="0.2">
      <c r="A52" s="245"/>
      <c r="B52" s="238"/>
      <c r="C52" s="238" t="s">
        <v>59</v>
      </c>
      <c r="D52" s="247" t="s">
        <v>60</v>
      </c>
      <c r="E52" s="241">
        <v>16524</v>
      </c>
      <c r="F52" s="241">
        <v>10300</v>
      </c>
      <c r="G52" s="241">
        <v>10300</v>
      </c>
      <c r="H52" s="85">
        <v>10300</v>
      </c>
      <c r="I52" s="85">
        <f t="shared" si="26"/>
        <v>0</v>
      </c>
      <c r="J52" s="241">
        <v>10300</v>
      </c>
      <c r="K52" s="242">
        <f t="shared" si="2"/>
        <v>100</v>
      </c>
      <c r="L52" s="242">
        <f t="shared" si="27"/>
        <v>16524</v>
      </c>
      <c r="M52" s="241">
        <f t="shared" si="28"/>
        <v>100</v>
      </c>
      <c r="N52" s="241">
        <f t="shared" si="29"/>
        <v>0</v>
      </c>
      <c r="O52" s="241">
        <f t="shared" si="30"/>
        <v>0</v>
      </c>
      <c r="P52" s="241">
        <f t="shared" si="31"/>
        <v>0</v>
      </c>
      <c r="Q52" s="241"/>
      <c r="R52" s="242"/>
      <c r="S52" s="241"/>
      <c r="T52" s="241"/>
      <c r="U52" s="241">
        <f t="shared" si="32"/>
        <v>0</v>
      </c>
      <c r="V52" s="241"/>
      <c r="W52" s="241"/>
      <c r="X52" s="241"/>
      <c r="Y52" s="241"/>
      <c r="Z52" s="239"/>
      <c r="AA52" s="239"/>
    </row>
    <row r="53" spans="1:27" ht="38.25" x14ac:dyDescent="0.2">
      <c r="A53" s="245"/>
      <c r="B53" s="238"/>
      <c r="C53" s="238" t="s">
        <v>61</v>
      </c>
      <c r="D53" s="247" t="s">
        <v>102</v>
      </c>
      <c r="E53" s="241">
        <v>14083</v>
      </c>
      <c r="F53" s="241">
        <v>10090</v>
      </c>
      <c r="G53" s="241">
        <v>10090</v>
      </c>
      <c r="H53" s="85">
        <v>10090</v>
      </c>
      <c r="I53" s="85">
        <f t="shared" si="26"/>
        <v>0</v>
      </c>
      <c r="J53" s="241">
        <v>10090</v>
      </c>
      <c r="K53" s="242">
        <f t="shared" si="2"/>
        <v>100</v>
      </c>
      <c r="L53" s="242">
        <f t="shared" si="27"/>
        <v>14083</v>
      </c>
      <c r="M53" s="241">
        <f t="shared" si="28"/>
        <v>100</v>
      </c>
      <c r="N53" s="241">
        <f t="shared" si="29"/>
        <v>0</v>
      </c>
      <c r="O53" s="241">
        <f t="shared" si="30"/>
        <v>0</v>
      </c>
      <c r="P53" s="241">
        <f t="shared" si="31"/>
        <v>0</v>
      </c>
      <c r="Q53" s="241"/>
      <c r="R53" s="242"/>
      <c r="S53" s="241"/>
      <c r="T53" s="241"/>
      <c r="U53" s="241">
        <v>0</v>
      </c>
      <c r="V53" s="241"/>
      <c r="W53" s="241"/>
      <c r="X53" s="241"/>
      <c r="Y53" s="241"/>
      <c r="Z53" s="239"/>
      <c r="AA53" s="239"/>
    </row>
    <row r="54" spans="1:27" ht="25.5" x14ac:dyDescent="0.2">
      <c r="A54" s="245"/>
      <c r="B54" s="238"/>
      <c r="C54" s="250" t="s">
        <v>89</v>
      </c>
      <c r="D54" s="246" t="s">
        <v>90</v>
      </c>
      <c r="E54" s="241">
        <v>50</v>
      </c>
      <c r="F54" s="241">
        <v>50</v>
      </c>
      <c r="G54" s="241">
        <v>0</v>
      </c>
      <c r="H54" s="85">
        <v>0</v>
      </c>
      <c r="I54" s="85">
        <f t="shared" si="26"/>
        <v>-50</v>
      </c>
      <c r="J54" s="241">
        <v>0</v>
      </c>
      <c r="K54" s="242">
        <v>100</v>
      </c>
      <c r="L54" s="242">
        <f t="shared" si="27"/>
        <v>50</v>
      </c>
      <c r="M54" s="241">
        <f t="shared" si="28"/>
        <v>100</v>
      </c>
      <c r="N54" s="241">
        <f t="shared" si="29"/>
        <v>0</v>
      </c>
      <c r="O54" s="241">
        <f t="shared" si="30"/>
        <v>0</v>
      </c>
      <c r="P54" s="241">
        <f t="shared" si="31"/>
        <v>0</v>
      </c>
      <c r="Q54" s="241"/>
      <c r="R54" s="242"/>
      <c r="S54" s="241"/>
      <c r="T54" s="241"/>
      <c r="U54" s="241">
        <f t="shared" ref="U54:U60" si="33">O54-P54-T54</f>
        <v>0</v>
      </c>
      <c r="V54" s="241"/>
      <c r="W54" s="241"/>
      <c r="X54" s="241"/>
      <c r="Y54" s="241"/>
      <c r="Z54" s="239"/>
      <c r="AA54" s="239" t="s">
        <v>212</v>
      </c>
    </row>
    <row r="55" spans="1:27" ht="51" x14ac:dyDescent="0.2">
      <c r="A55" s="245"/>
      <c r="B55" s="238"/>
      <c r="C55" s="250" t="s">
        <v>64</v>
      </c>
      <c r="D55" s="252" t="s">
        <v>65</v>
      </c>
      <c r="E55" s="241">
        <v>9388</v>
      </c>
      <c r="F55" s="241">
        <v>5900</v>
      </c>
      <c r="G55" s="241">
        <v>5900</v>
      </c>
      <c r="H55" s="85">
        <v>5900</v>
      </c>
      <c r="I55" s="85">
        <f t="shared" si="26"/>
        <v>0</v>
      </c>
      <c r="J55" s="241">
        <v>5900</v>
      </c>
      <c r="K55" s="242">
        <f t="shared" si="2"/>
        <v>100</v>
      </c>
      <c r="L55" s="242">
        <f t="shared" si="27"/>
        <v>9388</v>
      </c>
      <c r="M55" s="241">
        <f t="shared" si="28"/>
        <v>100</v>
      </c>
      <c r="N55" s="241">
        <f t="shared" si="29"/>
        <v>0</v>
      </c>
      <c r="O55" s="241">
        <f t="shared" si="30"/>
        <v>0</v>
      </c>
      <c r="P55" s="242">
        <f>R55</f>
        <v>0</v>
      </c>
      <c r="Q55" s="241"/>
      <c r="R55" s="242"/>
      <c r="S55" s="241"/>
      <c r="T55" s="241"/>
      <c r="U55" s="241">
        <f t="shared" si="33"/>
        <v>0</v>
      </c>
      <c r="V55" s="241"/>
      <c r="W55" s="241"/>
      <c r="X55" s="241"/>
      <c r="Y55" s="241"/>
      <c r="Z55" s="239"/>
      <c r="AA55" s="239"/>
    </row>
    <row r="56" spans="1:27" ht="51" x14ac:dyDescent="0.2">
      <c r="A56" s="245"/>
      <c r="B56" s="238"/>
      <c r="C56" s="250" t="s">
        <v>91</v>
      </c>
      <c r="D56" s="246" t="s">
        <v>92</v>
      </c>
      <c r="E56" s="241">
        <v>44178</v>
      </c>
      <c r="F56" s="241">
        <v>44178</v>
      </c>
      <c r="G56" s="241">
        <v>17800</v>
      </c>
      <c r="H56" s="85">
        <v>32160.843000000001</v>
      </c>
      <c r="I56" s="85">
        <f t="shared" si="26"/>
        <v>-12017.156999999999</v>
      </c>
      <c r="J56" s="241">
        <v>13112.096</v>
      </c>
      <c r="K56" s="242">
        <f t="shared" si="2"/>
        <v>73.663460674157307</v>
      </c>
      <c r="L56" s="242">
        <f t="shared" si="27"/>
        <v>44178</v>
      </c>
      <c r="M56" s="241">
        <f t="shared" si="28"/>
        <v>100</v>
      </c>
      <c r="N56" s="241">
        <f t="shared" si="29"/>
        <v>0</v>
      </c>
      <c r="O56" s="241">
        <f t="shared" si="30"/>
        <v>-4687.9040000000005</v>
      </c>
      <c r="P56" s="241">
        <f t="shared" ref="P56:P65" si="34">Q56+R56+S56</f>
        <v>-4687.9030000000002</v>
      </c>
      <c r="Q56" s="241">
        <v>-4687.9030000000002</v>
      </c>
      <c r="R56" s="242"/>
      <c r="S56" s="241"/>
      <c r="T56" s="241"/>
      <c r="U56" s="241">
        <v>0</v>
      </c>
      <c r="V56" s="241"/>
      <c r="W56" s="241"/>
      <c r="X56" s="241"/>
      <c r="Y56" s="241"/>
      <c r="Z56" s="239" t="s">
        <v>54</v>
      </c>
      <c r="AA56" s="239" t="s">
        <v>246</v>
      </c>
    </row>
    <row r="57" spans="1:27" ht="67.5" customHeight="1" x14ac:dyDescent="0.2">
      <c r="A57" s="245"/>
      <c r="B57" s="238"/>
      <c r="C57" s="250" t="s">
        <v>93</v>
      </c>
      <c r="D57" s="247" t="s">
        <v>94</v>
      </c>
      <c r="E57" s="241">
        <v>1176</v>
      </c>
      <c r="F57" s="241">
        <v>1176</v>
      </c>
      <c r="G57" s="241">
        <v>893</v>
      </c>
      <c r="H57" s="85">
        <v>892.00599999999997</v>
      </c>
      <c r="I57" s="85">
        <f t="shared" si="26"/>
        <v>-283.99400000000003</v>
      </c>
      <c r="J57" s="241">
        <v>892.00599999999997</v>
      </c>
      <c r="K57" s="242">
        <f t="shared" si="2"/>
        <v>99.888689809630463</v>
      </c>
      <c r="L57" s="242">
        <f t="shared" si="27"/>
        <v>1176</v>
      </c>
      <c r="M57" s="241">
        <f t="shared" si="28"/>
        <v>100</v>
      </c>
      <c r="N57" s="241">
        <f t="shared" si="29"/>
        <v>0</v>
      </c>
      <c r="O57" s="241">
        <f t="shared" si="30"/>
        <v>-0.99400000000002819</v>
      </c>
      <c r="P57" s="241">
        <f t="shared" si="34"/>
        <v>-0.99399999999999999</v>
      </c>
      <c r="Q57" s="241"/>
      <c r="R57" s="242"/>
      <c r="S57" s="241">
        <v>-0.99399999999999999</v>
      </c>
      <c r="T57" s="241"/>
      <c r="U57" s="241">
        <v>0</v>
      </c>
      <c r="V57" s="241"/>
      <c r="W57" s="241"/>
      <c r="X57" s="241"/>
      <c r="Y57" s="241"/>
      <c r="Z57" s="239" t="s">
        <v>54</v>
      </c>
      <c r="AA57" s="239" t="s">
        <v>54</v>
      </c>
    </row>
    <row r="58" spans="1:27" ht="74.25" customHeight="1" x14ac:dyDescent="0.2">
      <c r="A58" s="245"/>
      <c r="B58" s="238"/>
      <c r="C58" s="250" t="s">
        <v>95</v>
      </c>
      <c r="D58" s="284" t="s">
        <v>96</v>
      </c>
      <c r="E58" s="241">
        <v>433</v>
      </c>
      <c r="F58" s="241">
        <v>433</v>
      </c>
      <c r="G58" s="241">
        <v>407</v>
      </c>
      <c r="H58" s="85">
        <v>406.54700000000003</v>
      </c>
      <c r="I58" s="85">
        <f t="shared" si="26"/>
        <v>-26.452999999999975</v>
      </c>
      <c r="J58" s="241">
        <v>406.54700000000003</v>
      </c>
      <c r="K58" s="242">
        <f t="shared" si="2"/>
        <v>99.888697788697797</v>
      </c>
      <c r="L58" s="242">
        <f t="shared" si="27"/>
        <v>433</v>
      </c>
      <c r="M58" s="241">
        <f t="shared" si="28"/>
        <v>100</v>
      </c>
      <c r="N58" s="241">
        <f t="shared" si="29"/>
        <v>0</v>
      </c>
      <c r="O58" s="241">
        <f t="shared" si="30"/>
        <v>-0.45299999999997453</v>
      </c>
      <c r="P58" s="241">
        <f t="shared" si="34"/>
        <v>-0.45200000000000001</v>
      </c>
      <c r="Q58" s="242"/>
      <c r="R58" s="242"/>
      <c r="S58" s="241">
        <v>-0.45200000000000001</v>
      </c>
      <c r="T58" s="241"/>
      <c r="U58" s="241">
        <f t="shared" si="33"/>
        <v>-9.9999999997452127E-4</v>
      </c>
      <c r="V58" s="241"/>
      <c r="W58" s="241"/>
      <c r="X58" s="241"/>
      <c r="Y58" s="241"/>
      <c r="Z58" s="239" t="s">
        <v>54</v>
      </c>
      <c r="AA58" s="239" t="s">
        <v>54</v>
      </c>
    </row>
    <row r="59" spans="1:27" ht="40.5" customHeight="1" x14ac:dyDescent="0.2">
      <c r="A59" s="245"/>
      <c r="B59" s="238"/>
      <c r="C59" s="250" t="s">
        <v>71</v>
      </c>
      <c r="D59" s="246" t="s">
        <v>104</v>
      </c>
      <c r="E59" s="241">
        <v>3483</v>
      </c>
      <c r="F59" s="241">
        <v>3483</v>
      </c>
      <c r="G59" s="241">
        <v>2510</v>
      </c>
      <c r="H59" s="85">
        <v>2510</v>
      </c>
      <c r="I59" s="85">
        <f t="shared" si="26"/>
        <v>-973</v>
      </c>
      <c r="J59" s="241">
        <v>2510</v>
      </c>
      <c r="K59" s="242">
        <f t="shared" si="2"/>
        <v>100</v>
      </c>
      <c r="L59" s="242">
        <f t="shared" si="27"/>
        <v>3483</v>
      </c>
      <c r="M59" s="241">
        <f t="shared" si="28"/>
        <v>100</v>
      </c>
      <c r="N59" s="241">
        <f t="shared" si="29"/>
        <v>0</v>
      </c>
      <c r="O59" s="241">
        <f t="shared" si="30"/>
        <v>0</v>
      </c>
      <c r="P59" s="241">
        <f t="shared" si="34"/>
        <v>0</v>
      </c>
      <c r="Q59" s="242"/>
      <c r="R59" s="242"/>
      <c r="S59" s="241"/>
      <c r="T59" s="241"/>
      <c r="U59" s="241">
        <f t="shared" si="33"/>
        <v>0</v>
      </c>
      <c r="V59" s="241"/>
      <c r="W59" s="241"/>
      <c r="X59" s="241"/>
      <c r="Y59" s="241"/>
      <c r="Z59" s="239"/>
      <c r="AA59" s="239" t="s">
        <v>246</v>
      </c>
    </row>
    <row r="60" spans="1:27" ht="25.5" x14ac:dyDescent="0.2">
      <c r="A60" s="238"/>
      <c r="B60" s="238"/>
      <c r="C60" s="238" t="s">
        <v>97</v>
      </c>
      <c r="D60" s="247" t="s">
        <v>98</v>
      </c>
      <c r="E60" s="241">
        <v>10571</v>
      </c>
      <c r="F60" s="241">
        <v>8755</v>
      </c>
      <c r="G60" s="241">
        <v>8755</v>
      </c>
      <c r="H60" s="85">
        <v>8755</v>
      </c>
      <c r="I60" s="85">
        <f t="shared" si="26"/>
        <v>0</v>
      </c>
      <c r="J60" s="241">
        <v>8755</v>
      </c>
      <c r="K60" s="242">
        <f t="shared" si="2"/>
        <v>100</v>
      </c>
      <c r="L60" s="242">
        <f t="shared" si="27"/>
        <v>10571</v>
      </c>
      <c r="M60" s="241">
        <f t="shared" si="28"/>
        <v>100</v>
      </c>
      <c r="N60" s="241">
        <v>0</v>
      </c>
      <c r="O60" s="241">
        <f t="shared" si="30"/>
        <v>0</v>
      </c>
      <c r="P60" s="241">
        <f t="shared" si="34"/>
        <v>0</v>
      </c>
      <c r="Q60" s="242"/>
      <c r="R60" s="242"/>
      <c r="S60" s="241"/>
      <c r="T60" s="241"/>
      <c r="U60" s="241">
        <f t="shared" si="33"/>
        <v>0</v>
      </c>
      <c r="V60" s="260"/>
      <c r="W60" s="260"/>
      <c r="X60" s="260"/>
      <c r="Y60" s="241"/>
      <c r="Z60" s="239"/>
      <c r="AA60" s="239"/>
    </row>
    <row r="61" spans="1:27" ht="69" customHeight="1" x14ac:dyDescent="0.2">
      <c r="A61" s="238"/>
      <c r="B61" s="238"/>
      <c r="C61" s="250" t="s">
        <v>73</v>
      </c>
      <c r="D61" s="246" t="s">
        <v>74</v>
      </c>
      <c r="E61" s="241">
        <v>326</v>
      </c>
      <c r="F61" s="241">
        <v>326</v>
      </c>
      <c r="G61" s="241">
        <v>205</v>
      </c>
      <c r="H61" s="85">
        <v>294.64</v>
      </c>
      <c r="I61" s="85">
        <f t="shared" si="26"/>
        <v>-31.360000000000014</v>
      </c>
      <c r="J61" s="241">
        <v>205</v>
      </c>
      <c r="K61" s="242">
        <f t="shared" si="2"/>
        <v>100</v>
      </c>
      <c r="L61" s="242">
        <f t="shared" si="27"/>
        <v>326</v>
      </c>
      <c r="M61" s="241">
        <f t="shared" si="28"/>
        <v>100</v>
      </c>
      <c r="N61" s="241">
        <v>0</v>
      </c>
      <c r="O61" s="241">
        <f t="shared" si="30"/>
        <v>0</v>
      </c>
      <c r="P61" s="241">
        <f t="shared" si="34"/>
        <v>0</v>
      </c>
      <c r="Q61" s="242"/>
      <c r="R61" s="242"/>
      <c r="S61" s="241"/>
      <c r="T61" s="241"/>
      <c r="U61" s="241">
        <v>0</v>
      </c>
      <c r="V61" s="260"/>
      <c r="W61" s="260"/>
      <c r="X61" s="260"/>
      <c r="Y61" s="241"/>
      <c r="Z61" s="239"/>
      <c r="AA61" s="239" t="s">
        <v>54</v>
      </c>
    </row>
    <row r="62" spans="1:27" ht="57" customHeight="1" x14ac:dyDescent="0.2">
      <c r="A62" s="245"/>
      <c r="B62" s="238"/>
      <c r="C62" s="250" t="s">
        <v>75</v>
      </c>
      <c r="D62" s="246" t="s">
        <v>76</v>
      </c>
      <c r="E62" s="241">
        <v>5669</v>
      </c>
      <c r="F62" s="241">
        <v>5669</v>
      </c>
      <c r="G62" s="241">
        <v>2007</v>
      </c>
      <c r="H62" s="85">
        <v>2524.1370000000002</v>
      </c>
      <c r="I62" s="85">
        <f t="shared" si="26"/>
        <v>-3144.8629999999998</v>
      </c>
      <c r="J62" s="241">
        <v>2007</v>
      </c>
      <c r="K62" s="242">
        <f t="shared" si="2"/>
        <v>100</v>
      </c>
      <c r="L62" s="242">
        <f t="shared" si="27"/>
        <v>5669</v>
      </c>
      <c r="M62" s="241">
        <f t="shared" si="28"/>
        <v>100</v>
      </c>
      <c r="N62" s="241">
        <f t="shared" ref="N62:N65" si="35">L62-E62</f>
        <v>0</v>
      </c>
      <c r="O62" s="241">
        <f t="shared" si="30"/>
        <v>0</v>
      </c>
      <c r="P62" s="241">
        <f t="shared" si="34"/>
        <v>0</v>
      </c>
      <c r="Q62" s="242"/>
      <c r="R62" s="242"/>
      <c r="S62" s="242"/>
      <c r="T62" s="242"/>
      <c r="U62" s="241">
        <v>0</v>
      </c>
      <c r="V62" s="241"/>
      <c r="W62" s="241"/>
      <c r="X62" s="241"/>
      <c r="Y62" s="241"/>
      <c r="Z62" s="239"/>
      <c r="AA62" s="239" t="s">
        <v>246</v>
      </c>
    </row>
    <row r="63" spans="1:27" ht="38.25" x14ac:dyDescent="0.2">
      <c r="A63" s="245"/>
      <c r="B63" s="238"/>
      <c r="C63" s="250" t="s">
        <v>77</v>
      </c>
      <c r="D63" s="246" t="s">
        <v>78</v>
      </c>
      <c r="E63" s="241">
        <v>1880</v>
      </c>
      <c r="F63" s="241">
        <v>1020</v>
      </c>
      <c r="G63" s="241">
        <v>910</v>
      </c>
      <c r="H63" s="85">
        <v>910</v>
      </c>
      <c r="I63" s="85">
        <f t="shared" si="26"/>
        <v>-110</v>
      </c>
      <c r="J63" s="241">
        <v>910</v>
      </c>
      <c r="K63" s="242">
        <f t="shared" si="2"/>
        <v>100</v>
      </c>
      <c r="L63" s="242">
        <f t="shared" si="27"/>
        <v>1880</v>
      </c>
      <c r="M63" s="241">
        <f t="shared" si="28"/>
        <v>100</v>
      </c>
      <c r="N63" s="241">
        <f t="shared" si="35"/>
        <v>0</v>
      </c>
      <c r="O63" s="241">
        <f t="shared" si="30"/>
        <v>0</v>
      </c>
      <c r="P63" s="241">
        <f t="shared" si="34"/>
        <v>0</v>
      </c>
      <c r="Q63" s="241"/>
      <c r="R63" s="242"/>
      <c r="S63" s="241"/>
      <c r="T63" s="241"/>
      <c r="U63" s="241">
        <f t="shared" ref="U63:U65" si="36">O63-P63-T63</f>
        <v>0</v>
      </c>
      <c r="V63" s="241"/>
      <c r="W63" s="241"/>
      <c r="X63" s="241"/>
      <c r="Y63" s="241"/>
      <c r="Z63" s="239"/>
      <c r="AA63" s="239" t="s">
        <v>246</v>
      </c>
    </row>
    <row r="64" spans="1:27" ht="63.75" x14ac:dyDescent="0.2">
      <c r="A64" s="245"/>
      <c r="B64" s="238"/>
      <c r="C64" s="250" t="s">
        <v>206</v>
      </c>
      <c r="D64" s="246" t="s">
        <v>247</v>
      </c>
      <c r="E64" s="241">
        <v>10</v>
      </c>
      <c r="F64" s="241">
        <v>10</v>
      </c>
      <c r="G64" s="241">
        <v>10</v>
      </c>
      <c r="H64" s="85">
        <v>4.5811299999999999</v>
      </c>
      <c r="I64" s="85">
        <f t="shared" si="26"/>
        <v>-5.4188700000000001</v>
      </c>
      <c r="J64" s="241">
        <v>4.5811299999999999</v>
      </c>
      <c r="K64" s="242">
        <f t="shared" si="2"/>
        <v>45.811300000000003</v>
      </c>
      <c r="L64" s="242">
        <f t="shared" si="27"/>
        <v>10</v>
      </c>
      <c r="M64" s="241">
        <f t="shared" si="28"/>
        <v>100</v>
      </c>
      <c r="N64" s="241">
        <f t="shared" si="35"/>
        <v>0</v>
      </c>
      <c r="O64" s="241">
        <f t="shared" si="30"/>
        <v>-5.4188700000000001</v>
      </c>
      <c r="P64" s="241">
        <f t="shared" si="34"/>
        <v>-5.4180000000000001</v>
      </c>
      <c r="Q64" s="242"/>
      <c r="R64" s="242"/>
      <c r="S64" s="241">
        <v>-5.4180000000000001</v>
      </c>
      <c r="T64" s="241"/>
      <c r="U64" s="241">
        <f t="shared" si="36"/>
        <v>-8.6999999999992639E-4</v>
      </c>
      <c r="V64" s="241"/>
      <c r="W64" s="241"/>
      <c r="X64" s="241"/>
      <c r="Y64" s="241"/>
      <c r="Z64" s="239" t="s">
        <v>54</v>
      </c>
      <c r="AA64" s="239" t="s">
        <v>54</v>
      </c>
    </row>
    <row r="65" spans="1:27" ht="63.75" x14ac:dyDescent="0.2">
      <c r="A65" s="245"/>
      <c r="B65" s="238"/>
      <c r="C65" s="250" t="s">
        <v>83</v>
      </c>
      <c r="D65" s="246" t="s">
        <v>84</v>
      </c>
      <c r="E65" s="241">
        <v>13</v>
      </c>
      <c r="F65" s="241">
        <v>13</v>
      </c>
      <c r="G65" s="241">
        <v>0</v>
      </c>
      <c r="H65" s="85">
        <v>0</v>
      </c>
      <c r="I65" s="85">
        <f t="shared" si="26"/>
        <v>-13</v>
      </c>
      <c r="J65" s="241">
        <v>0</v>
      </c>
      <c r="K65" s="242">
        <v>0</v>
      </c>
      <c r="L65" s="242">
        <f t="shared" si="27"/>
        <v>13</v>
      </c>
      <c r="M65" s="241">
        <f t="shared" si="28"/>
        <v>100</v>
      </c>
      <c r="N65" s="241">
        <f t="shared" si="35"/>
        <v>0</v>
      </c>
      <c r="O65" s="241">
        <f t="shared" si="30"/>
        <v>0</v>
      </c>
      <c r="P65" s="241">
        <f t="shared" si="34"/>
        <v>0</v>
      </c>
      <c r="Q65" s="242"/>
      <c r="R65" s="242"/>
      <c r="S65" s="241"/>
      <c r="T65" s="241"/>
      <c r="U65" s="241">
        <f t="shared" si="36"/>
        <v>0</v>
      </c>
      <c r="V65" s="241"/>
      <c r="W65" s="241"/>
      <c r="X65" s="241"/>
      <c r="Y65" s="241"/>
      <c r="Z65" s="239"/>
      <c r="AA65" s="239" t="s">
        <v>54</v>
      </c>
    </row>
    <row r="66" spans="1:27" ht="79.5" customHeight="1" x14ac:dyDescent="0.2">
      <c r="A66" s="245" t="s">
        <v>99</v>
      </c>
      <c r="B66" s="238"/>
      <c r="C66" s="238"/>
      <c r="D66" s="46" t="s">
        <v>255</v>
      </c>
      <c r="E66" s="241">
        <f t="shared" ref="E66:J66" si="37">E67</f>
        <v>376098</v>
      </c>
      <c r="F66" s="241">
        <f t="shared" si="37"/>
        <v>314607</v>
      </c>
      <c r="G66" s="241">
        <f t="shared" si="37"/>
        <v>277058</v>
      </c>
      <c r="H66" s="85">
        <f t="shared" si="37"/>
        <v>305583.35109999997</v>
      </c>
      <c r="I66" s="85">
        <f t="shared" si="37"/>
        <v>-9023.6489000000038</v>
      </c>
      <c r="J66" s="241">
        <f t="shared" si="37"/>
        <v>274949.66810000001</v>
      </c>
      <c r="K66" s="242">
        <f t="shared" si="2"/>
        <v>99.239028687134095</v>
      </c>
      <c r="L66" s="241">
        <f t="shared" ref="L66:S66" si="38">L67</f>
        <v>376098</v>
      </c>
      <c r="M66" s="241">
        <f t="shared" si="28"/>
        <v>100</v>
      </c>
      <c r="N66" s="241">
        <f t="shared" si="38"/>
        <v>0</v>
      </c>
      <c r="O66" s="241">
        <f t="shared" si="38"/>
        <v>-2108.3319000000015</v>
      </c>
      <c r="P66" s="241">
        <f t="shared" si="38"/>
        <v>-2108.33</v>
      </c>
      <c r="Q66" s="241">
        <f t="shared" si="38"/>
        <v>0</v>
      </c>
      <c r="R66" s="241">
        <f t="shared" si="38"/>
        <v>-609.65699999999993</v>
      </c>
      <c r="S66" s="241">
        <f t="shared" si="38"/>
        <v>-1498.6730000000002</v>
      </c>
      <c r="T66" s="241">
        <v>0</v>
      </c>
      <c r="U66" s="241">
        <v>0</v>
      </c>
      <c r="V66" s="241">
        <v>0</v>
      </c>
      <c r="W66" s="241">
        <v>0</v>
      </c>
      <c r="X66" s="241">
        <v>0</v>
      </c>
      <c r="Y66" s="241">
        <v>0</v>
      </c>
      <c r="Z66" s="243"/>
      <c r="AA66" s="239"/>
    </row>
    <row r="67" spans="1:27" ht="33.75" customHeight="1" x14ac:dyDescent="0.2">
      <c r="A67" s="261"/>
      <c r="B67" s="238" t="s">
        <v>46</v>
      </c>
      <c r="C67" s="238"/>
      <c r="D67" s="247" t="s">
        <v>47</v>
      </c>
      <c r="E67" s="241">
        <f t="shared" ref="E67:V67" si="39">SUM(E68:E82)</f>
        <v>376098</v>
      </c>
      <c r="F67" s="241">
        <f t="shared" si="39"/>
        <v>314607</v>
      </c>
      <c r="G67" s="241">
        <f t="shared" si="39"/>
        <v>277058</v>
      </c>
      <c r="H67" s="85">
        <f t="shared" si="39"/>
        <v>305583.35109999997</v>
      </c>
      <c r="I67" s="85">
        <f t="shared" si="39"/>
        <v>-9023.6489000000038</v>
      </c>
      <c r="J67" s="241">
        <f t="shared" si="39"/>
        <v>274949.66810000001</v>
      </c>
      <c r="K67" s="242">
        <f t="shared" si="2"/>
        <v>99.239028687134095</v>
      </c>
      <c r="L67" s="241">
        <f t="shared" si="39"/>
        <v>376098</v>
      </c>
      <c r="M67" s="241">
        <f t="shared" si="39"/>
        <v>1500</v>
      </c>
      <c r="N67" s="241">
        <f t="shared" si="39"/>
        <v>0</v>
      </c>
      <c r="O67" s="241">
        <f t="shared" si="39"/>
        <v>-2108.3319000000015</v>
      </c>
      <c r="P67" s="241">
        <f t="shared" si="39"/>
        <v>-2108.33</v>
      </c>
      <c r="Q67" s="241">
        <f t="shared" si="39"/>
        <v>0</v>
      </c>
      <c r="R67" s="241">
        <f t="shared" si="39"/>
        <v>-609.65699999999993</v>
      </c>
      <c r="S67" s="241">
        <f t="shared" si="39"/>
        <v>-1498.6730000000002</v>
      </c>
      <c r="T67" s="241">
        <f t="shared" si="39"/>
        <v>0</v>
      </c>
      <c r="U67" s="241">
        <f t="shared" si="39"/>
        <v>-1.9000000015888807E-3</v>
      </c>
      <c r="V67" s="241">
        <f t="shared" si="39"/>
        <v>0</v>
      </c>
      <c r="W67" s="241"/>
      <c r="X67" s="241"/>
      <c r="Y67" s="241"/>
      <c r="Z67" s="239"/>
      <c r="AA67" s="239"/>
    </row>
    <row r="68" spans="1:27" ht="63.75" x14ac:dyDescent="0.2">
      <c r="A68" s="245"/>
      <c r="B68" s="238"/>
      <c r="C68" s="238" t="s">
        <v>88</v>
      </c>
      <c r="D68" s="247" t="s">
        <v>49</v>
      </c>
      <c r="E68" s="241">
        <v>191070</v>
      </c>
      <c r="F68" s="241">
        <v>144200</v>
      </c>
      <c r="G68" s="241">
        <v>144200</v>
      </c>
      <c r="H68" s="85">
        <v>144020.674</v>
      </c>
      <c r="I68" s="85">
        <f t="shared" ref="I68:I82" si="40">H68-F68</f>
        <v>-179.32600000000093</v>
      </c>
      <c r="J68" s="241">
        <v>144034.43</v>
      </c>
      <c r="K68" s="242">
        <f t="shared" si="2"/>
        <v>99.885180305131755</v>
      </c>
      <c r="L68" s="242">
        <f t="shared" ref="L68:L82" si="41">E68</f>
        <v>191070</v>
      </c>
      <c r="M68" s="241">
        <f t="shared" ref="M68:M84" si="42">L68/E68*100</f>
        <v>100</v>
      </c>
      <c r="N68" s="241">
        <f t="shared" ref="N68:N77" si="43">L68-E68</f>
        <v>0</v>
      </c>
      <c r="O68" s="241">
        <f t="shared" ref="O68:O82" si="44">J68-G68</f>
        <v>-165.57000000000698</v>
      </c>
      <c r="P68" s="241">
        <f t="shared" ref="P68:P82" si="45">Q68+R68+S68</f>
        <v>-165.57</v>
      </c>
      <c r="Q68" s="242"/>
      <c r="R68" s="242">
        <v>-165.57</v>
      </c>
      <c r="S68" s="241"/>
      <c r="T68" s="241"/>
      <c r="U68" s="241">
        <f t="shared" ref="U68:U74" si="46">O68-P68-T68</f>
        <v>-6.9917405198793858E-12</v>
      </c>
      <c r="V68" s="241"/>
      <c r="W68" s="241"/>
      <c r="X68" s="241"/>
      <c r="Y68" s="241"/>
      <c r="Z68" s="239" t="s">
        <v>54</v>
      </c>
      <c r="AA68" s="239" t="s">
        <v>54</v>
      </c>
    </row>
    <row r="69" spans="1:27" ht="68.25" customHeight="1" x14ac:dyDescent="0.2">
      <c r="A69" s="245"/>
      <c r="B69" s="238"/>
      <c r="C69" s="250" t="s">
        <v>101</v>
      </c>
      <c r="D69" s="246" t="s">
        <v>56</v>
      </c>
      <c r="E69" s="241">
        <v>9254</v>
      </c>
      <c r="F69" s="241">
        <v>7207</v>
      </c>
      <c r="G69" s="241">
        <v>7207</v>
      </c>
      <c r="H69" s="85">
        <v>7172.1549999999997</v>
      </c>
      <c r="I69" s="85">
        <f t="shared" si="40"/>
        <v>-34.845000000000255</v>
      </c>
      <c r="J69" s="241">
        <v>7172.1549999999997</v>
      </c>
      <c r="K69" s="242">
        <f t="shared" si="2"/>
        <v>99.516511724712089</v>
      </c>
      <c r="L69" s="242">
        <f t="shared" si="41"/>
        <v>9254</v>
      </c>
      <c r="M69" s="241">
        <f t="shared" si="42"/>
        <v>100</v>
      </c>
      <c r="N69" s="241">
        <f t="shared" si="43"/>
        <v>0</v>
      </c>
      <c r="O69" s="241">
        <f t="shared" si="44"/>
        <v>-34.845000000000255</v>
      </c>
      <c r="P69" s="241">
        <f t="shared" si="45"/>
        <v>-34.844999999999999</v>
      </c>
      <c r="Q69" s="241"/>
      <c r="R69" s="241">
        <v>-34.844999999999999</v>
      </c>
      <c r="S69" s="241"/>
      <c r="T69" s="241"/>
      <c r="U69" s="241">
        <f t="shared" si="46"/>
        <v>-2.5579538487363607E-13</v>
      </c>
      <c r="V69" s="241"/>
      <c r="W69" s="241"/>
      <c r="X69" s="241"/>
      <c r="Y69" s="241"/>
      <c r="Z69" s="239" t="s">
        <v>54</v>
      </c>
      <c r="AA69" s="239" t="s">
        <v>54</v>
      </c>
    </row>
    <row r="70" spans="1:27" ht="63.75" x14ac:dyDescent="0.2">
      <c r="A70" s="245"/>
      <c r="B70" s="238"/>
      <c r="C70" s="250" t="s">
        <v>57</v>
      </c>
      <c r="D70" s="251" t="s">
        <v>58</v>
      </c>
      <c r="E70" s="241">
        <v>3774</v>
      </c>
      <c r="F70" s="241">
        <v>2836</v>
      </c>
      <c r="G70" s="241">
        <v>2836</v>
      </c>
      <c r="H70" s="85">
        <v>2818.5360000000001</v>
      </c>
      <c r="I70" s="85">
        <f t="shared" si="40"/>
        <v>-17.463999999999942</v>
      </c>
      <c r="J70" s="241">
        <v>2818.5360000000001</v>
      </c>
      <c r="K70" s="242">
        <f t="shared" si="2"/>
        <v>99.384203102961919</v>
      </c>
      <c r="L70" s="242">
        <f t="shared" si="41"/>
        <v>3774</v>
      </c>
      <c r="M70" s="241">
        <f t="shared" si="42"/>
        <v>100</v>
      </c>
      <c r="N70" s="241">
        <f t="shared" si="43"/>
        <v>0</v>
      </c>
      <c r="O70" s="241">
        <f t="shared" si="44"/>
        <v>-17.463999999999942</v>
      </c>
      <c r="P70" s="241">
        <f t="shared" si="45"/>
        <v>-17.463999999999999</v>
      </c>
      <c r="Q70" s="242"/>
      <c r="R70" s="242">
        <v>-17.463999999999999</v>
      </c>
      <c r="S70" s="241"/>
      <c r="T70" s="241"/>
      <c r="U70" s="241">
        <v>0</v>
      </c>
      <c r="V70" s="241"/>
      <c r="W70" s="241"/>
      <c r="X70" s="241"/>
      <c r="Y70" s="241"/>
      <c r="Z70" s="239" t="s">
        <v>54</v>
      </c>
      <c r="AA70" s="239" t="s">
        <v>54</v>
      </c>
    </row>
    <row r="71" spans="1:27" x14ac:dyDescent="0.2">
      <c r="A71" s="245"/>
      <c r="B71" s="238"/>
      <c r="C71" s="238" t="s">
        <v>59</v>
      </c>
      <c r="D71" s="247" t="s">
        <v>60</v>
      </c>
      <c r="E71" s="241">
        <v>10167</v>
      </c>
      <c r="F71" s="241">
        <v>7650</v>
      </c>
      <c r="G71" s="241">
        <v>7650</v>
      </c>
      <c r="H71" s="85">
        <v>7650</v>
      </c>
      <c r="I71" s="85">
        <f t="shared" si="40"/>
        <v>0</v>
      </c>
      <c r="J71" s="241">
        <v>7650</v>
      </c>
      <c r="K71" s="242">
        <f t="shared" si="2"/>
        <v>100</v>
      </c>
      <c r="L71" s="242">
        <f t="shared" si="41"/>
        <v>10167</v>
      </c>
      <c r="M71" s="241">
        <f t="shared" si="42"/>
        <v>100</v>
      </c>
      <c r="N71" s="241">
        <f t="shared" si="43"/>
        <v>0</v>
      </c>
      <c r="O71" s="241">
        <f t="shared" si="44"/>
        <v>0</v>
      </c>
      <c r="P71" s="241">
        <f t="shared" si="45"/>
        <v>0</v>
      </c>
      <c r="Q71" s="242"/>
      <c r="R71" s="242"/>
      <c r="S71" s="241"/>
      <c r="T71" s="241"/>
      <c r="U71" s="241">
        <f t="shared" si="46"/>
        <v>0</v>
      </c>
      <c r="V71" s="241"/>
      <c r="W71" s="241"/>
      <c r="X71" s="241"/>
      <c r="Y71" s="241"/>
      <c r="Z71" s="239"/>
      <c r="AA71" s="239"/>
    </row>
    <row r="72" spans="1:27" ht="63.75" x14ac:dyDescent="0.2">
      <c r="A72" s="245"/>
      <c r="B72" s="238"/>
      <c r="C72" s="238" t="s">
        <v>61</v>
      </c>
      <c r="D72" s="247" t="s">
        <v>102</v>
      </c>
      <c r="E72" s="241">
        <v>8664</v>
      </c>
      <c r="F72" s="241">
        <v>5105</v>
      </c>
      <c r="G72" s="241">
        <v>5105</v>
      </c>
      <c r="H72" s="85">
        <v>4939.4769999999999</v>
      </c>
      <c r="I72" s="85">
        <f t="shared" si="40"/>
        <v>-165.52300000000014</v>
      </c>
      <c r="J72" s="241">
        <v>4939.4769999999999</v>
      </c>
      <c r="K72" s="242">
        <f t="shared" si="2"/>
        <v>96.75762977473066</v>
      </c>
      <c r="L72" s="242">
        <f t="shared" si="41"/>
        <v>8664</v>
      </c>
      <c r="M72" s="241">
        <f t="shared" si="42"/>
        <v>100</v>
      </c>
      <c r="N72" s="241">
        <f t="shared" si="43"/>
        <v>0</v>
      </c>
      <c r="O72" s="241">
        <f t="shared" si="44"/>
        <v>-165.52300000000014</v>
      </c>
      <c r="P72" s="241">
        <f t="shared" si="45"/>
        <v>-165.523</v>
      </c>
      <c r="Q72" s="242"/>
      <c r="R72" s="242">
        <v>-165.523</v>
      </c>
      <c r="S72" s="241"/>
      <c r="T72" s="241"/>
      <c r="U72" s="241">
        <f t="shared" si="46"/>
        <v>-1.4210854715202004E-13</v>
      </c>
      <c r="V72" s="241"/>
      <c r="W72" s="241"/>
      <c r="X72" s="241"/>
      <c r="Y72" s="241"/>
      <c r="Z72" s="239" t="s">
        <v>54</v>
      </c>
      <c r="AA72" s="239" t="s">
        <v>54</v>
      </c>
    </row>
    <row r="73" spans="1:27" x14ac:dyDescent="0.2">
      <c r="A73" s="245"/>
      <c r="B73" s="238"/>
      <c r="C73" s="250" t="s">
        <v>89</v>
      </c>
      <c r="D73" s="247" t="s">
        <v>90</v>
      </c>
      <c r="E73" s="241">
        <v>13</v>
      </c>
      <c r="F73" s="241">
        <v>0</v>
      </c>
      <c r="G73" s="241">
        <v>0</v>
      </c>
      <c r="H73" s="85">
        <v>0</v>
      </c>
      <c r="I73" s="85">
        <f t="shared" si="40"/>
        <v>0</v>
      </c>
      <c r="J73" s="241">
        <v>0</v>
      </c>
      <c r="K73" s="242">
        <v>0</v>
      </c>
      <c r="L73" s="242">
        <f t="shared" si="41"/>
        <v>13</v>
      </c>
      <c r="M73" s="241">
        <f t="shared" si="42"/>
        <v>100</v>
      </c>
      <c r="N73" s="241">
        <f t="shared" si="43"/>
        <v>0</v>
      </c>
      <c r="O73" s="241">
        <f t="shared" si="44"/>
        <v>0</v>
      </c>
      <c r="P73" s="241">
        <f t="shared" si="45"/>
        <v>0</v>
      </c>
      <c r="Q73" s="241"/>
      <c r="R73" s="242"/>
      <c r="S73" s="241"/>
      <c r="T73" s="241"/>
      <c r="U73" s="241">
        <f t="shared" si="46"/>
        <v>0</v>
      </c>
      <c r="V73" s="241"/>
      <c r="W73" s="241"/>
      <c r="X73" s="241"/>
      <c r="Y73" s="241"/>
      <c r="Z73" s="239"/>
      <c r="AA73" s="239"/>
    </row>
    <row r="74" spans="1:27" ht="63.75" x14ac:dyDescent="0.2">
      <c r="A74" s="245"/>
      <c r="B74" s="238"/>
      <c r="C74" s="238" t="s">
        <v>64</v>
      </c>
      <c r="D74" s="258" t="s">
        <v>65</v>
      </c>
      <c r="E74" s="241">
        <v>5778</v>
      </c>
      <c r="F74" s="241">
        <v>3209</v>
      </c>
      <c r="G74" s="241">
        <v>3209</v>
      </c>
      <c r="H74" s="85">
        <v>2982.7449999999999</v>
      </c>
      <c r="I74" s="85">
        <f t="shared" si="40"/>
        <v>-226.25500000000011</v>
      </c>
      <c r="J74" s="241">
        <v>2982.7449999999999</v>
      </c>
      <c r="K74" s="242">
        <f t="shared" si="2"/>
        <v>92.949361171704581</v>
      </c>
      <c r="L74" s="242">
        <f t="shared" si="41"/>
        <v>5778</v>
      </c>
      <c r="M74" s="241">
        <f t="shared" si="42"/>
        <v>100</v>
      </c>
      <c r="N74" s="241">
        <f t="shared" si="43"/>
        <v>0</v>
      </c>
      <c r="O74" s="241">
        <f t="shared" si="44"/>
        <v>-226.25500000000011</v>
      </c>
      <c r="P74" s="241">
        <f t="shared" si="45"/>
        <v>-226.255</v>
      </c>
      <c r="Q74" s="241"/>
      <c r="R74" s="242">
        <v>-226.255</v>
      </c>
      <c r="S74" s="241"/>
      <c r="T74" s="241"/>
      <c r="U74" s="241">
        <f t="shared" si="46"/>
        <v>-1.1368683772161603E-13</v>
      </c>
      <c r="V74" s="241"/>
      <c r="W74" s="241"/>
      <c r="X74" s="241"/>
      <c r="Y74" s="241"/>
      <c r="Z74" s="239" t="s">
        <v>54</v>
      </c>
      <c r="AA74" s="239" t="s">
        <v>54</v>
      </c>
    </row>
    <row r="75" spans="1:27" ht="51" x14ac:dyDescent="0.2">
      <c r="A75" s="245"/>
      <c r="B75" s="238"/>
      <c r="C75" s="250" t="s">
        <v>93</v>
      </c>
      <c r="D75" s="247" t="s">
        <v>94</v>
      </c>
      <c r="E75" s="241">
        <v>552</v>
      </c>
      <c r="F75" s="241">
        <v>552</v>
      </c>
      <c r="G75" s="241">
        <v>552</v>
      </c>
      <c r="H75" s="85">
        <v>552</v>
      </c>
      <c r="I75" s="85">
        <f t="shared" si="40"/>
        <v>0</v>
      </c>
      <c r="J75" s="241">
        <v>552</v>
      </c>
      <c r="K75" s="242">
        <f t="shared" si="2"/>
        <v>100</v>
      </c>
      <c r="L75" s="242">
        <f t="shared" si="41"/>
        <v>552</v>
      </c>
      <c r="M75" s="241">
        <f t="shared" si="42"/>
        <v>100</v>
      </c>
      <c r="N75" s="241">
        <f t="shared" si="43"/>
        <v>0</v>
      </c>
      <c r="O75" s="241">
        <f t="shared" si="44"/>
        <v>0</v>
      </c>
      <c r="P75" s="241">
        <f t="shared" si="45"/>
        <v>0</v>
      </c>
      <c r="Q75" s="242"/>
      <c r="R75" s="242"/>
      <c r="S75" s="241"/>
      <c r="T75" s="241"/>
      <c r="U75" s="241">
        <v>0</v>
      </c>
      <c r="V75" s="241"/>
      <c r="W75" s="241"/>
      <c r="X75" s="241"/>
      <c r="Y75" s="241"/>
      <c r="Z75" s="239"/>
      <c r="AA75" s="239"/>
    </row>
    <row r="76" spans="1:27" ht="63.75" x14ac:dyDescent="0.2">
      <c r="A76" s="245"/>
      <c r="B76" s="238"/>
      <c r="C76" s="250" t="s">
        <v>95</v>
      </c>
      <c r="D76" s="284" t="s">
        <v>96</v>
      </c>
      <c r="E76" s="241">
        <v>338</v>
      </c>
      <c r="F76" s="241">
        <v>338</v>
      </c>
      <c r="G76" s="241">
        <v>338</v>
      </c>
      <c r="H76" s="85">
        <v>335.40309999999999</v>
      </c>
      <c r="I76" s="85">
        <f t="shared" si="40"/>
        <v>-2.5969000000000051</v>
      </c>
      <c r="J76" s="241">
        <v>335.40309999999999</v>
      </c>
      <c r="K76" s="242">
        <f t="shared" si="2"/>
        <v>99.231686390532545</v>
      </c>
      <c r="L76" s="242">
        <f t="shared" si="41"/>
        <v>338</v>
      </c>
      <c r="M76" s="241">
        <f t="shared" si="42"/>
        <v>100</v>
      </c>
      <c r="N76" s="241">
        <f t="shared" si="43"/>
        <v>0</v>
      </c>
      <c r="O76" s="241">
        <f t="shared" si="44"/>
        <v>-2.5969000000000051</v>
      </c>
      <c r="P76" s="241">
        <f t="shared" si="45"/>
        <v>-2.5960000000000001</v>
      </c>
      <c r="Q76" s="242"/>
      <c r="R76" s="242"/>
      <c r="S76" s="241">
        <v>-2.5960000000000001</v>
      </c>
      <c r="T76" s="241"/>
      <c r="U76" s="241">
        <f t="shared" ref="U76:U78" si="47">O76-P76-T76</f>
        <v>-9.0000000000500791E-4</v>
      </c>
      <c r="V76" s="241"/>
      <c r="W76" s="241"/>
      <c r="X76" s="241"/>
      <c r="Y76" s="241"/>
      <c r="Z76" s="239" t="s">
        <v>66</v>
      </c>
      <c r="AA76" s="239" t="s">
        <v>66</v>
      </c>
    </row>
    <row r="77" spans="1:27" ht="63.75" x14ac:dyDescent="0.2">
      <c r="A77" s="245"/>
      <c r="B77" s="238"/>
      <c r="C77" s="250" t="s">
        <v>71</v>
      </c>
      <c r="D77" s="246" t="s">
        <v>104</v>
      </c>
      <c r="E77" s="241">
        <v>959</v>
      </c>
      <c r="F77" s="241">
        <v>959</v>
      </c>
      <c r="G77" s="241">
        <v>959</v>
      </c>
      <c r="H77" s="85">
        <v>828.62300000000005</v>
      </c>
      <c r="I77" s="85">
        <f t="shared" si="40"/>
        <v>-130.37699999999995</v>
      </c>
      <c r="J77" s="241">
        <v>828.62300000000005</v>
      </c>
      <c r="K77" s="242">
        <f t="shared" si="2"/>
        <v>86.404900938477596</v>
      </c>
      <c r="L77" s="242">
        <f t="shared" si="41"/>
        <v>959</v>
      </c>
      <c r="M77" s="241">
        <f t="shared" si="42"/>
        <v>100</v>
      </c>
      <c r="N77" s="241">
        <f t="shared" si="43"/>
        <v>0</v>
      </c>
      <c r="O77" s="241">
        <f t="shared" si="44"/>
        <v>-130.37699999999995</v>
      </c>
      <c r="P77" s="241">
        <f t="shared" si="45"/>
        <v>-130.37700000000001</v>
      </c>
      <c r="Q77" s="242"/>
      <c r="R77" s="242"/>
      <c r="S77" s="241">
        <v>-130.37700000000001</v>
      </c>
      <c r="T77" s="241"/>
      <c r="U77" s="241">
        <f t="shared" si="47"/>
        <v>5.6843418860808015E-14</v>
      </c>
      <c r="V77" s="241"/>
      <c r="W77" s="241"/>
      <c r="X77" s="241"/>
      <c r="Y77" s="241"/>
      <c r="Z77" s="239" t="s">
        <v>66</v>
      </c>
      <c r="AA77" s="239" t="s">
        <v>66</v>
      </c>
    </row>
    <row r="78" spans="1:27" ht="63.75" x14ac:dyDescent="0.2">
      <c r="A78" s="238"/>
      <c r="B78" s="238"/>
      <c r="C78" s="238" t="s">
        <v>97</v>
      </c>
      <c r="D78" s="247" t="s">
        <v>98</v>
      </c>
      <c r="E78" s="241">
        <v>12273</v>
      </c>
      <c r="F78" s="241">
        <v>9823</v>
      </c>
      <c r="G78" s="241">
        <v>9823</v>
      </c>
      <c r="H78" s="85">
        <v>9822.8289999999997</v>
      </c>
      <c r="I78" s="85">
        <f t="shared" si="40"/>
        <v>-0.17100000000027649</v>
      </c>
      <c r="J78" s="241">
        <v>9822.8289999999997</v>
      </c>
      <c r="K78" s="242">
        <f t="shared" si="2"/>
        <v>99.998259187620889</v>
      </c>
      <c r="L78" s="242">
        <f t="shared" si="41"/>
        <v>12273</v>
      </c>
      <c r="M78" s="241">
        <f t="shared" si="42"/>
        <v>100</v>
      </c>
      <c r="N78" s="241">
        <v>0</v>
      </c>
      <c r="O78" s="241">
        <f t="shared" si="44"/>
        <v>-0.17100000000027649</v>
      </c>
      <c r="P78" s="241">
        <f t="shared" si="45"/>
        <v>-0.17</v>
      </c>
      <c r="Q78" s="241"/>
      <c r="R78" s="242"/>
      <c r="S78" s="241">
        <v>-0.17</v>
      </c>
      <c r="T78" s="241"/>
      <c r="U78" s="241">
        <f t="shared" si="47"/>
        <v>-1.0000000002764742E-3</v>
      </c>
      <c r="V78" s="260"/>
      <c r="W78" s="260"/>
      <c r="X78" s="260"/>
      <c r="Y78" s="241"/>
      <c r="Z78" s="239" t="s">
        <v>66</v>
      </c>
      <c r="AA78" s="239" t="s">
        <v>66</v>
      </c>
    </row>
    <row r="79" spans="1:27" ht="68.25" customHeight="1" x14ac:dyDescent="0.2">
      <c r="A79" s="238"/>
      <c r="B79" s="238"/>
      <c r="C79" s="250" t="s">
        <v>73</v>
      </c>
      <c r="D79" s="246" t="s">
        <v>74</v>
      </c>
      <c r="E79" s="241">
        <v>777</v>
      </c>
      <c r="F79" s="241">
        <v>777</v>
      </c>
      <c r="G79" s="241">
        <v>389</v>
      </c>
      <c r="H79" s="85">
        <v>619.44000000000005</v>
      </c>
      <c r="I79" s="85">
        <f t="shared" si="40"/>
        <v>-157.55999999999995</v>
      </c>
      <c r="J79" s="241">
        <v>265.47300000000001</v>
      </c>
      <c r="K79" s="242">
        <f t="shared" ref="K79:K142" si="48">(J79/G79)*100</f>
        <v>68.244987146529567</v>
      </c>
      <c r="L79" s="242">
        <f t="shared" si="41"/>
        <v>777</v>
      </c>
      <c r="M79" s="241">
        <f t="shared" si="42"/>
        <v>100</v>
      </c>
      <c r="N79" s="241">
        <v>0</v>
      </c>
      <c r="O79" s="241">
        <f t="shared" si="44"/>
        <v>-123.52699999999999</v>
      </c>
      <c r="P79" s="241">
        <f t="shared" si="45"/>
        <v>-123.527</v>
      </c>
      <c r="Q79" s="242"/>
      <c r="R79" s="242"/>
      <c r="S79" s="241">
        <v>-123.527</v>
      </c>
      <c r="T79" s="241"/>
      <c r="U79" s="241">
        <v>0</v>
      </c>
      <c r="V79" s="260"/>
      <c r="W79" s="260"/>
      <c r="X79" s="260"/>
      <c r="Y79" s="241"/>
      <c r="Z79" s="239" t="s">
        <v>66</v>
      </c>
      <c r="AA79" s="239" t="s">
        <v>66</v>
      </c>
    </row>
    <row r="80" spans="1:27" ht="68.25" customHeight="1" x14ac:dyDescent="0.2">
      <c r="A80" s="245"/>
      <c r="B80" s="238"/>
      <c r="C80" s="250" t="s">
        <v>75</v>
      </c>
      <c r="D80" s="246" t="s">
        <v>76</v>
      </c>
      <c r="E80" s="241">
        <v>3800</v>
      </c>
      <c r="F80" s="241">
        <v>3800</v>
      </c>
      <c r="G80" s="241">
        <v>3603</v>
      </c>
      <c r="H80" s="85">
        <v>3800</v>
      </c>
      <c r="I80" s="85">
        <f t="shared" si="40"/>
        <v>0</v>
      </c>
      <c r="J80" s="241">
        <v>3600.0030000000002</v>
      </c>
      <c r="K80" s="242">
        <f t="shared" si="48"/>
        <v>99.916819317235635</v>
      </c>
      <c r="L80" s="242">
        <f t="shared" si="41"/>
        <v>3800</v>
      </c>
      <c r="M80" s="241">
        <f t="shared" si="42"/>
        <v>100</v>
      </c>
      <c r="N80" s="241">
        <f t="shared" ref="N80:N82" si="49">L80-E80</f>
        <v>0</v>
      </c>
      <c r="O80" s="241">
        <f t="shared" si="44"/>
        <v>-2.9969999999998436</v>
      </c>
      <c r="P80" s="241">
        <f t="shared" si="45"/>
        <v>-2.9969999999999999</v>
      </c>
      <c r="Q80" s="242"/>
      <c r="R80" s="242"/>
      <c r="S80" s="242">
        <v>-2.9969999999999999</v>
      </c>
      <c r="T80" s="242"/>
      <c r="U80" s="241">
        <v>0</v>
      </c>
      <c r="V80" s="241"/>
      <c r="W80" s="241"/>
      <c r="X80" s="241"/>
      <c r="Y80" s="241"/>
      <c r="Z80" s="239" t="s">
        <v>66</v>
      </c>
      <c r="AA80" s="239"/>
    </row>
    <row r="81" spans="1:27" ht="63.75" x14ac:dyDescent="0.2">
      <c r="A81" s="245"/>
      <c r="B81" s="238"/>
      <c r="C81" s="250" t="s">
        <v>77</v>
      </c>
      <c r="D81" s="246" t="s">
        <v>78</v>
      </c>
      <c r="E81" s="241">
        <v>128677</v>
      </c>
      <c r="F81" s="241">
        <v>128149</v>
      </c>
      <c r="G81" s="241">
        <v>91185</v>
      </c>
      <c r="H81" s="85">
        <v>120041.469</v>
      </c>
      <c r="I81" s="85">
        <f t="shared" si="40"/>
        <v>-8107.5310000000027</v>
      </c>
      <c r="J81" s="241">
        <v>89947.994000000006</v>
      </c>
      <c r="K81" s="242">
        <f t="shared" si="48"/>
        <v>98.643410648681268</v>
      </c>
      <c r="L81" s="242">
        <f t="shared" si="41"/>
        <v>128677</v>
      </c>
      <c r="M81" s="241">
        <f t="shared" si="42"/>
        <v>100</v>
      </c>
      <c r="N81" s="241">
        <f t="shared" si="49"/>
        <v>0</v>
      </c>
      <c r="O81" s="241">
        <f t="shared" si="44"/>
        <v>-1237.0059999999939</v>
      </c>
      <c r="P81" s="241">
        <f t="shared" si="45"/>
        <v>-1237.0060000000001</v>
      </c>
      <c r="Q81" s="241"/>
      <c r="R81" s="242"/>
      <c r="S81" s="241">
        <v>-1237.0060000000001</v>
      </c>
      <c r="T81" s="241"/>
      <c r="U81" s="241">
        <f t="shared" ref="U81:U86" si="50">O81-P81-T81</f>
        <v>6.1390892369672656E-12</v>
      </c>
      <c r="V81" s="241"/>
      <c r="W81" s="241"/>
      <c r="X81" s="241"/>
      <c r="Y81" s="241"/>
      <c r="Z81" s="239" t="s">
        <v>66</v>
      </c>
      <c r="AA81" s="7" t="s">
        <v>242</v>
      </c>
    </row>
    <row r="82" spans="1:27" ht="63.75" x14ac:dyDescent="0.2">
      <c r="A82" s="245"/>
      <c r="B82" s="238"/>
      <c r="C82" s="250" t="s">
        <v>206</v>
      </c>
      <c r="D82" s="247" t="s">
        <v>247</v>
      </c>
      <c r="E82" s="241">
        <v>2</v>
      </c>
      <c r="F82" s="241">
        <v>2</v>
      </c>
      <c r="G82" s="241">
        <v>2</v>
      </c>
      <c r="H82" s="85">
        <v>0</v>
      </c>
      <c r="I82" s="85">
        <f t="shared" si="40"/>
        <v>-2</v>
      </c>
      <c r="J82" s="241">
        <v>0</v>
      </c>
      <c r="K82" s="242">
        <f t="shared" si="48"/>
        <v>0</v>
      </c>
      <c r="L82" s="242">
        <f t="shared" si="41"/>
        <v>2</v>
      </c>
      <c r="M82" s="241">
        <f t="shared" si="42"/>
        <v>100</v>
      </c>
      <c r="N82" s="241">
        <f t="shared" si="49"/>
        <v>0</v>
      </c>
      <c r="O82" s="241">
        <f t="shared" si="44"/>
        <v>-2</v>
      </c>
      <c r="P82" s="241">
        <f t="shared" si="45"/>
        <v>-2</v>
      </c>
      <c r="Q82" s="242"/>
      <c r="R82" s="242"/>
      <c r="S82" s="241">
        <v>-2</v>
      </c>
      <c r="T82" s="241"/>
      <c r="U82" s="241">
        <f t="shared" si="50"/>
        <v>0</v>
      </c>
      <c r="V82" s="241"/>
      <c r="W82" s="241"/>
      <c r="X82" s="241"/>
      <c r="Y82" s="241"/>
      <c r="Z82" s="239" t="s">
        <v>54</v>
      </c>
      <c r="AA82" s="239" t="s">
        <v>54</v>
      </c>
    </row>
    <row r="83" spans="1:27" ht="68.25" customHeight="1" x14ac:dyDescent="0.2">
      <c r="A83" s="245" t="s">
        <v>99</v>
      </c>
      <c r="B83" s="238"/>
      <c r="C83" s="238"/>
      <c r="D83" s="46" t="s">
        <v>256</v>
      </c>
      <c r="E83" s="241">
        <f t="shared" ref="E83:J83" si="51">E84</f>
        <v>208079</v>
      </c>
      <c r="F83" s="241">
        <f t="shared" si="51"/>
        <v>165284</v>
      </c>
      <c r="G83" s="241">
        <f t="shared" si="51"/>
        <v>157825</v>
      </c>
      <c r="H83" s="85">
        <f t="shared" si="51"/>
        <v>158434.16399999996</v>
      </c>
      <c r="I83" s="85">
        <f t="shared" si="51"/>
        <v>-6849.8360000000011</v>
      </c>
      <c r="J83" s="241">
        <f t="shared" si="51"/>
        <v>153840.60399999999</v>
      </c>
      <c r="K83" s="242">
        <f t="shared" si="48"/>
        <v>97.475434183431005</v>
      </c>
      <c r="L83" s="241">
        <f t="shared" ref="L83:U83" si="52">L84</f>
        <v>208079</v>
      </c>
      <c r="M83" s="241">
        <f t="shared" si="42"/>
        <v>100</v>
      </c>
      <c r="N83" s="241">
        <f t="shared" si="52"/>
        <v>0</v>
      </c>
      <c r="O83" s="241">
        <f t="shared" si="52"/>
        <v>-3984.396000000002</v>
      </c>
      <c r="P83" s="241">
        <f t="shared" si="52"/>
        <v>-3984.393</v>
      </c>
      <c r="Q83" s="241">
        <f t="shared" si="52"/>
        <v>0</v>
      </c>
      <c r="R83" s="241">
        <f t="shared" si="52"/>
        <v>-3136.529</v>
      </c>
      <c r="S83" s="241">
        <f t="shared" si="52"/>
        <v>-847.86400000000003</v>
      </c>
      <c r="T83" s="241">
        <f t="shared" si="52"/>
        <v>0</v>
      </c>
      <c r="U83" s="241">
        <f t="shared" si="52"/>
        <v>-2.0000000015553687E-3</v>
      </c>
      <c r="V83" s="241"/>
      <c r="W83" s="241"/>
      <c r="X83" s="241"/>
      <c r="Y83" s="241"/>
      <c r="Z83" s="257"/>
      <c r="AA83" s="239"/>
    </row>
    <row r="84" spans="1:27" ht="25.5" x14ac:dyDescent="0.2">
      <c r="A84" s="245"/>
      <c r="B84" s="238" t="s">
        <v>46</v>
      </c>
      <c r="C84" s="238"/>
      <c r="D84" s="247" t="s">
        <v>47</v>
      </c>
      <c r="E84" s="241">
        <f t="shared" ref="E84:J84" si="53">E85+E86+E87+E89+E90+E91+E92+E93+E94+E95+E96+E88</f>
        <v>208079</v>
      </c>
      <c r="F84" s="241">
        <f t="shared" si="53"/>
        <v>165284</v>
      </c>
      <c r="G84" s="241">
        <f t="shared" si="53"/>
        <v>157825</v>
      </c>
      <c r="H84" s="85">
        <f t="shared" si="53"/>
        <v>158434.16399999996</v>
      </c>
      <c r="I84" s="85">
        <f t="shared" si="53"/>
        <v>-6849.8360000000011</v>
      </c>
      <c r="J84" s="241">
        <f t="shared" si="53"/>
        <v>153840.60399999999</v>
      </c>
      <c r="K84" s="242">
        <f t="shared" si="48"/>
        <v>97.475434183431005</v>
      </c>
      <c r="L84" s="241">
        <f t="shared" ref="L84:U84" si="54">L85+L86+L87+L89+L90+L91+L92+L93+L94+L95+L96+L88</f>
        <v>208079</v>
      </c>
      <c r="M84" s="241">
        <f t="shared" si="42"/>
        <v>100</v>
      </c>
      <c r="N84" s="241">
        <f t="shared" si="54"/>
        <v>0</v>
      </c>
      <c r="O84" s="241">
        <f t="shared" si="54"/>
        <v>-3984.396000000002</v>
      </c>
      <c r="P84" s="241">
        <f t="shared" si="54"/>
        <v>-3984.393</v>
      </c>
      <c r="Q84" s="241">
        <f t="shared" si="54"/>
        <v>0</v>
      </c>
      <c r="R84" s="241">
        <f t="shared" si="54"/>
        <v>-3136.529</v>
      </c>
      <c r="S84" s="241">
        <f t="shared" si="54"/>
        <v>-847.86400000000003</v>
      </c>
      <c r="T84" s="241">
        <f t="shared" si="54"/>
        <v>0</v>
      </c>
      <c r="U84" s="241">
        <f t="shared" si="54"/>
        <v>-2.0000000015553687E-3</v>
      </c>
      <c r="V84" s="241"/>
      <c r="W84" s="241"/>
      <c r="X84" s="241"/>
      <c r="Y84" s="241"/>
      <c r="Z84" s="239"/>
      <c r="AA84" s="239"/>
    </row>
    <row r="85" spans="1:27" ht="51" x14ac:dyDescent="0.2">
      <c r="A85" s="238"/>
      <c r="B85" s="238"/>
      <c r="C85" s="238" t="s">
        <v>88</v>
      </c>
      <c r="D85" s="247" t="s">
        <v>49</v>
      </c>
      <c r="E85" s="241">
        <v>133516</v>
      </c>
      <c r="F85" s="241">
        <v>103363</v>
      </c>
      <c r="G85" s="241">
        <v>103363</v>
      </c>
      <c r="H85" s="85">
        <v>101036.492</v>
      </c>
      <c r="I85" s="85">
        <f t="shared" ref="I85:I96" si="55">H85-F85</f>
        <v>-2326.5080000000016</v>
      </c>
      <c r="J85" s="241">
        <v>101036.492</v>
      </c>
      <c r="K85" s="242">
        <f t="shared" si="48"/>
        <v>97.74918684635702</v>
      </c>
      <c r="L85" s="242">
        <f t="shared" ref="L85:L96" si="56">E85</f>
        <v>133516</v>
      </c>
      <c r="M85" s="241">
        <v>100</v>
      </c>
      <c r="N85" s="241">
        <f t="shared" ref="N85:N89" si="57">L85-E85</f>
        <v>0</v>
      </c>
      <c r="O85" s="241">
        <f t="shared" ref="O85:O96" si="58">J85-G85</f>
        <v>-2326.5080000000016</v>
      </c>
      <c r="P85" s="241">
        <f t="shared" ref="P85:P96" si="59">Q85+R85+S85</f>
        <v>-2326.5070000000001</v>
      </c>
      <c r="Q85" s="241"/>
      <c r="R85" s="242">
        <v>-2326.5070000000001</v>
      </c>
      <c r="S85" s="242"/>
      <c r="T85" s="241"/>
      <c r="U85" s="241">
        <f t="shared" si="50"/>
        <v>-1.0000000015679689E-3</v>
      </c>
      <c r="V85" s="241"/>
      <c r="W85" s="241"/>
      <c r="X85" s="241"/>
      <c r="Y85" s="241"/>
      <c r="Z85" s="239" t="s">
        <v>54</v>
      </c>
      <c r="AA85" s="7" t="s">
        <v>212</v>
      </c>
    </row>
    <row r="86" spans="1:27" ht="51" x14ac:dyDescent="0.2">
      <c r="A86" s="245"/>
      <c r="B86" s="238"/>
      <c r="C86" s="238" t="s">
        <v>101</v>
      </c>
      <c r="D86" s="247" t="s">
        <v>56</v>
      </c>
      <c r="E86" s="241">
        <v>5688</v>
      </c>
      <c r="F86" s="241">
        <v>5464</v>
      </c>
      <c r="G86" s="241">
        <v>5464</v>
      </c>
      <c r="H86" s="85">
        <v>5077.0820000000003</v>
      </c>
      <c r="I86" s="85">
        <f t="shared" si="55"/>
        <v>-386.91799999999967</v>
      </c>
      <c r="J86" s="241">
        <v>5077.0820000000003</v>
      </c>
      <c r="K86" s="242">
        <f t="shared" si="48"/>
        <v>92.918777452415824</v>
      </c>
      <c r="L86" s="242">
        <f t="shared" si="56"/>
        <v>5688</v>
      </c>
      <c r="M86" s="241">
        <f t="shared" ref="M86:M89" si="60">L86/E86*100</f>
        <v>100</v>
      </c>
      <c r="N86" s="241">
        <f t="shared" si="57"/>
        <v>0</v>
      </c>
      <c r="O86" s="241">
        <f t="shared" si="58"/>
        <v>-386.91799999999967</v>
      </c>
      <c r="P86" s="241">
        <f t="shared" si="59"/>
        <v>-386.91800000000001</v>
      </c>
      <c r="Q86" s="241"/>
      <c r="R86" s="241">
        <v>-386.91800000000001</v>
      </c>
      <c r="S86" s="241"/>
      <c r="T86" s="241"/>
      <c r="U86" s="241">
        <f t="shared" si="50"/>
        <v>3.4106051316484809E-13</v>
      </c>
      <c r="V86" s="241"/>
      <c r="W86" s="241"/>
      <c r="X86" s="241"/>
      <c r="Y86" s="241"/>
      <c r="Z86" s="239" t="s">
        <v>54</v>
      </c>
      <c r="AA86" s="7" t="s">
        <v>212</v>
      </c>
    </row>
    <row r="87" spans="1:27" ht="51" x14ac:dyDescent="0.2">
      <c r="A87" s="245"/>
      <c r="B87" s="238"/>
      <c r="C87" s="250" t="s">
        <v>57</v>
      </c>
      <c r="D87" s="251" t="s">
        <v>58</v>
      </c>
      <c r="E87" s="241">
        <v>3469</v>
      </c>
      <c r="F87" s="241">
        <v>2501</v>
      </c>
      <c r="G87" s="241">
        <v>2401</v>
      </c>
      <c r="H87" s="85">
        <v>2284.3629999999998</v>
      </c>
      <c r="I87" s="85">
        <f t="shared" si="55"/>
        <v>-216.63700000000017</v>
      </c>
      <c r="J87" s="241">
        <v>2284.3629999999998</v>
      </c>
      <c r="K87" s="242">
        <f t="shared" si="48"/>
        <v>95.142149104539769</v>
      </c>
      <c r="L87" s="242">
        <f t="shared" si="56"/>
        <v>3469</v>
      </c>
      <c r="M87" s="241">
        <f t="shared" si="60"/>
        <v>100</v>
      </c>
      <c r="N87" s="241">
        <f t="shared" si="57"/>
        <v>0</v>
      </c>
      <c r="O87" s="241">
        <f t="shared" si="58"/>
        <v>-116.63700000000017</v>
      </c>
      <c r="P87" s="241">
        <f t="shared" si="59"/>
        <v>-116.637</v>
      </c>
      <c r="Q87" s="242"/>
      <c r="R87" s="242">
        <v>-116.637</v>
      </c>
      <c r="S87" s="241"/>
      <c r="T87" s="241"/>
      <c r="U87" s="241">
        <v>0</v>
      </c>
      <c r="V87" s="241"/>
      <c r="W87" s="241"/>
      <c r="X87" s="241"/>
      <c r="Y87" s="241"/>
      <c r="Z87" s="239" t="s">
        <v>54</v>
      </c>
      <c r="AA87" s="7" t="s">
        <v>212</v>
      </c>
    </row>
    <row r="88" spans="1:27" x14ac:dyDescent="0.2">
      <c r="A88" s="238"/>
      <c r="B88" s="238"/>
      <c r="C88" s="238" t="s">
        <v>59</v>
      </c>
      <c r="D88" s="247" t="s">
        <v>60</v>
      </c>
      <c r="E88" s="241">
        <v>7050</v>
      </c>
      <c r="F88" s="241">
        <v>4586</v>
      </c>
      <c r="G88" s="241">
        <v>4586</v>
      </c>
      <c r="H88" s="85">
        <v>4586</v>
      </c>
      <c r="I88" s="85">
        <f t="shared" si="55"/>
        <v>0</v>
      </c>
      <c r="J88" s="241">
        <v>4586</v>
      </c>
      <c r="K88" s="242">
        <f t="shared" si="48"/>
        <v>100</v>
      </c>
      <c r="L88" s="242">
        <f t="shared" si="56"/>
        <v>7050</v>
      </c>
      <c r="M88" s="241">
        <v>100</v>
      </c>
      <c r="N88" s="241">
        <f t="shared" si="57"/>
        <v>0</v>
      </c>
      <c r="O88" s="241">
        <f t="shared" si="58"/>
        <v>0</v>
      </c>
      <c r="P88" s="241">
        <f t="shared" si="59"/>
        <v>0</v>
      </c>
      <c r="Q88" s="241"/>
      <c r="R88" s="241"/>
      <c r="S88" s="241"/>
      <c r="T88" s="241"/>
      <c r="U88" s="241">
        <v>0</v>
      </c>
      <c r="V88" s="241"/>
      <c r="W88" s="241"/>
      <c r="X88" s="241"/>
      <c r="Y88" s="241"/>
      <c r="Z88" s="239"/>
      <c r="AA88" s="7"/>
    </row>
    <row r="89" spans="1:27" ht="69.75" customHeight="1" x14ac:dyDescent="0.2">
      <c r="A89" s="238"/>
      <c r="B89" s="238"/>
      <c r="C89" s="238" t="s">
        <v>61</v>
      </c>
      <c r="D89" s="247" t="s">
        <v>102</v>
      </c>
      <c r="E89" s="241">
        <v>6008</v>
      </c>
      <c r="F89" s="241">
        <v>4350</v>
      </c>
      <c r="G89" s="241">
        <v>4200</v>
      </c>
      <c r="H89" s="85">
        <v>4094.6170000000002</v>
      </c>
      <c r="I89" s="85">
        <f t="shared" si="55"/>
        <v>-255.38299999999981</v>
      </c>
      <c r="J89" s="241">
        <v>4094.6170000000002</v>
      </c>
      <c r="K89" s="242">
        <f t="shared" si="48"/>
        <v>97.490880952380948</v>
      </c>
      <c r="L89" s="242">
        <f t="shared" si="56"/>
        <v>6008</v>
      </c>
      <c r="M89" s="241">
        <f t="shared" si="60"/>
        <v>100</v>
      </c>
      <c r="N89" s="241">
        <f t="shared" si="57"/>
        <v>0</v>
      </c>
      <c r="O89" s="241">
        <f t="shared" si="58"/>
        <v>-105.38299999999981</v>
      </c>
      <c r="P89" s="241">
        <f t="shared" si="59"/>
        <v>-105.383</v>
      </c>
      <c r="Q89" s="241"/>
      <c r="R89" s="241">
        <v>-105.383</v>
      </c>
      <c r="S89" s="241"/>
      <c r="T89" s="241"/>
      <c r="U89" s="241">
        <f t="shared" ref="U89:U93" si="61">O89-P89-T89</f>
        <v>1.8474111129762605E-13</v>
      </c>
      <c r="V89" s="241"/>
      <c r="W89" s="241"/>
      <c r="X89" s="241"/>
      <c r="Y89" s="241"/>
      <c r="Z89" s="239" t="s">
        <v>54</v>
      </c>
      <c r="AA89" s="239" t="s">
        <v>54</v>
      </c>
    </row>
    <row r="90" spans="1:27" ht="51" x14ac:dyDescent="0.2">
      <c r="A90" s="238"/>
      <c r="B90" s="238"/>
      <c r="C90" s="238" t="s">
        <v>64</v>
      </c>
      <c r="D90" s="258" t="s">
        <v>65</v>
      </c>
      <c r="E90" s="241">
        <v>4005</v>
      </c>
      <c r="F90" s="241">
        <v>2844</v>
      </c>
      <c r="G90" s="241">
        <v>2744</v>
      </c>
      <c r="H90" s="85">
        <v>2542.9160000000002</v>
      </c>
      <c r="I90" s="85">
        <f t="shared" si="55"/>
        <v>-301.08399999999983</v>
      </c>
      <c r="J90" s="241">
        <v>2542.9160000000002</v>
      </c>
      <c r="K90" s="242">
        <f t="shared" si="48"/>
        <v>92.671865889212839</v>
      </c>
      <c r="L90" s="242">
        <f t="shared" si="56"/>
        <v>4005</v>
      </c>
      <c r="M90" s="241">
        <v>100</v>
      </c>
      <c r="N90" s="241">
        <v>0</v>
      </c>
      <c r="O90" s="241">
        <f t="shared" si="58"/>
        <v>-201.08399999999983</v>
      </c>
      <c r="P90" s="241">
        <f t="shared" si="59"/>
        <v>-201.084</v>
      </c>
      <c r="Q90" s="241"/>
      <c r="R90" s="241">
        <v>-201.084</v>
      </c>
      <c r="S90" s="241"/>
      <c r="T90" s="241"/>
      <c r="U90" s="241">
        <f t="shared" si="61"/>
        <v>1.7053025658242404E-13</v>
      </c>
      <c r="V90" s="241"/>
      <c r="W90" s="241"/>
      <c r="X90" s="241"/>
      <c r="Y90" s="241"/>
      <c r="Z90" s="239" t="s">
        <v>54</v>
      </c>
      <c r="AA90" s="7" t="s">
        <v>212</v>
      </c>
    </row>
    <row r="91" spans="1:27" ht="63.75" x14ac:dyDescent="0.2">
      <c r="A91" s="245"/>
      <c r="B91" s="238"/>
      <c r="C91" s="250" t="s">
        <v>93</v>
      </c>
      <c r="D91" s="246" t="s">
        <v>94</v>
      </c>
      <c r="E91" s="241">
        <v>3585</v>
      </c>
      <c r="F91" s="241">
        <v>3585</v>
      </c>
      <c r="G91" s="241">
        <v>2742</v>
      </c>
      <c r="H91" s="85">
        <v>3135.5</v>
      </c>
      <c r="I91" s="85">
        <f t="shared" si="55"/>
        <v>-449.5</v>
      </c>
      <c r="J91" s="241">
        <v>2741.7089999999998</v>
      </c>
      <c r="K91" s="242">
        <f t="shared" si="48"/>
        <v>99.989387308533907</v>
      </c>
      <c r="L91" s="242">
        <f t="shared" si="56"/>
        <v>3585</v>
      </c>
      <c r="M91" s="241">
        <f t="shared" ref="M91:M131" si="62">L91/E91*100</f>
        <v>100</v>
      </c>
      <c r="N91" s="241">
        <f t="shared" ref="N91:N96" si="63">L91-E91</f>
        <v>0</v>
      </c>
      <c r="O91" s="241">
        <f t="shared" si="58"/>
        <v>-0.29100000000016735</v>
      </c>
      <c r="P91" s="241">
        <f t="shared" si="59"/>
        <v>-0.29099999999999998</v>
      </c>
      <c r="Q91" s="242"/>
      <c r="R91" s="242"/>
      <c r="S91" s="241">
        <v>-0.29099999999999998</v>
      </c>
      <c r="T91" s="241"/>
      <c r="U91" s="241">
        <f t="shared" si="61"/>
        <v>-1.6736612096224235E-13</v>
      </c>
      <c r="V91" s="241"/>
      <c r="W91" s="241"/>
      <c r="X91" s="241"/>
      <c r="Y91" s="241"/>
      <c r="Z91" s="239" t="s">
        <v>54</v>
      </c>
      <c r="AA91" s="239" t="s">
        <v>54</v>
      </c>
    </row>
    <row r="92" spans="1:27" ht="73.5" customHeight="1" x14ac:dyDescent="0.2">
      <c r="A92" s="245"/>
      <c r="B92" s="238"/>
      <c r="C92" s="250" t="s">
        <v>71</v>
      </c>
      <c r="D92" s="246" t="s">
        <v>104</v>
      </c>
      <c r="E92" s="241">
        <v>4874</v>
      </c>
      <c r="F92" s="241">
        <v>4874</v>
      </c>
      <c r="G92" s="241">
        <v>4274</v>
      </c>
      <c r="H92" s="85">
        <v>3574</v>
      </c>
      <c r="I92" s="85">
        <f t="shared" si="55"/>
        <v>-1300</v>
      </c>
      <c r="J92" s="241">
        <v>3574</v>
      </c>
      <c r="K92" s="242">
        <f t="shared" si="48"/>
        <v>83.621899859616292</v>
      </c>
      <c r="L92" s="242">
        <f t="shared" si="56"/>
        <v>4874</v>
      </c>
      <c r="M92" s="241">
        <f t="shared" si="62"/>
        <v>100</v>
      </c>
      <c r="N92" s="241">
        <f t="shared" si="63"/>
        <v>0</v>
      </c>
      <c r="O92" s="241">
        <f t="shared" si="58"/>
        <v>-700</v>
      </c>
      <c r="P92" s="241">
        <f t="shared" si="59"/>
        <v>-700</v>
      </c>
      <c r="Q92" s="242"/>
      <c r="R92" s="242"/>
      <c r="S92" s="241">
        <v>-700</v>
      </c>
      <c r="T92" s="241"/>
      <c r="U92" s="241">
        <f t="shared" si="61"/>
        <v>0</v>
      </c>
      <c r="V92" s="241"/>
      <c r="W92" s="241"/>
      <c r="X92" s="241"/>
      <c r="Y92" s="241"/>
      <c r="Z92" s="239" t="s">
        <v>54</v>
      </c>
      <c r="AA92" s="239" t="s">
        <v>54</v>
      </c>
    </row>
    <row r="93" spans="1:27" ht="63.75" x14ac:dyDescent="0.2">
      <c r="A93" s="238"/>
      <c r="B93" s="238"/>
      <c r="C93" s="238" t="s">
        <v>97</v>
      </c>
      <c r="D93" s="247" t="s">
        <v>98</v>
      </c>
      <c r="E93" s="241">
        <v>21546</v>
      </c>
      <c r="F93" s="241">
        <v>15379</v>
      </c>
      <c r="G93" s="241">
        <v>15379</v>
      </c>
      <c r="H93" s="85">
        <v>15231.425999999999</v>
      </c>
      <c r="I93" s="85">
        <f t="shared" si="55"/>
        <v>-147.57400000000052</v>
      </c>
      <c r="J93" s="241">
        <v>15231.425999999999</v>
      </c>
      <c r="K93" s="242">
        <f t="shared" si="48"/>
        <v>99.040418752844786</v>
      </c>
      <c r="L93" s="242">
        <f t="shared" si="56"/>
        <v>21546</v>
      </c>
      <c r="M93" s="241">
        <f t="shared" si="62"/>
        <v>100</v>
      </c>
      <c r="N93" s="241">
        <v>0</v>
      </c>
      <c r="O93" s="241">
        <f t="shared" si="58"/>
        <v>-147.57400000000052</v>
      </c>
      <c r="P93" s="241">
        <f t="shared" si="59"/>
        <v>-147.57300000000001</v>
      </c>
      <c r="Q93" s="242"/>
      <c r="R93" s="242"/>
      <c r="S93" s="241">
        <v>-147.57300000000001</v>
      </c>
      <c r="T93" s="241"/>
      <c r="U93" s="241">
        <f t="shared" si="61"/>
        <v>-1.0000000005163656E-3</v>
      </c>
      <c r="V93" s="260"/>
      <c r="W93" s="260"/>
      <c r="X93" s="260"/>
      <c r="Y93" s="241"/>
      <c r="Z93" s="239" t="s">
        <v>54</v>
      </c>
      <c r="AA93" s="239" t="s">
        <v>54</v>
      </c>
    </row>
    <row r="94" spans="1:27" ht="67.5" customHeight="1" x14ac:dyDescent="0.2">
      <c r="A94" s="238"/>
      <c r="B94" s="238"/>
      <c r="C94" s="250" t="s">
        <v>73</v>
      </c>
      <c r="D94" s="246" t="s">
        <v>74</v>
      </c>
      <c r="E94" s="241">
        <v>608</v>
      </c>
      <c r="F94" s="241">
        <v>608</v>
      </c>
      <c r="G94" s="241">
        <v>374</v>
      </c>
      <c r="H94" s="85">
        <v>575.75400000000002</v>
      </c>
      <c r="I94" s="85">
        <f t="shared" si="55"/>
        <v>-32.245999999999981</v>
      </c>
      <c r="J94" s="241">
        <v>374</v>
      </c>
      <c r="K94" s="242">
        <f t="shared" si="48"/>
        <v>100</v>
      </c>
      <c r="L94" s="242">
        <f t="shared" si="56"/>
        <v>608</v>
      </c>
      <c r="M94" s="241">
        <f t="shared" si="62"/>
        <v>100</v>
      </c>
      <c r="N94" s="241">
        <v>0</v>
      </c>
      <c r="O94" s="241">
        <f t="shared" si="58"/>
        <v>0</v>
      </c>
      <c r="P94" s="241">
        <f t="shared" si="59"/>
        <v>0</v>
      </c>
      <c r="Q94" s="242"/>
      <c r="R94" s="242"/>
      <c r="S94" s="241"/>
      <c r="T94" s="241"/>
      <c r="U94" s="241">
        <v>0</v>
      </c>
      <c r="V94" s="260"/>
      <c r="W94" s="260"/>
      <c r="X94" s="260"/>
      <c r="Y94" s="241"/>
      <c r="Z94" s="239"/>
      <c r="AA94" s="239" t="s">
        <v>54</v>
      </c>
    </row>
    <row r="95" spans="1:27" ht="69" customHeight="1" x14ac:dyDescent="0.2">
      <c r="A95" s="245"/>
      <c r="B95" s="238"/>
      <c r="C95" s="250" t="s">
        <v>75</v>
      </c>
      <c r="D95" s="246" t="s">
        <v>76</v>
      </c>
      <c r="E95" s="241">
        <v>3433</v>
      </c>
      <c r="F95" s="241">
        <v>3433</v>
      </c>
      <c r="G95" s="241">
        <v>2013</v>
      </c>
      <c r="H95" s="85">
        <v>2612.1379999999999</v>
      </c>
      <c r="I95" s="85">
        <f t="shared" si="55"/>
        <v>-820.86200000000008</v>
      </c>
      <c r="J95" s="241">
        <v>2013</v>
      </c>
      <c r="K95" s="242">
        <f t="shared" si="48"/>
        <v>100</v>
      </c>
      <c r="L95" s="242">
        <f t="shared" si="56"/>
        <v>3433</v>
      </c>
      <c r="M95" s="241">
        <f t="shared" si="62"/>
        <v>100</v>
      </c>
      <c r="N95" s="241">
        <f t="shared" si="63"/>
        <v>0</v>
      </c>
      <c r="O95" s="241">
        <f t="shared" si="58"/>
        <v>0</v>
      </c>
      <c r="P95" s="241">
        <f t="shared" si="59"/>
        <v>0</v>
      </c>
      <c r="Q95" s="242"/>
      <c r="R95" s="242"/>
      <c r="S95" s="242"/>
      <c r="T95" s="242"/>
      <c r="U95" s="241">
        <v>0</v>
      </c>
      <c r="V95" s="241"/>
      <c r="W95" s="241"/>
      <c r="X95" s="241"/>
      <c r="Y95" s="241"/>
      <c r="Z95" s="239"/>
      <c r="AA95" s="239" t="s">
        <v>54</v>
      </c>
    </row>
    <row r="96" spans="1:27" ht="70.5" customHeight="1" x14ac:dyDescent="0.2">
      <c r="A96" s="245"/>
      <c r="B96" s="238"/>
      <c r="C96" s="250" t="s">
        <v>77</v>
      </c>
      <c r="D96" s="246" t="s">
        <v>78</v>
      </c>
      <c r="E96" s="241">
        <v>14297</v>
      </c>
      <c r="F96" s="241">
        <v>14297</v>
      </c>
      <c r="G96" s="241">
        <v>10285</v>
      </c>
      <c r="H96" s="85">
        <v>13683.876</v>
      </c>
      <c r="I96" s="85">
        <f t="shared" si="55"/>
        <v>-613.1239999999998</v>
      </c>
      <c r="J96" s="241">
        <v>10284.999</v>
      </c>
      <c r="K96" s="242">
        <f t="shared" si="48"/>
        <v>99.999990277102583</v>
      </c>
      <c r="L96" s="242">
        <f t="shared" si="56"/>
        <v>14297</v>
      </c>
      <c r="M96" s="241">
        <f t="shared" si="62"/>
        <v>100</v>
      </c>
      <c r="N96" s="241">
        <f t="shared" si="63"/>
        <v>0</v>
      </c>
      <c r="O96" s="241">
        <f t="shared" si="58"/>
        <v>-1.0000000002037268E-3</v>
      </c>
      <c r="P96" s="241">
        <f t="shared" si="59"/>
        <v>0</v>
      </c>
      <c r="Q96" s="242"/>
      <c r="R96" s="242"/>
      <c r="S96" s="241"/>
      <c r="T96" s="241"/>
      <c r="U96" s="241">
        <v>0</v>
      </c>
      <c r="V96" s="241"/>
      <c r="W96" s="241"/>
      <c r="X96" s="241"/>
      <c r="Y96" s="241"/>
      <c r="Z96" s="239"/>
      <c r="AA96" s="239" t="s">
        <v>54</v>
      </c>
    </row>
    <row r="97" spans="1:669" s="254" customFormat="1" ht="96" customHeight="1" x14ac:dyDescent="0.2">
      <c r="A97" s="238" t="s">
        <v>87</v>
      </c>
      <c r="B97" s="238"/>
      <c r="C97" s="238"/>
      <c r="D97" s="46" t="s">
        <v>260</v>
      </c>
      <c r="E97" s="241">
        <f t="shared" ref="E97:J97" si="64">E98</f>
        <v>95096</v>
      </c>
      <c r="F97" s="241">
        <f t="shared" si="64"/>
        <v>67543</v>
      </c>
      <c r="G97" s="241">
        <f t="shared" si="64"/>
        <v>66143</v>
      </c>
      <c r="H97" s="85">
        <f t="shared" si="64"/>
        <v>64806.596000000005</v>
      </c>
      <c r="I97" s="85">
        <f t="shared" si="64"/>
        <v>-2736.4040000000023</v>
      </c>
      <c r="J97" s="241">
        <f t="shared" si="64"/>
        <v>64241.237999999998</v>
      </c>
      <c r="K97" s="242">
        <f t="shared" si="48"/>
        <v>97.124772084725521</v>
      </c>
      <c r="L97" s="241">
        <f t="shared" ref="L97:U97" si="65">L98</f>
        <v>95096</v>
      </c>
      <c r="M97" s="241">
        <f t="shared" si="62"/>
        <v>100</v>
      </c>
      <c r="N97" s="241">
        <f t="shared" si="65"/>
        <v>0</v>
      </c>
      <c r="O97" s="241">
        <f t="shared" si="65"/>
        <v>-1901.7620000000024</v>
      </c>
      <c r="P97" s="241">
        <f t="shared" si="65"/>
        <v>-1901.7599999999998</v>
      </c>
      <c r="Q97" s="241">
        <f t="shared" si="65"/>
        <v>0</v>
      </c>
      <c r="R97" s="241">
        <f t="shared" si="65"/>
        <v>-1624.6989999999998</v>
      </c>
      <c r="S97" s="241">
        <f t="shared" si="65"/>
        <v>-277.06099999999998</v>
      </c>
      <c r="T97" s="241">
        <f t="shared" si="65"/>
        <v>0</v>
      </c>
      <c r="U97" s="241">
        <f t="shared" si="65"/>
        <v>-2.000000002599589E-3</v>
      </c>
      <c r="V97" s="263"/>
      <c r="W97" s="263"/>
      <c r="X97" s="263"/>
      <c r="Y97" s="263"/>
      <c r="Z97" s="264"/>
      <c r="AB97" s="236"/>
      <c r="AC97" s="262"/>
      <c r="AD97" s="262"/>
      <c r="AE97" s="262"/>
      <c r="AF97" s="262"/>
      <c r="AG97" s="262"/>
      <c r="AH97" s="262"/>
      <c r="AI97" s="262"/>
      <c r="AJ97" s="262"/>
      <c r="AK97" s="262"/>
      <c r="AL97" s="262"/>
      <c r="AM97" s="262"/>
      <c r="AN97" s="262"/>
      <c r="AO97" s="262"/>
      <c r="AP97" s="262"/>
      <c r="AQ97" s="262"/>
      <c r="AR97" s="262"/>
      <c r="AS97" s="262"/>
      <c r="AT97" s="262"/>
      <c r="AU97" s="262"/>
      <c r="AV97" s="262"/>
      <c r="AW97" s="262"/>
      <c r="AX97" s="262"/>
      <c r="AY97" s="262"/>
      <c r="AZ97" s="262"/>
      <c r="BA97" s="262"/>
      <c r="BB97" s="262"/>
      <c r="BC97" s="262"/>
      <c r="BD97" s="262"/>
      <c r="BE97" s="262"/>
      <c r="BF97" s="262"/>
      <c r="BG97" s="262"/>
      <c r="BH97" s="262"/>
      <c r="BI97" s="262"/>
      <c r="BJ97" s="262"/>
      <c r="BK97" s="262"/>
      <c r="BL97" s="262"/>
      <c r="BM97" s="262"/>
      <c r="BN97" s="262"/>
      <c r="BO97" s="262"/>
      <c r="BP97" s="262"/>
      <c r="BQ97" s="262"/>
      <c r="BR97" s="262"/>
      <c r="BS97" s="262"/>
      <c r="BT97" s="262"/>
      <c r="BU97" s="262"/>
      <c r="BV97" s="262"/>
      <c r="BW97" s="262"/>
      <c r="BX97" s="262"/>
      <c r="BY97" s="262"/>
      <c r="BZ97" s="262"/>
      <c r="CA97" s="262"/>
      <c r="CB97" s="262"/>
      <c r="CC97" s="262"/>
      <c r="CD97" s="262"/>
      <c r="CE97" s="262"/>
      <c r="CF97" s="262"/>
      <c r="CG97" s="262"/>
      <c r="CH97" s="262"/>
      <c r="CI97" s="262"/>
      <c r="CJ97" s="262"/>
      <c r="CK97" s="262"/>
      <c r="CL97" s="262"/>
      <c r="CM97" s="262"/>
      <c r="CN97" s="262"/>
      <c r="CO97" s="262"/>
      <c r="CP97" s="262"/>
      <c r="CQ97" s="262"/>
      <c r="CR97" s="262"/>
      <c r="CS97" s="262"/>
      <c r="CT97" s="262"/>
      <c r="CU97" s="262"/>
      <c r="CV97" s="262"/>
      <c r="CW97" s="262"/>
      <c r="CX97" s="262"/>
      <c r="CY97" s="262"/>
      <c r="CZ97" s="262"/>
      <c r="DA97" s="262"/>
      <c r="DB97" s="262"/>
      <c r="DC97" s="262"/>
      <c r="DD97" s="262"/>
      <c r="DE97" s="262"/>
      <c r="DF97" s="262"/>
      <c r="DG97" s="262"/>
      <c r="DH97" s="262"/>
      <c r="DI97" s="262"/>
      <c r="DJ97" s="262"/>
      <c r="DK97" s="262"/>
      <c r="DL97" s="262"/>
      <c r="DM97" s="262"/>
      <c r="DN97" s="262"/>
      <c r="DO97" s="262"/>
      <c r="DP97" s="262"/>
      <c r="DQ97" s="262"/>
      <c r="DR97" s="262"/>
      <c r="DS97" s="262"/>
      <c r="DT97" s="262"/>
      <c r="DU97" s="262"/>
      <c r="DV97" s="262"/>
      <c r="DW97" s="262"/>
      <c r="DX97" s="262"/>
      <c r="DY97" s="262"/>
      <c r="DZ97" s="262"/>
      <c r="EA97" s="262"/>
      <c r="EB97" s="262"/>
      <c r="EC97" s="262"/>
      <c r="ED97" s="262"/>
      <c r="EE97" s="262"/>
      <c r="EF97" s="262"/>
      <c r="EG97" s="262"/>
      <c r="EH97" s="262"/>
      <c r="EI97" s="262"/>
      <c r="EJ97" s="262"/>
      <c r="EK97" s="262"/>
      <c r="EL97" s="262"/>
      <c r="EM97" s="262"/>
      <c r="EN97" s="262"/>
      <c r="EO97" s="262"/>
      <c r="EP97" s="262"/>
      <c r="EQ97" s="262"/>
      <c r="ER97" s="262"/>
      <c r="ES97" s="262"/>
      <c r="ET97" s="262"/>
      <c r="EU97" s="262"/>
      <c r="EV97" s="262"/>
      <c r="EW97" s="262"/>
      <c r="EX97" s="262"/>
      <c r="EY97" s="262"/>
      <c r="EZ97" s="262"/>
      <c r="FA97" s="262"/>
      <c r="FB97" s="262"/>
      <c r="FC97" s="262"/>
      <c r="FD97" s="262"/>
      <c r="FE97" s="262"/>
      <c r="FF97" s="262"/>
      <c r="FG97" s="262"/>
      <c r="FH97" s="262"/>
      <c r="FI97" s="262"/>
      <c r="FJ97" s="262"/>
      <c r="FK97" s="262"/>
      <c r="FL97" s="262"/>
      <c r="FM97" s="262"/>
      <c r="FN97" s="262"/>
      <c r="FO97" s="262"/>
      <c r="FP97" s="262"/>
      <c r="FQ97" s="262"/>
      <c r="FR97" s="262"/>
      <c r="FS97" s="262"/>
      <c r="FT97" s="262"/>
      <c r="FU97" s="262"/>
      <c r="FV97" s="262"/>
      <c r="FW97" s="262"/>
      <c r="FX97" s="262"/>
      <c r="FY97" s="262"/>
      <c r="FZ97" s="262"/>
      <c r="GA97" s="262"/>
      <c r="GB97" s="262"/>
      <c r="GC97" s="262"/>
      <c r="GD97" s="262"/>
      <c r="GE97" s="262"/>
      <c r="GF97" s="262"/>
      <c r="GG97" s="262"/>
      <c r="GH97" s="262"/>
      <c r="GI97" s="262"/>
      <c r="GJ97" s="262"/>
      <c r="GK97" s="262"/>
      <c r="GL97" s="262"/>
      <c r="GM97" s="262"/>
      <c r="GN97" s="262"/>
      <c r="GO97" s="262"/>
      <c r="GP97" s="262"/>
      <c r="GQ97" s="262"/>
      <c r="GR97" s="262"/>
      <c r="GS97" s="262"/>
      <c r="GT97" s="262"/>
      <c r="GU97" s="262"/>
      <c r="GV97" s="262"/>
      <c r="GW97" s="262"/>
      <c r="GX97" s="262"/>
      <c r="GY97" s="262"/>
      <c r="GZ97" s="262"/>
      <c r="HA97" s="262"/>
      <c r="HB97" s="262"/>
      <c r="HC97" s="262"/>
      <c r="HD97" s="262"/>
      <c r="HE97" s="262"/>
      <c r="HF97" s="262"/>
      <c r="HG97" s="262"/>
      <c r="HH97" s="262"/>
      <c r="HI97" s="262"/>
      <c r="HJ97" s="262"/>
      <c r="HK97" s="262"/>
      <c r="HL97" s="262"/>
      <c r="HM97" s="262"/>
      <c r="HN97" s="262"/>
      <c r="HO97" s="262"/>
      <c r="HP97" s="262"/>
      <c r="HQ97" s="262"/>
      <c r="HR97" s="262"/>
      <c r="HS97" s="262"/>
      <c r="HT97" s="262"/>
      <c r="HU97" s="262"/>
      <c r="HV97" s="262"/>
      <c r="HW97" s="262"/>
      <c r="HX97" s="262"/>
      <c r="HY97" s="262"/>
      <c r="HZ97" s="262"/>
      <c r="IA97" s="262"/>
      <c r="IB97" s="262"/>
      <c r="IC97" s="262"/>
      <c r="ID97" s="262"/>
      <c r="IE97" s="262"/>
      <c r="IF97" s="262"/>
      <c r="IG97" s="262"/>
      <c r="IH97" s="262"/>
      <c r="II97" s="262"/>
      <c r="IJ97" s="262"/>
      <c r="IK97" s="262"/>
      <c r="IL97" s="262"/>
      <c r="IM97" s="262"/>
      <c r="IN97" s="262"/>
      <c r="IO97" s="262"/>
      <c r="IP97" s="262"/>
      <c r="IQ97" s="262"/>
      <c r="IR97" s="262"/>
      <c r="IS97" s="262"/>
      <c r="IT97" s="262"/>
      <c r="IU97" s="262"/>
      <c r="IV97" s="262"/>
      <c r="IW97" s="262"/>
      <c r="IX97" s="262"/>
      <c r="IY97" s="262"/>
      <c r="IZ97" s="262"/>
      <c r="JA97" s="262"/>
      <c r="JB97" s="262"/>
      <c r="JC97" s="262"/>
      <c r="JD97" s="262"/>
      <c r="JE97" s="262"/>
      <c r="JF97" s="262"/>
      <c r="JG97" s="262"/>
      <c r="JH97" s="262"/>
      <c r="JI97" s="262"/>
      <c r="JJ97" s="262"/>
      <c r="JK97" s="262"/>
      <c r="JL97" s="262"/>
      <c r="JM97" s="262"/>
      <c r="JN97" s="262"/>
      <c r="JO97" s="262"/>
      <c r="JP97" s="262"/>
      <c r="JQ97" s="262"/>
      <c r="JR97" s="262"/>
      <c r="JS97" s="262"/>
      <c r="JT97" s="262"/>
      <c r="JU97" s="262"/>
      <c r="JV97" s="262"/>
      <c r="JW97" s="262"/>
      <c r="JX97" s="262"/>
      <c r="JY97" s="262"/>
      <c r="JZ97" s="262"/>
      <c r="KA97" s="262"/>
      <c r="KB97" s="262"/>
      <c r="KC97" s="262"/>
      <c r="KD97" s="262"/>
      <c r="KE97" s="262"/>
      <c r="KF97" s="262"/>
      <c r="KG97" s="262"/>
      <c r="KH97" s="262"/>
      <c r="KI97" s="262"/>
      <c r="KJ97" s="262"/>
      <c r="KK97" s="262"/>
      <c r="KL97" s="262"/>
      <c r="KM97" s="262"/>
      <c r="KN97" s="262"/>
      <c r="KO97" s="262"/>
      <c r="KP97" s="262"/>
      <c r="KQ97" s="262"/>
      <c r="KR97" s="262"/>
      <c r="KS97" s="262"/>
      <c r="KT97" s="262"/>
      <c r="KU97" s="262"/>
      <c r="KV97" s="262"/>
      <c r="KW97" s="262"/>
      <c r="KX97" s="262"/>
      <c r="KY97" s="262"/>
      <c r="KZ97" s="262"/>
      <c r="LA97" s="262"/>
      <c r="LB97" s="262"/>
      <c r="LC97" s="262"/>
      <c r="LD97" s="262"/>
      <c r="LE97" s="262"/>
      <c r="LF97" s="262"/>
      <c r="LG97" s="262"/>
      <c r="LH97" s="262"/>
      <c r="LI97" s="262"/>
      <c r="LJ97" s="262"/>
      <c r="LK97" s="262"/>
      <c r="LL97" s="262"/>
      <c r="LM97" s="262"/>
      <c r="LN97" s="262"/>
      <c r="LO97" s="262"/>
      <c r="LP97" s="262"/>
      <c r="LQ97" s="262"/>
      <c r="LR97" s="262"/>
      <c r="LS97" s="262"/>
      <c r="LT97" s="262"/>
      <c r="LU97" s="262"/>
      <c r="LV97" s="262"/>
      <c r="LW97" s="262"/>
      <c r="LX97" s="262"/>
      <c r="LY97" s="262"/>
      <c r="LZ97" s="262"/>
      <c r="MA97" s="262"/>
      <c r="MB97" s="262"/>
      <c r="MC97" s="262"/>
      <c r="MD97" s="262"/>
      <c r="ME97" s="262"/>
      <c r="MF97" s="262"/>
      <c r="MG97" s="262"/>
      <c r="MH97" s="262"/>
      <c r="MI97" s="262"/>
      <c r="MJ97" s="262"/>
      <c r="MK97" s="262"/>
      <c r="ML97" s="262"/>
      <c r="MM97" s="262"/>
      <c r="MN97" s="262"/>
      <c r="MO97" s="262"/>
      <c r="MP97" s="262"/>
      <c r="MQ97" s="262"/>
      <c r="MR97" s="262"/>
      <c r="MS97" s="262"/>
      <c r="MT97" s="262"/>
      <c r="MU97" s="262"/>
      <c r="MV97" s="262"/>
      <c r="MW97" s="262"/>
      <c r="MX97" s="262"/>
      <c r="MY97" s="262"/>
      <c r="MZ97" s="262"/>
      <c r="NA97" s="262"/>
      <c r="NB97" s="262"/>
      <c r="NC97" s="262"/>
      <c r="ND97" s="262"/>
      <c r="NE97" s="262"/>
      <c r="NF97" s="262"/>
      <c r="NG97" s="262"/>
      <c r="NH97" s="262"/>
      <c r="NI97" s="262"/>
      <c r="NJ97" s="262"/>
      <c r="NK97" s="262"/>
      <c r="NL97" s="262"/>
      <c r="NM97" s="262"/>
      <c r="NN97" s="262"/>
      <c r="NO97" s="262"/>
      <c r="NP97" s="262"/>
      <c r="NQ97" s="262"/>
      <c r="NR97" s="262"/>
      <c r="NS97" s="262"/>
      <c r="NT97" s="262"/>
      <c r="NU97" s="262"/>
      <c r="NV97" s="262"/>
      <c r="NW97" s="262"/>
      <c r="NX97" s="262"/>
      <c r="NY97" s="262"/>
      <c r="NZ97" s="262"/>
      <c r="OA97" s="262"/>
      <c r="OB97" s="262"/>
      <c r="OC97" s="262"/>
      <c r="OD97" s="262"/>
      <c r="OE97" s="262"/>
      <c r="OF97" s="262"/>
      <c r="OG97" s="262"/>
      <c r="OH97" s="262"/>
      <c r="OI97" s="262"/>
      <c r="OJ97" s="262"/>
      <c r="OK97" s="262"/>
      <c r="OL97" s="262"/>
      <c r="OM97" s="262"/>
      <c r="ON97" s="262"/>
      <c r="OO97" s="262"/>
      <c r="OP97" s="262"/>
      <c r="OQ97" s="262"/>
      <c r="OR97" s="262"/>
      <c r="OS97" s="262"/>
      <c r="OT97" s="262"/>
      <c r="OU97" s="262"/>
      <c r="OV97" s="262"/>
      <c r="OW97" s="262"/>
      <c r="OX97" s="262"/>
      <c r="OY97" s="262"/>
      <c r="OZ97" s="262"/>
      <c r="PA97" s="262"/>
      <c r="PB97" s="262"/>
      <c r="PC97" s="262"/>
      <c r="PD97" s="262"/>
      <c r="PE97" s="262"/>
      <c r="PF97" s="262"/>
      <c r="PG97" s="262"/>
      <c r="PH97" s="262"/>
      <c r="PI97" s="262"/>
      <c r="PJ97" s="262"/>
      <c r="PK97" s="262"/>
      <c r="PL97" s="262"/>
      <c r="PM97" s="262"/>
      <c r="PN97" s="262"/>
      <c r="PO97" s="262"/>
      <c r="PP97" s="262"/>
      <c r="PQ97" s="262"/>
      <c r="PR97" s="262"/>
      <c r="PS97" s="262"/>
      <c r="PT97" s="262"/>
      <c r="PU97" s="262"/>
      <c r="PV97" s="262"/>
      <c r="PW97" s="262"/>
      <c r="PX97" s="262"/>
      <c r="PY97" s="262"/>
      <c r="PZ97" s="262"/>
      <c r="QA97" s="262"/>
      <c r="QB97" s="262"/>
      <c r="QC97" s="262"/>
      <c r="QD97" s="262"/>
      <c r="QE97" s="262"/>
      <c r="QF97" s="262"/>
      <c r="QG97" s="262"/>
      <c r="QH97" s="262"/>
      <c r="QI97" s="262"/>
      <c r="QJ97" s="262"/>
      <c r="QK97" s="262"/>
      <c r="QL97" s="262"/>
      <c r="QM97" s="262"/>
      <c r="QN97" s="262"/>
      <c r="QO97" s="262"/>
      <c r="QP97" s="262"/>
      <c r="QQ97" s="262"/>
      <c r="QR97" s="262"/>
      <c r="QS97" s="262"/>
      <c r="QT97" s="262"/>
      <c r="QU97" s="262"/>
      <c r="QV97" s="262"/>
      <c r="QW97" s="262"/>
      <c r="QX97" s="262"/>
      <c r="QY97" s="262"/>
      <c r="QZ97" s="262"/>
      <c r="RA97" s="262"/>
      <c r="RB97" s="262"/>
      <c r="RC97" s="262"/>
      <c r="RD97" s="262"/>
      <c r="RE97" s="262"/>
      <c r="RF97" s="262"/>
      <c r="RG97" s="262"/>
      <c r="RH97" s="262"/>
      <c r="RI97" s="262"/>
      <c r="RJ97" s="262"/>
      <c r="RK97" s="262"/>
      <c r="RL97" s="262"/>
      <c r="RM97" s="262"/>
      <c r="RN97" s="262"/>
      <c r="RO97" s="262"/>
      <c r="RP97" s="262"/>
      <c r="RQ97" s="262"/>
      <c r="RR97" s="262"/>
      <c r="RS97" s="262"/>
      <c r="RT97" s="262"/>
      <c r="RU97" s="262"/>
      <c r="RV97" s="262"/>
      <c r="RW97" s="262"/>
      <c r="RX97" s="262"/>
      <c r="RY97" s="262"/>
      <c r="RZ97" s="262"/>
      <c r="SA97" s="262"/>
      <c r="SB97" s="262"/>
      <c r="SC97" s="262"/>
      <c r="SD97" s="262"/>
      <c r="SE97" s="262"/>
      <c r="SF97" s="262"/>
      <c r="SG97" s="262"/>
      <c r="SH97" s="262"/>
      <c r="SI97" s="262"/>
      <c r="SJ97" s="262"/>
      <c r="SK97" s="262"/>
      <c r="SL97" s="262"/>
      <c r="SM97" s="262"/>
      <c r="SN97" s="262"/>
      <c r="SO97" s="262"/>
      <c r="SP97" s="262"/>
      <c r="SQ97" s="262"/>
      <c r="SR97" s="262"/>
      <c r="SS97" s="262"/>
      <c r="ST97" s="262"/>
      <c r="SU97" s="262"/>
      <c r="SV97" s="262"/>
      <c r="SW97" s="262"/>
      <c r="SX97" s="262"/>
      <c r="SY97" s="262"/>
      <c r="SZ97" s="262"/>
      <c r="TA97" s="262"/>
      <c r="TB97" s="262"/>
      <c r="TC97" s="262"/>
      <c r="TD97" s="262"/>
      <c r="TE97" s="262"/>
      <c r="TF97" s="262"/>
      <c r="TG97" s="262"/>
      <c r="TH97" s="262"/>
      <c r="TI97" s="262"/>
      <c r="TJ97" s="262"/>
      <c r="TK97" s="262"/>
      <c r="TL97" s="262"/>
      <c r="TM97" s="262"/>
      <c r="TN97" s="262"/>
      <c r="TO97" s="262"/>
      <c r="TP97" s="262"/>
      <c r="TQ97" s="262"/>
      <c r="TR97" s="262"/>
      <c r="TS97" s="262"/>
      <c r="TT97" s="262"/>
      <c r="TU97" s="262"/>
      <c r="TV97" s="262"/>
      <c r="TW97" s="262"/>
      <c r="TX97" s="262"/>
      <c r="TY97" s="262"/>
      <c r="TZ97" s="262"/>
      <c r="UA97" s="262"/>
      <c r="UB97" s="262"/>
      <c r="UC97" s="262"/>
      <c r="UD97" s="262"/>
      <c r="UE97" s="262"/>
      <c r="UF97" s="262"/>
      <c r="UG97" s="262"/>
      <c r="UH97" s="262"/>
      <c r="UI97" s="262"/>
      <c r="UJ97" s="262"/>
      <c r="UK97" s="262"/>
      <c r="UL97" s="262"/>
      <c r="UM97" s="262"/>
      <c r="UN97" s="262"/>
      <c r="UO97" s="262"/>
      <c r="UP97" s="262"/>
      <c r="UQ97" s="262"/>
      <c r="UR97" s="262"/>
      <c r="US97" s="262"/>
      <c r="UT97" s="262"/>
      <c r="UU97" s="262"/>
      <c r="UV97" s="262"/>
      <c r="UW97" s="262"/>
      <c r="UX97" s="262"/>
      <c r="UY97" s="262"/>
      <c r="UZ97" s="262"/>
      <c r="VA97" s="262"/>
      <c r="VB97" s="262"/>
      <c r="VC97" s="262"/>
      <c r="VD97" s="262"/>
      <c r="VE97" s="262"/>
      <c r="VF97" s="262"/>
      <c r="VG97" s="262"/>
      <c r="VH97" s="262"/>
      <c r="VI97" s="262"/>
      <c r="VJ97" s="262"/>
      <c r="VK97" s="262"/>
      <c r="VL97" s="262"/>
      <c r="VM97" s="262"/>
      <c r="VN97" s="262"/>
      <c r="VO97" s="262"/>
      <c r="VP97" s="262"/>
      <c r="VQ97" s="262"/>
      <c r="VR97" s="262"/>
      <c r="VS97" s="262"/>
      <c r="VT97" s="262"/>
      <c r="VU97" s="262"/>
      <c r="VV97" s="262"/>
      <c r="VW97" s="262"/>
      <c r="VX97" s="262"/>
      <c r="VY97" s="262"/>
      <c r="VZ97" s="262"/>
      <c r="WA97" s="262"/>
      <c r="WB97" s="262"/>
      <c r="WC97" s="262"/>
      <c r="WD97" s="262"/>
      <c r="WE97" s="262"/>
      <c r="WF97" s="262"/>
      <c r="WG97" s="262"/>
      <c r="WH97" s="262"/>
      <c r="WI97" s="262"/>
      <c r="WJ97" s="262"/>
      <c r="WK97" s="262"/>
      <c r="WL97" s="262"/>
      <c r="WM97" s="262"/>
      <c r="WN97" s="262"/>
      <c r="WO97" s="262"/>
      <c r="WP97" s="262"/>
      <c r="WQ97" s="262"/>
      <c r="WR97" s="262"/>
      <c r="WS97" s="262"/>
      <c r="WT97" s="262"/>
      <c r="WU97" s="262"/>
      <c r="WV97" s="262"/>
      <c r="WW97" s="262"/>
      <c r="WX97" s="262"/>
      <c r="WY97" s="262"/>
      <c r="WZ97" s="262"/>
      <c r="XA97" s="262"/>
      <c r="XB97" s="262"/>
      <c r="XC97" s="262"/>
      <c r="XD97" s="262"/>
      <c r="XE97" s="262"/>
      <c r="XF97" s="262"/>
      <c r="XG97" s="262"/>
      <c r="XH97" s="262"/>
      <c r="XI97" s="262"/>
      <c r="XJ97" s="262"/>
      <c r="XK97" s="262"/>
      <c r="XL97" s="262"/>
      <c r="XM97" s="262"/>
      <c r="XN97" s="262"/>
      <c r="XO97" s="262"/>
      <c r="XP97" s="262"/>
      <c r="XQ97" s="262"/>
      <c r="XR97" s="262"/>
      <c r="XS97" s="262"/>
      <c r="XT97" s="262"/>
      <c r="XU97" s="262"/>
      <c r="XV97" s="262"/>
      <c r="XW97" s="262"/>
      <c r="XX97" s="262"/>
      <c r="XY97" s="262"/>
      <c r="XZ97" s="262"/>
      <c r="YA97" s="262"/>
      <c r="YB97" s="262"/>
      <c r="YC97" s="262"/>
      <c r="YD97" s="262"/>
      <c r="YE97" s="262"/>
      <c r="YF97" s="262"/>
      <c r="YG97" s="262"/>
      <c r="YH97" s="262"/>
      <c r="YI97" s="262"/>
      <c r="YJ97" s="262"/>
      <c r="YK97" s="262"/>
      <c r="YL97" s="262"/>
      <c r="YM97" s="262"/>
      <c r="YN97" s="262"/>
      <c r="YO97" s="262"/>
      <c r="YP97" s="262"/>
      <c r="YQ97" s="262"/>
      <c r="YR97" s="262"/>
      <c r="YS97" s="262"/>
    </row>
    <row r="98" spans="1:669" ht="25.5" x14ac:dyDescent="0.2">
      <c r="A98" s="245"/>
      <c r="B98" s="238" t="s">
        <v>46</v>
      </c>
      <c r="C98" s="238"/>
      <c r="D98" s="247" t="s">
        <v>47</v>
      </c>
      <c r="E98" s="265">
        <f>E99+E100+E101+E102+E103+E104+E105+E106+E107+E108+E110+E111+E113+E109+E112</f>
        <v>95096</v>
      </c>
      <c r="F98" s="265">
        <f t="shared" ref="F98:H98" si="66">F99+F100+F101+F102+F103+F104+F105+F106+F107+F108+F110+F111+F113+F109+F112</f>
        <v>67543</v>
      </c>
      <c r="G98" s="265">
        <f t="shared" si="66"/>
        <v>66143</v>
      </c>
      <c r="H98" s="440">
        <f t="shared" si="66"/>
        <v>64806.596000000005</v>
      </c>
      <c r="I98" s="440">
        <f>I99+I100+I101+I102+I103+I104+I105+I106+I107+I108+I110+I111+I113+I109+I112</f>
        <v>-2736.4040000000023</v>
      </c>
      <c r="J98" s="265">
        <f>J99+J100+J101+J102+J103+J104+J105+J106+J107+J108+J110+J111+J113+J109+J112</f>
        <v>64241.237999999998</v>
      </c>
      <c r="K98" s="242">
        <f t="shared" si="48"/>
        <v>97.124772084725521</v>
      </c>
      <c r="L98" s="265">
        <f>L99+L100+L101+L102+L103+L104+L105+L106+L107+L108+L110+L111+L113+L109+L112</f>
        <v>95096</v>
      </c>
      <c r="M98" s="241">
        <f t="shared" si="62"/>
        <v>100</v>
      </c>
      <c r="N98" s="265">
        <f t="shared" ref="N98:S98" si="67">N99+N100+N101+N102+N103+N104+N105+N106+N107+N108+N110+N111+N113+N109+N112</f>
        <v>0</v>
      </c>
      <c r="O98" s="265">
        <f t="shared" si="67"/>
        <v>-1901.7620000000024</v>
      </c>
      <c r="P98" s="265">
        <f t="shared" si="67"/>
        <v>-1901.7599999999998</v>
      </c>
      <c r="Q98" s="265">
        <f t="shared" si="67"/>
        <v>0</v>
      </c>
      <c r="R98" s="265">
        <f t="shared" si="67"/>
        <v>-1624.6989999999998</v>
      </c>
      <c r="S98" s="265">
        <f t="shared" si="67"/>
        <v>-277.06099999999998</v>
      </c>
      <c r="T98" s="265">
        <f t="shared" ref="T98:U98" si="68">T99+T100+T101+T102+T103+T104+T105+T106+T107+T108+T110+T111+T113</f>
        <v>0</v>
      </c>
      <c r="U98" s="265">
        <f t="shared" si="68"/>
        <v>-2.000000002599589E-3</v>
      </c>
      <c r="V98" s="241"/>
      <c r="W98" s="241"/>
      <c r="X98" s="241"/>
      <c r="Y98" s="241"/>
      <c r="Z98" s="257"/>
      <c r="AA98" s="266"/>
    </row>
    <row r="99" spans="1:669" ht="63.75" x14ac:dyDescent="0.2">
      <c r="A99" s="245"/>
      <c r="B99" s="238"/>
      <c r="C99" s="250" t="s">
        <v>88</v>
      </c>
      <c r="D99" s="246" t="s">
        <v>49</v>
      </c>
      <c r="E99" s="241">
        <v>70805</v>
      </c>
      <c r="F99" s="241">
        <v>47569</v>
      </c>
      <c r="G99" s="241">
        <v>47569</v>
      </c>
      <c r="H99" s="85">
        <v>46331.432999999997</v>
      </c>
      <c r="I99" s="85">
        <f t="shared" ref="I99:I113" si="69">H99-F99</f>
        <v>-1237.5670000000027</v>
      </c>
      <c r="J99" s="241">
        <v>46331.432999999997</v>
      </c>
      <c r="K99" s="242">
        <f t="shared" si="48"/>
        <v>97.398374992116715</v>
      </c>
      <c r="L99" s="242">
        <f t="shared" ref="L99:L113" si="70">E99</f>
        <v>70805</v>
      </c>
      <c r="M99" s="241">
        <f t="shared" si="62"/>
        <v>100</v>
      </c>
      <c r="N99" s="241">
        <f t="shared" ref="N99:N108" si="71">L99-E99</f>
        <v>0</v>
      </c>
      <c r="O99" s="241">
        <f t="shared" ref="O99:O113" si="72">J99-G99</f>
        <v>-1237.5670000000027</v>
      </c>
      <c r="P99" s="241">
        <f t="shared" ref="P99:P113" si="73">Q99+R99+S99</f>
        <v>-1237.567</v>
      </c>
      <c r="Q99" s="242"/>
      <c r="R99" s="242">
        <v>-1237.567</v>
      </c>
      <c r="S99" s="241"/>
      <c r="T99" s="241"/>
      <c r="U99" s="241">
        <f t="shared" ref="U99:U108" si="74">O99-P99-T99</f>
        <v>-2.7284841053187847E-12</v>
      </c>
      <c r="V99" s="241"/>
      <c r="W99" s="241"/>
      <c r="X99" s="241"/>
      <c r="Y99" s="241"/>
      <c r="Z99" s="239" t="s">
        <v>54</v>
      </c>
      <c r="AA99" s="239" t="s">
        <v>54</v>
      </c>
    </row>
    <row r="100" spans="1:669" s="254" customFormat="1" ht="67.5" customHeight="1" x14ac:dyDescent="0.2">
      <c r="B100" s="238"/>
      <c r="C100" s="250" t="s">
        <v>101</v>
      </c>
      <c r="D100" s="246" t="s">
        <v>56</v>
      </c>
      <c r="E100" s="241">
        <v>3427</v>
      </c>
      <c r="F100" s="241">
        <v>2604</v>
      </c>
      <c r="G100" s="241">
        <v>2604</v>
      </c>
      <c r="H100" s="85">
        <v>2222.3890000000001</v>
      </c>
      <c r="I100" s="85">
        <f t="shared" si="69"/>
        <v>-381.61099999999988</v>
      </c>
      <c r="J100" s="241">
        <v>2222.3890000000001</v>
      </c>
      <c r="K100" s="242">
        <f t="shared" si="48"/>
        <v>85.345199692780341</v>
      </c>
      <c r="L100" s="242">
        <f t="shared" si="70"/>
        <v>3427</v>
      </c>
      <c r="M100" s="241">
        <f t="shared" si="62"/>
        <v>100</v>
      </c>
      <c r="N100" s="241">
        <f t="shared" si="71"/>
        <v>0</v>
      </c>
      <c r="O100" s="241">
        <f t="shared" si="72"/>
        <v>-381.61099999999988</v>
      </c>
      <c r="P100" s="241">
        <f t="shared" si="73"/>
        <v>-381.61099999999999</v>
      </c>
      <c r="Q100" s="241"/>
      <c r="R100" s="242">
        <v>-381.61099999999999</v>
      </c>
      <c r="S100" s="241"/>
      <c r="T100" s="241"/>
      <c r="U100" s="241">
        <f t="shared" si="74"/>
        <v>1.1368683772161603E-13</v>
      </c>
      <c r="V100" s="241"/>
      <c r="W100" s="241"/>
      <c r="X100" s="241"/>
      <c r="Y100" s="241"/>
      <c r="Z100" s="239" t="s">
        <v>54</v>
      </c>
      <c r="AA100" s="239" t="s">
        <v>54</v>
      </c>
      <c r="AB100" s="262"/>
      <c r="AC100" s="262"/>
      <c r="AD100" s="262"/>
      <c r="AE100" s="262"/>
      <c r="AF100" s="262"/>
      <c r="AG100" s="262"/>
      <c r="AH100" s="262"/>
      <c r="AI100" s="262"/>
      <c r="AJ100" s="262"/>
      <c r="AK100" s="262"/>
      <c r="AL100" s="262"/>
      <c r="AM100" s="262"/>
      <c r="AN100" s="262"/>
      <c r="AO100" s="262"/>
      <c r="AP100" s="262"/>
      <c r="AQ100" s="262"/>
      <c r="AR100" s="262"/>
      <c r="AS100" s="262"/>
      <c r="AT100" s="262"/>
      <c r="AU100" s="262"/>
      <c r="AV100" s="262"/>
      <c r="AW100" s="262"/>
      <c r="AX100" s="262"/>
      <c r="AY100" s="262"/>
      <c r="AZ100" s="262"/>
      <c r="BA100" s="262"/>
      <c r="BB100" s="262"/>
      <c r="BC100" s="262"/>
      <c r="BD100" s="262"/>
      <c r="BE100" s="262"/>
      <c r="BF100" s="262"/>
      <c r="BG100" s="262"/>
      <c r="BH100" s="262"/>
      <c r="BI100" s="262"/>
      <c r="BJ100" s="262"/>
      <c r="BK100" s="262"/>
      <c r="BL100" s="262"/>
      <c r="BM100" s="262"/>
      <c r="BN100" s="262"/>
      <c r="BO100" s="262"/>
      <c r="BP100" s="262"/>
      <c r="BQ100" s="262"/>
      <c r="BR100" s="262"/>
      <c r="BS100" s="262"/>
      <c r="BT100" s="262"/>
      <c r="BU100" s="262"/>
      <c r="BV100" s="262"/>
      <c r="BW100" s="262"/>
      <c r="BX100" s="262"/>
      <c r="BY100" s="262"/>
      <c r="BZ100" s="262"/>
      <c r="CA100" s="262"/>
      <c r="CB100" s="262"/>
      <c r="CC100" s="262"/>
      <c r="CD100" s="262"/>
      <c r="CE100" s="262"/>
      <c r="CF100" s="262"/>
      <c r="CG100" s="262"/>
      <c r="CH100" s="262"/>
      <c r="CI100" s="262"/>
      <c r="CJ100" s="262"/>
      <c r="CK100" s="262"/>
      <c r="CL100" s="262"/>
      <c r="CM100" s="262"/>
      <c r="CN100" s="262"/>
      <c r="CO100" s="262"/>
      <c r="CP100" s="262"/>
      <c r="CQ100" s="262"/>
      <c r="CR100" s="262"/>
      <c r="CS100" s="262"/>
      <c r="CT100" s="262"/>
      <c r="CU100" s="262"/>
      <c r="CV100" s="262"/>
      <c r="CW100" s="262"/>
      <c r="CX100" s="262"/>
      <c r="CY100" s="262"/>
      <c r="CZ100" s="262"/>
      <c r="DA100" s="262"/>
      <c r="DB100" s="262"/>
      <c r="DC100" s="262"/>
      <c r="DD100" s="262"/>
      <c r="DE100" s="262"/>
      <c r="DF100" s="262"/>
      <c r="DG100" s="262"/>
      <c r="DH100" s="262"/>
      <c r="DI100" s="262"/>
      <c r="DJ100" s="262"/>
      <c r="DK100" s="262"/>
      <c r="DL100" s="262"/>
      <c r="DM100" s="262"/>
      <c r="DN100" s="262"/>
      <c r="DO100" s="262"/>
      <c r="DP100" s="262"/>
      <c r="DQ100" s="262"/>
      <c r="DR100" s="262"/>
      <c r="DS100" s="262"/>
      <c r="DT100" s="262"/>
      <c r="DU100" s="262"/>
      <c r="DV100" s="262"/>
      <c r="DW100" s="262"/>
      <c r="DX100" s="262"/>
      <c r="DY100" s="262"/>
      <c r="DZ100" s="262"/>
      <c r="EA100" s="262"/>
      <c r="EB100" s="262"/>
      <c r="EC100" s="262"/>
      <c r="ED100" s="262"/>
      <c r="EE100" s="262"/>
      <c r="EF100" s="262"/>
      <c r="EG100" s="262"/>
      <c r="EH100" s="262"/>
      <c r="EI100" s="262"/>
      <c r="EJ100" s="262"/>
      <c r="EK100" s="262"/>
      <c r="EL100" s="262"/>
      <c r="EM100" s="262"/>
      <c r="EN100" s="262"/>
      <c r="EO100" s="262"/>
      <c r="EP100" s="262"/>
      <c r="EQ100" s="262"/>
      <c r="ER100" s="262"/>
      <c r="ES100" s="262"/>
      <c r="ET100" s="262"/>
      <c r="EU100" s="262"/>
      <c r="EV100" s="262"/>
      <c r="EW100" s="262"/>
      <c r="EX100" s="262"/>
      <c r="EY100" s="262"/>
      <c r="EZ100" s="262"/>
      <c r="FA100" s="262"/>
      <c r="FB100" s="262"/>
      <c r="FC100" s="262"/>
      <c r="FD100" s="262"/>
      <c r="FE100" s="262"/>
      <c r="FF100" s="262"/>
      <c r="FG100" s="262"/>
      <c r="FH100" s="262"/>
      <c r="FI100" s="262"/>
      <c r="FJ100" s="262"/>
      <c r="FK100" s="262"/>
      <c r="FL100" s="262"/>
      <c r="FM100" s="262"/>
      <c r="FN100" s="262"/>
      <c r="FO100" s="262"/>
      <c r="FP100" s="262"/>
      <c r="FQ100" s="262"/>
      <c r="FR100" s="262"/>
      <c r="FS100" s="262"/>
      <c r="FT100" s="262"/>
      <c r="FU100" s="262"/>
      <c r="FV100" s="262"/>
      <c r="FW100" s="262"/>
      <c r="FX100" s="262"/>
      <c r="FY100" s="262"/>
      <c r="FZ100" s="262"/>
      <c r="GA100" s="262"/>
      <c r="GB100" s="262"/>
      <c r="GC100" s="262"/>
      <c r="GD100" s="262"/>
      <c r="GE100" s="262"/>
      <c r="GF100" s="262"/>
      <c r="GG100" s="262"/>
      <c r="GH100" s="262"/>
      <c r="GI100" s="262"/>
      <c r="GJ100" s="262"/>
      <c r="GK100" s="262"/>
      <c r="GL100" s="262"/>
      <c r="GM100" s="262"/>
      <c r="GN100" s="262"/>
      <c r="GO100" s="262"/>
      <c r="GP100" s="262"/>
      <c r="GQ100" s="262"/>
      <c r="GR100" s="262"/>
      <c r="GS100" s="262"/>
      <c r="GT100" s="262"/>
      <c r="GU100" s="262"/>
      <c r="GV100" s="262"/>
      <c r="GW100" s="262"/>
      <c r="GX100" s="262"/>
      <c r="GY100" s="262"/>
      <c r="GZ100" s="262"/>
      <c r="HA100" s="262"/>
      <c r="HB100" s="262"/>
      <c r="HC100" s="262"/>
      <c r="HD100" s="262"/>
      <c r="HE100" s="262"/>
      <c r="HF100" s="262"/>
      <c r="HG100" s="262"/>
      <c r="HH100" s="262"/>
      <c r="HI100" s="262"/>
      <c r="HJ100" s="262"/>
      <c r="HK100" s="262"/>
      <c r="HL100" s="262"/>
      <c r="HM100" s="262"/>
      <c r="HN100" s="262"/>
      <c r="HO100" s="262"/>
      <c r="HP100" s="262"/>
      <c r="HQ100" s="262"/>
      <c r="HR100" s="262"/>
      <c r="HS100" s="262"/>
      <c r="HT100" s="262"/>
      <c r="HU100" s="262"/>
      <c r="HV100" s="262"/>
      <c r="HW100" s="262"/>
      <c r="HX100" s="262"/>
      <c r="HY100" s="262"/>
      <c r="HZ100" s="262"/>
      <c r="IA100" s="262"/>
      <c r="IB100" s="262"/>
      <c r="IC100" s="262"/>
      <c r="ID100" s="262"/>
      <c r="IE100" s="262"/>
      <c r="IF100" s="262"/>
      <c r="IG100" s="262"/>
      <c r="IH100" s="262"/>
      <c r="II100" s="262"/>
      <c r="IJ100" s="262"/>
      <c r="IK100" s="262"/>
      <c r="IL100" s="262"/>
      <c r="IM100" s="262"/>
      <c r="IN100" s="262"/>
      <c r="IO100" s="262"/>
      <c r="IP100" s="262"/>
      <c r="IQ100" s="262"/>
      <c r="IR100" s="262"/>
      <c r="IS100" s="262"/>
      <c r="IT100" s="262"/>
      <c r="IU100" s="262"/>
      <c r="IV100" s="262"/>
      <c r="IW100" s="262"/>
      <c r="IX100" s="262"/>
      <c r="IY100" s="262"/>
      <c r="IZ100" s="262"/>
      <c r="JA100" s="262"/>
      <c r="JB100" s="262"/>
      <c r="JC100" s="262"/>
      <c r="JD100" s="262"/>
      <c r="JE100" s="262"/>
      <c r="JF100" s="262"/>
      <c r="JG100" s="262"/>
      <c r="JH100" s="262"/>
      <c r="JI100" s="262"/>
      <c r="JJ100" s="262"/>
      <c r="JK100" s="262"/>
      <c r="JL100" s="262"/>
      <c r="JM100" s="262"/>
      <c r="JN100" s="262"/>
      <c r="JO100" s="262"/>
      <c r="JP100" s="262"/>
      <c r="JQ100" s="262"/>
      <c r="JR100" s="262"/>
      <c r="JS100" s="262"/>
      <c r="JT100" s="262"/>
      <c r="JU100" s="262"/>
      <c r="JV100" s="262"/>
      <c r="JW100" s="262"/>
      <c r="JX100" s="262"/>
      <c r="JY100" s="262"/>
      <c r="JZ100" s="262"/>
      <c r="KA100" s="262"/>
      <c r="KB100" s="262"/>
      <c r="KC100" s="262"/>
      <c r="KD100" s="262"/>
      <c r="KE100" s="262"/>
      <c r="KF100" s="262"/>
      <c r="KG100" s="262"/>
      <c r="KH100" s="262"/>
      <c r="KI100" s="262"/>
      <c r="KJ100" s="262"/>
      <c r="KK100" s="262"/>
      <c r="KL100" s="262"/>
      <c r="KM100" s="262"/>
      <c r="KN100" s="262"/>
      <c r="KO100" s="262"/>
      <c r="KP100" s="262"/>
      <c r="KQ100" s="262"/>
      <c r="KR100" s="262"/>
      <c r="KS100" s="262"/>
      <c r="KT100" s="262"/>
      <c r="KU100" s="262"/>
      <c r="KV100" s="262"/>
      <c r="KW100" s="262"/>
      <c r="KX100" s="262"/>
      <c r="KY100" s="262"/>
      <c r="KZ100" s="262"/>
      <c r="LA100" s="262"/>
      <c r="LB100" s="262"/>
      <c r="LC100" s="262"/>
      <c r="LD100" s="262"/>
      <c r="LE100" s="262"/>
      <c r="LF100" s="262"/>
      <c r="LG100" s="262"/>
      <c r="LH100" s="262"/>
      <c r="LI100" s="262"/>
      <c r="LJ100" s="262"/>
      <c r="LK100" s="262"/>
      <c r="LL100" s="262"/>
      <c r="LM100" s="262"/>
      <c r="LN100" s="262"/>
      <c r="LO100" s="262"/>
      <c r="LP100" s="262"/>
      <c r="LQ100" s="262"/>
      <c r="LR100" s="262"/>
      <c r="LS100" s="262"/>
      <c r="LT100" s="262"/>
      <c r="LU100" s="262"/>
      <c r="LV100" s="262"/>
      <c r="LW100" s="262"/>
      <c r="LX100" s="262"/>
      <c r="LY100" s="262"/>
      <c r="LZ100" s="262"/>
      <c r="MA100" s="262"/>
      <c r="MB100" s="262"/>
      <c r="MC100" s="262"/>
      <c r="MD100" s="262"/>
      <c r="ME100" s="262"/>
      <c r="MF100" s="262"/>
      <c r="MG100" s="262"/>
      <c r="MH100" s="262"/>
      <c r="MI100" s="262"/>
      <c r="MJ100" s="262"/>
      <c r="MK100" s="262"/>
      <c r="ML100" s="262"/>
      <c r="MM100" s="262"/>
      <c r="MN100" s="262"/>
      <c r="MO100" s="262"/>
      <c r="MP100" s="262"/>
      <c r="MQ100" s="262"/>
      <c r="MR100" s="262"/>
      <c r="MS100" s="262"/>
      <c r="MT100" s="262"/>
      <c r="MU100" s="262"/>
      <c r="MV100" s="262"/>
      <c r="MW100" s="262"/>
      <c r="MX100" s="262"/>
      <c r="MY100" s="262"/>
      <c r="MZ100" s="262"/>
      <c r="NA100" s="262"/>
      <c r="NB100" s="262"/>
      <c r="NC100" s="262"/>
      <c r="ND100" s="262"/>
      <c r="NE100" s="262"/>
      <c r="NF100" s="262"/>
      <c r="NG100" s="262"/>
      <c r="NH100" s="262"/>
      <c r="NI100" s="262"/>
      <c r="NJ100" s="262"/>
      <c r="NK100" s="262"/>
      <c r="NL100" s="262"/>
      <c r="NM100" s="262"/>
      <c r="NN100" s="262"/>
      <c r="NO100" s="262"/>
      <c r="NP100" s="262"/>
      <c r="NQ100" s="262"/>
      <c r="NR100" s="262"/>
      <c r="NS100" s="262"/>
      <c r="NT100" s="262"/>
      <c r="NU100" s="262"/>
      <c r="NV100" s="262"/>
      <c r="NW100" s="262"/>
      <c r="NX100" s="262"/>
      <c r="NY100" s="262"/>
      <c r="NZ100" s="262"/>
      <c r="OA100" s="262"/>
      <c r="OB100" s="262"/>
      <c r="OC100" s="262"/>
      <c r="OD100" s="262"/>
      <c r="OE100" s="262"/>
      <c r="OF100" s="262"/>
      <c r="OG100" s="262"/>
      <c r="OH100" s="262"/>
      <c r="OI100" s="262"/>
      <c r="OJ100" s="262"/>
      <c r="OK100" s="262"/>
      <c r="OL100" s="262"/>
      <c r="OM100" s="262"/>
      <c r="ON100" s="262"/>
      <c r="OO100" s="262"/>
      <c r="OP100" s="262"/>
      <c r="OQ100" s="262"/>
      <c r="OR100" s="262"/>
      <c r="OS100" s="262"/>
      <c r="OT100" s="262"/>
      <c r="OU100" s="262"/>
      <c r="OV100" s="262"/>
      <c r="OW100" s="262"/>
      <c r="OX100" s="262"/>
      <c r="OY100" s="262"/>
      <c r="OZ100" s="262"/>
      <c r="PA100" s="262"/>
      <c r="PB100" s="262"/>
      <c r="PC100" s="262"/>
      <c r="PD100" s="262"/>
      <c r="PE100" s="262"/>
      <c r="PF100" s="262"/>
      <c r="PG100" s="262"/>
      <c r="PH100" s="262"/>
      <c r="PI100" s="262"/>
      <c r="PJ100" s="262"/>
      <c r="PK100" s="262"/>
      <c r="PL100" s="262"/>
      <c r="PM100" s="262"/>
      <c r="PN100" s="262"/>
      <c r="PO100" s="262"/>
      <c r="PP100" s="262"/>
      <c r="PQ100" s="262"/>
      <c r="PR100" s="262"/>
      <c r="PS100" s="262"/>
      <c r="PT100" s="262"/>
      <c r="PU100" s="262"/>
      <c r="PV100" s="262"/>
      <c r="PW100" s="262"/>
      <c r="PX100" s="262"/>
      <c r="PY100" s="262"/>
      <c r="PZ100" s="262"/>
      <c r="QA100" s="262"/>
      <c r="QB100" s="262"/>
      <c r="QC100" s="262"/>
      <c r="QD100" s="262"/>
      <c r="QE100" s="262"/>
      <c r="QF100" s="262"/>
      <c r="QG100" s="262"/>
      <c r="QH100" s="262"/>
      <c r="QI100" s="262"/>
      <c r="QJ100" s="262"/>
      <c r="QK100" s="262"/>
      <c r="QL100" s="262"/>
      <c r="QM100" s="262"/>
      <c r="QN100" s="262"/>
      <c r="QO100" s="262"/>
      <c r="QP100" s="262"/>
      <c r="QQ100" s="262"/>
      <c r="QR100" s="262"/>
      <c r="QS100" s="262"/>
      <c r="QT100" s="262"/>
      <c r="QU100" s="262"/>
      <c r="QV100" s="262"/>
      <c r="QW100" s="262"/>
      <c r="QX100" s="262"/>
      <c r="QY100" s="262"/>
      <c r="QZ100" s="262"/>
      <c r="RA100" s="262"/>
      <c r="RB100" s="262"/>
      <c r="RC100" s="262"/>
      <c r="RD100" s="262"/>
      <c r="RE100" s="262"/>
      <c r="RF100" s="262"/>
      <c r="RG100" s="262"/>
      <c r="RH100" s="262"/>
      <c r="RI100" s="262"/>
      <c r="RJ100" s="262"/>
      <c r="RK100" s="262"/>
      <c r="RL100" s="262"/>
      <c r="RM100" s="262"/>
      <c r="RN100" s="262"/>
      <c r="RO100" s="262"/>
      <c r="RP100" s="262"/>
      <c r="RQ100" s="262"/>
      <c r="RR100" s="262"/>
      <c r="RS100" s="262"/>
      <c r="RT100" s="262"/>
      <c r="RU100" s="262"/>
      <c r="RV100" s="262"/>
      <c r="RW100" s="262"/>
      <c r="RX100" s="262"/>
      <c r="RY100" s="262"/>
      <c r="RZ100" s="262"/>
      <c r="SA100" s="262"/>
      <c r="SB100" s="262"/>
      <c r="SC100" s="262"/>
      <c r="SD100" s="262"/>
      <c r="SE100" s="262"/>
      <c r="SF100" s="262"/>
      <c r="SG100" s="262"/>
      <c r="SH100" s="262"/>
      <c r="SI100" s="262"/>
      <c r="SJ100" s="262"/>
      <c r="SK100" s="262"/>
      <c r="SL100" s="262"/>
      <c r="SM100" s="262"/>
      <c r="SN100" s="262"/>
      <c r="SO100" s="262"/>
      <c r="SP100" s="262"/>
      <c r="SQ100" s="262"/>
      <c r="SR100" s="262"/>
      <c r="SS100" s="262"/>
      <c r="ST100" s="262"/>
      <c r="SU100" s="262"/>
      <c r="SV100" s="262"/>
      <c r="SW100" s="262"/>
      <c r="SX100" s="262"/>
      <c r="SY100" s="262"/>
      <c r="SZ100" s="262"/>
      <c r="TA100" s="262"/>
      <c r="TB100" s="262"/>
      <c r="TC100" s="262"/>
      <c r="TD100" s="262"/>
      <c r="TE100" s="262"/>
      <c r="TF100" s="262"/>
      <c r="TG100" s="262"/>
      <c r="TH100" s="262"/>
      <c r="TI100" s="262"/>
      <c r="TJ100" s="262"/>
      <c r="TK100" s="262"/>
      <c r="TL100" s="262"/>
      <c r="TM100" s="262"/>
      <c r="TN100" s="262"/>
      <c r="TO100" s="262"/>
      <c r="TP100" s="262"/>
      <c r="TQ100" s="262"/>
      <c r="TR100" s="262"/>
      <c r="TS100" s="262"/>
      <c r="TT100" s="262"/>
      <c r="TU100" s="262"/>
      <c r="TV100" s="262"/>
      <c r="TW100" s="262"/>
      <c r="TX100" s="262"/>
      <c r="TY100" s="262"/>
      <c r="TZ100" s="262"/>
      <c r="UA100" s="262"/>
      <c r="UB100" s="262"/>
      <c r="UC100" s="262"/>
      <c r="UD100" s="262"/>
      <c r="UE100" s="262"/>
      <c r="UF100" s="262"/>
      <c r="UG100" s="262"/>
      <c r="UH100" s="262"/>
      <c r="UI100" s="262"/>
      <c r="UJ100" s="262"/>
      <c r="UK100" s="262"/>
      <c r="UL100" s="262"/>
      <c r="UM100" s="262"/>
      <c r="UN100" s="262"/>
      <c r="UO100" s="262"/>
      <c r="UP100" s="262"/>
      <c r="UQ100" s="262"/>
      <c r="UR100" s="262"/>
      <c r="US100" s="262"/>
      <c r="UT100" s="262"/>
      <c r="UU100" s="262"/>
      <c r="UV100" s="262"/>
      <c r="UW100" s="262"/>
      <c r="UX100" s="262"/>
      <c r="UY100" s="262"/>
      <c r="UZ100" s="262"/>
      <c r="VA100" s="262"/>
      <c r="VB100" s="262"/>
      <c r="VC100" s="262"/>
      <c r="VD100" s="262"/>
      <c r="VE100" s="262"/>
      <c r="VF100" s="262"/>
      <c r="VG100" s="262"/>
      <c r="VH100" s="262"/>
      <c r="VI100" s="262"/>
      <c r="VJ100" s="262"/>
      <c r="VK100" s="262"/>
      <c r="VL100" s="262"/>
      <c r="VM100" s="262"/>
      <c r="VN100" s="262"/>
      <c r="VO100" s="262"/>
      <c r="VP100" s="262"/>
      <c r="VQ100" s="262"/>
      <c r="VR100" s="262"/>
      <c r="VS100" s="262"/>
      <c r="VT100" s="262"/>
      <c r="VU100" s="262"/>
      <c r="VV100" s="262"/>
      <c r="VW100" s="262"/>
      <c r="VX100" s="262"/>
      <c r="VY100" s="262"/>
      <c r="VZ100" s="262"/>
      <c r="WA100" s="262"/>
      <c r="WB100" s="262"/>
      <c r="WC100" s="262"/>
      <c r="WD100" s="262"/>
      <c r="WE100" s="262"/>
      <c r="WF100" s="262"/>
      <c r="WG100" s="262"/>
      <c r="WH100" s="262"/>
      <c r="WI100" s="262"/>
      <c r="WJ100" s="262"/>
      <c r="WK100" s="262"/>
      <c r="WL100" s="262"/>
      <c r="WM100" s="262"/>
      <c r="WN100" s="262"/>
      <c r="WO100" s="262"/>
      <c r="WP100" s="262"/>
      <c r="WQ100" s="262"/>
      <c r="WR100" s="262"/>
      <c r="WS100" s="262"/>
      <c r="WT100" s="262"/>
      <c r="WU100" s="262"/>
      <c r="WV100" s="262"/>
      <c r="WW100" s="262"/>
      <c r="WX100" s="262"/>
      <c r="WY100" s="262"/>
      <c r="WZ100" s="262"/>
      <c r="XA100" s="262"/>
      <c r="XB100" s="262"/>
      <c r="XC100" s="262"/>
      <c r="XD100" s="262"/>
      <c r="XE100" s="262"/>
      <c r="XF100" s="262"/>
      <c r="XG100" s="262"/>
      <c r="XH100" s="262"/>
      <c r="XI100" s="262"/>
      <c r="XJ100" s="262"/>
      <c r="XK100" s="262"/>
      <c r="XL100" s="262"/>
      <c r="XM100" s="262"/>
      <c r="XN100" s="262"/>
      <c r="XO100" s="262"/>
      <c r="XP100" s="262"/>
      <c r="XQ100" s="262"/>
      <c r="XR100" s="262"/>
      <c r="XS100" s="262"/>
      <c r="XT100" s="262"/>
      <c r="XU100" s="262"/>
      <c r="XV100" s="262"/>
      <c r="XW100" s="262"/>
      <c r="XX100" s="262"/>
      <c r="XY100" s="262"/>
      <c r="XZ100" s="262"/>
      <c r="YA100" s="262"/>
      <c r="YB100" s="262"/>
      <c r="YC100" s="262"/>
      <c r="YD100" s="262"/>
      <c r="YE100" s="262"/>
      <c r="YF100" s="262"/>
      <c r="YG100" s="262"/>
      <c r="YH100" s="262"/>
      <c r="YI100" s="262"/>
      <c r="YJ100" s="262"/>
      <c r="YK100" s="262"/>
      <c r="YL100" s="262"/>
      <c r="YM100" s="262"/>
      <c r="YN100" s="262"/>
      <c r="YO100" s="262"/>
      <c r="YP100" s="262"/>
      <c r="YQ100" s="262"/>
      <c r="YR100" s="262"/>
      <c r="YS100" s="262"/>
    </row>
    <row r="101" spans="1:669" ht="63.75" x14ac:dyDescent="0.2">
      <c r="A101" s="245"/>
      <c r="B101" s="238"/>
      <c r="C101" s="250" t="s">
        <v>103</v>
      </c>
      <c r="D101" s="251" t="s">
        <v>58</v>
      </c>
      <c r="E101" s="241">
        <v>2327</v>
      </c>
      <c r="F101" s="241">
        <v>1487</v>
      </c>
      <c r="G101" s="241">
        <v>1487</v>
      </c>
      <c r="H101" s="85">
        <v>1481.479</v>
      </c>
      <c r="I101" s="85">
        <f t="shared" si="69"/>
        <v>-5.5209999999999582</v>
      </c>
      <c r="J101" s="241">
        <v>1481.479</v>
      </c>
      <c r="K101" s="242">
        <f t="shared" si="48"/>
        <v>99.6287155346335</v>
      </c>
      <c r="L101" s="242">
        <f t="shared" si="70"/>
        <v>2327</v>
      </c>
      <c r="M101" s="241">
        <f t="shared" si="62"/>
        <v>100</v>
      </c>
      <c r="N101" s="241">
        <f t="shared" si="71"/>
        <v>0</v>
      </c>
      <c r="O101" s="241">
        <f t="shared" si="72"/>
        <v>-5.5209999999999582</v>
      </c>
      <c r="P101" s="241">
        <f t="shared" si="73"/>
        <v>-5.5209999999999999</v>
      </c>
      <c r="Q101" s="242"/>
      <c r="R101" s="242">
        <v>-5.5209999999999999</v>
      </c>
      <c r="S101" s="241"/>
      <c r="T101" s="241"/>
      <c r="U101" s="241">
        <v>0</v>
      </c>
      <c r="V101" s="241"/>
      <c r="W101" s="241"/>
      <c r="X101" s="241"/>
      <c r="Y101" s="241"/>
      <c r="Z101" s="239" t="s">
        <v>54</v>
      </c>
      <c r="AA101" s="239" t="s">
        <v>54</v>
      </c>
    </row>
    <row r="102" spans="1:669" x14ac:dyDescent="0.2">
      <c r="A102" s="238"/>
      <c r="B102" s="238"/>
      <c r="C102" s="238" t="s">
        <v>59</v>
      </c>
      <c r="D102" s="247" t="s">
        <v>60</v>
      </c>
      <c r="E102" s="241">
        <v>3765</v>
      </c>
      <c r="F102" s="241">
        <v>3110</v>
      </c>
      <c r="G102" s="241">
        <v>3110</v>
      </c>
      <c r="H102" s="85">
        <v>3110</v>
      </c>
      <c r="I102" s="85">
        <f t="shared" si="69"/>
        <v>0</v>
      </c>
      <c r="J102" s="241">
        <v>3110</v>
      </c>
      <c r="K102" s="242">
        <f t="shared" si="48"/>
        <v>100</v>
      </c>
      <c r="L102" s="242">
        <f t="shared" si="70"/>
        <v>3765</v>
      </c>
      <c r="M102" s="241">
        <f t="shared" si="62"/>
        <v>100</v>
      </c>
      <c r="N102" s="241">
        <f t="shared" si="71"/>
        <v>0</v>
      </c>
      <c r="O102" s="241">
        <f t="shared" si="72"/>
        <v>0</v>
      </c>
      <c r="P102" s="241">
        <f t="shared" si="73"/>
        <v>0</v>
      </c>
      <c r="Q102" s="241"/>
      <c r="R102" s="241"/>
      <c r="S102" s="241"/>
      <c r="T102" s="241"/>
      <c r="U102" s="241">
        <v>0</v>
      </c>
      <c r="V102" s="241"/>
      <c r="W102" s="241"/>
      <c r="X102" s="241"/>
      <c r="Y102" s="241"/>
      <c r="Z102" s="239"/>
      <c r="AA102" s="239"/>
    </row>
    <row r="103" spans="1:669" ht="46.5" customHeight="1" x14ac:dyDescent="0.2">
      <c r="A103" s="245"/>
      <c r="B103" s="238"/>
      <c r="C103" s="238" t="s">
        <v>61</v>
      </c>
      <c r="D103" s="247" t="s">
        <v>102</v>
      </c>
      <c r="E103" s="241">
        <v>3209</v>
      </c>
      <c r="F103" s="241">
        <v>2181</v>
      </c>
      <c r="G103" s="241">
        <v>2181</v>
      </c>
      <c r="H103" s="85">
        <v>2181</v>
      </c>
      <c r="I103" s="85">
        <f t="shared" si="69"/>
        <v>0</v>
      </c>
      <c r="J103" s="241">
        <v>2181</v>
      </c>
      <c r="K103" s="242">
        <f t="shared" si="48"/>
        <v>100</v>
      </c>
      <c r="L103" s="242">
        <f t="shared" si="70"/>
        <v>3209</v>
      </c>
      <c r="M103" s="241">
        <f t="shared" si="62"/>
        <v>100</v>
      </c>
      <c r="N103" s="241">
        <f t="shared" si="71"/>
        <v>0</v>
      </c>
      <c r="O103" s="241">
        <f t="shared" si="72"/>
        <v>0</v>
      </c>
      <c r="P103" s="241">
        <f t="shared" si="73"/>
        <v>0</v>
      </c>
      <c r="Q103" s="242"/>
      <c r="R103" s="242"/>
      <c r="S103" s="241"/>
      <c r="T103" s="241"/>
      <c r="U103" s="241">
        <f t="shared" si="74"/>
        <v>0</v>
      </c>
      <c r="V103" s="241"/>
      <c r="W103" s="241"/>
      <c r="X103" s="241"/>
      <c r="Y103" s="241"/>
      <c r="Z103" s="239"/>
      <c r="AA103" s="239"/>
    </row>
    <row r="104" spans="1:669" ht="63.75" x14ac:dyDescent="0.2">
      <c r="A104" s="245"/>
      <c r="B104" s="238"/>
      <c r="C104" s="250" t="s">
        <v>89</v>
      </c>
      <c r="D104" s="284" t="s">
        <v>110</v>
      </c>
      <c r="E104" s="241">
        <v>50</v>
      </c>
      <c r="F104" s="241">
        <v>50</v>
      </c>
      <c r="G104" s="241">
        <v>50</v>
      </c>
      <c r="H104" s="85">
        <v>40.183999999999997</v>
      </c>
      <c r="I104" s="85">
        <f t="shared" si="69"/>
        <v>-9.8160000000000025</v>
      </c>
      <c r="J104" s="241">
        <v>40.183999999999997</v>
      </c>
      <c r="K104" s="242">
        <f t="shared" si="48"/>
        <v>80.367999999999995</v>
      </c>
      <c r="L104" s="242">
        <f t="shared" si="70"/>
        <v>50</v>
      </c>
      <c r="M104" s="241">
        <f t="shared" si="62"/>
        <v>100</v>
      </c>
      <c r="N104" s="241">
        <f t="shared" si="71"/>
        <v>0</v>
      </c>
      <c r="O104" s="241">
        <f t="shared" si="72"/>
        <v>-9.8160000000000025</v>
      </c>
      <c r="P104" s="241">
        <f t="shared" si="73"/>
        <v>-9.8160000000000007</v>
      </c>
      <c r="Q104" s="242"/>
      <c r="R104" s="242"/>
      <c r="S104" s="241">
        <v>-9.8160000000000007</v>
      </c>
      <c r="T104" s="241"/>
      <c r="U104" s="241">
        <f t="shared" si="74"/>
        <v>-1.7763568394002505E-15</v>
      </c>
      <c r="V104" s="241"/>
      <c r="W104" s="241"/>
      <c r="X104" s="241"/>
      <c r="Y104" s="241"/>
      <c r="Z104" s="239" t="s">
        <v>54</v>
      </c>
      <c r="AA104" s="239" t="s">
        <v>54</v>
      </c>
    </row>
    <row r="105" spans="1:669" ht="51" x14ac:dyDescent="0.2">
      <c r="A105" s="238"/>
      <c r="B105" s="238"/>
      <c r="C105" s="238" t="s">
        <v>64</v>
      </c>
      <c r="D105" s="258" t="s">
        <v>65</v>
      </c>
      <c r="E105" s="241">
        <v>2139</v>
      </c>
      <c r="F105" s="241">
        <v>1330</v>
      </c>
      <c r="G105" s="241">
        <v>1313</v>
      </c>
      <c r="H105" s="85">
        <v>1313</v>
      </c>
      <c r="I105" s="85">
        <f t="shared" si="69"/>
        <v>-17</v>
      </c>
      <c r="J105" s="241">
        <v>1313</v>
      </c>
      <c r="K105" s="242">
        <f t="shared" si="48"/>
        <v>100</v>
      </c>
      <c r="L105" s="242">
        <f t="shared" si="70"/>
        <v>2139</v>
      </c>
      <c r="M105" s="241">
        <f t="shared" si="62"/>
        <v>100</v>
      </c>
      <c r="N105" s="241">
        <f t="shared" si="71"/>
        <v>0</v>
      </c>
      <c r="O105" s="241">
        <f t="shared" si="72"/>
        <v>0</v>
      </c>
      <c r="P105" s="241">
        <f t="shared" si="73"/>
        <v>0</v>
      </c>
      <c r="Q105" s="241"/>
      <c r="R105" s="242"/>
      <c r="S105" s="241"/>
      <c r="T105" s="241"/>
      <c r="U105" s="241">
        <f t="shared" si="74"/>
        <v>0</v>
      </c>
      <c r="V105" s="241"/>
      <c r="W105" s="241"/>
      <c r="X105" s="241"/>
      <c r="Y105" s="241"/>
      <c r="Z105" s="239"/>
      <c r="AA105" s="239"/>
    </row>
    <row r="106" spans="1:669" ht="68.25" customHeight="1" x14ac:dyDescent="0.2">
      <c r="A106" s="245"/>
      <c r="B106" s="238"/>
      <c r="C106" s="250" t="s">
        <v>95</v>
      </c>
      <c r="D106" s="284" t="s">
        <v>96</v>
      </c>
      <c r="E106" s="241">
        <v>473</v>
      </c>
      <c r="F106" s="241">
        <v>473</v>
      </c>
      <c r="G106" s="241">
        <v>218</v>
      </c>
      <c r="H106" s="85">
        <v>467.99099999999999</v>
      </c>
      <c r="I106" s="85">
        <f t="shared" si="69"/>
        <v>-5.0090000000000146</v>
      </c>
      <c r="J106" s="241">
        <v>217.03</v>
      </c>
      <c r="K106" s="242">
        <f t="shared" si="48"/>
        <v>99.555045871559628</v>
      </c>
      <c r="L106" s="242">
        <f t="shared" si="70"/>
        <v>473</v>
      </c>
      <c r="M106" s="241">
        <f t="shared" si="62"/>
        <v>100</v>
      </c>
      <c r="N106" s="241">
        <f t="shared" si="71"/>
        <v>0</v>
      </c>
      <c r="O106" s="241">
        <f t="shared" si="72"/>
        <v>-0.96999999999999886</v>
      </c>
      <c r="P106" s="241">
        <f t="shared" si="73"/>
        <v>-0.96899999999999997</v>
      </c>
      <c r="Q106" s="242"/>
      <c r="R106" s="242"/>
      <c r="S106" s="241">
        <v>-0.96899999999999997</v>
      </c>
      <c r="T106" s="241"/>
      <c r="U106" s="241">
        <f t="shared" si="74"/>
        <v>-9.9999999999889067E-4</v>
      </c>
      <c r="V106" s="241"/>
      <c r="W106" s="241"/>
      <c r="X106" s="241"/>
      <c r="Y106" s="241"/>
      <c r="Z106" s="239" t="s">
        <v>54</v>
      </c>
      <c r="AA106" s="239" t="s">
        <v>54</v>
      </c>
    </row>
    <row r="107" spans="1:669" ht="69" customHeight="1" x14ac:dyDescent="0.2">
      <c r="A107" s="238"/>
      <c r="B107" s="238"/>
      <c r="C107" s="250" t="s">
        <v>71</v>
      </c>
      <c r="D107" s="246" t="s">
        <v>104</v>
      </c>
      <c r="E107" s="241">
        <v>803</v>
      </c>
      <c r="F107" s="241">
        <v>803</v>
      </c>
      <c r="G107" s="241">
        <v>433</v>
      </c>
      <c r="H107" s="85">
        <v>431.88900000000001</v>
      </c>
      <c r="I107" s="85">
        <f t="shared" si="69"/>
        <v>-371.11099999999999</v>
      </c>
      <c r="J107" s="241">
        <v>432.02800000000002</v>
      </c>
      <c r="K107" s="242">
        <f t="shared" si="48"/>
        <v>99.775519630484993</v>
      </c>
      <c r="L107" s="242">
        <f t="shared" si="70"/>
        <v>803</v>
      </c>
      <c r="M107" s="241">
        <f t="shared" si="62"/>
        <v>100</v>
      </c>
      <c r="N107" s="241">
        <f t="shared" si="71"/>
        <v>0</v>
      </c>
      <c r="O107" s="241">
        <f t="shared" si="72"/>
        <v>-0.97199999999997999</v>
      </c>
      <c r="P107" s="241">
        <f t="shared" si="73"/>
        <v>-0.97099999999999997</v>
      </c>
      <c r="Q107" s="241"/>
      <c r="R107" s="242"/>
      <c r="S107" s="241">
        <v>-0.97099999999999997</v>
      </c>
      <c r="T107" s="241"/>
      <c r="U107" s="241">
        <f t="shared" si="74"/>
        <v>-9.9999999998001687E-4</v>
      </c>
      <c r="V107" s="241"/>
      <c r="W107" s="241"/>
      <c r="X107" s="241"/>
      <c r="Y107" s="241"/>
      <c r="Z107" s="239" t="s">
        <v>54</v>
      </c>
      <c r="AA107" s="239" t="s">
        <v>54</v>
      </c>
    </row>
    <row r="108" spans="1:669" ht="25.5" x14ac:dyDescent="0.2">
      <c r="A108" s="238"/>
      <c r="B108" s="238"/>
      <c r="C108" s="238" t="s">
        <v>97</v>
      </c>
      <c r="D108" s="247" t="s">
        <v>98</v>
      </c>
      <c r="E108" s="241">
        <v>4065</v>
      </c>
      <c r="F108" s="241">
        <v>3903</v>
      </c>
      <c r="G108" s="241">
        <v>3903</v>
      </c>
      <c r="H108" s="85">
        <v>3903</v>
      </c>
      <c r="I108" s="85">
        <f t="shared" si="69"/>
        <v>0</v>
      </c>
      <c r="J108" s="241">
        <v>3903</v>
      </c>
      <c r="K108" s="242">
        <f t="shared" si="48"/>
        <v>100</v>
      </c>
      <c r="L108" s="242">
        <f t="shared" si="70"/>
        <v>4065</v>
      </c>
      <c r="M108" s="241">
        <f t="shared" si="62"/>
        <v>100</v>
      </c>
      <c r="N108" s="241">
        <f t="shared" si="71"/>
        <v>0</v>
      </c>
      <c r="O108" s="241">
        <f t="shared" si="72"/>
        <v>0</v>
      </c>
      <c r="P108" s="241">
        <f t="shared" si="73"/>
        <v>0</v>
      </c>
      <c r="Q108" s="242"/>
      <c r="R108" s="242"/>
      <c r="S108" s="241"/>
      <c r="T108" s="241"/>
      <c r="U108" s="241">
        <f t="shared" si="74"/>
        <v>0</v>
      </c>
      <c r="V108" s="241"/>
      <c r="W108" s="241"/>
      <c r="X108" s="241"/>
      <c r="Y108" s="241"/>
      <c r="Z108" s="239"/>
      <c r="AA108" s="239"/>
    </row>
    <row r="109" spans="1:669" ht="60.75" customHeight="1" x14ac:dyDescent="0.2">
      <c r="A109" s="238"/>
      <c r="B109" s="238"/>
      <c r="C109" s="250" t="s">
        <v>73</v>
      </c>
      <c r="D109" s="246" t="s">
        <v>74</v>
      </c>
      <c r="E109" s="241">
        <v>508</v>
      </c>
      <c r="F109" s="241">
        <v>508</v>
      </c>
      <c r="G109" s="241">
        <v>263</v>
      </c>
      <c r="H109" s="85">
        <v>377.536</v>
      </c>
      <c r="I109" s="85">
        <f t="shared" si="69"/>
        <v>-130.464</v>
      </c>
      <c r="J109" s="241">
        <v>263</v>
      </c>
      <c r="K109" s="242">
        <f t="shared" si="48"/>
        <v>100</v>
      </c>
      <c r="L109" s="242">
        <f t="shared" si="70"/>
        <v>508</v>
      </c>
      <c r="M109" s="241">
        <f t="shared" si="62"/>
        <v>100</v>
      </c>
      <c r="N109" s="241">
        <v>0</v>
      </c>
      <c r="O109" s="241">
        <f t="shared" si="72"/>
        <v>0</v>
      </c>
      <c r="P109" s="241">
        <f t="shared" si="73"/>
        <v>0</v>
      </c>
      <c r="Q109" s="242"/>
      <c r="R109" s="242"/>
      <c r="S109" s="241"/>
      <c r="T109" s="241"/>
      <c r="U109" s="241">
        <v>0</v>
      </c>
      <c r="V109" s="260"/>
      <c r="W109" s="260"/>
      <c r="X109" s="260"/>
      <c r="Y109" s="241"/>
      <c r="Z109" s="239"/>
      <c r="AA109" s="239" t="s">
        <v>54</v>
      </c>
    </row>
    <row r="110" spans="1:669" ht="65.25" customHeight="1" x14ac:dyDescent="0.2">
      <c r="A110" s="245"/>
      <c r="B110" s="238"/>
      <c r="C110" s="250" t="s">
        <v>75</v>
      </c>
      <c r="D110" s="246" t="s">
        <v>76</v>
      </c>
      <c r="E110" s="241">
        <v>2785</v>
      </c>
      <c r="F110" s="241">
        <v>2785</v>
      </c>
      <c r="G110" s="241">
        <v>2585</v>
      </c>
      <c r="H110" s="85">
        <v>2524.13</v>
      </c>
      <c r="I110" s="85">
        <f t="shared" si="69"/>
        <v>-260.86999999999989</v>
      </c>
      <c r="J110" s="241">
        <v>2324.13</v>
      </c>
      <c r="K110" s="242">
        <f t="shared" si="48"/>
        <v>89.90831721470019</v>
      </c>
      <c r="L110" s="242">
        <f t="shared" si="70"/>
        <v>2785</v>
      </c>
      <c r="M110" s="241">
        <f t="shared" si="62"/>
        <v>100</v>
      </c>
      <c r="N110" s="241">
        <f t="shared" ref="N110:N113" si="75">L110-E110</f>
        <v>0</v>
      </c>
      <c r="O110" s="241">
        <f t="shared" si="72"/>
        <v>-260.86999999999989</v>
      </c>
      <c r="P110" s="241">
        <f t="shared" si="73"/>
        <v>-260.87</v>
      </c>
      <c r="Q110" s="242"/>
      <c r="R110" s="242"/>
      <c r="S110" s="242">
        <v>-260.87</v>
      </c>
      <c r="T110" s="242"/>
      <c r="U110" s="241">
        <v>0</v>
      </c>
      <c r="V110" s="241"/>
      <c r="W110" s="241"/>
      <c r="X110" s="241"/>
      <c r="Y110" s="241"/>
      <c r="Z110" s="239" t="s">
        <v>54</v>
      </c>
      <c r="AA110" s="239" t="s">
        <v>54</v>
      </c>
    </row>
    <row r="111" spans="1:669" ht="68.25" customHeight="1" x14ac:dyDescent="0.2">
      <c r="A111" s="238"/>
      <c r="B111" s="238"/>
      <c r="C111" s="250" t="s">
        <v>77</v>
      </c>
      <c r="D111" s="246" t="s">
        <v>78</v>
      </c>
      <c r="E111" s="241">
        <v>565</v>
      </c>
      <c r="F111" s="241">
        <v>565</v>
      </c>
      <c r="G111" s="241">
        <v>258</v>
      </c>
      <c r="H111" s="85">
        <v>257.517</v>
      </c>
      <c r="I111" s="85">
        <f t="shared" si="69"/>
        <v>-307.483</v>
      </c>
      <c r="J111" s="241">
        <v>257.517</v>
      </c>
      <c r="K111" s="242">
        <f t="shared" si="48"/>
        <v>99.812790697674416</v>
      </c>
      <c r="L111" s="242">
        <f t="shared" si="70"/>
        <v>565</v>
      </c>
      <c r="M111" s="241">
        <f t="shared" si="62"/>
        <v>100</v>
      </c>
      <c r="N111" s="241">
        <f t="shared" si="75"/>
        <v>0</v>
      </c>
      <c r="O111" s="241">
        <f t="shared" si="72"/>
        <v>-0.48300000000000409</v>
      </c>
      <c r="P111" s="241">
        <f t="shared" si="73"/>
        <v>-0.48299999999999998</v>
      </c>
      <c r="Q111" s="241"/>
      <c r="R111" s="242"/>
      <c r="S111" s="241">
        <v>-0.48299999999999998</v>
      </c>
      <c r="T111" s="241"/>
      <c r="U111" s="241">
        <f t="shared" ref="U111:U117" si="76">O111-P111-T111</f>
        <v>-4.1078251911130792E-15</v>
      </c>
      <c r="V111" s="241"/>
      <c r="W111" s="241"/>
      <c r="X111" s="241"/>
      <c r="Y111" s="241"/>
      <c r="Z111" s="239" t="s">
        <v>54</v>
      </c>
      <c r="AA111" s="239" t="s">
        <v>54</v>
      </c>
    </row>
    <row r="112" spans="1:669" ht="69.75" customHeight="1" x14ac:dyDescent="0.2">
      <c r="A112" s="245"/>
      <c r="B112" s="238"/>
      <c r="C112" s="250" t="s">
        <v>79</v>
      </c>
      <c r="D112" s="246" t="s">
        <v>80</v>
      </c>
      <c r="E112" s="242">
        <v>160</v>
      </c>
      <c r="F112" s="242">
        <v>160</v>
      </c>
      <c r="G112" s="242">
        <v>160</v>
      </c>
      <c r="H112" s="86">
        <v>156.048</v>
      </c>
      <c r="I112" s="85">
        <f t="shared" si="69"/>
        <v>-3.9519999999999982</v>
      </c>
      <c r="J112" s="242">
        <v>156.048</v>
      </c>
      <c r="K112" s="242">
        <f t="shared" si="48"/>
        <v>97.53</v>
      </c>
      <c r="L112" s="242">
        <f t="shared" si="70"/>
        <v>160</v>
      </c>
      <c r="M112" s="241">
        <f t="shared" si="62"/>
        <v>100</v>
      </c>
      <c r="N112" s="241">
        <f t="shared" si="75"/>
        <v>0</v>
      </c>
      <c r="O112" s="241">
        <f t="shared" si="72"/>
        <v>-3.9519999999999982</v>
      </c>
      <c r="P112" s="241">
        <f t="shared" si="73"/>
        <v>-3.952</v>
      </c>
      <c r="Q112" s="242"/>
      <c r="R112" s="253"/>
      <c r="S112" s="253">
        <v>-3.952</v>
      </c>
      <c r="T112" s="242"/>
      <c r="U112" s="241">
        <v>0</v>
      </c>
      <c r="V112" s="241"/>
      <c r="W112" s="241"/>
      <c r="X112" s="241"/>
      <c r="Y112" s="241"/>
      <c r="Z112" s="239" t="s">
        <v>54</v>
      </c>
      <c r="AA112" s="239" t="s">
        <v>54</v>
      </c>
    </row>
    <row r="113" spans="1:669" ht="25.5" x14ac:dyDescent="0.2">
      <c r="A113" s="245"/>
      <c r="B113" s="238"/>
      <c r="C113" s="238" t="s">
        <v>83</v>
      </c>
      <c r="D113" s="247" t="s">
        <v>84</v>
      </c>
      <c r="E113" s="241">
        <v>15</v>
      </c>
      <c r="F113" s="241">
        <v>15</v>
      </c>
      <c r="G113" s="241">
        <v>9</v>
      </c>
      <c r="H113" s="85">
        <v>9</v>
      </c>
      <c r="I113" s="85">
        <f t="shared" si="69"/>
        <v>-6</v>
      </c>
      <c r="J113" s="241">
        <v>9</v>
      </c>
      <c r="K113" s="242">
        <f t="shared" si="48"/>
        <v>100</v>
      </c>
      <c r="L113" s="242">
        <f t="shared" si="70"/>
        <v>15</v>
      </c>
      <c r="M113" s="241">
        <f t="shared" si="62"/>
        <v>100</v>
      </c>
      <c r="N113" s="241">
        <f t="shared" si="75"/>
        <v>0</v>
      </c>
      <c r="O113" s="241">
        <f t="shared" si="72"/>
        <v>0</v>
      </c>
      <c r="P113" s="241">
        <f t="shared" si="73"/>
        <v>0</v>
      </c>
      <c r="Q113" s="242"/>
      <c r="R113" s="242"/>
      <c r="S113" s="241"/>
      <c r="T113" s="241"/>
      <c r="U113" s="241">
        <f t="shared" si="76"/>
        <v>0</v>
      </c>
      <c r="V113" s="241"/>
      <c r="W113" s="241"/>
      <c r="X113" s="241"/>
      <c r="Y113" s="241"/>
      <c r="Z113" s="239"/>
      <c r="AA113" s="239" t="s">
        <v>205</v>
      </c>
    </row>
    <row r="114" spans="1:669" s="254" customFormat="1" ht="79.5" customHeight="1" x14ac:dyDescent="0.2">
      <c r="A114" s="238" t="s">
        <v>87</v>
      </c>
      <c r="B114" s="238"/>
      <c r="C114" s="238"/>
      <c r="D114" s="46" t="s">
        <v>261</v>
      </c>
      <c r="E114" s="241">
        <f t="shared" ref="E114:J114" si="77">E115</f>
        <v>536343</v>
      </c>
      <c r="F114" s="241">
        <f t="shared" si="77"/>
        <v>416148</v>
      </c>
      <c r="G114" s="241">
        <f t="shared" si="77"/>
        <v>408309</v>
      </c>
      <c r="H114" s="85">
        <f t="shared" si="77"/>
        <v>409745.82799999998</v>
      </c>
      <c r="I114" s="85">
        <f t="shared" si="77"/>
        <v>-6402.1719999999996</v>
      </c>
      <c r="J114" s="241">
        <f t="shared" si="77"/>
        <v>406649.10099999997</v>
      </c>
      <c r="K114" s="242">
        <f t="shared" si="48"/>
        <v>99.59346989657341</v>
      </c>
      <c r="L114" s="241">
        <f t="shared" ref="L114:O114" si="78">L115</f>
        <v>536343</v>
      </c>
      <c r="M114" s="241">
        <f t="shared" si="62"/>
        <v>100</v>
      </c>
      <c r="N114" s="241">
        <f t="shared" si="78"/>
        <v>0</v>
      </c>
      <c r="O114" s="241">
        <f t="shared" si="78"/>
        <v>-1659.8990000000006</v>
      </c>
      <c r="P114" s="241">
        <f>+Q114+R114+S114</f>
        <v>-1659.8960000000002</v>
      </c>
      <c r="Q114" s="241">
        <f t="shared" ref="Q114:U114" si="79">Q115</f>
        <v>0</v>
      </c>
      <c r="R114" s="241">
        <f t="shared" si="79"/>
        <v>-190.41200000000001</v>
      </c>
      <c r="S114" s="241">
        <f t="shared" si="79"/>
        <v>-1469.4840000000002</v>
      </c>
      <c r="T114" s="241">
        <f t="shared" si="79"/>
        <v>0</v>
      </c>
      <c r="U114" s="241">
        <f t="shared" si="79"/>
        <v>0</v>
      </c>
      <c r="V114" s="263"/>
      <c r="W114" s="263"/>
      <c r="X114" s="263"/>
      <c r="Y114" s="263"/>
      <c r="Z114" s="267"/>
      <c r="AB114" s="236"/>
      <c r="AC114" s="262"/>
      <c r="AD114" s="262"/>
      <c r="AE114" s="262"/>
      <c r="AF114" s="262"/>
      <c r="AG114" s="262"/>
      <c r="AH114" s="262"/>
      <c r="AI114" s="262"/>
      <c r="AJ114" s="262"/>
      <c r="AK114" s="262"/>
      <c r="AL114" s="262"/>
      <c r="AM114" s="262"/>
      <c r="AN114" s="262"/>
      <c r="AO114" s="262"/>
      <c r="AP114" s="262"/>
      <c r="AQ114" s="262"/>
      <c r="AR114" s="262"/>
      <c r="AS114" s="262"/>
      <c r="AT114" s="262"/>
      <c r="AU114" s="262"/>
      <c r="AV114" s="262"/>
      <c r="AW114" s="262"/>
      <c r="AX114" s="262"/>
      <c r="AY114" s="262"/>
      <c r="AZ114" s="262"/>
      <c r="BA114" s="262"/>
      <c r="BB114" s="262"/>
      <c r="BC114" s="262"/>
      <c r="BD114" s="262"/>
      <c r="BE114" s="262"/>
      <c r="BF114" s="262"/>
      <c r="BG114" s="262"/>
      <c r="BH114" s="262"/>
      <c r="BI114" s="262"/>
      <c r="BJ114" s="262"/>
      <c r="BK114" s="262"/>
      <c r="BL114" s="262"/>
      <c r="BM114" s="262"/>
      <c r="BN114" s="262"/>
      <c r="BO114" s="262"/>
      <c r="BP114" s="262"/>
      <c r="BQ114" s="262"/>
      <c r="BR114" s="262"/>
      <c r="BS114" s="262"/>
      <c r="BT114" s="262"/>
      <c r="BU114" s="262"/>
      <c r="BV114" s="262"/>
      <c r="BW114" s="262"/>
      <c r="BX114" s="262"/>
      <c r="BY114" s="262"/>
      <c r="BZ114" s="262"/>
      <c r="CA114" s="262"/>
      <c r="CB114" s="262"/>
      <c r="CC114" s="262"/>
      <c r="CD114" s="262"/>
      <c r="CE114" s="262"/>
      <c r="CF114" s="262"/>
      <c r="CG114" s="262"/>
      <c r="CH114" s="262"/>
      <c r="CI114" s="262"/>
      <c r="CJ114" s="262"/>
      <c r="CK114" s="262"/>
      <c r="CL114" s="262"/>
      <c r="CM114" s="262"/>
      <c r="CN114" s="262"/>
      <c r="CO114" s="262"/>
      <c r="CP114" s="262"/>
      <c r="CQ114" s="262"/>
      <c r="CR114" s="262"/>
      <c r="CS114" s="262"/>
      <c r="CT114" s="262"/>
      <c r="CU114" s="262"/>
      <c r="CV114" s="262"/>
      <c r="CW114" s="262"/>
      <c r="CX114" s="262"/>
      <c r="CY114" s="262"/>
      <c r="CZ114" s="262"/>
      <c r="DA114" s="262"/>
      <c r="DB114" s="262"/>
      <c r="DC114" s="262"/>
      <c r="DD114" s="262"/>
      <c r="DE114" s="262"/>
      <c r="DF114" s="262"/>
      <c r="DG114" s="262"/>
      <c r="DH114" s="262"/>
      <c r="DI114" s="262"/>
      <c r="DJ114" s="262"/>
      <c r="DK114" s="262"/>
      <c r="DL114" s="262"/>
      <c r="DM114" s="262"/>
      <c r="DN114" s="262"/>
      <c r="DO114" s="262"/>
      <c r="DP114" s="262"/>
      <c r="DQ114" s="262"/>
      <c r="DR114" s="262"/>
      <c r="DS114" s="262"/>
      <c r="DT114" s="262"/>
      <c r="DU114" s="262"/>
      <c r="DV114" s="262"/>
      <c r="DW114" s="262"/>
      <c r="DX114" s="262"/>
      <c r="DY114" s="262"/>
      <c r="DZ114" s="262"/>
      <c r="EA114" s="262"/>
      <c r="EB114" s="262"/>
      <c r="EC114" s="262"/>
      <c r="ED114" s="262"/>
      <c r="EE114" s="262"/>
      <c r="EF114" s="262"/>
      <c r="EG114" s="262"/>
      <c r="EH114" s="262"/>
      <c r="EI114" s="262"/>
      <c r="EJ114" s="262"/>
      <c r="EK114" s="262"/>
      <c r="EL114" s="262"/>
      <c r="EM114" s="262"/>
      <c r="EN114" s="262"/>
      <c r="EO114" s="262"/>
      <c r="EP114" s="262"/>
      <c r="EQ114" s="262"/>
      <c r="ER114" s="262"/>
      <c r="ES114" s="262"/>
      <c r="ET114" s="262"/>
      <c r="EU114" s="262"/>
      <c r="EV114" s="262"/>
      <c r="EW114" s="262"/>
      <c r="EX114" s="262"/>
      <c r="EY114" s="262"/>
      <c r="EZ114" s="262"/>
      <c r="FA114" s="262"/>
      <c r="FB114" s="262"/>
      <c r="FC114" s="262"/>
      <c r="FD114" s="262"/>
      <c r="FE114" s="262"/>
      <c r="FF114" s="262"/>
      <c r="FG114" s="262"/>
      <c r="FH114" s="262"/>
      <c r="FI114" s="262"/>
      <c r="FJ114" s="262"/>
      <c r="FK114" s="262"/>
      <c r="FL114" s="262"/>
      <c r="FM114" s="262"/>
      <c r="FN114" s="262"/>
      <c r="FO114" s="262"/>
      <c r="FP114" s="262"/>
      <c r="FQ114" s="262"/>
      <c r="FR114" s="262"/>
      <c r="FS114" s="262"/>
      <c r="FT114" s="262"/>
      <c r="FU114" s="262"/>
      <c r="FV114" s="262"/>
      <c r="FW114" s="262"/>
      <c r="FX114" s="262"/>
      <c r="FY114" s="262"/>
      <c r="FZ114" s="262"/>
      <c r="GA114" s="262"/>
      <c r="GB114" s="262"/>
      <c r="GC114" s="262"/>
      <c r="GD114" s="262"/>
      <c r="GE114" s="262"/>
      <c r="GF114" s="262"/>
      <c r="GG114" s="262"/>
      <c r="GH114" s="262"/>
      <c r="GI114" s="262"/>
      <c r="GJ114" s="262"/>
      <c r="GK114" s="262"/>
      <c r="GL114" s="262"/>
      <c r="GM114" s="262"/>
      <c r="GN114" s="262"/>
      <c r="GO114" s="262"/>
      <c r="GP114" s="262"/>
      <c r="GQ114" s="262"/>
      <c r="GR114" s="262"/>
      <c r="GS114" s="262"/>
      <c r="GT114" s="262"/>
      <c r="GU114" s="262"/>
      <c r="GV114" s="262"/>
      <c r="GW114" s="262"/>
      <c r="GX114" s="262"/>
      <c r="GY114" s="262"/>
      <c r="GZ114" s="262"/>
      <c r="HA114" s="262"/>
      <c r="HB114" s="262"/>
      <c r="HC114" s="262"/>
      <c r="HD114" s="262"/>
      <c r="HE114" s="262"/>
      <c r="HF114" s="262"/>
      <c r="HG114" s="262"/>
      <c r="HH114" s="262"/>
      <c r="HI114" s="262"/>
      <c r="HJ114" s="262"/>
      <c r="HK114" s="262"/>
      <c r="HL114" s="262"/>
      <c r="HM114" s="262"/>
      <c r="HN114" s="262"/>
      <c r="HO114" s="262"/>
      <c r="HP114" s="262"/>
      <c r="HQ114" s="262"/>
      <c r="HR114" s="262"/>
      <c r="HS114" s="262"/>
      <c r="HT114" s="262"/>
      <c r="HU114" s="262"/>
      <c r="HV114" s="262"/>
      <c r="HW114" s="262"/>
      <c r="HX114" s="262"/>
      <c r="HY114" s="262"/>
      <c r="HZ114" s="262"/>
      <c r="IA114" s="262"/>
      <c r="IB114" s="262"/>
      <c r="IC114" s="262"/>
      <c r="ID114" s="262"/>
      <c r="IE114" s="262"/>
      <c r="IF114" s="262"/>
      <c r="IG114" s="262"/>
      <c r="IH114" s="262"/>
      <c r="II114" s="262"/>
      <c r="IJ114" s="262"/>
      <c r="IK114" s="262"/>
      <c r="IL114" s="262"/>
      <c r="IM114" s="262"/>
      <c r="IN114" s="262"/>
      <c r="IO114" s="262"/>
      <c r="IP114" s="262"/>
      <c r="IQ114" s="262"/>
      <c r="IR114" s="262"/>
      <c r="IS114" s="262"/>
      <c r="IT114" s="262"/>
      <c r="IU114" s="262"/>
      <c r="IV114" s="262"/>
      <c r="IW114" s="262"/>
      <c r="IX114" s="262"/>
      <c r="IY114" s="262"/>
      <c r="IZ114" s="262"/>
      <c r="JA114" s="262"/>
      <c r="JB114" s="262"/>
      <c r="JC114" s="262"/>
      <c r="JD114" s="262"/>
      <c r="JE114" s="262"/>
      <c r="JF114" s="262"/>
      <c r="JG114" s="262"/>
      <c r="JH114" s="262"/>
      <c r="JI114" s="262"/>
      <c r="JJ114" s="262"/>
      <c r="JK114" s="262"/>
      <c r="JL114" s="262"/>
      <c r="JM114" s="262"/>
      <c r="JN114" s="262"/>
      <c r="JO114" s="262"/>
      <c r="JP114" s="262"/>
      <c r="JQ114" s="262"/>
      <c r="JR114" s="262"/>
      <c r="JS114" s="262"/>
      <c r="JT114" s="262"/>
      <c r="JU114" s="262"/>
      <c r="JV114" s="262"/>
      <c r="JW114" s="262"/>
      <c r="JX114" s="262"/>
      <c r="JY114" s="262"/>
      <c r="JZ114" s="262"/>
      <c r="KA114" s="262"/>
      <c r="KB114" s="262"/>
      <c r="KC114" s="262"/>
      <c r="KD114" s="262"/>
      <c r="KE114" s="262"/>
      <c r="KF114" s="262"/>
      <c r="KG114" s="262"/>
      <c r="KH114" s="262"/>
      <c r="KI114" s="262"/>
      <c r="KJ114" s="262"/>
      <c r="KK114" s="262"/>
      <c r="KL114" s="262"/>
      <c r="KM114" s="262"/>
      <c r="KN114" s="262"/>
      <c r="KO114" s="262"/>
      <c r="KP114" s="262"/>
      <c r="KQ114" s="262"/>
      <c r="KR114" s="262"/>
      <c r="KS114" s="262"/>
      <c r="KT114" s="262"/>
      <c r="KU114" s="262"/>
      <c r="KV114" s="262"/>
      <c r="KW114" s="262"/>
      <c r="KX114" s="262"/>
      <c r="KY114" s="262"/>
      <c r="KZ114" s="262"/>
      <c r="LA114" s="262"/>
      <c r="LB114" s="262"/>
      <c r="LC114" s="262"/>
      <c r="LD114" s="262"/>
      <c r="LE114" s="262"/>
      <c r="LF114" s="262"/>
      <c r="LG114" s="262"/>
      <c r="LH114" s="262"/>
      <c r="LI114" s="262"/>
      <c r="LJ114" s="262"/>
      <c r="LK114" s="262"/>
      <c r="LL114" s="262"/>
      <c r="LM114" s="262"/>
      <c r="LN114" s="262"/>
      <c r="LO114" s="262"/>
      <c r="LP114" s="262"/>
      <c r="LQ114" s="262"/>
      <c r="LR114" s="262"/>
      <c r="LS114" s="262"/>
      <c r="LT114" s="262"/>
      <c r="LU114" s="262"/>
      <c r="LV114" s="262"/>
      <c r="LW114" s="262"/>
      <c r="LX114" s="262"/>
      <c r="LY114" s="262"/>
      <c r="LZ114" s="262"/>
      <c r="MA114" s="262"/>
      <c r="MB114" s="262"/>
      <c r="MC114" s="262"/>
      <c r="MD114" s="262"/>
      <c r="ME114" s="262"/>
      <c r="MF114" s="262"/>
      <c r="MG114" s="262"/>
      <c r="MH114" s="262"/>
      <c r="MI114" s="262"/>
      <c r="MJ114" s="262"/>
      <c r="MK114" s="262"/>
      <c r="ML114" s="262"/>
      <c r="MM114" s="262"/>
      <c r="MN114" s="262"/>
      <c r="MO114" s="262"/>
      <c r="MP114" s="262"/>
      <c r="MQ114" s="262"/>
      <c r="MR114" s="262"/>
      <c r="MS114" s="262"/>
      <c r="MT114" s="262"/>
      <c r="MU114" s="262"/>
      <c r="MV114" s="262"/>
      <c r="MW114" s="262"/>
      <c r="MX114" s="262"/>
      <c r="MY114" s="262"/>
      <c r="MZ114" s="262"/>
      <c r="NA114" s="262"/>
      <c r="NB114" s="262"/>
      <c r="NC114" s="262"/>
      <c r="ND114" s="262"/>
      <c r="NE114" s="262"/>
      <c r="NF114" s="262"/>
      <c r="NG114" s="262"/>
      <c r="NH114" s="262"/>
      <c r="NI114" s="262"/>
      <c r="NJ114" s="262"/>
      <c r="NK114" s="262"/>
      <c r="NL114" s="262"/>
      <c r="NM114" s="262"/>
      <c r="NN114" s="262"/>
      <c r="NO114" s="262"/>
      <c r="NP114" s="262"/>
      <c r="NQ114" s="262"/>
      <c r="NR114" s="262"/>
      <c r="NS114" s="262"/>
      <c r="NT114" s="262"/>
      <c r="NU114" s="262"/>
      <c r="NV114" s="262"/>
      <c r="NW114" s="262"/>
      <c r="NX114" s="262"/>
      <c r="NY114" s="262"/>
      <c r="NZ114" s="262"/>
      <c r="OA114" s="262"/>
      <c r="OB114" s="262"/>
      <c r="OC114" s="262"/>
      <c r="OD114" s="262"/>
      <c r="OE114" s="262"/>
      <c r="OF114" s="262"/>
      <c r="OG114" s="262"/>
      <c r="OH114" s="262"/>
      <c r="OI114" s="262"/>
      <c r="OJ114" s="262"/>
      <c r="OK114" s="262"/>
      <c r="OL114" s="262"/>
      <c r="OM114" s="262"/>
      <c r="ON114" s="262"/>
      <c r="OO114" s="262"/>
      <c r="OP114" s="262"/>
      <c r="OQ114" s="262"/>
      <c r="OR114" s="262"/>
      <c r="OS114" s="262"/>
      <c r="OT114" s="262"/>
      <c r="OU114" s="262"/>
      <c r="OV114" s="262"/>
      <c r="OW114" s="262"/>
      <c r="OX114" s="262"/>
      <c r="OY114" s="262"/>
      <c r="OZ114" s="262"/>
      <c r="PA114" s="262"/>
      <c r="PB114" s="262"/>
      <c r="PC114" s="262"/>
      <c r="PD114" s="262"/>
      <c r="PE114" s="262"/>
      <c r="PF114" s="262"/>
      <c r="PG114" s="262"/>
      <c r="PH114" s="262"/>
      <c r="PI114" s="262"/>
      <c r="PJ114" s="262"/>
      <c r="PK114" s="262"/>
      <c r="PL114" s="262"/>
      <c r="PM114" s="262"/>
      <c r="PN114" s="262"/>
      <c r="PO114" s="262"/>
      <c r="PP114" s="262"/>
      <c r="PQ114" s="262"/>
      <c r="PR114" s="262"/>
      <c r="PS114" s="262"/>
      <c r="PT114" s="262"/>
      <c r="PU114" s="262"/>
      <c r="PV114" s="262"/>
      <c r="PW114" s="262"/>
      <c r="PX114" s="262"/>
      <c r="PY114" s="262"/>
      <c r="PZ114" s="262"/>
      <c r="QA114" s="262"/>
      <c r="QB114" s="262"/>
      <c r="QC114" s="262"/>
      <c r="QD114" s="262"/>
      <c r="QE114" s="262"/>
      <c r="QF114" s="262"/>
      <c r="QG114" s="262"/>
      <c r="QH114" s="262"/>
      <c r="QI114" s="262"/>
      <c r="QJ114" s="262"/>
      <c r="QK114" s="262"/>
      <c r="QL114" s="262"/>
      <c r="QM114" s="262"/>
      <c r="QN114" s="262"/>
      <c r="QO114" s="262"/>
      <c r="QP114" s="262"/>
      <c r="QQ114" s="262"/>
      <c r="QR114" s="262"/>
      <c r="QS114" s="262"/>
      <c r="QT114" s="262"/>
      <c r="QU114" s="262"/>
      <c r="QV114" s="262"/>
      <c r="QW114" s="262"/>
      <c r="QX114" s="262"/>
      <c r="QY114" s="262"/>
      <c r="QZ114" s="262"/>
      <c r="RA114" s="262"/>
      <c r="RB114" s="262"/>
      <c r="RC114" s="262"/>
      <c r="RD114" s="262"/>
      <c r="RE114" s="262"/>
      <c r="RF114" s="262"/>
      <c r="RG114" s="262"/>
      <c r="RH114" s="262"/>
      <c r="RI114" s="262"/>
      <c r="RJ114" s="262"/>
      <c r="RK114" s="262"/>
      <c r="RL114" s="262"/>
      <c r="RM114" s="262"/>
      <c r="RN114" s="262"/>
      <c r="RO114" s="262"/>
      <c r="RP114" s="262"/>
      <c r="RQ114" s="262"/>
      <c r="RR114" s="262"/>
      <c r="RS114" s="262"/>
      <c r="RT114" s="262"/>
      <c r="RU114" s="262"/>
      <c r="RV114" s="262"/>
      <c r="RW114" s="262"/>
      <c r="RX114" s="262"/>
      <c r="RY114" s="262"/>
      <c r="RZ114" s="262"/>
      <c r="SA114" s="262"/>
      <c r="SB114" s="262"/>
      <c r="SC114" s="262"/>
      <c r="SD114" s="262"/>
      <c r="SE114" s="262"/>
      <c r="SF114" s="262"/>
      <c r="SG114" s="262"/>
      <c r="SH114" s="262"/>
      <c r="SI114" s="262"/>
      <c r="SJ114" s="262"/>
      <c r="SK114" s="262"/>
      <c r="SL114" s="262"/>
      <c r="SM114" s="262"/>
      <c r="SN114" s="262"/>
      <c r="SO114" s="262"/>
      <c r="SP114" s="262"/>
      <c r="SQ114" s="262"/>
      <c r="SR114" s="262"/>
      <c r="SS114" s="262"/>
      <c r="ST114" s="262"/>
      <c r="SU114" s="262"/>
      <c r="SV114" s="262"/>
      <c r="SW114" s="262"/>
      <c r="SX114" s="262"/>
      <c r="SY114" s="262"/>
      <c r="SZ114" s="262"/>
      <c r="TA114" s="262"/>
      <c r="TB114" s="262"/>
      <c r="TC114" s="262"/>
      <c r="TD114" s="262"/>
      <c r="TE114" s="262"/>
      <c r="TF114" s="262"/>
      <c r="TG114" s="262"/>
      <c r="TH114" s="262"/>
      <c r="TI114" s="262"/>
      <c r="TJ114" s="262"/>
      <c r="TK114" s="262"/>
      <c r="TL114" s="262"/>
      <c r="TM114" s="262"/>
      <c r="TN114" s="262"/>
      <c r="TO114" s="262"/>
      <c r="TP114" s="262"/>
      <c r="TQ114" s="262"/>
      <c r="TR114" s="262"/>
      <c r="TS114" s="262"/>
      <c r="TT114" s="262"/>
      <c r="TU114" s="262"/>
      <c r="TV114" s="262"/>
      <c r="TW114" s="262"/>
      <c r="TX114" s="262"/>
      <c r="TY114" s="262"/>
      <c r="TZ114" s="262"/>
      <c r="UA114" s="262"/>
      <c r="UB114" s="262"/>
      <c r="UC114" s="262"/>
      <c r="UD114" s="262"/>
      <c r="UE114" s="262"/>
      <c r="UF114" s="262"/>
      <c r="UG114" s="262"/>
      <c r="UH114" s="262"/>
      <c r="UI114" s="262"/>
      <c r="UJ114" s="262"/>
      <c r="UK114" s="262"/>
      <c r="UL114" s="262"/>
      <c r="UM114" s="262"/>
      <c r="UN114" s="262"/>
      <c r="UO114" s="262"/>
      <c r="UP114" s="262"/>
      <c r="UQ114" s="262"/>
      <c r="UR114" s="262"/>
      <c r="US114" s="262"/>
      <c r="UT114" s="262"/>
      <c r="UU114" s="262"/>
      <c r="UV114" s="262"/>
      <c r="UW114" s="262"/>
      <c r="UX114" s="262"/>
      <c r="UY114" s="262"/>
      <c r="UZ114" s="262"/>
      <c r="VA114" s="262"/>
      <c r="VB114" s="262"/>
      <c r="VC114" s="262"/>
      <c r="VD114" s="262"/>
      <c r="VE114" s="262"/>
      <c r="VF114" s="262"/>
      <c r="VG114" s="262"/>
      <c r="VH114" s="262"/>
      <c r="VI114" s="262"/>
      <c r="VJ114" s="262"/>
      <c r="VK114" s="262"/>
      <c r="VL114" s="262"/>
      <c r="VM114" s="262"/>
      <c r="VN114" s="262"/>
      <c r="VO114" s="262"/>
      <c r="VP114" s="262"/>
      <c r="VQ114" s="262"/>
      <c r="VR114" s="262"/>
      <c r="VS114" s="262"/>
      <c r="VT114" s="262"/>
      <c r="VU114" s="262"/>
      <c r="VV114" s="262"/>
      <c r="VW114" s="262"/>
      <c r="VX114" s="262"/>
      <c r="VY114" s="262"/>
      <c r="VZ114" s="262"/>
      <c r="WA114" s="262"/>
      <c r="WB114" s="262"/>
      <c r="WC114" s="262"/>
      <c r="WD114" s="262"/>
      <c r="WE114" s="262"/>
      <c r="WF114" s="262"/>
      <c r="WG114" s="262"/>
      <c r="WH114" s="262"/>
      <c r="WI114" s="262"/>
      <c r="WJ114" s="262"/>
      <c r="WK114" s="262"/>
      <c r="WL114" s="262"/>
      <c r="WM114" s="262"/>
      <c r="WN114" s="262"/>
      <c r="WO114" s="262"/>
      <c r="WP114" s="262"/>
      <c r="WQ114" s="262"/>
      <c r="WR114" s="262"/>
      <c r="WS114" s="262"/>
      <c r="WT114" s="262"/>
      <c r="WU114" s="262"/>
      <c r="WV114" s="262"/>
      <c r="WW114" s="262"/>
      <c r="WX114" s="262"/>
      <c r="WY114" s="262"/>
      <c r="WZ114" s="262"/>
      <c r="XA114" s="262"/>
      <c r="XB114" s="262"/>
      <c r="XC114" s="262"/>
      <c r="XD114" s="262"/>
      <c r="XE114" s="262"/>
      <c r="XF114" s="262"/>
      <c r="XG114" s="262"/>
      <c r="XH114" s="262"/>
      <c r="XI114" s="262"/>
      <c r="XJ114" s="262"/>
      <c r="XK114" s="262"/>
      <c r="XL114" s="262"/>
      <c r="XM114" s="262"/>
      <c r="XN114" s="262"/>
      <c r="XO114" s="262"/>
      <c r="XP114" s="262"/>
      <c r="XQ114" s="262"/>
      <c r="XR114" s="262"/>
      <c r="XS114" s="262"/>
      <c r="XT114" s="262"/>
      <c r="XU114" s="262"/>
      <c r="XV114" s="262"/>
      <c r="XW114" s="262"/>
      <c r="XX114" s="262"/>
      <c r="XY114" s="262"/>
      <c r="XZ114" s="262"/>
      <c r="YA114" s="262"/>
      <c r="YB114" s="262"/>
      <c r="YC114" s="262"/>
      <c r="YD114" s="262"/>
      <c r="YE114" s="262"/>
      <c r="YF114" s="262"/>
      <c r="YG114" s="262"/>
      <c r="YH114" s="262"/>
      <c r="YI114" s="262"/>
      <c r="YJ114" s="262"/>
      <c r="YK114" s="262"/>
      <c r="YL114" s="262"/>
      <c r="YM114" s="262"/>
      <c r="YN114" s="262"/>
      <c r="YO114" s="262"/>
      <c r="YP114" s="262"/>
      <c r="YQ114" s="262"/>
      <c r="YR114" s="262"/>
      <c r="YS114" s="262"/>
    </row>
    <row r="115" spans="1:669" s="254" customFormat="1" ht="28.5" customHeight="1" x14ac:dyDescent="0.2">
      <c r="B115" s="238" t="s">
        <v>46</v>
      </c>
      <c r="C115" s="250"/>
      <c r="D115" s="247" t="s">
        <v>47</v>
      </c>
      <c r="E115" s="241">
        <f t="shared" ref="E115:J115" si="80">SUM(E116:E130)</f>
        <v>536343</v>
      </c>
      <c r="F115" s="241">
        <f t="shared" si="80"/>
        <v>416148</v>
      </c>
      <c r="G115" s="241">
        <f t="shared" si="80"/>
        <v>408309</v>
      </c>
      <c r="H115" s="441">
        <f t="shared" si="80"/>
        <v>409745.82799999998</v>
      </c>
      <c r="I115" s="85">
        <f t="shared" si="80"/>
        <v>-6402.1719999999996</v>
      </c>
      <c r="J115" s="268">
        <f t="shared" si="80"/>
        <v>406649.10099999997</v>
      </c>
      <c r="K115" s="242">
        <f t="shared" si="48"/>
        <v>99.59346989657341</v>
      </c>
      <c r="L115" s="241">
        <f t="shared" ref="L115:S115" si="81">SUM(L116:L130)</f>
        <v>536343</v>
      </c>
      <c r="M115" s="241">
        <f t="shared" si="62"/>
        <v>100</v>
      </c>
      <c r="N115" s="241">
        <f t="shared" si="81"/>
        <v>0</v>
      </c>
      <c r="O115" s="241">
        <f t="shared" si="81"/>
        <v>-1659.8990000000006</v>
      </c>
      <c r="P115" s="241">
        <f t="shared" si="81"/>
        <v>-1659.8960000000002</v>
      </c>
      <c r="Q115" s="241">
        <f t="shared" si="81"/>
        <v>0</v>
      </c>
      <c r="R115" s="241">
        <f t="shared" si="81"/>
        <v>-190.41200000000001</v>
      </c>
      <c r="S115" s="241">
        <f t="shared" si="81"/>
        <v>-1469.4840000000002</v>
      </c>
      <c r="T115" s="241">
        <f>SUM(T128:T130)</f>
        <v>0</v>
      </c>
      <c r="U115" s="241">
        <f>SUM(U128:U130)</f>
        <v>0</v>
      </c>
      <c r="V115" s="241"/>
      <c r="W115" s="241"/>
      <c r="X115" s="241"/>
      <c r="Y115" s="241"/>
      <c r="Z115" s="266"/>
      <c r="AA115" s="266"/>
      <c r="AB115" s="236"/>
      <c r="AC115" s="262"/>
      <c r="AD115" s="262"/>
      <c r="AE115" s="262"/>
      <c r="AF115" s="262"/>
      <c r="AG115" s="262"/>
      <c r="AH115" s="262"/>
      <c r="AI115" s="262"/>
      <c r="AJ115" s="262"/>
      <c r="AK115" s="262"/>
      <c r="AL115" s="262"/>
      <c r="AM115" s="262"/>
      <c r="AN115" s="262"/>
      <c r="AO115" s="262"/>
      <c r="AP115" s="262"/>
      <c r="AQ115" s="262"/>
      <c r="AR115" s="262"/>
      <c r="AS115" s="262"/>
      <c r="AT115" s="262"/>
      <c r="AU115" s="262"/>
      <c r="AV115" s="262"/>
      <c r="AW115" s="262"/>
      <c r="AX115" s="262"/>
      <c r="AY115" s="262"/>
      <c r="AZ115" s="262"/>
      <c r="BA115" s="262"/>
      <c r="BB115" s="262"/>
      <c r="BC115" s="262"/>
      <c r="BD115" s="262"/>
      <c r="BE115" s="262"/>
      <c r="BF115" s="262"/>
      <c r="BG115" s="262"/>
      <c r="BH115" s="262"/>
      <c r="BI115" s="262"/>
      <c r="BJ115" s="262"/>
      <c r="BK115" s="262"/>
      <c r="BL115" s="262"/>
      <c r="BM115" s="262"/>
      <c r="BN115" s="262"/>
      <c r="BO115" s="262"/>
      <c r="BP115" s="262"/>
      <c r="BQ115" s="262"/>
      <c r="BR115" s="262"/>
      <c r="BS115" s="262"/>
      <c r="BT115" s="262"/>
      <c r="BU115" s="262"/>
      <c r="BV115" s="262"/>
      <c r="BW115" s="262"/>
      <c r="BX115" s="262"/>
      <c r="BY115" s="262"/>
      <c r="BZ115" s="262"/>
      <c r="CA115" s="262"/>
      <c r="CB115" s="262"/>
      <c r="CC115" s="262"/>
      <c r="CD115" s="262"/>
      <c r="CE115" s="262"/>
      <c r="CF115" s="262"/>
      <c r="CG115" s="262"/>
      <c r="CH115" s="262"/>
      <c r="CI115" s="262"/>
      <c r="CJ115" s="262"/>
      <c r="CK115" s="262"/>
      <c r="CL115" s="262"/>
      <c r="CM115" s="262"/>
      <c r="CN115" s="262"/>
      <c r="CO115" s="262"/>
      <c r="CP115" s="262"/>
      <c r="CQ115" s="262"/>
      <c r="CR115" s="262"/>
      <c r="CS115" s="262"/>
      <c r="CT115" s="262"/>
      <c r="CU115" s="262"/>
      <c r="CV115" s="262"/>
      <c r="CW115" s="262"/>
      <c r="CX115" s="262"/>
      <c r="CY115" s="262"/>
      <c r="CZ115" s="262"/>
      <c r="DA115" s="262"/>
      <c r="DB115" s="262"/>
      <c r="DC115" s="262"/>
      <c r="DD115" s="262"/>
      <c r="DE115" s="262"/>
      <c r="DF115" s="262"/>
      <c r="DG115" s="262"/>
      <c r="DH115" s="262"/>
      <c r="DI115" s="262"/>
      <c r="DJ115" s="262"/>
      <c r="DK115" s="262"/>
      <c r="DL115" s="262"/>
      <c r="DM115" s="262"/>
      <c r="DN115" s="262"/>
      <c r="DO115" s="262"/>
      <c r="DP115" s="262"/>
      <c r="DQ115" s="262"/>
      <c r="DR115" s="262"/>
      <c r="DS115" s="262"/>
      <c r="DT115" s="262"/>
      <c r="DU115" s="262"/>
      <c r="DV115" s="262"/>
      <c r="DW115" s="262"/>
      <c r="DX115" s="262"/>
      <c r="DY115" s="262"/>
      <c r="DZ115" s="262"/>
      <c r="EA115" s="262"/>
      <c r="EB115" s="262"/>
      <c r="EC115" s="262"/>
      <c r="ED115" s="262"/>
      <c r="EE115" s="262"/>
      <c r="EF115" s="262"/>
      <c r="EG115" s="262"/>
      <c r="EH115" s="262"/>
      <c r="EI115" s="262"/>
      <c r="EJ115" s="262"/>
      <c r="EK115" s="262"/>
      <c r="EL115" s="262"/>
      <c r="EM115" s="262"/>
      <c r="EN115" s="262"/>
      <c r="EO115" s="262"/>
      <c r="EP115" s="262"/>
      <c r="EQ115" s="262"/>
      <c r="ER115" s="262"/>
      <c r="ES115" s="262"/>
      <c r="ET115" s="262"/>
      <c r="EU115" s="262"/>
      <c r="EV115" s="262"/>
      <c r="EW115" s="262"/>
      <c r="EX115" s="262"/>
      <c r="EY115" s="262"/>
      <c r="EZ115" s="262"/>
      <c r="FA115" s="262"/>
      <c r="FB115" s="262"/>
      <c r="FC115" s="262"/>
      <c r="FD115" s="262"/>
      <c r="FE115" s="262"/>
      <c r="FF115" s="262"/>
      <c r="FG115" s="262"/>
      <c r="FH115" s="262"/>
      <c r="FI115" s="262"/>
      <c r="FJ115" s="262"/>
      <c r="FK115" s="262"/>
      <c r="FL115" s="262"/>
      <c r="FM115" s="262"/>
      <c r="FN115" s="262"/>
      <c r="FO115" s="262"/>
      <c r="FP115" s="262"/>
      <c r="FQ115" s="262"/>
      <c r="FR115" s="262"/>
      <c r="FS115" s="262"/>
      <c r="FT115" s="262"/>
      <c r="FU115" s="262"/>
      <c r="FV115" s="262"/>
      <c r="FW115" s="262"/>
      <c r="FX115" s="262"/>
      <c r="FY115" s="262"/>
      <c r="FZ115" s="262"/>
      <c r="GA115" s="262"/>
      <c r="GB115" s="262"/>
      <c r="GC115" s="262"/>
      <c r="GD115" s="262"/>
      <c r="GE115" s="262"/>
      <c r="GF115" s="262"/>
      <c r="GG115" s="262"/>
      <c r="GH115" s="262"/>
      <c r="GI115" s="262"/>
      <c r="GJ115" s="262"/>
      <c r="GK115" s="262"/>
      <c r="GL115" s="262"/>
      <c r="GM115" s="262"/>
      <c r="GN115" s="262"/>
      <c r="GO115" s="262"/>
      <c r="GP115" s="262"/>
      <c r="GQ115" s="262"/>
      <c r="GR115" s="262"/>
      <c r="GS115" s="262"/>
      <c r="GT115" s="262"/>
      <c r="GU115" s="262"/>
      <c r="GV115" s="262"/>
      <c r="GW115" s="262"/>
      <c r="GX115" s="262"/>
      <c r="GY115" s="262"/>
      <c r="GZ115" s="262"/>
      <c r="HA115" s="262"/>
      <c r="HB115" s="262"/>
      <c r="HC115" s="262"/>
      <c r="HD115" s="262"/>
      <c r="HE115" s="262"/>
      <c r="HF115" s="262"/>
      <c r="HG115" s="262"/>
      <c r="HH115" s="262"/>
      <c r="HI115" s="262"/>
      <c r="HJ115" s="262"/>
      <c r="HK115" s="262"/>
      <c r="HL115" s="262"/>
      <c r="HM115" s="262"/>
      <c r="HN115" s="262"/>
      <c r="HO115" s="262"/>
      <c r="HP115" s="262"/>
      <c r="HQ115" s="262"/>
      <c r="HR115" s="262"/>
      <c r="HS115" s="262"/>
      <c r="HT115" s="262"/>
      <c r="HU115" s="262"/>
      <c r="HV115" s="262"/>
      <c r="HW115" s="262"/>
      <c r="HX115" s="262"/>
      <c r="HY115" s="262"/>
      <c r="HZ115" s="262"/>
      <c r="IA115" s="262"/>
      <c r="IB115" s="262"/>
      <c r="IC115" s="262"/>
      <c r="ID115" s="262"/>
      <c r="IE115" s="262"/>
      <c r="IF115" s="262"/>
      <c r="IG115" s="262"/>
      <c r="IH115" s="262"/>
      <c r="II115" s="262"/>
      <c r="IJ115" s="262"/>
      <c r="IK115" s="262"/>
      <c r="IL115" s="262"/>
      <c r="IM115" s="262"/>
      <c r="IN115" s="262"/>
      <c r="IO115" s="262"/>
      <c r="IP115" s="262"/>
      <c r="IQ115" s="262"/>
      <c r="IR115" s="262"/>
      <c r="IS115" s="262"/>
      <c r="IT115" s="262"/>
      <c r="IU115" s="262"/>
      <c r="IV115" s="262"/>
      <c r="IW115" s="262"/>
      <c r="IX115" s="262"/>
      <c r="IY115" s="262"/>
      <c r="IZ115" s="262"/>
      <c r="JA115" s="262"/>
      <c r="JB115" s="262"/>
      <c r="JC115" s="262"/>
      <c r="JD115" s="262"/>
      <c r="JE115" s="262"/>
      <c r="JF115" s="262"/>
      <c r="JG115" s="262"/>
      <c r="JH115" s="262"/>
      <c r="JI115" s="262"/>
      <c r="JJ115" s="262"/>
      <c r="JK115" s="262"/>
      <c r="JL115" s="262"/>
      <c r="JM115" s="262"/>
      <c r="JN115" s="262"/>
      <c r="JO115" s="262"/>
      <c r="JP115" s="262"/>
      <c r="JQ115" s="262"/>
      <c r="JR115" s="262"/>
      <c r="JS115" s="262"/>
      <c r="JT115" s="262"/>
      <c r="JU115" s="262"/>
      <c r="JV115" s="262"/>
      <c r="JW115" s="262"/>
      <c r="JX115" s="262"/>
      <c r="JY115" s="262"/>
      <c r="JZ115" s="262"/>
      <c r="KA115" s="262"/>
      <c r="KB115" s="262"/>
      <c r="KC115" s="262"/>
      <c r="KD115" s="262"/>
      <c r="KE115" s="262"/>
      <c r="KF115" s="262"/>
      <c r="KG115" s="262"/>
      <c r="KH115" s="262"/>
      <c r="KI115" s="262"/>
      <c r="KJ115" s="262"/>
      <c r="KK115" s="262"/>
      <c r="KL115" s="262"/>
      <c r="KM115" s="262"/>
      <c r="KN115" s="262"/>
      <c r="KO115" s="262"/>
      <c r="KP115" s="262"/>
      <c r="KQ115" s="262"/>
      <c r="KR115" s="262"/>
      <c r="KS115" s="262"/>
      <c r="KT115" s="262"/>
      <c r="KU115" s="262"/>
      <c r="KV115" s="262"/>
      <c r="KW115" s="262"/>
      <c r="KX115" s="262"/>
      <c r="KY115" s="262"/>
      <c r="KZ115" s="262"/>
      <c r="LA115" s="262"/>
      <c r="LB115" s="262"/>
      <c r="LC115" s="262"/>
      <c r="LD115" s="262"/>
      <c r="LE115" s="262"/>
      <c r="LF115" s="262"/>
      <c r="LG115" s="262"/>
      <c r="LH115" s="262"/>
      <c r="LI115" s="262"/>
      <c r="LJ115" s="262"/>
      <c r="LK115" s="262"/>
      <c r="LL115" s="262"/>
      <c r="LM115" s="262"/>
      <c r="LN115" s="262"/>
      <c r="LO115" s="262"/>
      <c r="LP115" s="262"/>
      <c r="LQ115" s="262"/>
      <c r="LR115" s="262"/>
      <c r="LS115" s="262"/>
      <c r="LT115" s="262"/>
      <c r="LU115" s="262"/>
      <c r="LV115" s="262"/>
      <c r="LW115" s="262"/>
      <c r="LX115" s="262"/>
      <c r="LY115" s="262"/>
      <c r="LZ115" s="262"/>
      <c r="MA115" s="262"/>
      <c r="MB115" s="262"/>
      <c r="MC115" s="262"/>
      <c r="MD115" s="262"/>
      <c r="ME115" s="262"/>
      <c r="MF115" s="262"/>
      <c r="MG115" s="262"/>
      <c r="MH115" s="262"/>
      <c r="MI115" s="262"/>
      <c r="MJ115" s="262"/>
      <c r="MK115" s="262"/>
      <c r="ML115" s="262"/>
      <c r="MM115" s="262"/>
      <c r="MN115" s="262"/>
      <c r="MO115" s="262"/>
      <c r="MP115" s="262"/>
      <c r="MQ115" s="262"/>
      <c r="MR115" s="262"/>
      <c r="MS115" s="262"/>
      <c r="MT115" s="262"/>
      <c r="MU115" s="262"/>
      <c r="MV115" s="262"/>
      <c r="MW115" s="262"/>
      <c r="MX115" s="262"/>
      <c r="MY115" s="262"/>
      <c r="MZ115" s="262"/>
      <c r="NA115" s="262"/>
      <c r="NB115" s="262"/>
      <c r="NC115" s="262"/>
      <c r="ND115" s="262"/>
      <c r="NE115" s="262"/>
      <c r="NF115" s="262"/>
      <c r="NG115" s="262"/>
      <c r="NH115" s="262"/>
      <c r="NI115" s="262"/>
      <c r="NJ115" s="262"/>
      <c r="NK115" s="262"/>
      <c r="NL115" s="262"/>
      <c r="NM115" s="262"/>
      <c r="NN115" s="262"/>
      <c r="NO115" s="262"/>
      <c r="NP115" s="262"/>
      <c r="NQ115" s="262"/>
      <c r="NR115" s="262"/>
      <c r="NS115" s="262"/>
      <c r="NT115" s="262"/>
      <c r="NU115" s="262"/>
      <c r="NV115" s="262"/>
      <c r="NW115" s="262"/>
      <c r="NX115" s="262"/>
      <c r="NY115" s="262"/>
      <c r="NZ115" s="262"/>
      <c r="OA115" s="262"/>
      <c r="OB115" s="262"/>
      <c r="OC115" s="262"/>
      <c r="OD115" s="262"/>
      <c r="OE115" s="262"/>
      <c r="OF115" s="262"/>
      <c r="OG115" s="262"/>
      <c r="OH115" s="262"/>
      <c r="OI115" s="262"/>
      <c r="OJ115" s="262"/>
      <c r="OK115" s="262"/>
      <c r="OL115" s="262"/>
      <c r="OM115" s="262"/>
      <c r="ON115" s="262"/>
      <c r="OO115" s="262"/>
      <c r="OP115" s="262"/>
      <c r="OQ115" s="262"/>
      <c r="OR115" s="262"/>
      <c r="OS115" s="262"/>
      <c r="OT115" s="262"/>
      <c r="OU115" s="262"/>
      <c r="OV115" s="262"/>
      <c r="OW115" s="262"/>
      <c r="OX115" s="262"/>
      <c r="OY115" s="262"/>
      <c r="OZ115" s="262"/>
      <c r="PA115" s="262"/>
      <c r="PB115" s="262"/>
      <c r="PC115" s="262"/>
      <c r="PD115" s="262"/>
      <c r="PE115" s="262"/>
      <c r="PF115" s="262"/>
      <c r="PG115" s="262"/>
      <c r="PH115" s="262"/>
      <c r="PI115" s="262"/>
      <c r="PJ115" s="262"/>
      <c r="PK115" s="262"/>
      <c r="PL115" s="262"/>
      <c r="PM115" s="262"/>
      <c r="PN115" s="262"/>
      <c r="PO115" s="262"/>
      <c r="PP115" s="262"/>
      <c r="PQ115" s="262"/>
      <c r="PR115" s="262"/>
      <c r="PS115" s="262"/>
      <c r="PT115" s="262"/>
      <c r="PU115" s="262"/>
      <c r="PV115" s="262"/>
      <c r="PW115" s="262"/>
      <c r="PX115" s="262"/>
      <c r="PY115" s="262"/>
      <c r="PZ115" s="262"/>
      <c r="QA115" s="262"/>
      <c r="QB115" s="262"/>
      <c r="QC115" s="262"/>
      <c r="QD115" s="262"/>
      <c r="QE115" s="262"/>
      <c r="QF115" s="262"/>
      <c r="QG115" s="262"/>
      <c r="QH115" s="262"/>
      <c r="QI115" s="262"/>
      <c r="QJ115" s="262"/>
      <c r="QK115" s="262"/>
      <c r="QL115" s="262"/>
      <c r="QM115" s="262"/>
      <c r="QN115" s="262"/>
      <c r="QO115" s="262"/>
      <c r="QP115" s="262"/>
      <c r="QQ115" s="262"/>
      <c r="QR115" s="262"/>
      <c r="QS115" s="262"/>
      <c r="QT115" s="262"/>
      <c r="QU115" s="262"/>
      <c r="QV115" s="262"/>
      <c r="QW115" s="262"/>
      <c r="QX115" s="262"/>
      <c r="QY115" s="262"/>
      <c r="QZ115" s="262"/>
      <c r="RA115" s="262"/>
      <c r="RB115" s="262"/>
      <c r="RC115" s="262"/>
      <c r="RD115" s="262"/>
      <c r="RE115" s="262"/>
      <c r="RF115" s="262"/>
      <c r="RG115" s="262"/>
      <c r="RH115" s="262"/>
      <c r="RI115" s="262"/>
      <c r="RJ115" s="262"/>
      <c r="RK115" s="262"/>
      <c r="RL115" s="262"/>
      <c r="RM115" s="262"/>
      <c r="RN115" s="262"/>
      <c r="RO115" s="262"/>
      <c r="RP115" s="262"/>
      <c r="RQ115" s="262"/>
      <c r="RR115" s="262"/>
      <c r="RS115" s="262"/>
      <c r="RT115" s="262"/>
      <c r="RU115" s="262"/>
      <c r="RV115" s="262"/>
      <c r="RW115" s="262"/>
      <c r="RX115" s="262"/>
      <c r="RY115" s="262"/>
      <c r="RZ115" s="262"/>
      <c r="SA115" s="262"/>
      <c r="SB115" s="262"/>
      <c r="SC115" s="262"/>
      <c r="SD115" s="262"/>
      <c r="SE115" s="262"/>
      <c r="SF115" s="262"/>
      <c r="SG115" s="262"/>
      <c r="SH115" s="262"/>
      <c r="SI115" s="262"/>
      <c r="SJ115" s="262"/>
      <c r="SK115" s="262"/>
      <c r="SL115" s="262"/>
      <c r="SM115" s="262"/>
      <c r="SN115" s="262"/>
      <c r="SO115" s="262"/>
      <c r="SP115" s="262"/>
      <c r="SQ115" s="262"/>
      <c r="SR115" s="262"/>
      <c r="SS115" s="262"/>
      <c r="ST115" s="262"/>
      <c r="SU115" s="262"/>
      <c r="SV115" s="262"/>
      <c r="SW115" s="262"/>
      <c r="SX115" s="262"/>
      <c r="SY115" s="262"/>
      <c r="SZ115" s="262"/>
      <c r="TA115" s="262"/>
      <c r="TB115" s="262"/>
      <c r="TC115" s="262"/>
      <c r="TD115" s="262"/>
      <c r="TE115" s="262"/>
      <c r="TF115" s="262"/>
      <c r="TG115" s="262"/>
      <c r="TH115" s="262"/>
      <c r="TI115" s="262"/>
      <c r="TJ115" s="262"/>
      <c r="TK115" s="262"/>
      <c r="TL115" s="262"/>
      <c r="TM115" s="262"/>
      <c r="TN115" s="262"/>
      <c r="TO115" s="262"/>
      <c r="TP115" s="262"/>
      <c r="TQ115" s="262"/>
      <c r="TR115" s="262"/>
      <c r="TS115" s="262"/>
      <c r="TT115" s="262"/>
      <c r="TU115" s="262"/>
      <c r="TV115" s="262"/>
      <c r="TW115" s="262"/>
      <c r="TX115" s="262"/>
      <c r="TY115" s="262"/>
      <c r="TZ115" s="262"/>
      <c r="UA115" s="262"/>
      <c r="UB115" s="262"/>
      <c r="UC115" s="262"/>
      <c r="UD115" s="262"/>
      <c r="UE115" s="262"/>
      <c r="UF115" s="262"/>
      <c r="UG115" s="262"/>
      <c r="UH115" s="262"/>
      <c r="UI115" s="262"/>
      <c r="UJ115" s="262"/>
      <c r="UK115" s="262"/>
      <c r="UL115" s="262"/>
      <c r="UM115" s="262"/>
      <c r="UN115" s="262"/>
      <c r="UO115" s="262"/>
      <c r="UP115" s="262"/>
      <c r="UQ115" s="262"/>
      <c r="UR115" s="262"/>
      <c r="US115" s="262"/>
      <c r="UT115" s="262"/>
      <c r="UU115" s="262"/>
      <c r="UV115" s="262"/>
      <c r="UW115" s="262"/>
      <c r="UX115" s="262"/>
      <c r="UY115" s="262"/>
      <c r="UZ115" s="262"/>
      <c r="VA115" s="262"/>
      <c r="VB115" s="262"/>
      <c r="VC115" s="262"/>
      <c r="VD115" s="262"/>
      <c r="VE115" s="262"/>
      <c r="VF115" s="262"/>
      <c r="VG115" s="262"/>
      <c r="VH115" s="262"/>
      <c r="VI115" s="262"/>
      <c r="VJ115" s="262"/>
      <c r="VK115" s="262"/>
      <c r="VL115" s="262"/>
      <c r="VM115" s="262"/>
      <c r="VN115" s="262"/>
      <c r="VO115" s="262"/>
      <c r="VP115" s="262"/>
      <c r="VQ115" s="262"/>
      <c r="VR115" s="262"/>
      <c r="VS115" s="262"/>
      <c r="VT115" s="262"/>
      <c r="VU115" s="262"/>
      <c r="VV115" s="262"/>
      <c r="VW115" s="262"/>
      <c r="VX115" s="262"/>
      <c r="VY115" s="262"/>
      <c r="VZ115" s="262"/>
      <c r="WA115" s="262"/>
      <c r="WB115" s="262"/>
      <c r="WC115" s="262"/>
      <c r="WD115" s="262"/>
      <c r="WE115" s="262"/>
      <c r="WF115" s="262"/>
      <c r="WG115" s="262"/>
      <c r="WH115" s="262"/>
      <c r="WI115" s="262"/>
      <c r="WJ115" s="262"/>
      <c r="WK115" s="262"/>
      <c r="WL115" s="262"/>
      <c r="WM115" s="262"/>
      <c r="WN115" s="262"/>
      <c r="WO115" s="262"/>
      <c r="WP115" s="262"/>
      <c r="WQ115" s="262"/>
      <c r="WR115" s="262"/>
      <c r="WS115" s="262"/>
      <c r="WT115" s="262"/>
      <c r="WU115" s="262"/>
      <c r="WV115" s="262"/>
      <c r="WW115" s="262"/>
      <c r="WX115" s="262"/>
      <c r="WY115" s="262"/>
      <c r="WZ115" s="262"/>
      <c r="XA115" s="262"/>
      <c r="XB115" s="262"/>
      <c r="XC115" s="262"/>
      <c r="XD115" s="262"/>
      <c r="XE115" s="262"/>
      <c r="XF115" s="262"/>
      <c r="XG115" s="262"/>
      <c r="XH115" s="262"/>
      <c r="XI115" s="262"/>
      <c r="XJ115" s="262"/>
      <c r="XK115" s="262"/>
      <c r="XL115" s="262"/>
      <c r="XM115" s="262"/>
      <c r="XN115" s="262"/>
      <c r="XO115" s="262"/>
      <c r="XP115" s="262"/>
      <c r="XQ115" s="262"/>
      <c r="XR115" s="262"/>
      <c r="XS115" s="262"/>
      <c r="XT115" s="262"/>
      <c r="XU115" s="262"/>
      <c r="XV115" s="262"/>
      <c r="XW115" s="262"/>
      <c r="XX115" s="262"/>
      <c r="XY115" s="262"/>
      <c r="XZ115" s="262"/>
      <c r="YA115" s="262"/>
      <c r="YB115" s="262"/>
      <c r="YC115" s="262"/>
      <c r="YD115" s="262"/>
      <c r="YE115" s="262"/>
      <c r="YF115" s="262"/>
      <c r="YG115" s="262"/>
      <c r="YH115" s="262"/>
      <c r="YI115" s="262"/>
      <c r="YJ115" s="262"/>
      <c r="YK115" s="262"/>
      <c r="YL115" s="262"/>
      <c r="YM115" s="262"/>
      <c r="YN115" s="262"/>
      <c r="YO115" s="262"/>
      <c r="YP115" s="262"/>
      <c r="YQ115" s="262"/>
      <c r="YR115" s="262"/>
      <c r="YS115" s="262"/>
    </row>
    <row r="116" spans="1:669" x14ac:dyDescent="0.2">
      <c r="A116" s="238"/>
      <c r="B116" s="254"/>
      <c r="C116" s="250" t="s">
        <v>88</v>
      </c>
      <c r="D116" s="246" t="s">
        <v>49</v>
      </c>
      <c r="E116" s="241">
        <v>412131</v>
      </c>
      <c r="F116" s="241">
        <v>327734</v>
      </c>
      <c r="G116" s="241">
        <v>327734</v>
      </c>
      <c r="H116" s="85">
        <v>327734</v>
      </c>
      <c r="I116" s="85">
        <f t="shared" ref="I116:I130" si="82">H116-F116</f>
        <v>0</v>
      </c>
      <c r="J116" s="241">
        <v>327734</v>
      </c>
      <c r="K116" s="242">
        <f t="shared" si="48"/>
        <v>100</v>
      </c>
      <c r="L116" s="242">
        <f t="shared" ref="L116:L130" si="83">E116</f>
        <v>412131</v>
      </c>
      <c r="M116" s="241">
        <f t="shared" si="62"/>
        <v>100</v>
      </c>
      <c r="N116" s="241">
        <v>0</v>
      </c>
      <c r="O116" s="241">
        <f t="shared" ref="O116:O130" si="84">J116-G116</f>
        <v>0</v>
      </c>
      <c r="P116" s="241">
        <f t="shared" ref="P116:P120" si="85">Q116+R116+S116</f>
        <v>0</v>
      </c>
      <c r="Q116" s="242"/>
      <c r="R116" s="242"/>
      <c r="S116" s="241"/>
      <c r="T116" s="241"/>
      <c r="U116" s="241">
        <f t="shared" si="76"/>
        <v>0</v>
      </c>
      <c r="V116" s="263"/>
      <c r="W116" s="263"/>
      <c r="X116" s="263"/>
      <c r="Y116" s="263"/>
      <c r="Z116" s="239"/>
      <c r="AA116" s="239"/>
      <c r="AB116" s="262"/>
    </row>
    <row r="117" spans="1:669" s="254" customFormat="1" x14ac:dyDescent="0.2">
      <c r="B117" s="238"/>
      <c r="C117" s="250" t="s">
        <v>101</v>
      </c>
      <c r="D117" s="246" t="s">
        <v>56</v>
      </c>
      <c r="E117" s="241">
        <v>22718</v>
      </c>
      <c r="F117" s="241">
        <v>19669</v>
      </c>
      <c r="G117" s="241">
        <v>19669</v>
      </c>
      <c r="H117" s="85">
        <v>19669</v>
      </c>
      <c r="I117" s="85">
        <f t="shared" si="82"/>
        <v>0</v>
      </c>
      <c r="J117" s="241">
        <v>19669</v>
      </c>
      <c r="K117" s="242">
        <f t="shared" si="48"/>
        <v>100</v>
      </c>
      <c r="L117" s="242">
        <f t="shared" si="83"/>
        <v>22718</v>
      </c>
      <c r="M117" s="241">
        <f t="shared" si="62"/>
        <v>100</v>
      </c>
      <c r="N117" s="241">
        <f t="shared" ref="N117:N119" si="86">L117-E117</f>
        <v>0</v>
      </c>
      <c r="O117" s="241">
        <f t="shared" si="84"/>
        <v>0</v>
      </c>
      <c r="P117" s="241">
        <f t="shared" si="85"/>
        <v>0</v>
      </c>
      <c r="Q117" s="241"/>
      <c r="R117" s="241"/>
      <c r="S117" s="241"/>
      <c r="T117" s="241"/>
      <c r="U117" s="241">
        <f t="shared" si="76"/>
        <v>0</v>
      </c>
      <c r="V117" s="241"/>
      <c r="W117" s="241"/>
      <c r="X117" s="241"/>
      <c r="Y117" s="241"/>
      <c r="Z117" s="239"/>
      <c r="AA117" s="239"/>
      <c r="AB117" s="262"/>
      <c r="AC117" s="262"/>
      <c r="AD117" s="262"/>
      <c r="AE117" s="262"/>
      <c r="AF117" s="262"/>
      <c r="AG117" s="262"/>
      <c r="AH117" s="262"/>
      <c r="AI117" s="262"/>
      <c r="AJ117" s="262"/>
      <c r="AK117" s="262"/>
      <c r="AL117" s="262"/>
      <c r="AM117" s="262"/>
      <c r="AN117" s="262"/>
      <c r="AO117" s="262"/>
      <c r="AP117" s="262"/>
      <c r="AQ117" s="262"/>
      <c r="AR117" s="262"/>
      <c r="AS117" s="262"/>
      <c r="AT117" s="262"/>
      <c r="AU117" s="262"/>
      <c r="AV117" s="262"/>
      <c r="AW117" s="262"/>
      <c r="AX117" s="262"/>
      <c r="AY117" s="262"/>
      <c r="AZ117" s="262"/>
      <c r="BA117" s="262"/>
      <c r="BB117" s="262"/>
      <c r="BC117" s="262"/>
      <c r="BD117" s="262"/>
      <c r="BE117" s="262"/>
      <c r="BF117" s="262"/>
      <c r="BG117" s="262"/>
      <c r="BH117" s="262"/>
      <c r="BI117" s="262"/>
      <c r="BJ117" s="262"/>
      <c r="BK117" s="262"/>
      <c r="BL117" s="262"/>
      <c r="BM117" s="262"/>
      <c r="BN117" s="262"/>
      <c r="BO117" s="262"/>
      <c r="BP117" s="262"/>
      <c r="BQ117" s="262"/>
      <c r="BR117" s="262"/>
      <c r="BS117" s="262"/>
      <c r="BT117" s="262"/>
      <c r="BU117" s="262"/>
      <c r="BV117" s="262"/>
      <c r="BW117" s="262"/>
      <c r="BX117" s="262"/>
      <c r="BY117" s="262"/>
      <c r="BZ117" s="262"/>
      <c r="CA117" s="262"/>
      <c r="CB117" s="262"/>
      <c r="CC117" s="262"/>
      <c r="CD117" s="262"/>
      <c r="CE117" s="262"/>
      <c r="CF117" s="262"/>
      <c r="CG117" s="262"/>
      <c r="CH117" s="262"/>
      <c r="CI117" s="262"/>
      <c r="CJ117" s="262"/>
      <c r="CK117" s="262"/>
      <c r="CL117" s="262"/>
      <c r="CM117" s="262"/>
      <c r="CN117" s="262"/>
      <c r="CO117" s="262"/>
      <c r="CP117" s="262"/>
      <c r="CQ117" s="262"/>
      <c r="CR117" s="262"/>
      <c r="CS117" s="262"/>
      <c r="CT117" s="262"/>
      <c r="CU117" s="262"/>
      <c r="CV117" s="262"/>
      <c r="CW117" s="262"/>
      <c r="CX117" s="262"/>
      <c r="CY117" s="262"/>
      <c r="CZ117" s="262"/>
      <c r="DA117" s="262"/>
      <c r="DB117" s="262"/>
      <c r="DC117" s="262"/>
      <c r="DD117" s="262"/>
      <c r="DE117" s="262"/>
      <c r="DF117" s="262"/>
      <c r="DG117" s="262"/>
      <c r="DH117" s="262"/>
      <c r="DI117" s="262"/>
      <c r="DJ117" s="262"/>
      <c r="DK117" s="262"/>
      <c r="DL117" s="262"/>
      <c r="DM117" s="262"/>
      <c r="DN117" s="262"/>
      <c r="DO117" s="262"/>
      <c r="DP117" s="262"/>
      <c r="DQ117" s="262"/>
      <c r="DR117" s="262"/>
      <c r="DS117" s="262"/>
      <c r="DT117" s="262"/>
      <c r="DU117" s="262"/>
      <c r="DV117" s="262"/>
      <c r="DW117" s="262"/>
      <c r="DX117" s="262"/>
      <c r="DY117" s="262"/>
      <c r="DZ117" s="262"/>
      <c r="EA117" s="262"/>
      <c r="EB117" s="262"/>
      <c r="EC117" s="262"/>
      <c r="ED117" s="262"/>
      <c r="EE117" s="262"/>
      <c r="EF117" s="262"/>
      <c r="EG117" s="262"/>
      <c r="EH117" s="262"/>
      <c r="EI117" s="262"/>
      <c r="EJ117" s="262"/>
      <c r="EK117" s="262"/>
      <c r="EL117" s="262"/>
      <c r="EM117" s="262"/>
      <c r="EN117" s="262"/>
      <c r="EO117" s="262"/>
      <c r="EP117" s="262"/>
      <c r="EQ117" s="262"/>
      <c r="ER117" s="262"/>
      <c r="ES117" s="262"/>
      <c r="ET117" s="262"/>
      <c r="EU117" s="262"/>
      <c r="EV117" s="262"/>
      <c r="EW117" s="262"/>
      <c r="EX117" s="262"/>
      <c r="EY117" s="262"/>
      <c r="EZ117" s="262"/>
      <c r="FA117" s="262"/>
      <c r="FB117" s="262"/>
      <c r="FC117" s="262"/>
      <c r="FD117" s="262"/>
      <c r="FE117" s="262"/>
      <c r="FF117" s="262"/>
      <c r="FG117" s="262"/>
      <c r="FH117" s="262"/>
      <c r="FI117" s="262"/>
      <c r="FJ117" s="262"/>
      <c r="FK117" s="262"/>
      <c r="FL117" s="262"/>
      <c r="FM117" s="262"/>
      <c r="FN117" s="262"/>
      <c r="FO117" s="262"/>
      <c r="FP117" s="262"/>
      <c r="FQ117" s="262"/>
      <c r="FR117" s="262"/>
      <c r="FS117" s="262"/>
      <c r="FT117" s="262"/>
      <c r="FU117" s="262"/>
      <c r="FV117" s="262"/>
      <c r="FW117" s="262"/>
      <c r="FX117" s="262"/>
      <c r="FY117" s="262"/>
      <c r="FZ117" s="262"/>
      <c r="GA117" s="262"/>
      <c r="GB117" s="262"/>
      <c r="GC117" s="262"/>
      <c r="GD117" s="262"/>
      <c r="GE117" s="262"/>
      <c r="GF117" s="262"/>
      <c r="GG117" s="262"/>
      <c r="GH117" s="262"/>
      <c r="GI117" s="262"/>
      <c r="GJ117" s="262"/>
      <c r="GK117" s="262"/>
      <c r="GL117" s="262"/>
      <c r="GM117" s="262"/>
      <c r="GN117" s="262"/>
      <c r="GO117" s="262"/>
      <c r="GP117" s="262"/>
      <c r="GQ117" s="262"/>
      <c r="GR117" s="262"/>
      <c r="GS117" s="262"/>
      <c r="GT117" s="262"/>
      <c r="GU117" s="262"/>
      <c r="GV117" s="262"/>
      <c r="GW117" s="262"/>
      <c r="GX117" s="262"/>
      <c r="GY117" s="262"/>
      <c r="GZ117" s="262"/>
      <c r="HA117" s="262"/>
      <c r="HB117" s="262"/>
      <c r="HC117" s="262"/>
      <c r="HD117" s="262"/>
      <c r="HE117" s="262"/>
      <c r="HF117" s="262"/>
      <c r="HG117" s="262"/>
      <c r="HH117" s="262"/>
      <c r="HI117" s="262"/>
      <c r="HJ117" s="262"/>
      <c r="HK117" s="262"/>
      <c r="HL117" s="262"/>
      <c r="HM117" s="262"/>
      <c r="HN117" s="262"/>
      <c r="HO117" s="262"/>
      <c r="HP117" s="262"/>
      <c r="HQ117" s="262"/>
      <c r="HR117" s="262"/>
      <c r="HS117" s="262"/>
      <c r="HT117" s="262"/>
      <c r="HU117" s="262"/>
      <c r="HV117" s="262"/>
      <c r="HW117" s="262"/>
      <c r="HX117" s="262"/>
      <c r="HY117" s="262"/>
      <c r="HZ117" s="262"/>
      <c r="IA117" s="262"/>
      <c r="IB117" s="262"/>
      <c r="IC117" s="262"/>
      <c r="ID117" s="262"/>
      <c r="IE117" s="262"/>
      <c r="IF117" s="262"/>
      <c r="IG117" s="262"/>
      <c r="IH117" s="262"/>
      <c r="II117" s="262"/>
      <c r="IJ117" s="262"/>
      <c r="IK117" s="262"/>
      <c r="IL117" s="262"/>
      <c r="IM117" s="262"/>
      <c r="IN117" s="262"/>
      <c r="IO117" s="262"/>
      <c r="IP117" s="262"/>
      <c r="IQ117" s="262"/>
      <c r="IR117" s="262"/>
      <c r="IS117" s="262"/>
      <c r="IT117" s="262"/>
      <c r="IU117" s="262"/>
      <c r="IV117" s="262"/>
      <c r="IW117" s="262"/>
      <c r="IX117" s="262"/>
      <c r="IY117" s="262"/>
      <c r="IZ117" s="262"/>
      <c r="JA117" s="262"/>
      <c r="JB117" s="262"/>
      <c r="JC117" s="262"/>
      <c r="JD117" s="262"/>
      <c r="JE117" s="262"/>
      <c r="JF117" s="262"/>
      <c r="JG117" s="262"/>
      <c r="JH117" s="262"/>
      <c r="JI117" s="262"/>
      <c r="JJ117" s="262"/>
      <c r="JK117" s="262"/>
      <c r="JL117" s="262"/>
      <c r="JM117" s="262"/>
      <c r="JN117" s="262"/>
      <c r="JO117" s="262"/>
      <c r="JP117" s="262"/>
      <c r="JQ117" s="262"/>
      <c r="JR117" s="262"/>
      <c r="JS117" s="262"/>
      <c r="JT117" s="262"/>
      <c r="JU117" s="262"/>
      <c r="JV117" s="262"/>
      <c r="JW117" s="262"/>
      <c r="JX117" s="262"/>
      <c r="JY117" s="262"/>
      <c r="JZ117" s="262"/>
      <c r="KA117" s="262"/>
      <c r="KB117" s="262"/>
      <c r="KC117" s="262"/>
      <c r="KD117" s="262"/>
      <c r="KE117" s="262"/>
      <c r="KF117" s="262"/>
      <c r="KG117" s="262"/>
      <c r="KH117" s="262"/>
      <c r="KI117" s="262"/>
      <c r="KJ117" s="262"/>
      <c r="KK117" s="262"/>
      <c r="KL117" s="262"/>
      <c r="KM117" s="262"/>
      <c r="KN117" s="262"/>
      <c r="KO117" s="262"/>
      <c r="KP117" s="262"/>
      <c r="KQ117" s="262"/>
      <c r="KR117" s="262"/>
      <c r="KS117" s="262"/>
      <c r="KT117" s="262"/>
      <c r="KU117" s="262"/>
      <c r="KV117" s="262"/>
      <c r="KW117" s="262"/>
      <c r="KX117" s="262"/>
      <c r="KY117" s="262"/>
      <c r="KZ117" s="262"/>
      <c r="LA117" s="262"/>
      <c r="LB117" s="262"/>
      <c r="LC117" s="262"/>
      <c r="LD117" s="262"/>
      <c r="LE117" s="262"/>
      <c r="LF117" s="262"/>
      <c r="LG117" s="262"/>
      <c r="LH117" s="262"/>
      <c r="LI117" s="262"/>
      <c r="LJ117" s="262"/>
      <c r="LK117" s="262"/>
      <c r="LL117" s="262"/>
      <c r="LM117" s="262"/>
      <c r="LN117" s="262"/>
      <c r="LO117" s="262"/>
      <c r="LP117" s="262"/>
      <c r="LQ117" s="262"/>
      <c r="LR117" s="262"/>
      <c r="LS117" s="262"/>
      <c r="LT117" s="262"/>
      <c r="LU117" s="262"/>
      <c r="LV117" s="262"/>
      <c r="LW117" s="262"/>
      <c r="LX117" s="262"/>
      <c r="LY117" s="262"/>
      <c r="LZ117" s="262"/>
      <c r="MA117" s="262"/>
      <c r="MB117" s="262"/>
      <c r="MC117" s="262"/>
      <c r="MD117" s="262"/>
      <c r="ME117" s="262"/>
      <c r="MF117" s="262"/>
      <c r="MG117" s="262"/>
      <c r="MH117" s="262"/>
      <c r="MI117" s="262"/>
      <c r="MJ117" s="262"/>
      <c r="MK117" s="262"/>
      <c r="ML117" s="262"/>
      <c r="MM117" s="262"/>
      <c r="MN117" s="262"/>
      <c r="MO117" s="262"/>
      <c r="MP117" s="262"/>
      <c r="MQ117" s="262"/>
      <c r="MR117" s="262"/>
      <c r="MS117" s="262"/>
      <c r="MT117" s="262"/>
      <c r="MU117" s="262"/>
      <c r="MV117" s="262"/>
      <c r="MW117" s="262"/>
      <c r="MX117" s="262"/>
      <c r="MY117" s="262"/>
      <c r="MZ117" s="262"/>
      <c r="NA117" s="262"/>
      <c r="NB117" s="262"/>
      <c r="NC117" s="262"/>
      <c r="ND117" s="262"/>
      <c r="NE117" s="262"/>
      <c r="NF117" s="262"/>
      <c r="NG117" s="262"/>
      <c r="NH117" s="262"/>
      <c r="NI117" s="262"/>
      <c r="NJ117" s="262"/>
      <c r="NK117" s="262"/>
      <c r="NL117" s="262"/>
      <c r="NM117" s="262"/>
      <c r="NN117" s="262"/>
      <c r="NO117" s="262"/>
      <c r="NP117" s="262"/>
      <c r="NQ117" s="262"/>
      <c r="NR117" s="262"/>
      <c r="NS117" s="262"/>
      <c r="NT117" s="262"/>
      <c r="NU117" s="262"/>
      <c r="NV117" s="262"/>
      <c r="NW117" s="262"/>
      <c r="NX117" s="262"/>
      <c r="NY117" s="262"/>
      <c r="NZ117" s="262"/>
      <c r="OA117" s="262"/>
      <c r="OB117" s="262"/>
      <c r="OC117" s="262"/>
      <c r="OD117" s="262"/>
      <c r="OE117" s="262"/>
      <c r="OF117" s="262"/>
      <c r="OG117" s="262"/>
      <c r="OH117" s="262"/>
      <c r="OI117" s="262"/>
      <c r="OJ117" s="262"/>
      <c r="OK117" s="262"/>
      <c r="OL117" s="262"/>
      <c r="OM117" s="262"/>
      <c r="ON117" s="262"/>
      <c r="OO117" s="262"/>
      <c r="OP117" s="262"/>
      <c r="OQ117" s="262"/>
      <c r="OR117" s="262"/>
      <c r="OS117" s="262"/>
      <c r="OT117" s="262"/>
      <c r="OU117" s="262"/>
      <c r="OV117" s="262"/>
      <c r="OW117" s="262"/>
      <c r="OX117" s="262"/>
      <c r="OY117" s="262"/>
      <c r="OZ117" s="262"/>
      <c r="PA117" s="262"/>
      <c r="PB117" s="262"/>
      <c r="PC117" s="262"/>
      <c r="PD117" s="262"/>
      <c r="PE117" s="262"/>
      <c r="PF117" s="262"/>
      <c r="PG117" s="262"/>
      <c r="PH117" s="262"/>
      <c r="PI117" s="262"/>
      <c r="PJ117" s="262"/>
      <c r="PK117" s="262"/>
      <c r="PL117" s="262"/>
      <c r="PM117" s="262"/>
      <c r="PN117" s="262"/>
      <c r="PO117" s="262"/>
      <c r="PP117" s="262"/>
      <c r="PQ117" s="262"/>
      <c r="PR117" s="262"/>
      <c r="PS117" s="262"/>
      <c r="PT117" s="262"/>
      <c r="PU117" s="262"/>
      <c r="PV117" s="262"/>
      <c r="PW117" s="262"/>
      <c r="PX117" s="262"/>
      <c r="PY117" s="262"/>
      <c r="PZ117" s="262"/>
      <c r="QA117" s="262"/>
      <c r="QB117" s="262"/>
      <c r="QC117" s="262"/>
      <c r="QD117" s="262"/>
      <c r="QE117" s="262"/>
      <c r="QF117" s="262"/>
      <c r="QG117" s="262"/>
      <c r="QH117" s="262"/>
      <c r="QI117" s="262"/>
      <c r="QJ117" s="262"/>
      <c r="QK117" s="262"/>
      <c r="QL117" s="262"/>
      <c r="QM117" s="262"/>
      <c r="QN117" s="262"/>
      <c r="QO117" s="262"/>
      <c r="QP117" s="262"/>
      <c r="QQ117" s="262"/>
      <c r="QR117" s="262"/>
      <c r="QS117" s="262"/>
      <c r="QT117" s="262"/>
      <c r="QU117" s="262"/>
      <c r="QV117" s="262"/>
      <c r="QW117" s="262"/>
      <c r="QX117" s="262"/>
      <c r="QY117" s="262"/>
      <c r="QZ117" s="262"/>
      <c r="RA117" s="262"/>
      <c r="RB117" s="262"/>
      <c r="RC117" s="262"/>
      <c r="RD117" s="262"/>
      <c r="RE117" s="262"/>
      <c r="RF117" s="262"/>
      <c r="RG117" s="262"/>
      <c r="RH117" s="262"/>
      <c r="RI117" s="262"/>
      <c r="RJ117" s="262"/>
      <c r="RK117" s="262"/>
      <c r="RL117" s="262"/>
      <c r="RM117" s="262"/>
      <c r="RN117" s="262"/>
      <c r="RO117" s="262"/>
      <c r="RP117" s="262"/>
      <c r="RQ117" s="262"/>
      <c r="RR117" s="262"/>
      <c r="RS117" s="262"/>
      <c r="RT117" s="262"/>
      <c r="RU117" s="262"/>
      <c r="RV117" s="262"/>
      <c r="RW117" s="262"/>
      <c r="RX117" s="262"/>
      <c r="RY117" s="262"/>
      <c r="RZ117" s="262"/>
      <c r="SA117" s="262"/>
      <c r="SB117" s="262"/>
      <c r="SC117" s="262"/>
      <c r="SD117" s="262"/>
      <c r="SE117" s="262"/>
      <c r="SF117" s="262"/>
      <c r="SG117" s="262"/>
      <c r="SH117" s="262"/>
      <c r="SI117" s="262"/>
      <c r="SJ117" s="262"/>
      <c r="SK117" s="262"/>
      <c r="SL117" s="262"/>
      <c r="SM117" s="262"/>
      <c r="SN117" s="262"/>
      <c r="SO117" s="262"/>
      <c r="SP117" s="262"/>
      <c r="SQ117" s="262"/>
      <c r="SR117" s="262"/>
      <c r="SS117" s="262"/>
      <c r="ST117" s="262"/>
      <c r="SU117" s="262"/>
      <c r="SV117" s="262"/>
      <c r="SW117" s="262"/>
      <c r="SX117" s="262"/>
      <c r="SY117" s="262"/>
      <c r="SZ117" s="262"/>
      <c r="TA117" s="262"/>
      <c r="TB117" s="262"/>
      <c r="TC117" s="262"/>
      <c r="TD117" s="262"/>
      <c r="TE117" s="262"/>
      <c r="TF117" s="262"/>
      <c r="TG117" s="262"/>
      <c r="TH117" s="262"/>
      <c r="TI117" s="262"/>
      <c r="TJ117" s="262"/>
      <c r="TK117" s="262"/>
      <c r="TL117" s="262"/>
      <c r="TM117" s="262"/>
      <c r="TN117" s="262"/>
      <c r="TO117" s="262"/>
      <c r="TP117" s="262"/>
      <c r="TQ117" s="262"/>
      <c r="TR117" s="262"/>
      <c r="TS117" s="262"/>
      <c r="TT117" s="262"/>
      <c r="TU117" s="262"/>
      <c r="TV117" s="262"/>
      <c r="TW117" s="262"/>
      <c r="TX117" s="262"/>
      <c r="TY117" s="262"/>
      <c r="TZ117" s="262"/>
      <c r="UA117" s="262"/>
      <c r="UB117" s="262"/>
      <c r="UC117" s="262"/>
      <c r="UD117" s="262"/>
      <c r="UE117" s="262"/>
      <c r="UF117" s="262"/>
      <c r="UG117" s="262"/>
      <c r="UH117" s="262"/>
      <c r="UI117" s="262"/>
      <c r="UJ117" s="262"/>
      <c r="UK117" s="262"/>
      <c r="UL117" s="262"/>
      <c r="UM117" s="262"/>
      <c r="UN117" s="262"/>
      <c r="UO117" s="262"/>
      <c r="UP117" s="262"/>
      <c r="UQ117" s="262"/>
      <c r="UR117" s="262"/>
      <c r="US117" s="262"/>
      <c r="UT117" s="262"/>
      <c r="UU117" s="262"/>
      <c r="UV117" s="262"/>
      <c r="UW117" s="262"/>
      <c r="UX117" s="262"/>
      <c r="UY117" s="262"/>
      <c r="UZ117" s="262"/>
      <c r="VA117" s="262"/>
      <c r="VB117" s="262"/>
      <c r="VC117" s="262"/>
      <c r="VD117" s="262"/>
      <c r="VE117" s="262"/>
      <c r="VF117" s="262"/>
      <c r="VG117" s="262"/>
      <c r="VH117" s="262"/>
      <c r="VI117" s="262"/>
      <c r="VJ117" s="262"/>
      <c r="VK117" s="262"/>
      <c r="VL117" s="262"/>
      <c r="VM117" s="262"/>
      <c r="VN117" s="262"/>
      <c r="VO117" s="262"/>
      <c r="VP117" s="262"/>
      <c r="VQ117" s="262"/>
      <c r="VR117" s="262"/>
      <c r="VS117" s="262"/>
      <c r="VT117" s="262"/>
      <c r="VU117" s="262"/>
      <c r="VV117" s="262"/>
      <c r="VW117" s="262"/>
      <c r="VX117" s="262"/>
      <c r="VY117" s="262"/>
      <c r="VZ117" s="262"/>
      <c r="WA117" s="262"/>
      <c r="WB117" s="262"/>
      <c r="WC117" s="262"/>
      <c r="WD117" s="262"/>
      <c r="WE117" s="262"/>
      <c r="WF117" s="262"/>
      <c r="WG117" s="262"/>
      <c r="WH117" s="262"/>
      <c r="WI117" s="262"/>
      <c r="WJ117" s="262"/>
      <c r="WK117" s="262"/>
      <c r="WL117" s="262"/>
      <c r="WM117" s="262"/>
      <c r="WN117" s="262"/>
      <c r="WO117" s="262"/>
      <c r="WP117" s="262"/>
      <c r="WQ117" s="262"/>
      <c r="WR117" s="262"/>
      <c r="WS117" s="262"/>
      <c r="WT117" s="262"/>
      <c r="WU117" s="262"/>
      <c r="WV117" s="262"/>
      <c r="WW117" s="262"/>
      <c r="WX117" s="262"/>
      <c r="WY117" s="262"/>
      <c r="WZ117" s="262"/>
      <c r="XA117" s="262"/>
      <c r="XB117" s="262"/>
      <c r="XC117" s="262"/>
      <c r="XD117" s="262"/>
      <c r="XE117" s="262"/>
      <c r="XF117" s="262"/>
      <c r="XG117" s="262"/>
      <c r="XH117" s="262"/>
      <c r="XI117" s="262"/>
      <c r="XJ117" s="262"/>
      <c r="XK117" s="262"/>
      <c r="XL117" s="262"/>
      <c r="XM117" s="262"/>
      <c r="XN117" s="262"/>
      <c r="XO117" s="262"/>
      <c r="XP117" s="262"/>
      <c r="XQ117" s="262"/>
      <c r="XR117" s="262"/>
      <c r="XS117" s="262"/>
      <c r="XT117" s="262"/>
      <c r="XU117" s="262"/>
      <c r="XV117" s="262"/>
      <c r="XW117" s="262"/>
      <c r="XX117" s="262"/>
      <c r="XY117" s="262"/>
      <c r="XZ117" s="262"/>
      <c r="YA117" s="262"/>
      <c r="YB117" s="262"/>
      <c r="YC117" s="262"/>
      <c r="YD117" s="262"/>
      <c r="YE117" s="262"/>
      <c r="YF117" s="262"/>
      <c r="YG117" s="262"/>
      <c r="YH117" s="262"/>
      <c r="YI117" s="262"/>
      <c r="YJ117" s="262"/>
      <c r="YK117" s="262"/>
      <c r="YL117" s="262"/>
      <c r="YM117" s="262"/>
      <c r="YN117" s="262"/>
      <c r="YO117" s="262"/>
      <c r="YP117" s="262"/>
      <c r="YQ117" s="262"/>
      <c r="YR117" s="262"/>
      <c r="YS117" s="262"/>
    </row>
    <row r="118" spans="1:669" ht="39" customHeight="1" x14ac:dyDescent="0.2">
      <c r="A118" s="245"/>
      <c r="B118" s="238"/>
      <c r="C118" s="250" t="s">
        <v>103</v>
      </c>
      <c r="D118" s="251" t="s">
        <v>58</v>
      </c>
      <c r="E118" s="241">
        <v>9329</v>
      </c>
      <c r="F118" s="241">
        <v>7713</v>
      </c>
      <c r="G118" s="241">
        <v>7713</v>
      </c>
      <c r="H118" s="85">
        <v>7712.9989999999998</v>
      </c>
      <c r="I118" s="85">
        <f t="shared" si="82"/>
        <v>-1.0000000002037268E-3</v>
      </c>
      <c r="J118" s="241">
        <v>7712.9989999999998</v>
      </c>
      <c r="K118" s="242">
        <f t="shared" si="48"/>
        <v>99.999987034876185</v>
      </c>
      <c r="L118" s="242">
        <f t="shared" si="83"/>
        <v>9329</v>
      </c>
      <c r="M118" s="241">
        <f t="shared" si="62"/>
        <v>100</v>
      </c>
      <c r="N118" s="241">
        <f t="shared" si="86"/>
        <v>0</v>
      </c>
      <c r="O118" s="241">
        <f t="shared" si="84"/>
        <v>-1.0000000002037268E-3</v>
      </c>
      <c r="P118" s="241">
        <f t="shared" si="85"/>
        <v>0</v>
      </c>
      <c r="Q118" s="242"/>
      <c r="R118" s="242"/>
      <c r="S118" s="241"/>
      <c r="T118" s="241"/>
      <c r="U118" s="241">
        <v>0</v>
      </c>
      <c r="V118" s="241"/>
      <c r="W118" s="241"/>
      <c r="X118" s="241"/>
      <c r="Y118" s="241"/>
      <c r="Z118" s="239"/>
      <c r="AA118" s="239"/>
    </row>
    <row r="119" spans="1:669" s="254" customFormat="1" x14ac:dyDescent="0.2">
      <c r="B119" s="238"/>
      <c r="C119" s="238" t="s">
        <v>59</v>
      </c>
      <c r="D119" s="247" t="s">
        <v>60</v>
      </c>
      <c r="E119" s="241">
        <v>21761</v>
      </c>
      <c r="F119" s="241">
        <v>17619</v>
      </c>
      <c r="G119" s="241">
        <v>17619</v>
      </c>
      <c r="H119" s="85">
        <v>17619</v>
      </c>
      <c r="I119" s="85">
        <f t="shared" si="82"/>
        <v>0</v>
      </c>
      <c r="J119" s="241">
        <v>17619</v>
      </c>
      <c r="K119" s="242">
        <f t="shared" si="48"/>
        <v>100</v>
      </c>
      <c r="L119" s="242">
        <f t="shared" si="83"/>
        <v>21761</v>
      </c>
      <c r="M119" s="241">
        <f t="shared" si="62"/>
        <v>100</v>
      </c>
      <c r="N119" s="241">
        <f t="shared" si="86"/>
        <v>0</v>
      </c>
      <c r="O119" s="241">
        <f t="shared" si="84"/>
        <v>0</v>
      </c>
      <c r="P119" s="241">
        <f t="shared" si="85"/>
        <v>0</v>
      </c>
      <c r="Q119" s="241"/>
      <c r="R119" s="242"/>
      <c r="S119" s="241"/>
      <c r="T119" s="241"/>
      <c r="U119" s="241">
        <f t="shared" ref="U119:U121" si="87">O119-P119-T119</f>
        <v>0</v>
      </c>
      <c r="V119" s="241"/>
      <c r="W119" s="241"/>
      <c r="X119" s="241"/>
      <c r="Y119" s="241"/>
      <c r="Z119" s="239"/>
      <c r="AA119" s="239"/>
      <c r="AB119" s="236"/>
      <c r="AC119" s="262"/>
      <c r="AD119" s="262"/>
      <c r="AE119" s="262"/>
      <c r="AF119" s="262"/>
      <c r="AG119" s="262"/>
      <c r="AH119" s="262"/>
      <c r="AI119" s="262"/>
      <c r="AJ119" s="262"/>
      <c r="AK119" s="262"/>
      <c r="AL119" s="262"/>
      <c r="AM119" s="262"/>
      <c r="AN119" s="262"/>
      <c r="AO119" s="262"/>
      <c r="AP119" s="262"/>
      <c r="AQ119" s="262"/>
      <c r="AR119" s="262"/>
      <c r="AS119" s="262"/>
      <c r="AT119" s="262"/>
      <c r="AU119" s="262"/>
      <c r="AV119" s="262"/>
      <c r="AW119" s="262"/>
      <c r="AX119" s="262"/>
      <c r="AY119" s="262"/>
      <c r="AZ119" s="262"/>
      <c r="BA119" s="262"/>
      <c r="BB119" s="262"/>
      <c r="BC119" s="262"/>
      <c r="BD119" s="262"/>
      <c r="BE119" s="262"/>
      <c r="BF119" s="262"/>
      <c r="BG119" s="262"/>
      <c r="BH119" s="262"/>
      <c r="BI119" s="262"/>
      <c r="BJ119" s="262"/>
      <c r="BK119" s="262"/>
      <c r="BL119" s="262"/>
      <c r="BM119" s="262"/>
      <c r="BN119" s="262"/>
      <c r="BO119" s="262"/>
      <c r="BP119" s="262"/>
      <c r="BQ119" s="262"/>
      <c r="BR119" s="262"/>
      <c r="BS119" s="262"/>
      <c r="BT119" s="262"/>
      <c r="BU119" s="262"/>
      <c r="BV119" s="262"/>
      <c r="BW119" s="262"/>
      <c r="BX119" s="262"/>
      <c r="BY119" s="262"/>
      <c r="BZ119" s="262"/>
      <c r="CA119" s="262"/>
      <c r="CB119" s="262"/>
      <c r="CC119" s="262"/>
      <c r="CD119" s="262"/>
      <c r="CE119" s="262"/>
      <c r="CF119" s="262"/>
      <c r="CG119" s="262"/>
      <c r="CH119" s="262"/>
      <c r="CI119" s="262"/>
      <c r="CJ119" s="262"/>
      <c r="CK119" s="262"/>
      <c r="CL119" s="262"/>
      <c r="CM119" s="262"/>
      <c r="CN119" s="262"/>
      <c r="CO119" s="262"/>
      <c r="CP119" s="262"/>
      <c r="CQ119" s="262"/>
      <c r="CR119" s="262"/>
      <c r="CS119" s="262"/>
      <c r="CT119" s="262"/>
      <c r="CU119" s="262"/>
      <c r="CV119" s="262"/>
      <c r="CW119" s="262"/>
      <c r="CX119" s="262"/>
      <c r="CY119" s="262"/>
      <c r="CZ119" s="262"/>
      <c r="DA119" s="262"/>
      <c r="DB119" s="262"/>
      <c r="DC119" s="262"/>
      <c r="DD119" s="262"/>
      <c r="DE119" s="262"/>
      <c r="DF119" s="262"/>
      <c r="DG119" s="262"/>
      <c r="DH119" s="262"/>
      <c r="DI119" s="262"/>
      <c r="DJ119" s="262"/>
      <c r="DK119" s="262"/>
      <c r="DL119" s="262"/>
      <c r="DM119" s="262"/>
      <c r="DN119" s="262"/>
      <c r="DO119" s="262"/>
      <c r="DP119" s="262"/>
      <c r="DQ119" s="262"/>
      <c r="DR119" s="262"/>
      <c r="DS119" s="262"/>
      <c r="DT119" s="262"/>
      <c r="DU119" s="262"/>
      <c r="DV119" s="262"/>
      <c r="DW119" s="262"/>
      <c r="DX119" s="262"/>
      <c r="DY119" s="262"/>
      <c r="DZ119" s="262"/>
      <c r="EA119" s="262"/>
      <c r="EB119" s="262"/>
      <c r="EC119" s="262"/>
      <c r="ED119" s="262"/>
      <c r="EE119" s="262"/>
      <c r="EF119" s="262"/>
      <c r="EG119" s="262"/>
      <c r="EH119" s="262"/>
      <c r="EI119" s="262"/>
      <c r="EJ119" s="262"/>
      <c r="EK119" s="262"/>
      <c r="EL119" s="262"/>
      <c r="EM119" s="262"/>
      <c r="EN119" s="262"/>
      <c r="EO119" s="262"/>
      <c r="EP119" s="262"/>
      <c r="EQ119" s="262"/>
      <c r="ER119" s="262"/>
      <c r="ES119" s="262"/>
      <c r="ET119" s="262"/>
      <c r="EU119" s="262"/>
      <c r="EV119" s="262"/>
      <c r="EW119" s="262"/>
      <c r="EX119" s="262"/>
      <c r="EY119" s="262"/>
      <c r="EZ119" s="262"/>
      <c r="FA119" s="262"/>
      <c r="FB119" s="262"/>
      <c r="FC119" s="262"/>
      <c r="FD119" s="262"/>
      <c r="FE119" s="262"/>
      <c r="FF119" s="262"/>
      <c r="FG119" s="262"/>
      <c r="FH119" s="262"/>
      <c r="FI119" s="262"/>
      <c r="FJ119" s="262"/>
      <c r="FK119" s="262"/>
      <c r="FL119" s="262"/>
      <c r="FM119" s="262"/>
      <c r="FN119" s="262"/>
      <c r="FO119" s="262"/>
      <c r="FP119" s="262"/>
      <c r="FQ119" s="262"/>
      <c r="FR119" s="262"/>
      <c r="FS119" s="262"/>
      <c r="FT119" s="262"/>
      <c r="FU119" s="262"/>
      <c r="FV119" s="262"/>
      <c r="FW119" s="262"/>
      <c r="FX119" s="262"/>
      <c r="FY119" s="262"/>
      <c r="FZ119" s="262"/>
      <c r="GA119" s="262"/>
      <c r="GB119" s="262"/>
      <c r="GC119" s="262"/>
      <c r="GD119" s="262"/>
      <c r="GE119" s="262"/>
      <c r="GF119" s="262"/>
      <c r="GG119" s="262"/>
      <c r="GH119" s="262"/>
      <c r="GI119" s="262"/>
      <c r="GJ119" s="262"/>
      <c r="GK119" s="262"/>
      <c r="GL119" s="262"/>
      <c r="GM119" s="262"/>
      <c r="GN119" s="262"/>
      <c r="GO119" s="262"/>
      <c r="GP119" s="262"/>
      <c r="GQ119" s="262"/>
      <c r="GR119" s="262"/>
      <c r="GS119" s="262"/>
      <c r="GT119" s="262"/>
      <c r="GU119" s="262"/>
      <c r="GV119" s="262"/>
      <c r="GW119" s="262"/>
      <c r="GX119" s="262"/>
      <c r="GY119" s="262"/>
      <c r="GZ119" s="262"/>
      <c r="HA119" s="262"/>
      <c r="HB119" s="262"/>
      <c r="HC119" s="262"/>
      <c r="HD119" s="262"/>
      <c r="HE119" s="262"/>
      <c r="HF119" s="262"/>
      <c r="HG119" s="262"/>
      <c r="HH119" s="262"/>
      <c r="HI119" s="262"/>
      <c r="HJ119" s="262"/>
      <c r="HK119" s="262"/>
      <c r="HL119" s="262"/>
      <c r="HM119" s="262"/>
      <c r="HN119" s="262"/>
      <c r="HO119" s="262"/>
      <c r="HP119" s="262"/>
      <c r="HQ119" s="262"/>
      <c r="HR119" s="262"/>
      <c r="HS119" s="262"/>
      <c r="HT119" s="262"/>
      <c r="HU119" s="262"/>
      <c r="HV119" s="262"/>
      <c r="HW119" s="262"/>
      <c r="HX119" s="262"/>
      <c r="HY119" s="262"/>
      <c r="HZ119" s="262"/>
      <c r="IA119" s="262"/>
      <c r="IB119" s="262"/>
      <c r="IC119" s="262"/>
      <c r="ID119" s="262"/>
      <c r="IE119" s="262"/>
      <c r="IF119" s="262"/>
      <c r="IG119" s="262"/>
      <c r="IH119" s="262"/>
      <c r="II119" s="262"/>
      <c r="IJ119" s="262"/>
      <c r="IK119" s="262"/>
      <c r="IL119" s="262"/>
      <c r="IM119" s="262"/>
      <c r="IN119" s="262"/>
      <c r="IO119" s="262"/>
      <c r="IP119" s="262"/>
      <c r="IQ119" s="262"/>
      <c r="IR119" s="262"/>
      <c r="IS119" s="262"/>
      <c r="IT119" s="262"/>
      <c r="IU119" s="262"/>
      <c r="IV119" s="262"/>
      <c r="IW119" s="262"/>
      <c r="IX119" s="262"/>
      <c r="IY119" s="262"/>
      <c r="IZ119" s="262"/>
      <c r="JA119" s="262"/>
      <c r="JB119" s="262"/>
      <c r="JC119" s="262"/>
      <c r="JD119" s="262"/>
      <c r="JE119" s="262"/>
      <c r="JF119" s="262"/>
      <c r="JG119" s="262"/>
      <c r="JH119" s="262"/>
      <c r="JI119" s="262"/>
      <c r="JJ119" s="262"/>
      <c r="JK119" s="262"/>
      <c r="JL119" s="262"/>
      <c r="JM119" s="262"/>
      <c r="JN119" s="262"/>
      <c r="JO119" s="262"/>
      <c r="JP119" s="262"/>
      <c r="JQ119" s="262"/>
      <c r="JR119" s="262"/>
      <c r="JS119" s="262"/>
      <c r="JT119" s="262"/>
      <c r="JU119" s="262"/>
      <c r="JV119" s="262"/>
      <c r="JW119" s="262"/>
      <c r="JX119" s="262"/>
      <c r="JY119" s="262"/>
      <c r="JZ119" s="262"/>
      <c r="KA119" s="262"/>
      <c r="KB119" s="262"/>
      <c r="KC119" s="262"/>
      <c r="KD119" s="262"/>
      <c r="KE119" s="262"/>
      <c r="KF119" s="262"/>
      <c r="KG119" s="262"/>
      <c r="KH119" s="262"/>
      <c r="KI119" s="262"/>
      <c r="KJ119" s="262"/>
      <c r="KK119" s="262"/>
      <c r="KL119" s="262"/>
      <c r="KM119" s="262"/>
      <c r="KN119" s="262"/>
      <c r="KO119" s="262"/>
      <c r="KP119" s="262"/>
      <c r="KQ119" s="262"/>
      <c r="KR119" s="262"/>
      <c r="KS119" s="262"/>
      <c r="KT119" s="262"/>
      <c r="KU119" s="262"/>
      <c r="KV119" s="262"/>
      <c r="KW119" s="262"/>
      <c r="KX119" s="262"/>
      <c r="KY119" s="262"/>
      <c r="KZ119" s="262"/>
      <c r="LA119" s="262"/>
      <c r="LB119" s="262"/>
      <c r="LC119" s="262"/>
      <c r="LD119" s="262"/>
      <c r="LE119" s="262"/>
      <c r="LF119" s="262"/>
      <c r="LG119" s="262"/>
      <c r="LH119" s="262"/>
      <c r="LI119" s="262"/>
      <c r="LJ119" s="262"/>
      <c r="LK119" s="262"/>
      <c r="LL119" s="262"/>
      <c r="LM119" s="262"/>
      <c r="LN119" s="262"/>
      <c r="LO119" s="262"/>
      <c r="LP119" s="262"/>
      <c r="LQ119" s="262"/>
      <c r="LR119" s="262"/>
      <c r="LS119" s="262"/>
      <c r="LT119" s="262"/>
      <c r="LU119" s="262"/>
      <c r="LV119" s="262"/>
      <c r="LW119" s="262"/>
      <c r="LX119" s="262"/>
      <c r="LY119" s="262"/>
      <c r="LZ119" s="262"/>
      <c r="MA119" s="262"/>
      <c r="MB119" s="262"/>
      <c r="MC119" s="262"/>
      <c r="MD119" s="262"/>
      <c r="ME119" s="262"/>
      <c r="MF119" s="262"/>
      <c r="MG119" s="262"/>
      <c r="MH119" s="262"/>
      <c r="MI119" s="262"/>
      <c r="MJ119" s="262"/>
      <c r="MK119" s="262"/>
      <c r="ML119" s="262"/>
      <c r="MM119" s="262"/>
      <c r="MN119" s="262"/>
      <c r="MO119" s="262"/>
      <c r="MP119" s="262"/>
      <c r="MQ119" s="262"/>
      <c r="MR119" s="262"/>
      <c r="MS119" s="262"/>
      <c r="MT119" s="262"/>
      <c r="MU119" s="262"/>
      <c r="MV119" s="262"/>
      <c r="MW119" s="262"/>
      <c r="MX119" s="262"/>
      <c r="MY119" s="262"/>
      <c r="MZ119" s="262"/>
      <c r="NA119" s="262"/>
      <c r="NB119" s="262"/>
      <c r="NC119" s="262"/>
      <c r="ND119" s="262"/>
      <c r="NE119" s="262"/>
      <c r="NF119" s="262"/>
      <c r="NG119" s="262"/>
      <c r="NH119" s="262"/>
      <c r="NI119" s="262"/>
      <c r="NJ119" s="262"/>
      <c r="NK119" s="262"/>
      <c r="NL119" s="262"/>
      <c r="NM119" s="262"/>
      <c r="NN119" s="262"/>
      <c r="NO119" s="262"/>
      <c r="NP119" s="262"/>
      <c r="NQ119" s="262"/>
      <c r="NR119" s="262"/>
      <c r="NS119" s="262"/>
      <c r="NT119" s="262"/>
      <c r="NU119" s="262"/>
      <c r="NV119" s="262"/>
      <c r="NW119" s="262"/>
      <c r="NX119" s="262"/>
      <c r="NY119" s="262"/>
      <c r="NZ119" s="262"/>
      <c r="OA119" s="262"/>
      <c r="OB119" s="262"/>
      <c r="OC119" s="262"/>
      <c r="OD119" s="262"/>
      <c r="OE119" s="262"/>
      <c r="OF119" s="262"/>
      <c r="OG119" s="262"/>
      <c r="OH119" s="262"/>
      <c r="OI119" s="262"/>
      <c r="OJ119" s="262"/>
      <c r="OK119" s="262"/>
      <c r="OL119" s="262"/>
      <c r="OM119" s="262"/>
      <c r="ON119" s="262"/>
      <c r="OO119" s="262"/>
      <c r="OP119" s="262"/>
      <c r="OQ119" s="262"/>
      <c r="OR119" s="262"/>
      <c r="OS119" s="262"/>
      <c r="OT119" s="262"/>
      <c r="OU119" s="262"/>
      <c r="OV119" s="262"/>
      <c r="OW119" s="262"/>
      <c r="OX119" s="262"/>
      <c r="OY119" s="262"/>
      <c r="OZ119" s="262"/>
      <c r="PA119" s="262"/>
      <c r="PB119" s="262"/>
      <c r="PC119" s="262"/>
      <c r="PD119" s="262"/>
      <c r="PE119" s="262"/>
      <c r="PF119" s="262"/>
      <c r="PG119" s="262"/>
      <c r="PH119" s="262"/>
      <c r="PI119" s="262"/>
      <c r="PJ119" s="262"/>
      <c r="PK119" s="262"/>
      <c r="PL119" s="262"/>
      <c r="PM119" s="262"/>
      <c r="PN119" s="262"/>
      <c r="PO119" s="262"/>
      <c r="PP119" s="262"/>
      <c r="PQ119" s="262"/>
      <c r="PR119" s="262"/>
      <c r="PS119" s="262"/>
      <c r="PT119" s="262"/>
      <c r="PU119" s="262"/>
      <c r="PV119" s="262"/>
      <c r="PW119" s="262"/>
      <c r="PX119" s="262"/>
      <c r="PY119" s="262"/>
      <c r="PZ119" s="262"/>
      <c r="QA119" s="262"/>
      <c r="QB119" s="262"/>
      <c r="QC119" s="262"/>
      <c r="QD119" s="262"/>
      <c r="QE119" s="262"/>
      <c r="QF119" s="262"/>
      <c r="QG119" s="262"/>
      <c r="QH119" s="262"/>
      <c r="QI119" s="262"/>
      <c r="QJ119" s="262"/>
      <c r="QK119" s="262"/>
      <c r="QL119" s="262"/>
      <c r="QM119" s="262"/>
      <c r="QN119" s="262"/>
      <c r="QO119" s="262"/>
      <c r="QP119" s="262"/>
      <c r="QQ119" s="262"/>
      <c r="QR119" s="262"/>
      <c r="QS119" s="262"/>
      <c r="QT119" s="262"/>
      <c r="QU119" s="262"/>
      <c r="QV119" s="262"/>
      <c r="QW119" s="262"/>
      <c r="QX119" s="262"/>
      <c r="QY119" s="262"/>
      <c r="QZ119" s="262"/>
      <c r="RA119" s="262"/>
      <c r="RB119" s="262"/>
      <c r="RC119" s="262"/>
      <c r="RD119" s="262"/>
      <c r="RE119" s="262"/>
      <c r="RF119" s="262"/>
      <c r="RG119" s="262"/>
      <c r="RH119" s="262"/>
      <c r="RI119" s="262"/>
      <c r="RJ119" s="262"/>
      <c r="RK119" s="262"/>
      <c r="RL119" s="262"/>
      <c r="RM119" s="262"/>
      <c r="RN119" s="262"/>
      <c r="RO119" s="262"/>
      <c r="RP119" s="262"/>
      <c r="RQ119" s="262"/>
      <c r="RR119" s="262"/>
      <c r="RS119" s="262"/>
      <c r="RT119" s="262"/>
      <c r="RU119" s="262"/>
      <c r="RV119" s="262"/>
      <c r="RW119" s="262"/>
      <c r="RX119" s="262"/>
      <c r="RY119" s="262"/>
      <c r="RZ119" s="262"/>
      <c r="SA119" s="262"/>
      <c r="SB119" s="262"/>
      <c r="SC119" s="262"/>
      <c r="SD119" s="262"/>
      <c r="SE119" s="262"/>
      <c r="SF119" s="262"/>
      <c r="SG119" s="262"/>
      <c r="SH119" s="262"/>
      <c r="SI119" s="262"/>
      <c r="SJ119" s="262"/>
      <c r="SK119" s="262"/>
      <c r="SL119" s="262"/>
      <c r="SM119" s="262"/>
      <c r="SN119" s="262"/>
      <c r="SO119" s="262"/>
      <c r="SP119" s="262"/>
      <c r="SQ119" s="262"/>
      <c r="SR119" s="262"/>
      <c r="SS119" s="262"/>
      <c r="ST119" s="262"/>
      <c r="SU119" s="262"/>
      <c r="SV119" s="262"/>
      <c r="SW119" s="262"/>
      <c r="SX119" s="262"/>
      <c r="SY119" s="262"/>
      <c r="SZ119" s="262"/>
      <c r="TA119" s="262"/>
      <c r="TB119" s="262"/>
      <c r="TC119" s="262"/>
      <c r="TD119" s="262"/>
      <c r="TE119" s="262"/>
      <c r="TF119" s="262"/>
      <c r="TG119" s="262"/>
      <c r="TH119" s="262"/>
      <c r="TI119" s="262"/>
      <c r="TJ119" s="262"/>
      <c r="TK119" s="262"/>
      <c r="TL119" s="262"/>
      <c r="TM119" s="262"/>
      <c r="TN119" s="262"/>
      <c r="TO119" s="262"/>
      <c r="TP119" s="262"/>
      <c r="TQ119" s="262"/>
      <c r="TR119" s="262"/>
      <c r="TS119" s="262"/>
      <c r="TT119" s="262"/>
      <c r="TU119" s="262"/>
      <c r="TV119" s="262"/>
      <c r="TW119" s="262"/>
      <c r="TX119" s="262"/>
      <c r="TY119" s="262"/>
      <c r="TZ119" s="262"/>
      <c r="UA119" s="262"/>
      <c r="UB119" s="262"/>
      <c r="UC119" s="262"/>
      <c r="UD119" s="262"/>
      <c r="UE119" s="262"/>
      <c r="UF119" s="262"/>
      <c r="UG119" s="262"/>
      <c r="UH119" s="262"/>
      <c r="UI119" s="262"/>
      <c r="UJ119" s="262"/>
      <c r="UK119" s="262"/>
      <c r="UL119" s="262"/>
      <c r="UM119" s="262"/>
      <c r="UN119" s="262"/>
      <c r="UO119" s="262"/>
      <c r="UP119" s="262"/>
      <c r="UQ119" s="262"/>
      <c r="UR119" s="262"/>
      <c r="US119" s="262"/>
      <c r="UT119" s="262"/>
      <c r="UU119" s="262"/>
      <c r="UV119" s="262"/>
      <c r="UW119" s="262"/>
      <c r="UX119" s="262"/>
      <c r="UY119" s="262"/>
      <c r="UZ119" s="262"/>
      <c r="VA119" s="262"/>
      <c r="VB119" s="262"/>
      <c r="VC119" s="262"/>
      <c r="VD119" s="262"/>
      <c r="VE119" s="262"/>
      <c r="VF119" s="262"/>
      <c r="VG119" s="262"/>
      <c r="VH119" s="262"/>
      <c r="VI119" s="262"/>
      <c r="VJ119" s="262"/>
      <c r="VK119" s="262"/>
      <c r="VL119" s="262"/>
      <c r="VM119" s="262"/>
      <c r="VN119" s="262"/>
      <c r="VO119" s="262"/>
      <c r="VP119" s="262"/>
      <c r="VQ119" s="262"/>
      <c r="VR119" s="262"/>
      <c r="VS119" s="262"/>
      <c r="VT119" s="262"/>
      <c r="VU119" s="262"/>
      <c r="VV119" s="262"/>
      <c r="VW119" s="262"/>
      <c r="VX119" s="262"/>
      <c r="VY119" s="262"/>
      <c r="VZ119" s="262"/>
      <c r="WA119" s="262"/>
      <c r="WB119" s="262"/>
      <c r="WC119" s="262"/>
      <c r="WD119" s="262"/>
      <c r="WE119" s="262"/>
      <c r="WF119" s="262"/>
      <c r="WG119" s="262"/>
      <c r="WH119" s="262"/>
      <c r="WI119" s="262"/>
      <c r="WJ119" s="262"/>
      <c r="WK119" s="262"/>
      <c r="WL119" s="262"/>
      <c r="WM119" s="262"/>
      <c r="WN119" s="262"/>
      <c r="WO119" s="262"/>
      <c r="WP119" s="262"/>
      <c r="WQ119" s="262"/>
      <c r="WR119" s="262"/>
      <c r="WS119" s="262"/>
      <c r="WT119" s="262"/>
      <c r="WU119" s="262"/>
      <c r="WV119" s="262"/>
      <c r="WW119" s="262"/>
      <c r="WX119" s="262"/>
      <c r="WY119" s="262"/>
      <c r="WZ119" s="262"/>
      <c r="XA119" s="262"/>
      <c r="XB119" s="262"/>
      <c r="XC119" s="262"/>
      <c r="XD119" s="262"/>
      <c r="XE119" s="262"/>
      <c r="XF119" s="262"/>
      <c r="XG119" s="262"/>
      <c r="XH119" s="262"/>
      <c r="XI119" s="262"/>
      <c r="XJ119" s="262"/>
      <c r="XK119" s="262"/>
      <c r="XL119" s="262"/>
      <c r="XM119" s="262"/>
      <c r="XN119" s="262"/>
      <c r="XO119" s="262"/>
      <c r="XP119" s="262"/>
      <c r="XQ119" s="262"/>
      <c r="XR119" s="262"/>
      <c r="XS119" s="262"/>
      <c r="XT119" s="262"/>
      <c r="XU119" s="262"/>
      <c r="XV119" s="262"/>
      <c r="XW119" s="262"/>
      <c r="XX119" s="262"/>
      <c r="XY119" s="262"/>
      <c r="XZ119" s="262"/>
      <c r="YA119" s="262"/>
      <c r="YB119" s="262"/>
      <c r="YC119" s="262"/>
      <c r="YD119" s="262"/>
      <c r="YE119" s="262"/>
      <c r="YF119" s="262"/>
      <c r="YG119" s="262"/>
      <c r="YH119" s="262"/>
      <c r="YI119" s="262"/>
      <c r="YJ119" s="262"/>
      <c r="YK119" s="262"/>
      <c r="YL119" s="262"/>
      <c r="YM119" s="262"/>
      <c r="YN119" s="262"/>
      <c r="YO119" s="262"/>
      <c r="YP119" s="262"/>
      <c r="YQ119" s="262"/>
      <c r="YR119" s="262"/>
      <c r="YS119" s="262"/>
    </row>
    <row r="120" spans="1:669" ht="38.25" x14ac:dyDescent="0.2">
      <c r="A120" s="238"/>
      <c r="B120" s="254"/>
      <c r="C120" s="238" t="s">
        <v>61</v>
      </c>
      <c r="D120" s="247" t="s">
        <v>62</v>
      </c>
      <c r="E120" s="241">
        <v>18546</v>
      </c>
      <c r="F120" s="241">
        <v>14733</v>
      </c>
      <c r="G120" s="241">
        <v>14733</v>
      </c>
      <c r="H120" s="85">
        <v>14733</v>
      </c>
      <c r="I120" s="85">
        <f t="shared" si="82"/>
        <v>0</v>
      </c>
      <c r="J120" s="241">
        <v>14733</v>
      </c>
      <c r="K120" s="242">
        <f t="shared" si="48"/>
        <v>100</v>
      </c>
      <c r="L120" s="242">
        <f t="shared" si="83"/>
        <v>18546</v>
      </c>
      <c r="M120" s="241">
        <f t="shared" si="62"/>
        <v>100</v>
      </c>
      <c r="N120" s="241">
        <v>0</v>
      </c>
      <c r="O120" s="241">
        <f t="shared" si="84"/>
        <v>0</v>
      </c>
      <c r="P120" s="241">
        <f t="shared" si="85"/>
        <v>0</v>
      </c>
      <c r="Q120" s="242"/>
      <c r="R120" s="241"/>
      <c r="S120" s="241"/>
      <c r="T120" s="241"/>
      <c r="U120" s="241">
        <f t="shared" si="87"/>
        <v>0</v>
      </c>
      <c r="V120" s="263"/>
      <c r="W120" s="263"/>
      <c r="X120" s="263"/>
      <c r="Y120" s="263"/>
      <c r="Z120" s="239"/>
      <c r="AA120" s="239"/>
    </row>
    <row r="121" spans="1:669" ht="25.5" x14ac:dyDescent="0.2">
      <c r="A121" s="245"/>
      <c r="B121" s="238"/>
      <c r="C121" s="250" t="s">
        <v>89</v>
      </c>
      <c r="D121" s="284" t="s">
        <v>110</v>
      </c>
      <c r="E121" s="241">
        <v>13</v>
      </c>
      <c r="F121" s="241">
        <v>0</v>
      </c>
      <c r="G121" s="241">
        <v>0</v>
      </c>
      <c r="H121" s="85">
        <v>0</v>
      </c>
      <c r="I121" s="85">
        <f t="shared" si="82"/>
        <v>0</v>
      </c>
      <c r="J121" s="241">
        <v>0</v>
      </c>
      <c r="K121" s="242">
        <v>0</v>
      </c>
      <c r="L121" s="242">
        <f t="shared" si="83"/>
        <v>13</v>
      </c>
      <c r="M121" s="241">
        <f t="shared" si="62"/>
        <v>100</v>
      </c>
      <c r="N121" s="241">
        <f t="shared" ref="N121:N130" si="88">L121-E121</f>
        <v>0</v>
      </c>
      <c r="O121" s="241">
        <f t="shared" si="84"/>
        <v>0</v>
      </c>
      <c r="P121" s="241">
        <v>0</v>
      </c>
      <c r="Q121" s="242"/>
      <c r="R121" s="242"/>
      <c r="S121" s="241"/>
      <c r="T121" s="241"/>
      <c r="U121" s="241">
        <f t="shared" si="87"/>
        <v>0</v>
      </c>
      <c r="V121" s="241"/>
      <c r="W121" s="241"/>
      <c r="X121" s="241"/>
      <c r="Y121" s="241"/>
      <c r="Z121" s="239"/>
      <c r="AA121" s="239"/>
    </row>
    <row r="122" spans="1:669" ht="63.75" x14ac:dyDescent="0.2">
      <c r="A122" s="238"/>
      <c r="B122" s="254"/>
      <c r="C122" s="250" t="s">
        <v>64</v>
      </c>
      <c r="D122" s="274" t="s">
        <v>65</v>
      </c>
      <c r="E122" s="241">
        <v>12364</v>
      </c>
      <c r="F122" s="241">
        <v>9189</v>
      </c>
      <c r="G122" s="241">
        <v>9189</v>
      </c>
      <c r="H122" s="85">
        <v>8998.5879999999997</v>
      </c>
      <c r="I122" s="85">
        <f t="shared" si="82"/>
        <v>-190.41200000000026</v>
      </c>
      <c r="J122" s="241">
        <v>8998.5879999999997</v>
      </c>
      <c r="K122" s="242">
        <f t="shared" si="48"/>
        <v>97.927826749374248</v>
      </c>
      <c r="L122" s="242">
        <f t="shared" si="83"/>
        <v>12364</v>
      </c>
      <c r="M122" s="241">
        <f t="shared" si="62"/>
        <v>100</v>
      </c>
      <c r="N122" s="241">
        <v>0</v>
      </c>
      <c r="O122" s="241">
        <f t="shared" si="84"/>
        <v>-190.41200000000026</v>
      </c>
      <c r="P122" s="241">
        <f t="shared" ref="P122:P130" si="89">Q122+R122+S122</f>
        <v>-190.41200000000001</v>
      </c>
      <c r="Q122" s="242"/>
      <c r="R122" s="242">
        <v>-190.41200000000001</v>
      </c>
      <c r="S122" s="241"/>
      <c r="T122" s="241"/>
      <c r="U122" s="241">
        <v>0</v>
      </c>
      <c r="V122" s="263"/>
      <c r="W122" s="263"/>
      <c r="X122" s="263"/>
      <c r="Y122" s="263"/>
      <c r="Z122" s="239" t="s">
        <v>66</v>
      </c>
      <c r="AA122" s="239" t="s">
        <v>66</v>
      </c>
    </row>
    <row r="123" spans="1:669" ht="70.5" customHeight="1" x14ac:dyDescent="0.2">
      <c r="A123" s="245"/>
      <c r="B123" s="238"/>
      <c r="C123" s="250" t="s">
        <v>95</v>
      </c>
      <c r="D123" s="284" t="s">
        <v>96</v>
      </c>
      <c r="E123" s="241">
        <v>439</v>
      </c>
      <c r="F123" s="241">
        <v>439</v>
      </c>
      <c r="G123" s="241">
        <v>439</v>
      </c>
      <c r="H123" s="85">
        <v>438.012</v>
      </c>
      <c r="I123" s="85">
        <f t="shared" si="82"/>
        <v>-0.98799999999999955</v>
      </c>
      <c r="J123" s="241">
        <v>438.012</v>
      </c>
      <c r="K123" s="242">
        <f t="shared" si="48"/>
        <v>99.774943052391791</v>
      </c>
      <c r="L123" s="242">
        <f t="shared" si="83"/>
        <v>439</v>
      </c>
      <c r="M123" s="241">
        <f t="shared" si="62"/>
        <v>100</v>
      </c>
      <c r="N123" s="241">
        <f t="shared" si="88"/>
        <v>0</v>
      </c>
      <c r="O123" s="241">
        <f t="shared" si="84"/>
        <v>-0.98799999999999955</v>
      </c>
      <c r="P123" s="241">
        <f t="shared" si="89"/>
        <v>-0.98799999999999999</v>
      </c>
      <c r="Q123" s="241"/>
      <c r="R123" s="242"/>
      <c r="S123" s="241">
        <v>-0.98799999999999999</v>
      </c>
      <c r="T123" s="241"/>
      <c r="U123" s="241">
        <f t="shared" ref="U123:U128" si="90">O123-P123-T123</f>
        <v>4.4408920985006262E-16</v>
      </c>
      <c r="V123" s="241"/>
      <c r="W123" s="241"/>
      <c r="X123" s="241"/>
      <c r="Y123" s="241"/>
      <c r="Z123" s="239" t="s">
        <v>66</v>
      </c>
      <c r="AA123" s="239" t="s">
        <v>66</v>
      </c>
    </row>
    <row r="124" spans="1:669" ht="69.75" customHeight="1" x14ac:dyDescent="0.2">
      <c r="A124" s="254"/>
      <c r="B124" s="254"/>
      <c r="C124" s="250" t="s">
        <v>71</v>
      </c>
      <c r="D124" s="246" t="s">
        <v>104</v>
      </c>
      <c r="E124" s="241">
        <v>3758</v>
      </c>
      <c r="F124" s="241">
        <v>3758</v>
      </c>
      <c r="G124" s="241">
        <v>3758</v>
      </c>
      <c r="H124" s="85">
        <v>3317.047</v>
      </c>
      <c r="I124" s="85">
        <f t="shared" si="82"/>
        <v>-440.95299999999997</v>
      </c>
      <c r="J124" s="241">
        <v>2303.317</v>
      </c>
      <c r="K124" s="242">
        <f t="shared" si="48"/>
        <v>61.291032464076636</v>
      </c>
      <c r="L124" s="242">
        <f t="shared" si="83"/>
        <v>3758</v>
      </c>
      <c r="M124" s="241">
        <f t="shared" si="62"/>
        <v>100</v>
      </c>
      <c r="N124" s="241">
        <f t="shared" si="88"/>
        <v>0</v>
      </c>
      <c r="O124" s="241">
        <f t="shared" si="84"/>
        <v>-1454.683</v>
      </c>
      <c r="P124" s="241">
        <f t="shared" si="89"/>
        <v>-1454.682</v>
      </c>
      <c r="Q124" s="242"/>
      <c r="R124" s="242"/>
      <c r="S124" s="242">
        <v>-1454.682</v>
      </c>
      <c r="T124" s="241"/>
      <c r="U124" s="241">
        <f t="shared" si="90"/>
        <v>-9.9999999997635314E-4</v>
      </c>
      <c r="V124" s="241"/>
      <c r="W124" s="241"/>
      <c r="X124" s="241"/>
      <c r="Y124" s="241"/>
      <c r="Z124" s="239" t="s">
        <v>66</v>
      </c>
      <c r="AA124" s="239" t="s">
        <v>66</v>
      </c>
    </row>
    <row r="125" spans="1:669" ht="25.5" x14ac:dyDescent="0.2">
      <c r="A125" s="238"/>
      <c r="B125" s="238"/>
      <c r="C125" s="238" t="s">
        <v>97</v>
      </c>
      <c r="D125" s="247" t="s">
        <v>98</v>
      </c>
      <c r="E125" s="241">
        <v>5611</v>
      </c>
      <c r="F125" s="241">
        <v>3973</v>
      </c>
      <c r="G125" s="241">
        <v>3973</v>
      </c>
      <c r="H125" s="85">
        <v>3973</v>
      </c>
      <c r="I125" s="85">
        <f t="shared" si="82"/>
        <v>0</v>
      </c>
      <c r="J125" s="241">
        <v>3973</v>
      </c>
      <c r="K125" s="242">
        <f t="shared" si="48"/>
        <v>100</v>
      </c>
      <c r="L125" s="242">
        <f t="shared" si="83"/>
        <v>5611</v>
      </c>
      <c r="M125" s="241">
        <f t="shared" si="62"/>
        <v>100</v>
      </c>
      <c r="N125" s="241">
        <f t="shared" si="88"/>
        <v>0</v>
      </c>
      <c r="O125" s="241">
        <f t="shared" si="84"/>
        <v>0</v>
      </c>
      <c r="P125" s="241">
        <f t="shared" si="89"/>
        <v>0</v>
      </c>
      <c r="Q125" s="242"/>
      <c r="R125" s="242"/>
      <c r="S125" s="241"/>
      <c r="T125" s="241"/>
      <c r="U125" s="241">
        <v>0</v>
      </c>
      <c r="V125" s="241"/>
      <c r="W125" s="241"/>
      <c r="X125" s="241"/>
      <c r="Y125" s="241"/>
      <c r="Z125" s="239"/>
      <c r="AA125" s="239"/>
    </row>
    <row r="126" spans="1:669" ht="69.75" customHeight="1" x14ac:dyDescent="0.2">
      <c r="A126" s="245"/>
      <c r="B126" s="238"/>
      <c r="C126" s="250" t="s">
        <v>73</v>
      </c>
      <c r="D126" s="246" t="s">
        <v>74</v>
      </c>
      <c r="E126" s="241">
        <v>439</v>
      </c>
      <c r="F126" s="241">
        <v>439</v>
      </c>
      <c r="G126" s="241">
        <v>277</v>
      </c>
      <c r="H126" s="85">
        <v>422.04500000000002</v>
      </c>
      <c r="I126" s="85">
        <f t="shared" si="82"/>
        <v>-16.954999999999984</v>
      </c>
      <c r="J126" s="241">
        <v>263.185</v>
      </c>
      <c r="K126" s="242">
        <f t="shared" si="48"/>
        <v>95.012635379061379</v>
      </c>
      <c r="L126" s="242">
        <f t="shared" si="83"/>
        <v>439</v>
      </c>
      <c r="M126" s="241">
        <f t="shared" si="62"/>
        <v>100</v>
      </c>
      <c r="N126" s="241">
        <f t="shared" si="88"/>
        <v>0</v>
      </c>
      <c r="O126" s="241">
        <f t="shared" si="84"/>
        <v>-13.814999999999998</v>
      </c>
      <c r="P126" s="241">
        <f t="shared" si="89"/>
        <v>-13.814</v>
      </c>
      <c r="Q126" s="242"/>
      <c r="R126" s="242"/>
      <c r="S126" s="241">
        <v>-13.814</v>
      </c>
      <c r="T126" s="241"/>
      <c r="U126" s="241">
        <v>0</v>
      </c>
      <c r="V126" s="241"/>
      <c r="W126" s="241"/>
      <c r="X126" s="241"/>
      <c r="Y126" s="241"/>
      <c r="Z126" s="239" t="s">
        <v>66</v>
      </c>
      <c r="AA126" s="239" t="s">
        <v>66</v>
      </c>
    </row>
    <row r="127" spans="1:669" ht="68.25" customHeight="1" x14ac:dyDescent="0.2">
      <c r="A127" s="245"/>
      <c r="B127" s="238"/>
      <c r="C127" s="250" t="s">
        <v>75</v>
      </c>
      <c r="D127" s="246" t="s">
        <v>76</v>
      </c>
      <c r="E127" s="241">
        <v>8277</v>
      </c>
      <c r="F127" s="241">
        <v>8277</v>
      </c>
      <c r="G127" s="241">
        <v>600</v>
      </c>
      <c r="H127" s="85">
        <v>2524.1370000000002</v>
      </c>
      <c r="I127" s="85">
        <f t="shared" si="82"/>
        <v>-5752.8629999999994</v>
      </c>
      <c r="J127" s="241">
        <v>600</v>
      </c>
      <c r="K127" s="242">
        <f t="shared" si="48"/>
        <v>100</v>
      </c>
      <c r="L127" s="242">
        <f t="shared" si="83"/>
        <v>8277</v>
      </c>
      <c r="M127" s="241">
        <f t="shared" si="62"/>
        <v>100</v>
      </c>
      <c r="N127" s="241">
        <f t="shared" si="88"/>
        <v>0</v>
      </c>
      <c r="O127" s="241">
        <f t="shared" si="84"/>
        <v>0</v>
      </c>
      <c r="P127" s="241">
        <f t="shared" si="89"/>
        <v>0</v>
      </c>
      <c r="Q127" s="242"/>
      <c r="R127" s="242"/>
      <c r="S127" s="242"/>
      <c r="T127" s="242"/>
      <c r="U127" s="241">
        <v>0</v>
      </c>
      <c r="V127" s="241"/>
      <c r="W127" s="241"/>
      <c r="X127" s="241"/>
      <c r="Y127" s="241"/>
      <c r="Z127" s="239"/>
      <c r="AA127" s="239" t="s">
        <v>66</v>
      </c>
    </row>
    <row r="128" spans="1:669" ht="25.5" x14ac:dyDescent="0.2">
      <c r="A128" s="238"/>
      <c r="B128" s="238"/>
      <c r="C128" s="250" t="s">
        <v>77</v>
      </c>
      <c r="D128" s="246" t="s">
        <v>78</v>
      </c>
      <c r="E128" s="241">
        <v>18160</v>
      </c>
      <c r="F128" s="241">
        <v>258</v>
      </c>
      <c r="G128" s="241">
        <v>258</v>
      </c>
      <c r="H128" s="85">
        <v>258</v>
      </c>
      <c r="I128" s="85">
        <f t="shared" si="82"/>
        <v>0</v>
      </c>
      <c r="J128" s="241">
        <v>258</v>
      </c>
      <c r="K128" s="242">
        <f t="shared" si="48"/>
        <v>100</v>
      </c>
      <c r="L128" s="242">
        <f t="shared" si="83"/>
        <v>18160</v>
      </c>
      <c r="M128" s="241">
        <f t="shared" si="62"/>
        <v>100</v>
      </c>
      <c r="N128" s="241">
        <f t="shared" si="88"/>
        <v>0</v>
      </c>
      <c r="O128" s="241">
        <f t="shared" si="84"/>
        <v>0</v>
      </c>
      <c r="P128" s="241">
        <f t="shared" si="89"/>
        <v>0</v>
      </c>
      <c r="Q128" s="242"/>
      <c r="R128" s="242"/>
      <c r="S128" s="241"/>
      <c r="T128" s="241"/>
      <c r="U128" s="241">
        <f t="shared" si="90"/>
        <v>0</v>
      </c>
      <c r="V128" s="241"/>
      <c r="W128" s="241"/>
      <c r="X128" s="241"/>
      <c r="Y128" s="241"/>
      <c r="Z128" s="239"/>
      <c r="AA128" s="239"/>
    </row>
    <row r="129" spans="1:27" ht="25.5" x14ac:dyDescent="0.2">
      <c r="A129" s="245"/>
      <c r="B129" s="238"/>
      <c r="C129" s="250" t="s">
        <v>79</v>
      </c>
      <c r="D129" s="246" t="s">
        <v>80</v>
      </c>
      <c r="E129" s="242">
        <v>351</v>
      </c>
      <c r="F129" s="242">
        <v>351</v>
      </c>
      <c r="G129" s="242">
        <v>351</v>
      </c>
      <c r="H129" s="86">
        <v>351</v>
      </c>
      <c r="I129" s="85">
        <f t="shared" si="82"/>
        <v>0</v>
      </c>
      <c r="J129" s="242">
        <v>351</v>
      </c>
      <c r="K129" s="242">
        <f t="shared" si="48"/>
        <v>100</v>
      </c>
      <c r="L129" s="242">
        <f t="shared" si="83"/>
        <v>351</v>
      </c>
      <c r="M129" s="241">
        <f t="shared" si="62"/>
        <v>100</v>
      </c>
      <c r="N129" s="241">
        <f t="shared" si="88"/>
        <v>0</v>
      </c>
      <c r="O129" s="241">
        <f t="shared" si="84"/>
        <v>0</v>
      </c>
      <c r="P129" s="241">
        <f t="shared" si="89"/>
        <v>0</v>
      </c>
      <c r="Q129" s="242"/>
      <c r="R129" s="253"/>
      <c r="S129" s="253"/>
      <c r="T129" s="242"/>
      <c r="U129" s="241">
        <v>0</v>
      </c>
      <c r="V129" s="241"/>
      <c r="W129" s="241"/>
      <c r="X129" s="241"/>
      <c r="Y129" s="241"/>
      <c r="Z129" s="239"/>
      <c r="AA129" s="239"/>
    </row>
    <row r="130" spans="1:27" ht="25.5" x14ac:dyDescent="0.2">
      <c r="A130" s="245"/>
      <c r="B130" s="238"/>
      <c r="C130" s="238" t="s">
        <v>83</v>
      </c>
      <c r="D130" s="247" t="s">
        <v>84</v>
      </c>
      <c r="E130" s="241">
        <v>2446</v>
      </c>
      <c r="F130" s="241">
        <v>1996</v>
      </c>
      <c r="G130" s="241">
        <v>1996</v>
      </c>
      <c r="H130" s="85">
        <v>1996</v>
      </c>
      <c r="I130" s="85">
        <f t="shared" si="82"/>
        <v>0</v>
      </c>
      <c r="J130" s="241">
        <v>1996</v>
      </c>
      <c r="K130" s="242">
        <f t="shared" si="48"/>
        <v>100</v>
      </c>
      <c r="L130" s="242">
        <f t="shared" si="83"/>
        <v>2446</v>
      </c>
      <c r="M130" s="241">
        <f t="shared" si="62"/>
        <v>100</v>
      </c>
      <c r="N130" s="241">
        <f t="shared" si="88"/>
        <v>0</v>
      </c>
      <c r="O130" s="241">
        <f t="shared" si="84"/>
        <v>0</v>
      </c>
      <c r="P130" s="241">
        <f t="shared" si="89"/>
        <v>0</v>
      </c>
      <c r="Q130" s="242"/>
      <c r="R130" s="242"/>
      <c r="S130" s="241"/>
      <c r="T130" s="241"/>
      <c r="U130" s="241">
        <f>O130-P130-T130</f>
        <v>0</v>
      </c>
      <c r="V130" s="241"/>
      <c r="W130" s="241"/>
      <c r="X130" s="241"/>
      <c r="Y130" s="241"/>
      <c r="Z130" s="239"/>
      <c r="AA130" s="239"/>
    </row>
    <row r="131" spans="1:27" ht="69.75" customHeight="1" x14ac:dyDescent="0.2">
      <c r="A131" s="238" t="s">
        <v>87</v>
      </c>
      <c r="B131" s="238"/>
      <c r="C131" s="238"/>
      <c r="D131" s="46" t="s">
        <v>262</v>
      </c>
      <c r="E131" s="242">
        <f t="shared" ref="E131:J131" si="91">E132</f>
        <v>349996</v>
      </c>
      <c r="F131" s="242">
        <f t="shared" si="91"/>
        <v>297247</v>
      </c>
      <c r="G131" s="242">
        <f t="shared" si="91"/>
        <v>251351</v>
      </c>
      <c r="H131" s="86">
        <f t="shared" si="91"/>
        <v>286808.19699999999</v>
      </c>
      <c r="I131" s="86">
        <f t="shared" si="91"/>
        <v>-10438.803000000002</v>
      </c>
      <c r="J131" s="242">
        <f t="shared" si="91"/>
        <v>251112.38799999995</v>
      </c>
      <c r="K131" s="242">
        <f t="shared" si="48"/>
        <v>99.905068211385654</v>
      </c>
      <c r="L131" s="242">
        <f t="shared" ref="L131:S131" si="92">L132</f>
        <v>349996</v>
      </c>
      <c r="M131" s="241">
        <f t="shared" si="62"/>
        <v>100</v>
      </c>
      <c r="N131" s="242">
        <f t="shared" si="92"/>
        <v>0</v>
      </c>
      <c r="O131" s="242">
        <f t="shared" si="92"/>
        <v>-238.61199999999877</v>
      </c>
      <c r="P131" s="242">
        <f t="shared" si="92"/>
        <v>-238.58999999999997</v>
      </c>
      <c r="Q131" s="242">
        <f t="shared" si="92"/>
        <v>0</v>
      </c>
      <c r="R131" s="242">
        <f t="shared" si="92"/>
        <v>0</v>
      </c>
      <c r="S131" s="242">
        <f t="shared" si="92"/>
        <v>-238.58999999999997</v>
      </c>
      <c r="T131" s="242"/>
      <c r="U131" s="242">
        <f>U132</f>
        <v>-1.9000000000004347E-2</v>
      </c>
      <c r="V131" s="242"/>
      <c r="W131" s="242"/>
      <c r="X131" s="242"/>
      <c r="Y131" s="242"/>
      <c r="Z131" s="270"/>
      <c r="AA131" s="254"/>
    </row>
    <row r="132" spans="1:27" ht="25.5" x14ac:dyDescent="0.2">
      <c r="A132" s="238"/>
      <c r="B132" s="238" t="s">
        <v>46</v>
      </c>
      <c r="C132" s="238"/>
      <c r="D132" s="269" t="s">
        <v>47</v>
      </c>
      <c r="E132" s="242">
        <f t="shared" ref="E132:U132" si="93">SUM(E133:E146)</f>
        <v>349996</v>
      </c>
      <c r="F132" s="242">
        <f t="shared" si="93"/>
        <v>297247</v>
      </c>
      <c r="G132" s="242">
        <f t="shared" si="93"/>
        <v>251351</v>
      </c>
      <c r="H132" s="86">
        <f t="shared" si="93"/>
        <v>286808.19699999999</v>
      </c>
      <c r="I132" s="86">
        <f t="shared" si="93"/>
        <v>-10438.803000000002</v>
      </c>
      <c r="J132" s="242">
        <f t="shared" si="93"/>
        <v>251112.38799999995</v>
      </c>
      <c r="K132" s="242">
        <f t="shared" si="48"/>
        <v>99.905068211385654</v>
      </c>
      <c r="L132" s="242">
        <f t="shared" si="93"/>
        <v>349996</v>
      </c>
      <c r="M132" s="242">
        <f t="shared" si="93"/>
        <v>1400</v>
      </c>
      <c r="N132" s="242">
        <f t="shared" si="93"/>
        <v>0</v>
      </c>
      <c r="O132" s="242">
        <f t="shared" si="93"/>
        <v>-238.61199999999877</v>
      </c>
      <c r="P132" s="242">
        <f t="shared" si="93"/>
        <v>-238.58999999999997</v>
      </c>
      <c r="Q132" s="242">
        <f t="shared" si="93"/>
        <v>0</v>
      </c>
      <c r="R132" s="242">
        <f t="shared" si="93"/>
        <v>0</v>
      </c>
      <c r="S132" s="242">
        <f t="shared" si="93"/>
        <v>-238.58999999999997</v>
      </c>
      <c r="T132" s="242">
        <f t="shared" si="93"/>
        <v>0</v>
      </c>
      <c r="U132" s="242">
        <f t="shared" si="93"/>
        <v>-1.9000000000004347E-2</v>
      </c>
      <c r="V132" s="260"/>
      <c r="W132" s="260"/>
      <c r="X132" s="260"/>
      <c r="Y132" s="241"/>
      <c r="Z132" s="239"/>
      <c r="AA132" s="239"/>
    </row>
    <row r="133" spans="1:27" x14ac:dyDescent="0.2">
      <c r="A133" s="238"/>
      <c r="B133" s="238"/>
      <c r="C133" s="238" t="s">
        <v>88</v>
      </c>
      <c r="D133" s="247" t="s">
        <v>49</v>
      </c>
      <c r="E133" s="241">
        <v>174354</v>
      </c>
      <c r="F133" s="241">
        <v>133261</v>
      </c>
      <c r="G133" s="241">
        <v>133261</v>
      </c>
      <c r="H133" s="85">
        <v>133261</v>
      </c>
      <c r="I133" s="85">
        <f t="shared" ref="I133:I146" si="94">H133-F133</f>
        <v>0</v>
      </c>
      <c r="J133" s="241">
        <v>133261</v>
      </c>
      <c r="K133" s="242">
        <f t="shared" si="48"/>
        <v>100</v>
      </c>
      <c r="L133" s="242">
        <f t="shared" ref="L133:L146" si="95">E133</f>
        <v>174354</v>
      </c>
      <c r="M133" s="241">
        <f t="shared" ref="M133:M147" si="96">L133/E133*100</f>
        <v>100</v>
      </c>
      <c r="N133" s="241">
        <v>0</v>
      </c>
      <c r="O133" s="241">
        <f t="shared" ref="O133:O146" si="97">J133-G133</f>
        <v>0</v>
      </c>
      <c r="P133" s="241">
        <f t="shared" ref="P133:P146" si="98">Q133+R133+S133</f>
        <v>0</v>
      </c>
      <c r="Q133" s="242"/>
      <c r="R133" s="242"/>
      <c r="S133" s="241"/>
      <c r="T133" s="241"/>
      <c r="U133" s="241">
        <f t="shared" ref="U133:U142" si="99">O133-P133-T133</f>
        <v>0</v>
      </c>
      <c r="V133" s="260"/>
      <c r="W133" s="260"/>
      <c r="X133" s="260"/>
      <c r="Y133" s="241"/>
      <c r="Z133" s="239"/>
      <c r="AA133" s="239"/>
    </row>
    <row r="134" spans="1:27" x14ac:dyDescent="0.2">
      <c r="A134" s="254"/>
      <c r="B134" s="254"/>
      <c r="C134" s="238" t="s">
        <v>101</v>
      </c>
      <c r="D134" s="247" t="s">
        <v>56</v>
      </c>
      <c r="E134" s="241">
        <v>7212</v>
      </c>
      <c r="F134" s="241">
        <v>5679</v>
      </c>
      <c r="G134" s="241">
        <v>5679</v>
      </c>
      <c r="H134" s="85">
        <v>5679</v>
      </c>
      <c r="I134" s="85">
        <f t="shared" si="94"/>
        <v>0</v>
      </c>
      <c r="J134" s="241">
        <v>5679</v>
      </c>
      <c r="K134" s="242">
        <f t="shared" si="48"/>
        <v>100</v>
      </c>
      <c r="L134" s="242">
        <f t="shared" si="95"/>
        <v>7212</v>
      </c>
      <c r="M134" s="241">
        <f t="shared" si="96"/>
        <v>100</v>
      </c>
      <c r="N134" s="241">
        <f t="shared" ref="N134:N138" si="100">L134-E134</f>
        <v>0</v>
      </c>
      <c r="O134" s="241">
        <f t="shared" si="97"/>
        <v>0</v>
      </c>
      <c r="P134" s="241">
        <f t="shared" si="98"/>
        <v>0</v>
      </c>
      <c r="Q134" s="242"/>
      <c r="R134" s="242"/>
      <c r="S134" s="241"/>
      <c r="T134" s="241"/>
      <c r="U134" s="241">
        <v>0</v>
      </c>
      <c r="V134" s="241"/>
      <c r="W134" s="241"/>
      <c r="X134" s="241"/>
      <c r="Y134" s="241"/>
      <c r="Z134" s="239"/>
      <c r="AA134" s="239"/>
    </row>
    <row r="135" spans="1:27" ht="38.25" x14ac:dyDescent="0.2">
      <c r="A135" s="245"/>
      <c r="B135" s="238"/>
      <c r="C135" s="250" t="s">
        <v>103</v>
      </c>
      <c r="D135" s="251" t="s">
        <v>58</v>
      </c>
      <c r="E135" s="241">
        <v>5201</v>
      </c>
      <c r="F135" s="241">
        <v>3562</v>
      </c>
      <c r="G135" s="241">
        <v>3562</v>
      </c>
      <c r="H135" s="85">
        <v>3562</v>
      </c>
      <c r="I135" s="85">
        <f t="shared" si="94"/>
        <v>0</v>
      </c>
      <c r="J135" s="241">
        <v>3562</v>
      </c>
      <c r="K135" s="242">
        <f t="shared" si="48"/>
        <v>100</v>
      </c>
      <c r="L135" s="242">
        <f t="shared" si="95"/>
        <v>5201</v>
      </c>
      <c r="M135" s="241">
        <f t="shared" si="96"/>
        <v>100</v>
      </c>
      <c r="N135" s="241">
        <f t="shared" si="100"/>
        <v>0</v>
      </c>
      <c r="O135" s="241">
        <f t="shared" si="97"/>
        <v>0</v>
      </c>
      <c r="P135" s="241">
        <f t="shared" si="98"/>
        <v>0</v>
      </c>
      <c r="Q135" s="242"/>
      <c r="R135" s="242"/>
      <c r="S135" s="241"/>
      <c r="T135" s="241"/>
      <c r="U135" s="241">
        <v>0</v>
      </c>
      <c r="V135" s="241"/>
      <c r="W135" s="241"/>
      <c r="X135" s="241"/>
      <c r="Y135" s="241"/>
      <c r="Z135" s="239"/>
      <c r="AA135" s="239"/>
    </row>
    <row r="136" spans="1:27" x14ac:dyDescent="0.2">
      <c r="A136" s="238"/>
      <c r="B136" s="238"/>
      <c r="C136" s="238" t="s">
        <v>59</v>
      </c>
      <c r="D136" s="247" t="s">
        <v>60</v>
      </c>
      <c r="E136" s="241">
        <v>9190</v>
      </c>
      <c r="F136" s="241">
        <v>7200</v>
      </c>
      <c r="G136" s="241">
        <v>7200</v>
      </c>
      <c r="H136" s="85">
        <v>7200</v>
      </c>
      <c r="I136" s="85">
        <f t="shared" si="94"/>
        <v>0</v>
      </c>
      <c r="J136" s="241">
        <v>7200</v>
      </c>
      <c r="K136" s="242">
        <f t="shared" si="48"/>
        <v>100</v>
      </c>
      <c r="L136" s="242">
        <f t="shared" si="95"/>
        <v>9190</v>
      </c>
      <c r="M136" s="241">
        <f t="shared" si="96"/>
        <v>100</v>
      </c>
      <c r="N136" s="241">
        <v>0</v>
      </c>
      <c r="O136" s="241">
        <f t="shared" si="97"/>
        <v>0</v>
      </c>
      <c r="P136" s="241">
        <f t="shared" si="98"/>
        <v>0</v>
      </c>
      <c r="Q136" s="242"/>
      <c r="R136" s="242"/>
      <c r="S136" s="241"/>
      <c r="T136" s="241"/>
      <c r="U136" s="241">
        <f t="shared" si="99"/>
        <v>0</v>
      </c>
      <c r="V136" s="260"/>
      <c r="W136" s="260"/>
      <c r="X136" s="260"/>
      <c r="Y136" s="241"/>
      <c r="Z136" s="239"/>
      <c r="AA136" s="239"/>
    </row>
    <row r="137" spans="1:27" ht="38.25" x14ac:dyDescent="0.2">
      <c r="A137" s="238"/>
      <c r="B137" s="238"/>
      <c r="C137" s="238" t="s">
        <v>61</v>
      </c>
      <c r="D137" s="247" t="s">
        <v>62</v>
      </c>
      <c r="E137" s="241">
        <v>7832</v>
      </c>
      <c r="F137" s="241">
        <v>5155</v>
      </c>
      <c r="G137" s="241">
        <v>5155</v>
      </c>
      <c r="H137" s="85">
        <v>5155</v>
      </c>
      <c r="I137" s="85">
        <f t="shared" si="94"/>
        <v>0</v>
      </c>
      <c r="J137" s="241">
        <v>5155</v>
      </c>
      <c r="K137" s="242">
        <f t="shared" si="48"/>
        <v>100</v>
      </c>
      <c r="L137" s="242">
        <f t="shared" si="95"/>
        <v>7832</v>
      </c>
      <c r="M137" s="241">
        <f t="shared" si="96"/>
        <v>100</v>
      </c>
      <c r="N137" s="241">
        <v>0</v>
      </c>
      <c r="O137" s="241">
        <f t="shared" si="97"/>
        <v>0</v>
      </c>
      <c r="P137" s="241">
        <f t="shared" si="98"/>
        <v>0</v>
      </c>
      <c r="Q137" s="242"/>
      <c r="R137" s="242"/>
      <c r="S137" s="241"/>
      <c r="T137" s="241"/>
      <c r="U137" s="241">
        <f t="shared" si="99"/>
        <v>0</v>
      </c>
      <c r="V137" s="260"/>
      <c r="W137" s="260"/>
      <c r="X137" s="260"/>
      <c r="Y137" s="241"/>
      <c r="Z137" s="239"/>
      <c r="AA137" s="239"/>
    </row>
    <row r="138" spans="1:27" ht="69" customHeight="1" x14ac:dyDescent="0.2">
      <c r="A138" s="245"/>
      <c r="B138" s="238"/>
      <c r="C138" s="250" t="s">
        <v>89</v>
      </c>
      <c r="D138" s="284" t="s">
        <v>110</v>
      </c>
      <c r="E138" s="241">
        <v>67</v>
      </c>
      <c r="F138" s="241">
        <v>67</v>
      </c>
      <c r="G138" s="241">
        <v>57</v>
      </c>
      <c r="H138" s="85">
        <v>56.981999999999999</v>
      </c>
      <c r="I138" s="85">
        <f t="shared" si="94"/>
        <v>-10.018000000000001</v>
      </c>
      <c r="J138" s="241">
        <v>56.981999999999999</v>
      </c>
      <c r="K138" s="242">
        <f t="shared" si="48"/>
        <v>99.96842105263157</v>
      </c>
      <c r="L138" s="242">
        <f t="shared" si="95"/>
        <v>67</v>
      </c>
      <c r="M138" s="241">
        <f t="shared" si="96"/>
        <v>100</v>
      </c>
      <c r="N138" s="241">
        <f t="shared" si="100"/>
        <v>0</v>
      </c>
      <c r="O138" s="241">
        <f t="shared" si="97"/>
        <v>-1.8000000000000682E-2</v>
      </c>
      <c r="P138" s="241">
        <f t="shared" si="98"/>
        <v>0</v>
      </c>
      <c r="Q138" s="242"/>
      <c r="R138" s="242"/>
      <c r="S138" s="241"/>
      <c r="T138" s="241"/>
      <c r="U138" s="241">
        <f t="shared" si="99"/>
        <v>-1.8000000000000682E-2</v>
      </c>
      <c r="V138" s="241"/>
      <c r="W138" s="241"/>
      <c r="X138" s="241"/>
      <c r="Y138" s="241"/>
      <c r="Z138" s="239"/>
      <c r="AA138" s="239" t="s">
        <v>66</v>
      </c>
    </row>
    <row r="139" spans="1:27" ht="51.75" customHeight="1" x14ac:dyDescent="0.2">
      <c r="A139" s="238"/>
      <c r="B139" s="238"/>
      <c r="C139" s="238" t="s">
        <v>64</v>
      </c>
      <c r="D139" s="269" t="s">
        <v>65</v>
      </c>
      <c r="E139" s="241">
        <v>5204</v>
      </c>
      <c r="F139" s="241">
        <v>3133</v>
      </c>
      <c r="G139" s="241">
        <v>3133</v>
      </c>
      <c r="H139" s="85">
        <v>3133</v>
      </c>
      <c r="I139" s="85">
        <f t="shared" si="94"/>
        <v>0</v>
      </c>
      <c r="J139" s="241">
        <v>3133</v>
      </c>
      <c r="K139" s="242">
        <f t="shared" si="48"/>
        <v>100</v>
      </c>
      <c r="L139" s="242">
        <f t="shared" si="95"/>
        <v>5204</v>
      </c>
      <c r="M139" s="241">
        <f t="shared" si="96"/>
        <v>100</v>
      </c>
      <c r="N139" s="241">
        <v>0</v>
      </c>
      <c r="O139" s="241">
        <f t="shared" si="97"/>
        <v>0</v>
      </c>
      <c r="P139" s="241">
        <f t="shared" si="98"/>
        <v>0</v>
      </c>
      <c r="Q139" s="242"/>
      <c r="R139" s="242"/>
      <c r="S139" s="241"/>
      <c r="T139" s="241"/>
      <c r="U139" s="241">
        <f t="shared" si="99"/>
        <v>0</v>
      </c>
      <c r="V139" s="260"/>
      <c r="W139" s="260"/>
      <c r="X139" s="260"/>
      <c r="Y139" s="241"/>
      <c r="Z139" s="239"/>
      <c r="AA139" s="239"/>
    </row>
    <row r="140" spans="1:27" ht="38.25" x14ac:dyDescent="0.2">
      <c r="A140" s="238"/>
      <c r="B140" s="238"/>
      <c r="C140" s="238" t="s">
        <v>91</v>
      </c>
      <c r="D140" s="247" t="s">
        <v>92</v>
      </c>
      <c r="E140" s="241">
        <v>57182</v>
      </c>
      <c r="F140" s="241">
        <v>57182</v>
      </c>
      <c r="G140" s="241">
        <v>31838</v>
      </c>
      <c r="H140" s="85">
        <v>49095.372000000003</v>
      </c>
      <c r="I140" s="85">
        <f t="shared" si="94"/>
        <v>-8086.627999999997</v>
      </c>
      <c r="J140" s="241">
        <v>31838</v>
      </c>
      <c r="K140" s="242">
        <f t="shared" si="48"/>
        <v>100</v>
      </c>
      <c r="L140" s="242">
        <f t="shared" si="95"/>
        <v>57182</v>
      </c>
      <c r="M140" s="241">
        <f t="shared" si="96"/>
        <v>100</v>
      </c>
      <c r="N140" s="241">
        <v>0</v>
      </c>
      <c r="O140" s="241">
        <f t="shared" si="97"/>
        <v>0</v>
      </c>
      <c r="P140" s="241">
        <f t="shared" si="98"/>
        <v>0</v>
      </c>
      <c r="Q140" s="242"/>
      <c r="R140" s="242"/>
      <c r="S140" s="241"/>
      <c r="T140" s="241"/>
      <c r="U140" s="241">
        <f t="shared" si="99"/>
        <v>0</v>
      </c>
      <c r="V140" s="260"/>
      <c r="W140" s="260"/>
      <c r="X140" s="260"/>
      <c r="Y140" s="241"/>
      <c r="Z140" s="239"/>
      <c r="AA140" s="239" t="s">
        <v>246</v>
      </c>
    </row>
    <row r="141" spans="1:27" ht="66.75" customHeight="1" x14ac:dyDescent="0.2">
      <c r="A141" s="238"/>
      <c r="B141" s="238"/>
      <c r="C141" s="238" t="s">
        <v>93</v>
      </c>
      <c r="D141" s="247" t="s">
        <v>94</v>
      </c>
      <c r="E141" s="241">
        <v>1764</v>
      </c>
      <c r="F141" s="241">
        <v>1764</v>
      </c>
      <c r="G141" s="241">
        <v>1532</v>
      </c>
      <c r="H141" s="85">
        <v>1531.03</v>
      </c>
      <c r="I141" s="85">
        <f t="shared" si="94"/>
        <v>-232.97000000000003</v>
      </c>
      <c r="J141" s="241">
        <v>1531.03</v>
      </c>
      <c r="K141" s="242">
        <f t="shared" si="48"/>
        <v>99.936684073107045</v>
      </c>
      <c r="L141" s="242">
        <f t="shared" si="95"/>
        <v>1764</v>
      </c>
      <c r="M141" s="241">
        <f t="shared" si="96"/>
        <v>100</v>
      </c>
      <c r="N141" s="241">
        <f t="shared" ref="N141:N144" si="101">L141-E141</f>
        <v>0</v>
      </c>
      <c r="O141" s="241">
        <f t="shared" si="97"/>
        <v>-0.97000000000002728</v>
      </c>
      <c r="P141" s="241">
        <f t="shared" si="98"/>
        <v>-0.97</v>
      </c>
      <c r="Q141" s="426"/>
      <c r="R141" s="426"/>
      <c r="S141" s="241">
        <v>-0.97</v>
      </c>
      <c r="T141" s="241"/>
      <c r="U141" s="241">
        <f t="shared" si="99"/>
        <v>-2.7311486405778851E-14</v>
      </c>
      <c r="V141" s="241"/>
      <c r="W141" s="241"/>
      <c r="X141" s="241"/>
      <c r="Y141" s="241"/>
      <c r="Z141" s="239" t="s">
        <v>66</v>
      </c>
      <c r="AA141" s="239" t="s">
        <v>66</v>
      </c>
    </row>
    <row r="142" spans="1:27" ht="69" customHeight="1" x14ac:dyDescent="0.2">
      <c r="A142" s="245"/>
      <c r="B142" s="238"/>
      <c r="C142" s="250" t="s">
        <v>95</v>
      </c>
      <c r="D142" s="284" t="s">
        <v>96</v>
      </c>
      <c r="E142" s="241">
        <v>433</v>
      </c>
      <c r="F142" s="241">
        <v>433</v>
      </c>
      <c r="G142" s="241">
        <v>396</v>
      </c>
      <c r="H142" s="85">
        <v>431.71899999999999</v>
      </c>
      <c r="I142" s="85">
        <f t="shared" si="94"/>
        <v>-1.2810000000000059</v>
      </c>
      <c r="J142" s="241">
        <v>293.87900000000002</v>
      </c>
      <c r="K142" s="242">
        <f t="shared" si="48"/>
        <v>74.211868686868684</v>
      </c>
      <c r="L142" s="242">
        <f t="shared" si="95"/>
        <v>433</v>
      </c>
      <c r="M142" s="241">
        <f t="shared" si="96"/>
        <v>100</v>
      </c>
      <c r="N142" s="241">
        <f t="shared" si="101"/>
        <v>0</v>
      </c>
      <c r="O142" s="241">
        <f t="shared" si="97"/>
        <v>-102.12099999999998</v>
      </c>
      <c r="P142" s="241">
        <f t="shared" si="98"/>
        <v>-102.12</v>
      </c>
      <c r="Q142" s="241"/>
      <c r="R142" s="242"/>
      <c r="S142" s="241">
        <v>-102.12</v>
      </c>
      <c r="T142" s="241"/>
      <c r="U142" s="241">
        <f t="shared" si="99"/>
        <v>-9.9999999997635314E-4</v>
      </c>
      <c r="V142" s="241"/>
      <c r="W142" s="241"/>
      <c r="X142" s="241"/>
      <c r="Y142" s="241"/>
      <c r="Z142" s="239" t="s">
        <v>66</v>
      </c>
      <c r="AA142" s="239" t="s">
        <v>66</v>
      </c>
    </row>
    <row r="143" spans="1:27" ht="71.25" customHeight="1" x14ac:dyDescent="0.2">
      <c r="A143" s="238"/>
      <c r="B143" s="238"/>
      <c r="C143" s="250" t="s">
        <v>71</v>
      </c>
      <c r="D143" s="246" t="s">
        <v>104</v>
      </c>
      <c r="E143" s="241">
        <v>3107</v>
      </c>
      <c r="F143" s="241">
        <v>3107</v>
      </c>
      <c r="G143" s="241">
        <v>2710</v>
      </c>
      <c r="H143" s="85">
        <v>2627.1579999999999</v>
      </c>
      <c r="I143" s="85">
        <f t="shared" si="94"/>
        <v>-479.8420000000001</v>
      </c>
      <c r="J143" s="241">
        <v>2627.1579999999999</v>
      </c>
      <c r="K143" s="242">
        <f t="shared" ref="K143:K218" si="102">(J143/G143)*100</f>
        <v>96.943099630996315</v>
      </c>
      <c r="L143" s="242">
        <f t="shared" si="95"/>
        <v>3107</v>
      </c>
      <c r="M143" s="241">
        <f t="shared" si="96"/>
        <v>100</v>
      </c>
      <c r="N143" s="241">
        <v>0</v>
      </c>
      <c r="O143" s="241">
        <f t="shared" si="97"/>
        <v>-82.842000000000098</v>
      </c>
      <c r="P143" s="241">
        <f t="shared" si="98"/>
        <v>-82.840999999999994</v>
      </c>
      <c r="Q143" s="242"/>
      <c r="R143" s="242"/>
      <c r="S143" s="241">
        <v>-82.840999999999994</v>
      </c>
      <c r="T143" s="241"/>
      <c r="U143" s="241">
        <v>0</v>
      </c>
      <c r="V143" s="260"/>
      <c r="W143" s="260"/>
      <c r="X143" s="260"/>
      <c r="Y143" s="241"/>
      <c r="Z143" s="239" t="s">
        <v>66</v>
      </c>
      <c r="AA143" s="239" t="s">
        <v>66</v>
      </c>
    </row>
    <row r="144" spans="1:27" ht="69.75" customHeight="1" x14ac:dyDescent="0.2">
      <c r="A144" s="245"/>
      <c r="B144" s="238"/>
      <c r="C144" s="250" t="s">
        <v>75</v>
      </c>
      <c r="D144" s="246" t="s">
        <v>76</v>
      </c>
      <c r="E144" s="241">
        <v>4122</v>
      </c>
      <c r="F144" s="241">
        <v>4122</v>
      </c>
      <c r="G144" s="241">
        <v>2325</v>
      </c>
      <c r="H144" s="85">
        <v>2524.1370000000002</v>
      </c>
      <c r="I144" s="85">
        <f t="shared" si="94"/>
        <v>-1597.8629999999998</v>
      </c>
      <c r="J144" s="241">
        <v>2324.1370000000002</v>
      </c>
      <c r="K144" s="242">
        <f t="shared" si="102"/>
        <v>99.962881720430119</v>
      </c>
      <c r="L144" s="242">
        <f t="shared" si="95"/>
        <v>4122</v>
      </c>
      <c r="M144" s="241">
        <f t="shared" si="96"/>
        <v>100</v>
      </c>
      <c r="N144" s="241">
        <f t="shared" si="101"/>
        <v>0</v>
      </c>
      <c r="O144" s="241">
        <f t="shared" si="97"/>
        <v>-0.86299999999982901</v>
      </c>
      <c r="P144" s="241">
        <f t="shared" si="98"/>
        <v>-0.86199999999999999</v>
      </c>
      <c r="Q144" s="242"/>
      <c r="R144" s="242"/>
      <c r="S144" s="242">
        <v>-0.86199999999999999</v>
      </c>
      <c r="T144" s="242"/>
      <c r="U144" s="241">
        <v>0</v>
      </c>
      <c r="V144" s="241"/>
      <c r="W144" s="241"/>
      <c r="X144" s="241"/>
      <c r="Y144" s="241"/>
      <c r="Z144" s="239" t="s">
        <v>66</v>
      </c>
      <c r="AA144" s="239" t="s">
        <v>66</v>
      </c>
    </row>
    <row r="145" spans="1:669" ht="70.5" customHeight="1" x14ac:dyDescent="0.2">
      <c r="A145" s="238"/>
      <c r="B145" s="238"/>
      <c r="C145" s="238" t="s">
        <v>77</v>
      </c>
      <c r="D145" s="247" t="s">
        <v>78</v>
      </c>
      <c r="E145" s="241">
        <v>74287</v>
      </c>
      <c r="F145" s="241">
        <v>72541</v>
      </c>
      <c r="G145" s="241">
        <v>54462</v>
      </c>
      <c r="H145" s="85">
        <v>72540.191999999995</v>
      </c>
      <c r="I145" s="85">
        <f t="shared" si="94"/>
        <v>-0.8080000000045402</v>
      </c>
      <c r="J145" s="241">
        <v>54439.595000000001</v>
      </c>
      <c r="K145" s="242">
        <f t="shared" si="102"/>
        <v>99.958861224339913</v>
      </c>
      <c r="L145" s="242">
        <f t="shared" si="95"/>
        <v>74287</v>
      </c>
      <c r="M145" s="241">
        <f t="shared" si="96"/>
        <v>100</v>
      </c>
      <c r="N145" s="241">
        <v>0</v>
      </c>
      <c r="O145" s="241">
        <f t="shared" si="97"/>
        <v>-22.404999999998836</v>
      </c>
      <c r="P145" s="241">
        <f t="shared" si="98"/>
        <v>-22.404</v>
      </c>
      <c r="Q145" s="241"/>
      <c r="R145" s="242"/>
      <c r="S145" s="241">
        <v>-22.404</v>
      </c>
      <c r="T145" s="241"/>
      <c r="U145" s="241">
        <v>0</v>
      </c>
      <c r="V145" s="260"/>
      <c r="W145" s="260"/>
      <c r="X145" s="260"/>
      <c r="Y145" s="241"/>
      <c r="Z145" s="239" t="s">
        <v>66</v>
      </c>
      <c r="AA145" s="239" t="s">
        <v>66</v>
      </c>
    </row>
    <row r="146" spans="1:669" ht="71.25" customHeight="1" x14ac:dyDescent="0.2">
      <c r="A146" s="245"/>
      <c r="B146" s="238"/>
      <c r="C146" s="238" t="s">
        <v>83</v>
      </c>
      <c r="D146" s="247" t="s">
        <v>84</v>
      </c>
      <c r="E146" s="241">
        <v>41</v>
      </c>
      <c r="F146" s="241">
        <v>41</v>
      </c>
      <c r="G146" s="241">
        <v>41</v>
      </c>
      <c r="H146" s="85">
        <v>11.606999999999999</v>
      </c>
      <c r="I146" s="85">
        <f t="shared" si="94"/>
        <v>-29.393000000000001</v>
      </c>
      <c r="J146" s="241">
        <v>11.606999999999999</v>
      </c>
      <c r="K146" s="242">
        <f t="shared" si="102"/>
        <v>28.309756097560975</v>
      </c>
      <c r="L146" s="242">
        <f t="shared" si="95"/>
        <v>41</v>
      </c>
      <c r="M146" s="241">
        <f t="shared" si="96"/>
        <v>100</v>
      </c>
      <c r="N146" s="241">
        <f t="shared" ref="N146:N155" si="103">L146-E146</f>
        <v>0</v>
      </c>
      <c r="O146" s="241">
        <f t="shared" si="97"/>
        <v>-29.393000000000001</v>
      </c>
      <c r="P146" s="241">
        <f t="shared" si="98"/>
        <v>-29.393000000000001</v>
      </c>
      <c r="Q146" s="242"/>
      <c r="R146" s="242"/>
      <c r="S146" s="241">
        <v>-29.393000000000001</v>
      </c>
      <c r="T146" s="241"/>
      <c r="U146" s="241">
        <f>O146-P146-T146</f>
        <v>0</v>
      </c>
      <c r="V146" s="241"/>
      <c r="W146" s="241"/>
      <c r="X146" s="241"/>
      <c r="Y146" s="241"/>
      <c r="Z146" s="239" t="s">
        <v>66</v>
      </c>
      <c r="AA146" s="239" t="s">
        <v>66</v>
      </c>
    </row>
    <row r="147" spans="1:669" s="254" customFormat="1" ht="83.25" customHeight="1" x14ac:dyDescent="0.2">
      <c r="A147" s="238" t="s">
        <v>87</v>
      </c>
      <c r="B147" s="238"/>
      <c r="C147" s="238"/>
      <c r="D147" s="46" t="s">
        <v>268</v>
      </c>
      <c r="E147" s="241">
        <f t="shared" ref="E147:H147" si="104">E148</f>
        <v>632299</v>
      </c>
      <c r="F147" s="241">
        <f t="shared" si="104"/>
        <v>508827</v>
      </c>
      <c r="G147" s="241">
        <f t="shared" si="104"/>
        <v>284495</v>
      </c>
      <c r="H147" s="85">
        <f t="shared" si="104"/>
        <v>326701.99595000001</v>
      </c>
      <c r="I147" s="85">
        <f>H147-F147</f>
        <v>-182125.00404999999</v>
      </c>
      <c r="J147" s="241">
        <f t="shared" ref="J147:S147" si="105">J148</f>
        <v>268264.32594999997</v>
      </c>
      <c r="K147" s="242">
        <f t="shared" si="102"/>
        <v>94.294917643543812</v>
      </c>
      <c r="L147" s="241">
        <f t="shared" si="105"/>
        <v>632299</v>
      </c>
      <c r="M147" s="241">
        <f t="shared" si="96"/>
        <v>100</v>
      </c>
      <c r="N147" s="241">
        <f t="shared" si="105"/>
        <v>0</v>
      </c>
      <c r="O147" s="241">
        <f t="shared" si="105"/>
        <v>-16230.674049999996</v>
      </c>
      <c r="P147" s="241">
        <f t="shared" si="105"/>
        <v>-16230.671</v>
      </c>
      <c r="Q147" s="241">
        <f t="shared" si="105"/>
        <v>0</v>
      </c>
      <c r="R147" s="241">
        <f t="shared" si="105"/>
        <v>-10620.111000000001</v>
      </c>
      <c r="S147" s="241">
        <f t="shared" si="105"/>
        <v>-5610.56</v>
      </c>
      <c r="T147" s="241">
        <v>0</v>
      </c>
      <c r="U147" s="241">
        <v>0</v>
      </c>
      <c r="V147" s="263"/>
      <c r="W147" s="263"/>
      <c r="X147" s="263"/>
      <c r="Y147" s="263"/>
      <c r="Z147" s="264"/>
      <c r="AB147" s="236"/>
      <c r="AC147" s="262"/>
      <c r="AD147" s="262"/>
      <c r="AE147" s="262"/>
      <c r="AF147" s="262"/>
      <c r="AG147" s="262"/>
      <c r="AH147" s="262"/>
      <c r="AI147" s="262"/>
      <c r="AJ147" s="262"/>
      <c r="AK147" s="262"/>
      <c r="AL147" s="262"/>
      <c r="AM147" s="262"/>
      <c r="AN147" s="262"/>
      <c r="AO147" s="262"/>
      <c r="AP147" s="262"/>
      <c r="AQ147" s="262"/>
      <c r="AR147" s="262"/>
      <c r="AS147" s="262"/>
      <c r="AT147" s="262"/>
      <c r="AU147" s="262"/>
      <c r="AV147" s="262"/>
      <c r="AW147" s="262"/>
      <c r="AX147" s="262"/>
      <c r="AY147" s="262"/>
      <c r="AZ147" s="262"/>
      <c r="BA147" s="262"/>
      <c r="BB147" s="262"/>
      <c r="BC147" s="262"/>
      <c r="BD147" s="262"/>
      <c r="BE147" s="262"/>
      <c r="BF147" s="262"/>
      <c r="BG147" s="262"/>
      <c r="BH147" s="262"/>
      <c r="BI147" s="262"/>
      <c r="BJ147" s="262"/>
      <c r="BK147" s="262"/>
      <c r="BL147" s="262"/>
      <c r="BM147" s="262"/>
      <c r="BN147" s="262"/>
      <c r="BO147" s="262"/>
      <c r="BP147" s="262"/>
      <c r="BQ147" s="262"/>
      <c r="BR147" s="262"/>
      <c r="BS147" s="262"/>
      <c r="BT147" s="262"/>
      <c r="BU147" s="262"/>
      <c r="BV147" s="262"/>
      <c r="BW147" s="262"/>
      <c r="BX147" s="262"/>
      <c r="BY147" s="262"/>
      <c r="BZ147" s="262"/>
      <c r="CA147" s="262"/>
      <c r="CB147" s="262"/>
      <c r="CC147" s="262"/>
      <c r="CD147" s="262"/>
      <c r="CE147" s="262"/>
      <c r="CF147" s="262"/>
      <c r="CG147" s="262"/>
      <c r="CH147" s="262"/>
      <c r="CI147" s="262"/>
      <c r="CJ147" s="262"/>
      <c r="CK147" s="262"/>
      <c r="CL147" s="262"/>
      <c r="CM147" s="262"/>
      <c r="CN147" s="262"/>
      <c r="CO147" s="262"/>
      <c r="CP147" s="262"/>
      <c r="CQ147" s="262"/>
      <c r="CR147" s="262"/>
      <c r="CS147" s="262"/>
      <c r="CT147" s="262"/>
      <c r="CU147" s="262"/>
      <c r="CV147" s="262"/>
      <c r="CW147" s="262"/>
      <c r="CX147" s="262"/>
      <c r="CY147" s="262"/>
      <c r="CZ147" s="262"/>
      <c r="DA147" s="262"/>
      <c r="DB147" s="262"/>
      <c r="DC147" s="262"/>
      <c r="DD147" s="262"/>
      <c r="DE147" s="262"/>
      <c r="DF147" s="262"/>
      <c r="DG147" s="262"/>
      <c r="DH147" s="262"/>
      <c r="DI147" s="262"/>
      <c r="DJ147" s="262"/>
      <c r="DK147" s="262"/>
      <c r="DL147" s="262"/>
      <c r="DM147" s="262"/>
      <c r="DN147" s="262"/>
      <c r="DO147" s="262"/>
      <c r="DP147" s="262"/>
      <c r="DQ147" s="262"/>
      <c r="DR147" s="262"/>
      <c r="DS147" s="262"/>
      <c r="DT147" s="262"/>
      <c r="DU147" s="262"/>
      <c r="DV147" s="262"/>
      <c r="DW147" s="262"/>
      <c r="DX147" s="262"/>
      <c r="DY147" s="262"/>
      <c r="DZ147" s="262"/>
      <c r="EA147" s="262"/>
      <c r="EB147" s="262"/>
      <c r="EC147" s="262"/>
      <c r="ED147" s="262"/>
      <c r="EE147" s="262"/>
      <c r="EF147" s="262"/>
      <c r="EG147" s="262"/>
      <c r="EH147" s="262"/>
      <c r="EI147" s="262"/>
      <c r="EJ147" s="262"/>
      <c r="EK147" s="262"/>
      <c r="EL147" s="262"/>
      <c r="EM147" s="262"/>
      <c r="EN147" s="262"/>
      <c r="EO147" s="262"/>
      <c r="EP147" s="262"/>
      <c r="EQ147" s="262"/>
      <c r="ER147" s="262"/>
      <c r="ES147" s="262"/>
      <c r="ET147" s="262"/>
      <c r="EU147" s="262"/>
      <c r="EV147" s="262"/>
      <c r="EW147" s="262"/>
      <c r="EX147" s="262"/>
      <c r="EY147" s="262"/>
      <c r="EZ147" s="262"/>
      <c r="FA147" s="262"/>
      <c r="FB147" s="262"/>
      <c r="FC147" s="262"/>
      <c r="FD147" s="262"/>
      <c r="FE147" s="262"/>
      <c r="FF147" s="262"/>
      <c r="FG147" s="262"/>
      <c r="FH147" s="262"/>
      <c r="FI147" s="262"/>
      <c r="FJ147" s="262"/>
      <c r="FK147" s="262"/>
      <c r="FL147" s="262"/>
      <c r="FM147" s="262"/>
      <c r="FN147" s="262"/>
      <c r="FO147" s="262"/>
      <c r="FP147" s="262"/>
      <c r="FQ147" s="262"/>
      <c r="FR147" s="262"/>
      <c r="FS147" s="262"/>
      <c r="FT147" s="262"/>
      <c r="FU147" s="262"/>
      <c r="FV147" s="262"/>
      <c r="FW147" s="262"/>
      <c r="FX147" s="262"/>
      <c r="FY147" s="262"/>
      <c r="FZ147" s="262"/>
      <c r="GA147" s="262"/>
      <c r="GB147" s="262"/>
      <c r="GC147" s="262"/>
      <c r="GD147" s="262"/>
      <c r="GE147" s="262"/>
      <c r="GF147" s="262"/>
      <c r="GG147" s="262"/>
      <c r="GH147" s="262"/>
      <c r="GI147" s="262"/>
      <c r="GJ147" s="262"/>
      <c r="GK147" s="262"/>
      <c r="GL147" s="262"/>
      <c r="GM147" s="262"/>
      <c r="GN147" s="262"/>
      <c r="GO147" s="262"/>
      <c r="GP147" s="262"/>
      <c r="GQ147" s="262"/>
      <c r="GR147" s="262"/>
      <c r="GS147" s="262"/>
      <c r="GT147" s="262"/>
      <c r="GU147" s="262"/>
      <c r="GV147" s="262"/>
      <c r="GW147" s="262"/>
      <c r="GX147" s="262"/>
      <c r="GY147" s="262"/>
      <c r="GZ147" s="262"/>
      <c r="HA147" s="262"/>
      <c r="HB147" s="262"/>
      <c r="HC147" s="262"/>
      <c r="HD147" s="262"/>
      <c r="HE147" s="262"/>
      <c r="HF147" s="262"/>
      <c r="HG147" s="262"/>
      <c r="HH147" s="262"/>
      <c r="HI147" s="262"/>
      <c r="HJ147" s="262"/>
      <c r="HK147" s="262"/>
      <c r="HL147" s="262"/>
      <c r="HM147" s="262"/>
      <c r="HN147" s="262"/>
      <c r="HO147" s="262"/>
      <c r="HP147" s="262"/>
      <c r="HQ147" s="262"/>
      <c r="HR147" s="262"/>
      <c r="HS147" s="262"/>
      <c r="HT147" s="262"/>
      <c r="HU147" s="262"/>
      <c r="HV147" s="262"/>
      <c r="HW147" s="262"/>
      <c r="HX147" s="262"/>
      <c r="HY147" s="262"/>
      <c r="HZ147" s="262"/>
      <c r="IA147" s="262"/>
      <c r="IB147" s="262"/>
      <c r="IC147" s="262"/>
      <c r="ID147" s="262"/>
      <c r="IE147" s="262"/>
      <c r="IF147" s="262"/>
      <c r="IG147" s="262"/>
      <c r="IH147" s="262"/>
      <c r="II147" s="262"/>
      <c r="IJ147" s="262"/>
      <c r="IK147" s="262"/>
      <c r="IL147" s="262"/>
      <c r="IM147" s="262"/>
      <c r="IN147" s="262"/>
      <c r="IO147" s="262"/>
      <c r="IP147" s="262"/>
      <c r="IQ147" s="262"/>
      <c r="IR147" s="262"/>
      <c r="IS147" s="262"/>
      <c r="IT147" s="262"/>
      <c r="IU147" s="262"/>
      <c r="IV147" s="262"/>
      <c r="IW147" s="262"/>
      <c r="IX147" s="262"/>
      <c r="IY147" s="262"/>
      <c r="IZ147" s="262"/>
      <c r="JA147" s="262"/>
      <c r="JB147" s="262"/>
      <c r="JC147" s="262"/>
      <c r="JD147" s="262"/>
      <c r="JE147" s="262"/>
      <c r="JF147" s="262"/>
      <c r="JG147" s="262"/>
      <c r="JH147" s="262"/>
      <c r="JI147" s="262"/>
      <c r="JJ147" s="262"/>
      <c r="JK147" s="262"/>
      <c r="JL147" s="262"/>
      <c r="JM147" s="262"/>
      <c r="JN147" s="262"/>
      <c r="JO147" s="262"/>
      <c r="JP147" s="262"/>
      <c r="JQ147" s="262"/>
      <c r="JR147" s="262"/>
      <c r="JS147" s="262"/>
      <c r="JT147" s="262"/>
      <c r="JU147" s="262"/>
      <c r="JV147" s="262"/>
      <c r="JW147" s="262"/>
      <c r="JX147" s="262"/>
      <c r="JY147" s="262"/>
      <c r="JZ147" s="262"/>
      <c r="KA147" s="262"/>
      <c r="KB147" s="262"/>
      <c r="KC147" s="262"/>
      <c r="KD147" s="262"/>
      <c r="KE147" s="262"/>
      <c r="KF147" s="262"/>
      <c r="KG147" s="262"/>
      <c r="KH147" s="262"/>
      <c r="KI147" s="262"/>
      <c r="KJ147" s="262"/>
      <c r="KK147" s="262"/>
      <c r="KL147" s="262"/>
      <c r="KM147" s="262"/>
      <c r="KN147" s="262"/>
      <c r="KO147" s="262"/>
      <c r="KP147" s="262"/>
      <c r="KQ147" s="262"/>
      <c r="KR147" s="262"/>
      <c r="KS147" s="262"/>
      <c r="KT147" s="262"/>
      <c r="KU147" s="262"/>
      <c r="KV147" s="262"/>
      <c r="KW147" s="262"/>
      <c r="KX147" s="262"/>
      <c r="KY147" s="262"/>
      <c r="KZ147" s="262"/>
      <c r="LA147" s="262"/>
      <c r="LB147" s="262"/>
      <c r="LC147" s="262"/>
      <c r="LD147" s="262"/>
      <c r="LE147" s="262"/>
      <c r="LF147" s="262"/>
      <c r="LG147" s="262"/>
      <c r="LH147" s="262"/>
      <c r="LI147" s="262"/>
      <c r="LJ147" s="262"/>
      <c r="LK147" s="262"/>
      <c r="LL147" s="262"/>
      <c r="LM147" s="262"/>
      <c r="LN147" s="262"/>
      <c r="LO147" s="262"/>
      <c r="LP147" s="262"/>
      <c r="LQ147" s="262"/>
      <c r="LR147" s="262"/>
      <c r="LS147" s="262"/>
      <c r="LT147" s="262"/>
      <c r="LU147" s="262"/>
      <c r="LV147" s="262"/>
      <c r="LW147" s="262"/>
      <c r="LX147" s="262"/>
      <c r="LY147" s="262"/>
      <c r="LZ147" s="262"/>
      <c r="MA147" s="262"/>
      <c r="MB147" s="262"/>
      <c r="MC147" s="262"/>
      <c r="MD147" s="262"/>
      <c r="ME147" s="262"/>
      <c r="MF147" s="262"/>
      <c r="MG147" s="262"/>
      <c r="MH147" s="262"/>
      <c r="MI147" s="262"/>
      <c r="MJ147" s="262"/>
      <c r="MK147" s="262"/>
      <c r="ML147" s="262"/>
      <c r="MM147" s="262"/>
      <c r="MN147" s="262"/>
      <c r="MO147" s="262"/>
      <c r="MP147" s="262"/>
      <c r="MQ147" s="262"/>
      <c r="MR147" s="262"/>
      <c r="MS147" s="262"/>
      <c r="MT147" s="262"/>
      <c r="MU147" s="262"/>
      <c r="MV147" s="262"/>
      <c r="MW147" s="262"/>
      <c r="MX147" s="262"/>
      <c r="MY147" s="262"/>
      <c r="MZ147" s="262"/>
      <c r="NA147" s="262"/>
      <c r="NB147" s="262"/>
      <c r="NC147" s="262"/>
      <c r="ND147" s="262"/>
      <c r="NE147" s="262"/>
      <c r="NF147" s="262"/>
      <c r="NG147" s="262"/>
      <c r="NH147" s="262"/>
      <c r="NI147" s="262"/>
      <c r="NJ147" s="262"/>
      <c r="NK147" s="262"/>
      <c r="NL147" s="262"/>
      <c r="NM147" s="262"/>
      <c r="NN147" s="262"/>
      <c r="NO147" s="262"/>
      <c r="NP147" s="262"/>
      <c r="NQ147" s="262"/>
      <c r="NR147" s="262"/>
      <c r="NS147" s="262"/>
      <c r="NT147" s="262"/>
      <c r="NU147" s="262"/>
      <c r="NV147" s="262"/>
      <c r="NW147" s="262"/>
      <c r="NX147" s="262"/>
      <c r="NY147" s="262"/>
      <c r="NZ147" s="262"/>
      <c r="OA147" s="262"/>
      <c r="OB147" s="262"/>
      <c r="OC147" s="262"/>
      <c r="OD147" s="262"/>
      <c r="OE147" s="262"/>
      <c r="OF147" s="262"/>
      <c r="OG147" s="262"/>
      <c r="OH147" s="262"/>
      <c r="OI147" s="262"/>
      <c r="OJ147" s="262"/>
      <c r="OK147" s="262"/>
      <c r="OL147" s="262"/>
      <c r="OM147" s="262"/>
      <c r="ON147" s="262"/>
      <c r="OO147" s="262"/>
      <c r="OP147" s="262"/>
      <c r="OQ147" s="262"/>
      <c r="OR147" s="262"/>
      <c r="OS147" s="262"/>
      <c r="OT147" s="262"/>
      <c r="OU147" s="262"/>
      <c r="OV147" s="262"/>
      <c r="OW147" s="262"/>
      <c r="OX147" s="262"/>
      <c r="OY147" s="262"/>
      <c r="OZ147" s="262"/>
      <c r="PA147" s="262"/>
      <c r="PB147" s="262"/>
      <c r="PC147" s="262"/>
      <c r="PD147" s="262"/>
      <c r="PE147" s="262"/>
      <c r="PF147" s="262"/>
      <c r="PG147" s="262"/>
      <c r="PH147" s="262"/>
      <c r="PI147" s="262"/>
      <c r="PJ147" s="262"/>
      <c r="PK147" s="262"/>
      <c r="PL147" s="262"/>
      <c r="PM147" s="262"/>
      <c r="PN147" s="262"/>
      <c r="PO147" s="262"/>
      <c r="PP147" s="262"/>
      <c r="PQ147" s="262"/>
      <c r="PR147" s="262"/>
      <c r="PS147" s="262"/>
      <c r="PT147" s="262"/>
      <c r="PU147" s="262"/>
      <c r="PV147" s="262"/>
      <c r="PW147" s="262"/>
      <c r="PX147" s="262"/>
      <c r="PY147" s="262"/>
      <c r="PZ147" s="262"/>
      <c r="QA147" s="262"/>
      <c r="QB147" s="262"/>
      <c r="QC147" s="262"/>
      <c r="QD147" s="262"/>
      <c r="QE147" s="262"/>
      <c r="QF147" s="262"/>
      <c r="QG147" s="262"/>
      <c r="QH147" s="262"/>
      <c r="QI147" s="262"/>
      <c r="QJ147" s="262"/>
      <c r="QK147" s="262"/>
      <c r="QL147" s="262"/>
      <c r="QM147" s="262"/>
      <c r="QN147" s="262"/>
      <c r="QO147" s="262"/>
      <c r="QP147" s="262"/>
      <c r="QQ147" s="262"/>
      <c r="QR147" s="262"/>
      <c r="QS147" s="262"/>
      <c r="QT147" s="262"/>
      <c r="QU147" s="262"/>
      <c r="QV147" s="262"/>
      <c r="QW147" s="262"/>
      <c r="QX147" s="262"/>
      <c r="QY147" s="262"/>
      <c r="QZ147" s="262"/>
      <c r="RA147" s="262"/>
      <c r="RB147" s="262"/>
      <c r="RC147" s="262"/>
      <c r="RD147" s="262"/>
      <c r="RE147" s="262"/>
      <c r="RF147" s="262"/>
      <c r="RG147" s="262"/>
      <c r="RH147" s="262"/>
      <c r="RI147" s="262"/>
      <c r="RJ147" s="262"/>
      <c r="RK147" s="262"/>
      <c r="RL147" s="262"/>
      <c r="RM147" s="262"/>
      <c r="RN147" s="262"/>
      <c r="RO147" s="262"/>
      <c r="RP147" s="262"/>
      <c r="RQ147" s="262"/>
      <c r="RR147" s="262"/>
      <c r="RS147" s="262"/>
      <c r="RT147" s="262"/>
      <c r="RU147" s="262"/>
      <c r="RV147" s="262"/>
      <c r="RW147" s="262"/>
      <c r="RX147" s="262"/>
      <c r="RY147" s="262"/>
      <c r="RZ147" s="262"/>
      <c r="SA147" s="262"/>
      <c r="SB147" s="262"/>
      <c r="SC147" s="262"/>
      <c r="SD147" s="262"/>
      <c r="SE147" s="262"/>
      <c r="SF147" s="262"/>
      <c r="SG147" s="262"/>
      <c r="SH147" s="262"/>
      <c r="SI147" s="262"/>
      <c r="SJ147" s="262"/>
      <c r="SK147" s="262"/>
      <c r="SL147" s="262"/>
      <c r="SM147" s="262"/>
      <c r="SN147" s="262"/>
      <c r="SO147" s="262"/>
      <c r="SP147" s="262"/>
      <c r="SQ147" s="262"/>
      <c r="SR147" s="262"/>
      <c r="SS147" s="262"/>
      <c r="ST147" s="262"/>
      <c r="SU147" s="262"/>
      <c r="SV147" s="262"/>
      <c r="SW147" s="262"/>
      <c r="SX147" s="262"/>
      <c r="SY147" s="262"/>
      <c r="SZ147" s="262"/>
      <c r="TA147" s="262"/>
      <c r="TB147" s="262"/>
      <c r="TC147" s="262"/>
      <c r="TD147" s="262"/>
      <c r="TE147" s="262"/>
      <c r="TF147" s="262"/>
      <c r="TG147" s="262"/>
      <c r="TH147" s="262"/>
      <c r="TI147" s="262"/>
      <c r="TJ147" s="262"/>
      <c r="TK147" s="262"/>
      <c r="TL147" s="262"/>
      <c r="TM147" s="262"/>
      <c r="TN147" s="262"/>
      <c r="TO147" s="262"/>
      <c r="TP147" s="262"/>
      <c r="TQ147" s="262"/>
      <c r="TR147" s="262"/>
      <c r="TS147" s="262"/>
      <c r="TT147" s="262"/>
      <c r="TU147" s="262"/>
      <c r="TV147" s="262"/>
      <c r="TW147" s="262"/>
      <c r="TX147" s="262"/>
      <c r="TY147" s="262"/>
      <c r="TZ147" s="262"/>
      <c r="UA147" s="262"/>
      <c r="UB147" s="262"/>
      <c r="UC147" s="262"/>
      <c r="UD147" s="262"/>
      <c r="UE147" s="262"/>
      <c r="UF147" s="262"/>
      <c r="UG147" s="262"/>
      <c r="UH147" s="262"/>
      <c r="UI147" s="262"/>
      <c r="UJ147" s="262"/>
      <c r="UK147" s="262"/>
      <c r="UL147" s="262"/>
      <c r="UM147" s="262"/>
      <c r="UN147" s="262"/>
      <c r="UO147" s="262"/>
      <c r="UP147" s="262"/>
      <c r="UQ147" s="262"/>
      <c r="UR147" s="262"/>
      <c r="US147" s="262"/>
      <c r="UT147" s="262"/>
      <c r="UU147" s="262"/>
      <c r="UV147" s="262"/>
      <c r="UW147" s="262"/>
      <c r="UX147" s="262"/>
      <c r="UY147" s="262"/>
      <c r="UZ147" s="262"/>
      <c r="VA147" s="262"/>
      <c r="VB147" s="262"/>
      <c r="VC147" s="262"/>
      <c r="VD147" s="262"/>
      <c r="VE147" s="262"/>
      <c r="VF147" s="262"/>
      <c r="VG147" s="262"/>
      <c r="VH147" s="262"/>
      <c r="VI147" s="262"/>
      <c r="VJ147" s="262"/>
      <c r="VK147" s="262"/>
      <c r="VL147" s="262"/>
      <c r="VM147" s="262"/>
      <c r="VN147" s="262"/>
      <c r="VO147" s="262"/>
      <c r="VP147" s="262"/>
      <c r="VQ147" s="262"/>
      <c r="VR147" s="262"/>
      <c r="VS147" s="262"/>
      <c r="VT147" s="262"/>
      <c r="VU147" s="262"/>
      <c r="VV147" s="262"/>
      <c r="VW147" s="262"/>
      <c r="VX147" s="262"/>
      <c r="VY147" s="262"/>
      <c r="VZ147" s="262"/>
      <c r="WA147" s="262"/>
      <c r="WB147" s="262"/>
      <c r="WC147" s="262"/>
      <c r="WD147" s="262"/>
      <c r="WE147" s="262"/>
      <c r="WF147" s="262"/>
      <c r="WG147" s="262"/>
      <c r="WH147" s="262"/>
      <c r="WI147" s="262"/>
      <c r="WJ147" s="262"/>
      <c r="WK147" s="262"/>
      <c r="WL147" s="262"/>
      <c r="WM147" s="262"/>
      <c r="WN147" s="262"/>
      <c r="WO147" s="262"/>
      <c r="WP147" s="262"/>
      <c r="WQ147" s="262"/>
      <c r="WR147" s="262"/>
      <c r="WS147" s="262"/>
      <c r="WT147" s="262"/>
      <c r="WU147" s="262"/>
      <c r="WV147" s="262"/>
      <c r="WW147" s="262"/>
      <c r="WX147" s="262"/>
      <c r="WY147" s="262"/>
      <c r="WZ147" s="262"/>
      <c r="XA147" s="262"/>
      <c r="XB147" s="262"/>
      <c r="XC147" s="262"/>
      <c r="XD147" s="262"/>
      <c r="XE147" s="262"/>
      <c r="XF147" s="262"/>
      <c r="XG147" s="262"/>
      <c r="XH147" s="262"/>
      <c r="XI147" s="262"/>
      <c r="XJ147" s="262"/>
      <c r="XK147" s="262"/>
      <c r="XL147" s="262"/>
      <c r="XM147" s="262"/>
      <c r="XN147" s="262"/>
      <c r="XO147" s="262"/>
      <c r="XP147" s="262"/>
      <c r="XQ147" s="262"/>
      <c r="XR147" s="262"/>
      <c r="XS147" s="262"/>
      <c r="XT147" s="262"/>
      <c r="XU147" s="262"/>
      <c r="XV147" s="262"/>
      <c r="XW147" s="262"/>
      <c r="XX147" s="262"/>
      <c r="XY147" s="262"/>
      <c r="XZ147" s="262"/>
      <c r="YA147" s="262"/>
      <c r="YB147" s="262"/>
      <c r="YC147" s="262"/>
      <c r="YD147" s="262"/>
      <c r="YE147" s="262"/>
      <c r="YF147" s="262"/>
      <c r="YG147" s="262"/>
      <c r="YH147" s="262"/>
      <c r="YI147" s="262"/>
      <c r="YJ147" s="262"/>
      <c r="YK147" s="262"/>
      <c r="YL147" s="262"/>
      <c r="YM147" s="262"/>
      <c r="YN147" s="262"/>
      <c r="YO147" s="262"/>
      <c r="YP147" s="262"/>
      <c r="YQ147" s="262"/>
      <c r="YR147" s="262"/>
      <c r="YS147" s="262"/>
    </row>
    <row r="148" spans="1:669" ht="25.5" x14ac:dyDescent="0.2">
      <c r="A148" s="245"/>
      <c r="B148" s="238" t="s">
        <v>46</v>
      </c>
      <c r="C148" s="238"/>
      <c r="D148" s="247" t="s">
        <v>47</v>
      </c>
      <c r="E148" s="265">
        <f t="shared" ref="E148:U148" si="106">E149+E151+E152+E153+E155+E156+E157+E159+E160+E161+E150+E154+E158+E162+E163</f>
        <v>632299</v>
      </c>
      <c r="F148" s="265">
        <f t="shared" si="106"/>
        <v>508827</v>
      </c>
      <c r="G148" s="265">
        <f t="shared" si="106"/>
        <v>284495</v>
      </c>
      <c r="H148" s="440">
        <f t="shared" si="106"/>
        <v>326701.99595000001</v>
      </c>
      <c r="I148" s="440">
        <f t="shared" si="106"/>
        <v>-182125.00404999999</v>
      </c>
      <c r="J148" s="271">
        <f t="shared" si="106"/>
        <v>268264.32594999997</v>
      </c>
      <c r="K148" s="242">
        <f t="shared" si="102"/>
        <v>94.294917643543812</v>
      </c>
      <c r="L148" s="265">
        <f t="shared" si="106"/>
        <v>632299</v>
      </c>
      <c r="M148" s="265">
        <f t="shared" si="106"/>
        <v>1500</v>
      </c>
      <c r="N148" s="265">
        <f t="shared" si="106"/>
        <v>0</v>
      </c>
      <c r="O148" s="265">
        <f t="shared" si="106"/>
        <v>-16230.674049999996</v>
      </c>
      <c r="P148" s="265">
        <f>P149+P151+P152+P153+P155+P156+P157+P159+P160+P161+P150+P154+P158+P162+P163</f>
        <v>-16230.671</v>
      </c>
      <c r="Q148" s="265">
        <f>Q149+Q151+Q152+Q153+Q155+Q156+Q157+Q159+Q160+Q161+Q150+Q154+Q158+Q162+Q163</f>
        <v>0</v>
      </c>
      <c r="R148" s="265">
        <f t="shared" si="106"/>
        <v>-10620.111000000001</v>
      </c>
      <c r="S148" s="265">
        <f t="shared" si="106"/>
        <v>-5610.56</v>
      </c>
      <c r="T148" s="265">
        <f t="shared" si="106"/>
        <v>0</v>
      </c>
      <c r="U148" s="265">
        <f t="shared" si="106"/>
        <v>-3.0499999958291113E-3</v>
      </c>
      <c r="V148" s="241"/>
      <c r="W148" s="241"/>
      <c r="X148" s="241"/>
      <c r="Y148" s="241"/>
      <c r="Z148" s="257"/>
      <c r="AA148" s="266"/>
    </row>
    <row r="149" spans="1:669" ht="68.25" customHeight="1" x14ac:dyDescent="0.2">
      <c r="A149" s="245"/>
      <c r="B149" s="238"/>
      <c r="C149" s="250" t="s">
        <v>88</v>
      </c>
      <c r="D149" s="246" t="s">
        <v>49</v>
      </c>
      <c r="E149" s="241">
        <v>256879</v>
      </c>
      <c r="F149" s="241">
        <v>152440</v>
      </c>
      <c r="G149" s="241">
        <v>135699</v>
      </c>
      <c r="H149" s="85">
        <v>126836.508</v>
      </c>
      <c r="I149" s="85">
        <f t="shared" ref="I149:I163" si="107">H149-F149</f>
        <v>-25603.491999999998</v>
      </c>
      <c r="J149" s="241">
        <v>126836.508</v>
      </c>
      <c r="K149" s="242">
        <f t="shared" si="102"/>
        <v>93.46900714080428</v>
      </c>
      <c r="L149" s="242">
        <f t="shared" ref="L149:L163" si="108">E149</f>
        <v>256879</v>
      </c>
      <c r="M149" s="241">
        <f t="shared" ref="M149:M151" si="109">L149/E149*100</f>
        <v>100</v>
      </c>
      <c r="N149" s="241">
        <f t="shared" si="103"/>
        <v>0</v>
      </c>
      <c r="O149" s="241">
        <f t="shared" ref="O149:O163" si="110">J149-G149</f>
        <v>-8862.4919999999984</v>
      </c>
      <c r="P149" s="241">
        <f t="shared" ref="P149:P165" si="111">Q149+R149+S149</f>
        <v>-8862.4920000000002</v>
      </c>
      <c r="Q149" s="242"/>
      <c r="R149" s="242">
        <v>-8862.4920000000002</v>
      </c>
      <c r="S149" s="241"/>
      <c r="T149" s="241"/>
      <c r="U149" s="241">
        <f t="shared" ref="U149:U159" si="112">O149-P149-T149</f>
        <v>1.8189894035458565E-12</v>
      </c>
      <c r="V149" s="241"/>
      <c r="W149" s="241"/>
      <c r="X149" s="241"/>
      <c r="Y149" s="241"/>
      <c r="Z149" s="239" t="s">
        <v>66</v>
      </c>
      <c r="AA149" s="239" t="s">
        <v>50</v>
      </c>
    </row>
    <row r="150" spans="1:669" ht="69" customHeight="1" x14ac:dyDescent="0.2">
      <c r="A150" s="254"/>
      <c r="B150" s="254"/>
      <c r="C150" s="250" t="s">
        <v>101</v>
      </c>
      <c r="D150" s="246" t="s">
        <v>56</v>
      </c>
      <c r="E150" s="241">
        <v>14826</v>
      </c>
      <c r="F150" s="241">
        <v>14014</v>
      </c>
      <c r="G150" s="241">
        <v>875</v>
      </c>
      <c r="H150" s="85">
        <v>873.17100000000005</v>
      </c>
      <c r="I150" s="85">
        <f t="shared" si="107"/>
        <v>-13140.829</v>
      </c>
      <c r="J150" s="241">
        <v>873.17100000000005</v>
      </c>
      <c r="K150" s="242">
        <f t="shared" si="102"/>
        <v>99.790971428571424</v>
      </c>
      <c r="L150" s="242">
        <f t="shared" si="108"/>
        <v>14826</v>
      </c>
      <c r="M150" s="241">
        <f t="shared" si="109"/>
        <v>100</v>
      </c>
      <c r="N150" s="241">
        <f t="shared" si="103"/>
        <v>0</v>
      </c>
      <c r="O150" s="241">
        <f t="shared" si="110"/>
        <v>-1.8289999999999509</v>
      </c>
      <c r="P150" s="241">
        <f t="shared" si="111"/>
        <v>-1.829</v>
      </c>
      <c r="Q150" s="242"/>
      <c r="R150" s="242">
        <v>-1.829</v>
      </c>
      <c r="S150" s="241"/>
      <c r="T150" s="241"/>
      <c r="U150" s="241">
        <v>0</v>
      </c>
      <c r="V150" s="241"/>
      <c r="W150" s="241"/>
      <c r="X150" s="241"/>
      <c r="Y150" s="241"/>
      <c r="Z150" s="239" t="s">
        <v>66</v>
      </c>
      <c r="AA150" s="239" t="s">
        <v>50</v>
      </c>
    </row>
    <row r="151" spans="1:669" ht="66" customHeight="1" x14ac:dyDescent="0.2">
      <c r="A151" s="245"/>
      <c r="B151" s="238"/>
      <c r="C151" s="250" t="s">
        <v>103</v>
      </c>
      <c r="D151" s="251" t="s">
        <v>58</v>
      </c>
      <c r="E151" s="241">
        <v>8924</v>
      </c>
      <c r="F151" s="241">
        <v>4796</v>
      </c>
      <c r="G151" s="241">
        <v>4242</v>
      </c>
      <c r="H151" s="85">
        <v>3867.8130000000001</v>
      </c>
      <c r="I151" s="85">
        <f t="shared" si="107"/>
        <v>-928.1869999999999</v>
      </c>
      <c r="J151" s="241">
        <v>3867.8130000000001</v>
      </c>
      <c r="K151" s="242">
        <f t="shared" si="102"/>
        <v>91.178995756718535</v>
      </c>
      <c r="L151" s="242">
        <f t="shared" si="108"/>
        <v>8924</v>
      </c>
      <c r="M151" s="241">
        <f t="shared" si="109"/>
        <v>100</v>
      </c>
      <c r="N151" s="241">
        <f t="shared" si="103"/>
        <v>0</v>
      </c>
      <c r="O151" s="241">
        <f t="shared" si="110"/>
        <v>-374.1869999999999</v>
      </c>
      <c r="P151" s="241">
        <f t="shared" si="111"/>
        <v>-374.18700000000001</v>
      </c>
      <c r="Q151" s="242"/>
      <c r="R151" s="242">
        <v>-374.18700000000001</v>
      </c>
      <c r="S151" s="241"/>
      <c r="T151" s="241"/>
      <c r="U151" s="241">
        <v>0</v>
      </c>
      <c r="V151" s="241"/>
      <c r="W151" s="241"/>
      <c r="X151" s="241"/>
      <c r="Y151" s="241"/>
      <c r="Z151" s="239" t="s">
        <v>66</v>
      </c>
      <c r="AA151" s="239" t="s">
        <v>50</v>
      </c>
    </row>
    <row r="152" spans="1:669" ht="69.75" customHeight="1" x14ac:dyDescent="0.2">
      <c r="A152" s="238"/>
      <c r="B152" s="238"/>
      <c r="C152" s="250" t="s">
        <v>59</v>
      </c>
      <c r="D152" s="246" t="s">
        <v>60</v>
      </c>
      <c r="E152" s="241">
        <v>13564</v>
      </c>
      <c r="F152" s="241">
        <v>8124</v>
      </c>
      <c r="G152" s="241">
        <v>7559</v>
      </c>
      <c r="H152" s="85">
        <v>6922.9210000000003</v>
      </c>
      <c r="I152" s="85">
        <f t="shared" si="107"/>
        <v>-1201.0789999999997</v>
      </c>
      <c r="J152" s="241">
        <v>6922.9210000000003</v>
      </c>
      <c r="K152" s="242">
        <f t="shared" si="102"/>
        <v>91.585143537504962</v>
      </c>
      <c r="L152" s="242">
        <f t="shared" si="108"/>
        <v>13564</v>
      </c>
      <c r="M152" s="241">
        <v>100</v>
      </c>
      <c r="N152" s="241">
        <f t="shared" si="103"/>
        <v>0</v>
      </c>
      <c r="O152" s="241">
        <f t="shared" si="110"/>
        <v>-636.07899999999972</v>
      </c>
      <c r="P152" s="241">
        <f t="shared" si="111"/>
        <v>-636.07899999999995</v>
      </c>
      <c r="Q152" s="241"/>
      <c r="R152" s="241">
        <v>-636.07899999999995</v>
      </c>
      <c r="S152" s="241"/>
      <c r="T152" s="241"/>
      <c r="U152" s="241">
        <v>0</v>
      </c>
      <c r="V152" s="241"/>
      <c r="W152" s="241"/>
      <c r="X152" s="241"/>
      <c r="Y152" s="241"/>
      <c r="Z152" s="239" t="s">
        <v>66</v>
      </c>
      <c r="AA152" s="239" t="s">
        <v>50</v>
      </c>
    </row>
    <row r="153" spans="1:669" ht="70.5" customHeight="1" x14ac:dyDescent="0.2">
      <c r="A153" s="245"/>
      <c r="B153" s="238"/>
      <c r="C153" s="250" t="s">
        <v>61</v>
      </c>
      <c r="D153" s="246" t="s">
        <v>102</v>
      </c>
      <c r="E153" s="241">
        <v>11559</v>
      </c>
      <c r="F153" s="241">
        <v>6522</v>
      </c>
      <c r="G153" s="241">
        <v>5946</v>
      </c>
      <c r="H153" s="85">
        <v>5571.2640000000001</v>
      </c>
      <c r="I153" s="85">
        <f t="shared" si="107"/>
        <v>-950.73599999999988</v>
      </c>
      <c r="J153" s="241">
        <v>5571.2640000000001</v>
      </c>
      <c r="K153" s="242">
        <f t="shared" si="102"/>
        <v>93.697679112008075</v>
      </c>
      <c r="L153" s="242">
        <f t="shared" si="108"/>
        <v>11559</v>
      </c>
      <c r="M153" s="241">
        <f t="shared" ref="M153:M163" si="113">L153/E153*100</f>
        <v>100</v>
      </c>
      <c r="N153" s="241">
        <f t="shared" si="103"/>
        <v>0</v>
      </c>
      <c r="O153" s="241">
        <f t="shared" si="110"/>
        <v>-374.73599999999988</v>
      </c>
      <c r="P153" s="241">
        <f t="shared" si="111"/>
        <v>-374.73599999999999</v>
      </c>
      <c r="Q153" s="242"/>
      <c r="R153" s="242">
        <v>-374.73599999999999</v>
      </c>
      <c r="S153" s="241"/>
      <c r="T153" s="241"/>
      <c r="U153" s="241">
        <f t="shared" si="112"/>
        <v>1.1368683772161603E-13</v>
      </c>
      <c r="V153" s="241"/>
      <c r="W153" s="241"/>
      <c r="X153" s="241"/>
      <c r="Y153" s="241"/>
      <c r="Z153" s="239" t="s">
        <v>66</v>
      </c>
      <c r="AA153" s="239" t="s">
        <v>50</v>
      </c>
    </row>
    <row r="154" spans="1:669" ht="63.75" x14ac:dyDescent="0.2">
      <c r="A154" s="245"/>
      <c r="B154" s="238"/>
      <c r="C154" s="250" t="s">
        <v>89</v>
      </c>
      <c r="D154" s="259" t="s">
        <v>110</v>
      </c>
      <c r="E154" s="241">
        <v>50</v>
      </c>
      <c r="F154" s="241">
        <v>50</v>
      </c>
      <c r="G154" s="241">
        <v>50</v>
      </c>
      <c r="H154" s="85">
        <v>0</v>
      </c>
      <c r="I154" s="85">
        <f t="shared" si="107"/>
        <v>-50</v>
      </c>
      <c r="J154" s="241">
        <v>0</v>
      </c>
      <c r="K154" s="242">
        <v>0</v>
      </c>
      <c r="L154" s="242">
        <f t="shared" si="108"/>
        <v>50</v>
      </c>
      <c r="M154" s="241">
        <f t="shared" si="113"/>
        <v>100</v>
      </c>
      <c r="N154" s="241">
        <f t="shared" si="103"/>
        <v>0</v>
      </c>
      <c r="O154" s="241">
        <f t="shared" si="110"/>
        <v>-50</v>
      </c>
      <c r="P154" s="241">
        <f t="shared" si="111"/>
        <v>-50</v>
      </c>
      <c r="Q154" s="242"/>
      <c r="R154" s="242">
        <v>-50</v>
      </c>
      <c r="S154" s="241"/>
      <c r="T154" s="241"/>
      <c r="U154" s="241">
        <f t="shared" si="112"/>
        <v>0</v>
      </c>
      <c r="V154" s="241"/>
      <c r="W154" s="241"/>
      <c r="X154" s="241"/>
      <c r="Y154" s="241"/>
      <c r="Z154" s="239" t="s">
        <v>66</v>
      </c>
      <c r="AA154" s="239" t="s">
        <v>50</v>
      </c>
    </row>
    <row r="155" spans="1:669" ht="69.75" customHeight="1" x14ac:dyDescent="0.2">
      <c r="A155" s="238"/>
      <c r="B155" s="238"/>
      <c r="C155" s="250" t="s">
        <v>64</v>
      </c>
      <c r="D155" s="252" t="s">
        <v>65</v>
      </c>
      <c r="E155" s="241">
        <v>7707</v>
      </c>
      <c r="F155" s="241">
        <v>4091</v>
      </c>
      <c r="G155" s="241">
        <v>3542</v>
      </c>
      <c r="H155" s="85">
        <v>3221.212</v>
      </c>
      <c r="I155" s="85">
        <f t="shared" si="107"/>
        <v>-869.78800000000001</v>
      </c>
      <c r="J155" s="241">
        <v>3221.212</v>
      </c>
      <c r="K155" s="242">
        <f t="shared" si="102"/>
        <v>90.943308865047996</v>
      </c>
      <c r="L155" s="242">
        <f t="shared" si="108"/>
        <v>7707</v>
      </c>
      <c r="M155" s="241">
        <f t="shared" si="113"/>
        <v>100</v>
      </c>
      <c r="N155" s="241">
        <f t="shared" si="103"/>
        <v>0</v>
      </c>
      <c r="O155" s="241">
        <f t="shared" si="110"/>
        <v>-320.78800000000001</v>
      </c>
      <c r="P155" s="241">
        <f t="shared" si="111"/>
        <v>-320.78800000000001</v>
      </c>
      <c r="Q155" s="241"/>
      <c r="R155" s="242">
        <v>-320.78800000000001</v>
      </c>
      <c r="S155" s="241"/>
      <c r="T155" s="241"/>
      <c r="U155" s="241">
        <f t="shared" si="112"/>
        <v>0</v>
      </c>
      <c r="V155" s="241"/>
      <c r="W155" s="241"/>
      <c r="X155" s="241"/>
      <c r="Y155" s="241"/>
      <c r="Z155" s="239" t="s">
        <v>66</v>
      </c>
      <c r="AA155" s="239" t="s">
        <v>50</v>
      </c>
    </row>
    <row r="156" spans="1:669" ht="68.25" customHeight="1" x14ac:dyDescent="0.2">
      <c r="A156" s="238"/>
      <c r="B156" s="238"/>
      <c r="C156" s="250" t="s">
        <v>91</v>
      </c>
      <c r="D156" s="246" t="s">
        <v>92</v>
      </c>
      <c r="E156" s="241">
        <v>44905</v>
      </c>
      <c r="F156" s="241">
        <v>44905</v>
      </c>
      <c r="G156" s="241">
        <v>13749</v>
      </c>
      <c r="H156" s="85">
        <v>30234.435000000001</v>
      </c>
      <c r="I156" s="85">
        <f t="shared" si="107"/>
        <v>-14670.564999999999</v>
      </c>
      <c r="J156" s="241">
        <v>10790.216</v>
      </c>
      <c r="K156" s="242">
        <f t="shared" si="102"/>
        <v>78.480005818604994</v>
      </c>
      <c r="L156" s="242">
        <f t="shared" si="108"/>
        <v>44905</v>
      </c>
      <c r="M156" s="241">
        <f t="shared" si="113"/>
        <v>100</v>
      </c>
      <c r="N156" s="241">
        <v>0</v>
      </c>
      <c r="O156" s="241">
        <f t="shared" si="110"/>
        <v>-2958.7839999999997</v>
      </c>
      <c r="P156" s="241">
        <f t="shared" si="111"/>
        <v>-2958.7829999999999</v>
      </c>
      <c r="Q156" s="242"/>
      <c r="R156" s="242"/>
      <c r="S156" s="241">
        <v>-2958.7829999999999</v>
      </c>
      <c r="T156" s="241"/>
      <c r="U156" s="241">
        <f t="shared" si="112"/>
        <v>-9.9999999974897946E-4</v>
      </c>
      <c r="V156" s="260"/>
      <c r="W156" s="260"/>
      <c r="X156" s="260"/>
      <c r="Y156" s="241"/>
      <c r="Z156" s="239" t="s">
        <v>66</v>
      </c>
      <c r="AA156" s="239" t="s">
        <v>269</v>
      </c>
    </row>
    <row r="157" spans="1:669" ht="72" customHeight="1" x14ac:dyDescent="0.2">
      <c r="A157" s="238"/>
      <c r="B157" s="238"/>
      <c r="C157" s="250" t="s">
        <v>93</v>
      </c>
      <c r="D157" s="246" t="s">
        <v>94</v>
      </c>
      <c r="E157" s="241">
        <v>811</v>
      </c>
      <c r="F157" s="241">
        <v>811</v>
      </c>
      <c r="G157" s="241">
        <v>669</v>
      </c>
      <c r="H157" s="85">
        <v>636.03499999999997</v>
      </c>
      <c r="I157" s="85">
        <f t="shared" si="107"/>
        <v>-174.96500000000003</v>
      </c>
      <c r="J157" s="241">
        <v>636.03499999999997</v>
      </c>
      <c r="K157" s="242">
        <f t="shared" si="102"/>
        <v>95.072496263079216</v>
      </c>
      <c r="L157" s="242">
        <f t="shared" si="108"/>
        <v>811</v>
      </c>
      <c r="M157" s="241">
        <f t="shared" si="113"/>
        <v>100</v>
      </c>
      <c r="N157" s="241">
        <f t="shared" ref="N157:N163" si="114">L157-E157</f>
        <v>0</v>
      </c>
      <c r="O157" s="241">
        <f t="shared" si="110"/>
        <v>-32.965000000000032</v>
      </c>
      <c r="P157" s="241">
        <f t="shared" si="111"/>
        <v>-32.965000000000003</v>
      </c>
      <c r="Q157" s="242"/>
      <c r="R157" s="242"/>
      <c r="S157" s="241">
        <v>-32.965000000000003</v>
      </c>
      <c r="T157" s="241"/>
      <c r="U157" s="241">
        <f t="shared" si="112"/>
        <v>-2.8421709430404007E-14</v>
      </c>
      <c r="V157" s="241"/>
      <c r="W157" s="241"/>
      <c r="X157" s="241"/>
      <c r="Y157" s="241"/>
      <c r="Z157" s="239" t="s">
        <v>66</v>
      </c>
      <c r="AA157" s="239" t="s">
        <v>66</v>
      </c>
    </row>
    <row r="158" spans="1:669" ht="65.25" customHeight="1" x14ac:dyDescent="0.2">
      <c r="A158" s="245"/>
      <c r="B158" s="238"/>
      <c r="C158" s="250" t="s">
        <v>95</v>
      </c>
      <c r="D158" s="284" t="s">
        <v>96</v>
      </c>
      <c r="E158" s="241">
        <v>539</v>
      </c>
      <c r="F158" s="241">
        <v>539</v>
      </c>
      <c r="G158" s="241">
        <v>0</v>
      </c>
      <c r="H158" s="85">
        <v>0</v>
      </c>
      <c r="I158" s="85">
        <f t="shared" si="107"/>
        <v>-539</v>
      </c>
      <c r="J158" s="241">
        <v>0</v>
      </c>
      <c r="K158" s="242">
        <v>0</v>
      </c>
      <c r="L158" s="242">
        <f t="shared" si="108"/>
        <v>539</v>
      </c>
      <c r="M158" s="241">
        <f t="shared" si="113"/>
        <v>100</v>
      </c>
      <c r="N158" s="241">
        <f t="shared" si="114"/>
        <v>0</v>
      </c>
      <c r="O158" s="241">
        <f t="shared" si="110"/>
        <v>0</v>
      </c>
      <c r="P158" s="241">
        <f t="shared" si="111"/>
        <v>0</v>
      </c>
      <c r="Q158" s="241"/>
      <c r="R158" s="242"/>
      <c r="S158" s="241"/>
      <c r="T158" s="241"/>
      <c r="U158" s="241">
        <f t="shared" si="112"/>
        <v>0</v>
      </c>
      <c r="V158" s="241"/>
      <c r="W158" s="241"/>
      <c r="X158" s="241"/>
      <c r="Y158" s="241"/>
      <c r="Z158" s="239"/>
      <c r="AA158" s="239" t="s">
        <v>66</v>
      </c>
    </row>
    <row r="159" spans="1:669" ht="69.75" customHeight="1" x14ac:dyDescent="0.2">
      <c r="A159" s="238"/>
      <c r="B159" s="238"/>
      <c r="C159" s="250" t="s">
        <v>71</v>
      </c>
      <c r="D159" s="246" t="s">
        <v>104</v>
      </c>
      <c r="E159" s="241">
        <v>6504</v>
      </c>
      <c r="F159" s="241">
        <v>6504</v>
      </c>
      <c r="G159" s="241">
        <v>3289</v>
      </c>
      <c r="H159" s="85">
        <v>3287.4349999999999</v>
      </c>
      <c r="I159" s="85">
        <f>H159-F159</f>
        <v>-3216.5650000000001</v>
      </c>
      <c r="J159" s="241">
        <v>3287.4349999999999</v>
      </c>
      <c r="K159" s="242">
        <f t="shared" si="102"/>
        <v>99.952417148069316</v>
      </c>
      <c r="L159" s="242">
        <f t="shared" si="108"/>
        <v>6504</v>
      </c>
      <c r="M159" s="241">
        <f t="shared" si="113"/>
        <v>100</v>
      </c>
      <c r="N159" s="241">
        <f t="shared" si="114"/>
        <v>0</v>
      </c>
      <c r="O159" s="241">
        <f t="shared" si="110"/>
        <v>-1.5650000000000546</v>
      </c>
      <c r="P159" s="241">
        <f t="shared" si="111"/>
        <v>-1.5640000000000001</v>
      </c>
      <c r="Q159" s="241"/>
      <c r="R159" s="242"/>
      <c r="S159" s="241">
        <v>-1.5640000000000001</v>
      </c>
      <c r="T159" s="241"/>
      <c r="U159" s="241">
        <f t="shared" si="112"/>
        <v>-1.0000000000545128E-3</v>
      </c>
      <c r="V159" s="241"/>
      <c r="W159" s="241"/>
      <c r="X159" s="241"/>
      <c r="Y159" s="241"/>
      <c r="Z159" s="239" t="s">
        <v>66</v>
      </c>
      <c r="AA159" s="239" t="s">
        <v>66</v>
      </c>
    </row>
    <row r="160" spans="1:669" ht="69.75" customHeight="1" x14ac:dyDescent="0.2">
      <c r="A160" s="245"/>
      <c r="B160" s="238"/>
      <c r="C160" s="250" t="s">
        <v>75</v>
      </c>
      <c r="D160" s="246" t="s">
        <v>76</v>
      </c>
      <c r="E160" s="241">
        <v>5680</v>
      </c>
      <c r="F160" s="241">
        <v>5680</v>
      </c>
      <c r="G160" s="241">
        <v>2065</v>
      </c>
      <c r="H160" s="85">
        <v>2414.1379999999999</v>
      </c>
      <c r="I160" s="85">
        <f t="shared" si="107"/>
        <v>-3265.8620000000001</v>
      </c>
      <c r="J160" s="241">
        <v>1924.1379999999999</v>
      </c>
      <c r="K160" s="242">
        <f t="shared" si="102"/>
        <v>93.178595641646496</v>
      </c>
      <c r="L160" s="242">
        <f t="shared" si="108"/>
        <v>5680</v>
      </c>
      <c r="M160" s="241">
        <f t="shared" si="113"/>
        <v>100</v>
      </c>
      <c r="N160" s="241">
        <f t="shared" si="114"/>
        <v>0</v>
      </c>
      <c r="O160" s="241">
        <f t="shared" si="110"/>
        <v>-140.86200000000008</v>
      </c>
      <c r="P160" s="241">
        <f t="shared" si="111"/>
        <v>-140.86199999999999</v>
      </c>
      <c r="Q160" s="242"/>
      <c r="R160" s="242"/>
      <c r="S160" s="242">
        <v>-140.86199999999999</v>
      </c>
      <c r="T160" s="242"/>
      <c r="U160" s="241">
        <v>0</v>
      </c>
      <c r="V160" s="241"/>
      <c r="W160" s="241"/>
      <c r="X160" s="241"/>
      <c r="Y160" s="241"/>
      <c r="Z160" s="239" t="s">
        <v>66</v>
      </c>
      <c r="AA160" s="239" t="s">
        <v>66</v>
      </c>
    </row>
    <row r="161" spans="1:27" ht="177" customHeight="1" x14ac:dyDescent="0.2">
      <c r="A161" s="238"/>
      <c r="B161" s="238"/>
      <c r="C161" s="250" t="s">
        <v>77</v>
      </c>
      <c r="D161" s="246" t="s">
        <v>78</v>
      </c>
      <c r="E161" s="241">
        <v>260341</v>
      </c>
      <c r="F161" s="241">
        <v>260341</v>
      </c>
      <c r="G161" s="241">
        <v>106800</v>
      </c>
      <c r="H161" s="85">
        <v>142835.372</v>
      </c>
      <c r="I161" s="85">
        <f t="shared" si="107"/>
        <v>-117505.628</v>
      </c>
      <c r="J161" s="241">
        <v>104331.921</v>
      </c>
      <c r="K161" s="242">
        <f t="shared" si="102"/>
        <v>97.689064606741567</v>
      </c>
      <c r="L161" s="242">
        <f t="shared" si="108"/>
        <v>260341</v>
      </c>
      <c r="M161" s="241">
        <f t="shared" si="113"/>
        <v>100</v>
      </c>
      <c r="N161" s="241">
        <f t="shared" si="114"/>
        <v>0</v>
      </c>
      <c r="O161" s="241">
        <f t="shared" si="110"/>
        <v>-2468.0789999999979</v>
      </c>
      <c r="P161" s="241">
        <f t="shared" si="111"/>
        <v>-2468.078</v>
      </c>
      <c r="Q161" s="241"/>
      <c r="R161" s="242"/>
      <c r="S161" s="241">
        <v>-2468.078</v>
      </c>
      <c r="T161" s="241"/>
      <c r="U161" s="241">
        <f t="shared" ref="U161:U163" si="115">O161-P161-T161</f>
        <v>-9.9999999792999006E-4</v>
      </c>
      <c r="V161" s="241"/>
      <c r="W161" s="241"/>
      <c r="X161" s="241"/>
      <c r="Y161" s="241"/>
      <c r="Z161" s="239" t="s">
        <v>66</v>
      </c>
      <c r="AA161" s="239" t="s">
        <v>270</v>
      </c>
    </row>
    <row r="162" spans="1:27" ht="68.25" customHeight="1" x14ac:dyDescent="0.2">
      <c r="A162" s="245"/>
      <c r="B162" s="238"/>
      <c r="C162" s="250" t="s">
        <v>206</v>
      </c>
      <c r="D162" s="246" t="s">
        <v>247</v>
      </c>
      <c r="E162" s="241">
        <v>3</v>
      </c>
      <c r="F162" s="241">
        <v>3</v>
      </c>
      <c r="G162" s="241">
        <v>3</v>
      </c>
      <c r="H162" s="85">
        <v>1.6919500000000001</v>
      </c>
      <c r="I162" s="85">
        <f t="shared" si="107"/>
        <v>-1.3080499999999999</v>
      </c>
      <c r="J162" s="241">
        <v>1.6919500000000001</v>
      </c>
      <c r="K162" s="242">
        <f t="shared" si="102"/>
        <v>56.398333333333341</v>
      </c>
      <c r="L162" s="242">
        <f t="shared" si="108"/>
        <v>3</v>
      </c>
      <c r="M162" s="241">
        <f t="shared" si="113"/>
        <v>100</v>
      </c>
      <c r="N162" s="241">
        <f t="shared" si="114"/>
        <v>0</v>
      </c>
      <c r="O162" s="241">
        <f t="shared" si="110"/>
        <v>-1.3080499999999999</v>
      </c>
      <c r="P162" s="241">
        <f t="shared" si="111"/>
        <v>-1.3080000000000001</v>
      </c>
      <c r="Q162" s="242"/>
      <c r="R162" s="242"/>
      <c r="S162" s="241">
        <v>-1.3080000000000001</v>
      </c>
      <c r="T162" s="241"/>
      <c r="U162" s="241">
        <f t="shared" si="115"/>
        <v>-4.9999999999883471E-5</v>
      </c>
      <c r="V162" s="241"/>
      <c r="W162" s="241"/>
      <c r="X162" s="241"/>
      <c r="Y162" s="241"/>
      <c r="Z162" s="239" t="s">
        <v>54</v>
      </c>
      <c r="AA162" s="239" t="s">
        <v>54</v>
      </c>
    </row>
    <row r="163" spans="1:27" ht="67.5" customHeight="1" x14ac:dyDescent="0.2">
      <c r="A163" s="245"/>
      <c r="B163" s="238"/>
      <c r="C163" s="250" t="s">
        <v>83</v>
      </c>
      <c r="D163" s="246" t="s">
        <v>84</v>
      </c>
      <c r="E163" s="241">
        <v>7</v>
      </c>
      <c r="F163" s="241">
        <v>7</v>
      </c>
      <c r="G163" s="241">
        <v>7</v>
      </c>
      <c r="H163" s="85">
        <v>0</v>
      </c>
      <c r="I163" s="85">
        <f t="shared" si="107"/>
        <v>-7</v>
      </c>
      <c r="J163" s="241">
        <v>0</v>
      </c>
      <c r="K163" s="242">
        <f t="shared" si="102"/>
        <v>0</v>
      </c>
      <c r="L163" s="242">
        <f t="shared" si="108"/>
        <v>7</v>
      </c>
      <c r="M163" s="241">
        <f t="shared" si="113"/>
        <v>100</v>
      </c>
      <c r="N163" s="241">
        <f t="shared" si="114"/>
        <v>0</v>
      </c>
      <c r="O163" s="241">
        <f t="shared" si="110"/>
        <v>-7</v>
      </c>
      <c r="P163" s="241">
        <f t="shared" si="111"/>
        <v>-7</v>
      </c>
      <c r="Q163" s="242"/>
      <c r="R163" s="242"/>
      <c r="S163" s="241">
        <v>-7</v>
      </c>
      <c r="T163" s="241"/>
      <c r="U163" s="241">
        <f t="shared" si="115"/>
        <v>0</v>
      </c>
      <c r="V163" s="241"/>
      <c r="W163" s="241"/>
      <c r="X163" s="241"/>
      <c r="Y163" s="241"/>
      <c r="Z163" s="239" t="s">
        <v>54</v>
      </c>
      <c r="AA163" s="239" t="s">
        <v>54</v>
      </c>
    </row>
    <row r="164" spans="1:27" ht="28.5" customHeight="1" x14ac:dyDescent="0.2">
      <c r="A164" s="245" t="s">
        <v>112</v>
      </c>
      <c r="B164" s="238"/>
      <c r="C164" s="238"/>
      <c r="D164" s="247" t="s">
        <v>113</v>
      </c>
      <c r="E164" s="241">
        <f t="shared" ref="E164:J164" si="116">E165+E166+E169</f>
        <v>5472302</v>
      </c>
      <c r="F164" s="241">
        <f t="shared" si="116"/>
        <v>2882170</v>
      </c>
      <c r="G164" s="241">
        <f t="shared" si="116"/>
        <v>2748607</v>
      </c>
      <c r="H164" s="85">
        <f t="shared" si="116"/>
        <v>2762572.7649999997</v>
      </c>
      <c r="I164" s="85">
        <f t="shared" si="116"/>
        <v>-119597.23500000019</v>
      </c>
      <c r="J164" s="253">
        <f t="shared" si="116"/>
        <v>2748382.2189999996</v>
      </c>
      <c r="K164" s="242">
        <f t="shared" si="102"/>
        <v>99.991822002927293</v>
      </c>
      <c r="L164" s="241">
        <f t="shared" ref="L164:S164" si="117">L165+L166+L169</f>
        <v>5472302</v>
      </c>
      <c r="M164" s="241">
        <v>100</v>
      </c>
      <c r="N164" s="241">
        <f>N165</f>
        <v>0</v>
      </c>
      <c r="O164" s="241">
        <f t="shared" si="117"/>
        <v>-224.7810000001341</v>
      </c>
      <c r="P164" s="241">
        <f t="shared" si="111"/>
        <v>-224.779</v>
      </c>
      <c r="Q164" s="241">
        <f t="shared" si="117"/>
        <v>0</v>
      </c>
      <c r="R164" s="241">
        <f t="shared" si="117"/>
        <v>0</v>
      </c>
      <c r="S164" s="241">
        <f t="shared" si="117"/>
        <v>-224.779</v>
      </c>
      <c r="T164" s="241">
        <v>0</v>
      </c>
      <c r="U164" s="241">
        <v>0</v>
      </c>
      <c r="V164" s="241"/>
      <c r="W164" s="241"/>
      <c r="X164" s="241"/>
      <c r="Y164" s="241"/>
      <c r="Z164" s="257"/>
      <c r="AA164" s="239"/>
    </row>
    <row r="165" spans="1:27" ht="25.5" x14ac:dyDescent="0.2">
      <c r="A165" s="245"/>
      <c r="B165" s="238" t="s">
        <v>114</v>
      </c>
      <c r="C165" s="238" t="s">
        <v>77</v>
      </c>
      <c r="D165" s="247" t="s">
        <v>78</v>
      </c>
      <c r="E165" s="241">
        <v>1699033</v>
      </c>
      <c r="F165" s="241">
        <v>852038</v>
      </c>
      <c r="G165" s="241">
        <v>774038</v>
      </c>
      <c r="H165" s="85">
        <v>774037.99899999995</v>
      </c>
      <c r="I165" s="85">
        <f t="shared" ref="I165:I174" si="118">H165-F165</f>
        <v>-78000.001000000047</v>
      </c>
      <c r="J165" s="241">
        <v>774037.99899999995</v>
      </c>
      <c r="K165" s="242">
        <f t="shared" si="102"/>
        <v>99.999999870807372</v>
      </c>
      <c r="L165" s="242">
        <f t="shared" ref="L165:L168" si="119">E165</f>
        <v>1699033</v>
      </c>
      <c r="M165" s="241">
        <f t="shared" ref="M165:M174" si="120">L165/E165*100</f>
        <v>100</v>
      </c>
      <c r="N165" s="241">
        <f t="shared" ref="N165:N168" si="121">L165-E165</f>
        <v>0</v>
      </c>
      <c r="O165" s="241">
        <f t="shared" ref="O165:O168" si="122">J165-G165</f>
        <v>-1.0000000474974513E-3</v>
      </c>
      <c r="P165" s="241">
        <f t="shared" si="111"/>
        <v>0</v>
      </c>
      <c r="Q165" s="241"/>
      <c r="R165" s="241"/>
      <c r="S165" s="241"/>
      <c r="T165" s="241"/>
      <c r="U165" s="241"/>
      <c r="V165" s="241"/>
      <c r="W165" s="241"/>
      <c r="X165" s="241"/>
      <c r="Y165" s="241"/>
      <c r="Z165" s="239"/>
      <c r="AA165" s="239" t="s">
        <v>50</v>
      </c>
    </row>
    <row r="166" spans="1:27" ht="37.5" customHeight="1" x14ac:dyDescent="0.2">
      <c r="A166" s="245"/>
      <c r="B166" s="238" t="s">
        <v>115</v>
      </c>
      <c r="D166" s="247" t="s">
        <v>116</v>
      </c>
      <c r="E166" s="241">
        <f t="shared" ref="E166:J166" si="123">E167+E168</f>
        <v>220085</v>
      </c>
      <c r="F166" s="241">
        <f t="shared" si="123"/>
        <v>218398</v>
      </c>
      <c r="G166" s="241">
        <f t="shared" si="123"/>
        <v>162835</v>
      </c>
      <c r="H166" s="85">
        <f t="shared" si="123"/>
        <v>176823.90900000001</v>
      </c>
      <c r="I166" s="85">
        <f t="shared" si="123"/>
        <v>-41574.090999999986</v>
      </c>
      <c r="J166" s="241">
        <f t="shared" si="123"/>
        <v>162633.36300000001</v>
      </c>
      <c r="K166" s="242">
        <f t="shared" si="102"/>
        <v>99.876170970614425</v>
      </c>
      <c r="L166" s="242">
        <f t="shared" si="119"/>
        <v>220085</v>
      </c>
      <c r="M166" s="241">
        <f t="shared" si="120"/>
        <v>100</v>
      </c>
      <c r="N166" s="241">
        <f t="shared" ref="N166" si="124">N167+N168</f>
        <v>0</v>
      </c>
      <c r="O166" s="241">
        <f t="shared" si="122"/>
        <v>-201.63699999998789</v>
      </c>
      <c r="P166" s="241">
        <f>P167+P168</f>
        <v>-201.636</v>
      </c>
      <c r="Q166" s="241">
        <f t="shared" ref="Q166:R166" si="125">Q167+Q168</f>
        <v>0</v>
      </c>
      <c r="R166" s="241">
        <f t="shared" si="125"/>
        <v>0</v>
      </c>
      <c r="S166" s="241">
        <f>S167+S168</f>
        <v>-201.636</v>
      </c>
      <c r="T166" s="241">
        <f>U166+V166+W166</f>
        <v>-1.0000000024490419E-3</v>
      </c>
      <c r="U166" s="241">
        <f>U167+U168</f>
        <v>-1.0000000024490419E-3</v>
      </c>
      <c r="V166" s="241"/>
      <c r="W166" s="241"/>
      <c r="X166" s="241"/>
      <c r="Y166" s="241"/>
      <c r="Z166" s="239"/>
      <c r="AA166" s="239"/>
    </row>
    <row r="167" spans="1:27" ht="51" x14ac:dyDescent="0.2">
      <c r="A167" s="245"/>
      <c r="B167" s="238"/>
      <c r="C167" s="238" t="s">
        <v>77</v>
      </c>
      <c r="D167" s="247" t="s">
        <v>78</v>
      </c>
      <c r="E167" s="241">
        <v>161260</v>
      </c>
      <c r="F167" s="241">
        <v>159573</v>
      </c>
      <c r="G167" s="241">
        <v>117526</v>
      </c>
      <c r="H167" s="85">
        <v>131514.90900000001</v>
      </c>
      <c r="I167" s="85">
        <f t="shared" si="118"/>
        <v>-28058.090999999986</v>
      </c>
      <c r="J167" s="241">
        <v>117324.363</v>
      </c>
      <c r="K167" s="242">
        <f t="shared" si="102"/>
        <v>99.828432006534712</v>
      </c>
      <c r="L167" s="242">
        <f t="shared" si="119"/>
        <v>161260</v>
      </c>
      <c r="M167" s="241">
        <f t="shared" si="120"/>
        <v>100</v>
      </c>
      <c r="N167" s="241">
        <f t="shared" si="121"/>
        <v>0</v>
      </c>
      <c r="O167" s="241">
        <f t="shared" si="122"/>
        <v>-201.63700000000244</v>
      </c>
      <c r="P167" s="241">
        <f>Q167+R167+S167</f>
        <v>-201.636</v>
      </c>
      <c r="Q167" s="242"/>
      <c r="R167" s="242"/>
      <c r="S167" s="241">
        <v>-201.636</v>
      </c>
      <c r="T167" s="241"/>
      <c r="U167" s="241">
        <f t="shared" ref="U167:U171" si="126">O167-P167-T167</f>
        <v>-1.0000000024490419E-3</v>
      </c>
      <c r="V167" s="241"/>
      <c r="W167" s="241"/>
      <c r="X167" s="241"/>
      <c r="Y167" s="241"/>
      <c r="Z167" s="239" t="s">
        <v>54</v>
      </c>
      <c r="AA167" s="239" t="s">
        <v>50</v>
      </c>
    </row>
    <row r="168" spans="1:27" ht="25.5" x14ac:dyDescent="0.2">
      <c r="A168" s="245"/>
      <c r="B168" s="238"/>
      <c r="C168" s="238" t="s">
        <v>117</v>
      </c>
      <c r="D168" s="247" t="s">
        <v>118</v>
      </c>
      <c r="E168" s="241">
        <v>58825</v>
      </c>
      <c r="F168" s="241">
        <v>58825</v>
      </c>
      <c r="G168" s="241">
        <v>45309</v>
      </c>
      <c r="H168" s="85">
        <v>45309</v>
      </c>
      <c r="I168" s="85">
        <f t="shared" si="118"/>
        <v>-13516</v>
      </c>
      <c r="J168" s="241">
        <v>45309</v>
      </c>
      <c r="K168" s="242">
        <f t="shared" si="102"/>
        <v>100</v>
      </c>
      <c r="L168" s="242">
        <f t="shared" si="119"/>
        <v>58825</v>
      </c>
      <c r="M168" s="241">
        <f t="shared" si="120"/>
        <v>100</v>
      </c>
      <c r="N168" s="241">
        <f t="shared" si="121"/>
        <v>0</v>
      </c>
      <c r="O168" s="241">
        <f t="shared" si="122"/>
        <v>0</v>
      </c>
      <c r="P168" s="241">
        <f t="shared" ref="P168:P172" si="127">Q168+R168+S168</f>
        <v>0</v>
      </c>
      <c r="Q168" s="242"/>
      <c r="R168" s="242"/>
      <c r="S168" s="241">
        <v>0</v>
      </c>
      <c r="T168" s="241"/>
      <c r="U168" s="241">
        <f t="shared" si="126"/>
        <v>0</v>
      </c>
      <c r="V168" s="241"/>
      <c r="W168" s="241"/>
      <c r="X168" s="241"/>
      <c r="Y168" s="241"/>
      <c r="Z168" s="239"/>
      <c r="AA168" s="239" t="s">
        <v>50</v>
      </c>
    </row>
    <row r="169" spans="1:27" ht="42.75" customHeight="1" x14ac:dyDescent="0.2">
      <c r="A169" s="245"/>
      <c r="B169" s="238" t="s">
        <v>119</v>
      </c>
      <c r="C169" s="238"/>
      <c r="D169" s="247" t="s">
        <v>120</v>
      </c>
      <c r="E169" s="241">
        <f t="shared" ref="E169:H169" si="128">E170+E171+E172</f>
        <v>3553184</v>
      </c>
      <c r="F169" s="241">
        <f t="shared" si="128"/>
        <v>1811734</v>
      </c>
      <c r="G169" s="241">
        <f t="shared" si="128"/>
        <v>1811734</v>
      </c>
      <c r="H169" s="85">
        <f t="shared" si="128"/>
        <v>1811710.8569999998</v>
      </c>
      <c r="I169" s="85">
        <f t="shared" si="118"/>
        <v>-23.143000000156462</v>
      </c>
      <c r="J169" s="241">
        <f t="shared" ref="J169:P169" si="129">J170+J171+J172</f>
        <v>1811710.8569999998</v>
      </c>
      <c r="K169" s="242">
        <f t="shared" si="102"/>
        <v>99.998722604974006</v>
      </c>
      <c r="L169" s="242">
        <f t="shared" si="129"/>
        <v>3553184</v>
      </c>
      <c r="M169" s="241">
        <f t="shared" si="120"/>
        <v>100</v>
      </c>
      <c r="N169" s="241">
        <f>N170</f>
        <v>0</v>
      </c>
      <c r="O169" s="241">
        <f t="shared" si="129"/>
        <v>-23.143000000098709</v>
      </c>
      <c r="P169" s="241">
        <f t="shared" si="129"/>
        <v>-23.142999999999997</v>
      </c>
      <c r="Q169" s="241">
        <f t="shared" ref="Q169:U169" si="130">Q170</f>
        <v>0</v>
      </c>
      <c r="R169" s="241">
        <f>R172</f>
        <v>0</v>
      </c>
      <c r="S169" s="241">
        <f>S170+S171+S172</f>
        <v>-23.142999999999997</v>
      </c>
      <c r="T169" s="241">
        <f t="shared" si="130"/>
        <v>0</v>
      </c>
      <c r="U169" s="241">
        <f t="shared" si="130"/>
        <v>-1.0803447025864443E-10</v>
      </c>
      <c r="V169" s="241"/>
      <c r="W169" s="241"/>
      <c r="X169" s="241"/>
      <c r="Y169" s="241"/>
      <c r="Z169" s="239"/>
      <c r="AA169" s="239"/>
    </row>
    <row r="170" spans="1:27" ht="51" x14ac:dyDescent="0.2">
      <c r="A170" s="245"/>
      <c r="B170" s="238"/>
      <c r="C170" s="238" t="s">
        <v>77</v>
      </c>
      <c r="D170" s="247" t="s">
        <v>78</v>
      </c>
      <c r="E170" s="241">
        <v>2964686</v>
      </c>
      <c r="F170" s="241">
        <v>1634974</v>
      </c>
      <c r="G170" s="241">
        <v>1634974</v>
      </c>
      <c r="H170" s="85">
        <v>1634951.6839999999</v>
      </c>
      <c r="I170" s="85">
        <f t="shared" si="118"/>
        <v>-22.316000000108033</v>
      </c>
      <c r="J170" s="241">
        <v>1634951.6839999999</v>
      </c>
      <c r="K170" s="242">
        <f t="shared" si="102"/>
        <v>99.998635085328573</v>
      </c>
      <c r="L170" s="242">
        <f t="shared" ref="L170:L172" si="131">E170</f>
        <v>2964686</v>
      </c>
      <c r="M170" s="241">
        <f t="shared" si="120"/>
        <v>100</v>
      </c>
      <c r="N170" s="241">
        <f t="shared" ref="N170:N174" si="132">L170-E170</f>
        <v>0</v>
      </c>
      <c r="O170" s="241">
        <f t="shared" ref="O170:O174" si="133">J170-G170</f>
        <v>-22.316000000108033</v>
      </c>
      <c r="P170" s="241">
        <f t="shared" si="127"/>
        <v>-22.315999999999999</v>
      </c>
      <c r="Q170" s="241"/>
      <c r="R170" s="241"/>
      <c r="S170" s="241">
        <v>-22.315999999999999</v>
      </c>
      <c r="T170" s="241"/>
      <c r="U170" s="241">
        <f t="shared" si="126"/>
        <v>-1.0803447025864443E-10</v>
      </c>
      <c r="V170" s="241"/>
      <c r="W170" s="241"/>
      <c r="X170" s="241"/>
      <c r="Y170" s="241"/>
      <c r="Z170" s="239" t="s">
        <v>54</v>
      </c>
      <c r="AA170" s="239" t="s">
        <v>50</v>
      </c>
    </row>
    <row r="171" spans="1:27" ht="53.25" customHeight="1" x14ac:dyDescent="0.2">
      <c r="A171" s="245"/>
      <c r="B171" s="238"/>
      <c r="C171" s="238" t="s">
        <v>235</v>
      </c>
      <c r="D171" s="247" t="s">
        <v>84</v>
      </c>
      <c r="E171" s="241">
        <v>588200</v>
      </c>
      <c r="F171" s="241">
        <v>176462</v>
      </c>
      <c r="G171" s="241">
        <v>176462</v>
      </c>
      <c r="H171" s="85">
        <v>176461.51</v>
      </c>
      <c r="I171" s="85">
        <f t="shared" si="118"/>
        <v>-0.48999999999068677</v>
      </c>
      <c r="J171" s="241">
        <v>176461.51</v>
      </c>
      <c r="K171" s="242">
        <f t="shared" si="102"/>
        <v>99.999722319819568</v>
      </c>
      <c r="L171" s="242">
        <f t="shared" si="131"/>
        <v>588200</v>
      </c>
      <c r="M171" s="241">
        <f t="shared" si="120"/>
        <v>100</v>
      </c>
      <c r="N171" s="241">
        <f t="shared" si="132"/>
        <v>0</v>
      </c>
      <c r="O171" s="241">
        <f t="shared" si="133"/>
        <v>-0.48999999999068677</v>
      </c>
      <c r="P171" s="241">
        <f t="shared" si="127"/>
        <v>-0.49</v>
      </c>
      <c r="Q171" s="241"/>
      <c r="R171" s="242"/>
      <c r="S171" s="241">
        <v>-0.49</v>
      </c>
      <c r="T171" s="241"/>
      <c r="U171" s="241">
        <f t="shared" si="126"/>
        <v>9.3132168643705882E-12</v>
      </c>
      <c r="V171" s="241"/>
      <c r="W171" s="241"/>
      <c r="X171" s="241"/>
      <c r="Y171" s="241"/>
      <c r="Z171" s="239" t="s">
        <v>54</v>
      </c>
      <c r="AA171" s="239" t="s">
        <v>274</v>
      </c>
    </row>
    <row r="172" spans="1:27" ht="65.25" customHeight="1" x14ac:dyDescent="0.2">
      <c r="A172" s="245"/>
      <c r="B172" s="238"/>
      <c r="C172" s="238" t="s">
        <v>121</v>
      </c>
      <c r="D172" s="247" t="s">
        <v>122</v>
      </c>
      <c r="E172" s="241">
        <v>298</v>
      </c>
      <c r="F172" s="241">
        <v>298</v>
      </c>
      <c r="G172" s="241">
        <v>298</v>
      </c>
      <c r="H172" s="85">
        <v>297.66300000000001</v>
      </c>
      <c r="I172" s="85">
        <f t="shared" si="118"/>
        <v>-0.33699999999998909</v>
      </c>
      <c r="J172" s="241">
        <v>297.66300000000001</v>
      </c>
      <c r="K172" s="242">
        <f t="shared" si="102"/>
        <v>99.886912751677855</v>
      </c>
      <c r="L172" s="242">
        <f t="shared" si="131"/>
        <v>298</v>
      </c>
      <c r="M172" s="241">
        <f t="shared" si="120"/>
        <v>100</v>
      </c>
      <c r="N172" s="241">
        <f t="shared" si="132"/>
        <v>0</v>
      </c>
      <c r="O172" s="241">
        <f t="shared" si="133"/>
        <v>-0.33699999999998909</v>
      </c>
      <c r="P172" s="241">
        <f t="shared" si="127"/>
        <v>-0.33700000000000002</v>
      </c>
      <c r="Q172" s="241"/>
      <c r="R172" s="241"/>
      <c r="S172" s="241">
        <v>-0.33700000000000002</v>
      </c>
      <c r="T172" s="241"/>
      <c r="U172" s="241">
        <v>0</v>
      </c>
      <c r="V172" s="241"/>
      <c r="W172" s="241"/>
      <c r="X172" s="241"/>
      <c r="Y172" s="241"/>
      <c r="Z172" s="239" t="s">
        <v>54</v>
      </c>
      <c r="AA172" s="239" t="s">
        <v>54</v>
      </c>
    </row>
    <row r="173" spans="1:27" ht="27.75" customHeight="1" x14ac:dyDescent="0.2">
      <c r="A173" s="245" t="s">
        <v>123</v>
      </c>
      <c r="B173" s="238"/>
      <c r="C173" s="238"/>
      <c r="D173" s="247" t="s">
        <v>124</v>
      </c>
      <c r="E173" s="241">
        <f t="shared" ref="E173:H173" si="134">E174</f>
        <v>2634929</v>
      </c>
      <c r="F173" s="241">
        <f t="shared" si="134"/>
        <v>1605333</v>
      </c>
      <c r="G173" s="241">
        <f t="shared" si="134"/>
        <v>1365608</v>
      </c>
      <c r="H173" s="85">
        <f t="shared" si="134"/>
        <v>1125772.8840000001</v>
      </c>
      <c r="I173" s="85">
        <f t="shared" si="118"/>
        <v>-479560.11599999992</v>
      </c>
      <c r="J173" s="241">
        <f>J174</f>
        <v>1125772.8840000001</v>
      </c>
      <c r="K173" s="242">
        <f t="shared" si="102"/>
        <v>82.43748454900674</v>
      </c>
      <c r="L173" s="241">
        <f>L174</f>
        <v>2634929</v>
      </c>
      <c r="M173" s="241">
        <f t="shared" si="120"/>
        <v>100</v>
      </c>
      <c r="N173" s="240">
        <f t="shared" si="132"/>
        <v>0</v>
      </c>
      <c r="O173" s="241">
        <f t="shared" si="133"/>
        <v>-239835.11599999992</v>
      </c>
      <c r="P173" s="241">
        <f t="shared" ref="P173:S173" si="135">P174</f>
        <v>-239835.11499999999</v>
      </c>
      <c r="Q173" s="241">
        <v>0</v>
      </c>
      <c r="R173" s="241">
        <f t="shared" si="135"/>
        <v>0</v>
      </c>
      <c r="S173" s="241">
        <f t="shared" si="135"/>
        <v>-239835.11499999999</v>
      </c>
      <c r="T173" s="241">
        <v>0</v>
      </c>
      <c r="U173" s="241">
        <v>0</v>
      </c>
      <c r="V173" s="241"/>
      <c r="W173" s="241"/>
      <c r="X173" s="241"/>
      <c r="Y173" s="241"/>
      <c r="Z173" s="239"/>
      <c r="AA173" s="239"/>
    </row>
    <row r="174" spans="1:27" ht="65.25" customHeight="1" x14ac:dyDescent="0.2">
      <c r="A174" s="245"/>
      <c r="B174" s="250" t="s">
        <v>46</v>
      </c>
      <c r="C174" s="250" t="s">
        <v>125</v>
      </c>
      <c r="D174" s="246" t="s">
        <v>126</v>
      </c>
      <c r="E174" s="241">
        <v>2634929</v>
      </c>
      <c r="F174" s="241">
        <v>1605333</v>
      </c>
      <c r="G174" s="241">
        <v>1365608</v>
      </c>
      <c r="H174" s="85">
        <v>1125772.8840000001</v>
      </c>
      <c r="I174" s="85">
        <f t="shared" si="118"/>
        <v>-479560.11599999992</v>
      </c>
      <c r="J174" s="241">
        <v>1125772.8840000001</v>
      </c>
      <c r="K174" s="242">
        <f t="shared" si="102"/>
        <v>82.43748454900674</v>
      </c>
      <c r="L174" s="242">
        <f t="shared" ref="L174:L207" si="136">E174</f>
        <v>2634929</v>
      </c>
      <c r="M174" s="241">
        <f t="shared" si="120"/>
        <v>100</v>
      </c>
      <c r="N174" s="241">
        <f t="shared" si="132"/>
        <v>0</v>
      </c>
      <c r="O174" s="241">
        <f t="shared" si="133"/>
        <v>-239835.11599999992</v>
      </c>
      <c r="P174" s="241">
        <f t="shared" ref="P174:P203" si="137">Q174+R174+S174</f>
        <v>-239835.11499999999</v>
      </c>
      <c r="Q174" s="242"/>
      <c r="R174" s="242"/>
      <c r="S174" s="241">
        <v>-239835.11499999999</v>
      </c>
      <c r="T174" s="241"/>
      <c r="U174" s="241">
        <f>O174-P174-T174</f>
        <v>-9.9999993108212948E-4</v>
      </c>
      <c r="V174" s="241"/>
      <c r="W174" s="241"/>
      <c r="X174" s="241"/>
      <c r="Y174" s="241"/>
      <c r="Z174" s="239" t="s">
        <v>66</v>
      </c>
      <c r="AA174" s="239" t="s">
        <v>66</v>
      </c>
    </row>
    <row r="175" spans="1:27" ht="83.25" customHeight="1" x14ac:dyDescent="0.2">
      <c r="A175" s="238" t="s">
        <v>127</v>
      </c>
      <c r="B175" s="238"/>
      <c r="C175" s="238"/>
      <c r="D175" s="46" t="s">
        <v>258</v>
      </c>
      <c r="E175" s="273">
        <f t="shared" ref="E175:G175" si="138">E176</f>
        <v>130637</v>
      </c>
      <c r="F175" s="241">
        <f t="shared" si="138"/>
        <v>102573</v>
      </c>
      <c r="G175" s="241">
        <f t="shared" si="138"/>
        <v>100220</v>
      </c>
      <c r="H175" s="85">
        <f>+H176</f>
        <v>98943.898000000001</v>
      </c>
      <c r="I175" s="85">
        <f t="shared" ref="I175:L175" si="139">I176</f>
        <v>-3629.1020000000003</v>
      </c>
      <c r="J175" s="241">
        <f t="shared" si="139"/>
        <v>98191.740999999995</v>
      </c>
      <c r="K175" s="242">
        <f t="shared" si="102"/>
        <v>97.976193374575928</v>
      </c>
      <c r="L175" s="241">
        <f t="shared" si="139"/>
        <v>130637</v>
      </c>
      <c r="M175" s="241">
        <v>100</v>
      </c>
      <c r="N175" s="241">
        <f t="shared" ref="N175:R175" si="140">N176</f>
        <v>0</v>
      </c>
      <c r="O175" s="241">
        <f t="shared" si="140"/>
        <v>-2028.2590000000009</v>
      </c>
      <c r="P175" s="241">
        <f>+Q175+R175+S175</f>
        <v>-2028.2550000000001</v>
      </c>
      <c r="Q175" s="241">
        <f t="shared" si="140"/>
        <v>0</v>
      </c>
      <c r="R175" s="241">
        <f t="shared" si="140"/>
        <v>-309.51499999999999</v>
      </c>
      <c r="S175" s="241">
        <f>+S176</f>
        <v>-1718.74</v>
      </c>
      <c r="T175" s="241">
        <f>T176+T180</f>
        <v>0</v>
      </c>
      <c r="U175" s="241">
        <f>U176+U180</f>
        <v>-3.0000000003758964E-3</v>
      </c>
      <c r="V175" s="241"/>
      <c r="W175" s="241"/>
      <c r="X175" s="241"/>
      <c r="Y175" s="241"/>
      <c r="Z175" s="243" t="s">
        <v>63</v>
      </c>
      <c r="AA175" s="239"/>
    </row>
    <row r="176" spans="1:27" ht="25.5" x14ac:dyDescent="0.2">
      <c r="A176" s="254"/>
      <c r="B176" s="238" t="s">
        <v>46</v>
      </c>
      <c r="C176" s="238"/>
      <c r="D176" s="269" t="s">
        <v>47</v>
      </c>
      <c r="E176" s="242">
        <f>E177+E178+E179+E180+E181+E182+E183+E184+E185+E186+E187+E190+E189+E188</f>
        <v>130637</v>
      </c>
      <c r="F176" s="242">
        <f t="shared" ref="F176:U176" si="141">F177+F178+F179+F180+F181+F182+F183+F184+F185+F186+F187+F190+F189+F188</f>
        <v>102573</v>
      </c>
      <c r="G176" s="242">
        <f t="shared" si="141"/>
        <v>100220</v>
      </c>
      <c r="H176" s="86">
        <f t="shared" si="141"/>
        <v>98943.898000000001</v>
      </c>
      <c r="I176" s="86">
        <f t="shared" si="141"/>
        <v>-3629.1020000000003</v>
      </c>
      <c r="J176" s="242">
        <f t="shared" si="141"/>
        <v>98191.740999999995</v>
      </c>
      <c r="K176" s="242">
        <f t="shared" si="102"/>
        <v>97.976193374575928</v>
      </c>
      <c r="L176" s="242">
        <f t="shared" si="141"/>
        <v>130637</v>
      </c>
      <c r="M176" s="242">
        <f t="shared" si="141"/>
        <v>1400</v>
      </c>
      <c r="N176" s="242">
        <f t="shared" si="141"/>
        <v>0</v>
      </c>
      <c r="O176" s="242">
        <f t="shared" si="141"/>
        <v>-2028.2590000000009</v>
      </c>
      <c r="P176" s="242">
        <f t="shared" si="141"/>
        <v>-2028.2550000000001</v>
      </c>
      <c r="Q176" s="242">
        <f t="shared" si="141"/>
        <v>0</v>
      </c>
      <c r="R176" s="242">
        <f t="shared" si="141"/>
        <v>-309.51499999999999</v>
      </c>
      <c r="S176" s="242">
        <f t="shared" si="141"/>
        <v>-1718.74</v>
      </c>
      <c r="T176" s="242">
        <f t="shared" si="141"/>
        <v>0</v>
      </c>
      <c r="U176" s="242">
        <f t="shared" si="141"/>
        <v>-3.0000000003403693E-3</v>
      </c>
      <c r="V176" s="241"/>
      <c r="W176" s="241"/>
      <c r="X176" s="241"/>
      <c r="Y176" s="241"/>
      <c r="Z176" s="239"/>
      <c r="AA176" s="239"/>
    </row>
    <row r="177" spans="1:27" ht="63.75" x14ac:dyDescent="0.2">
      <c r="A177" s="254"/>
      <c r="B177" s="254"/>
      <c r="C177" s="238" t="s">
        <v>88</v>
      </c>
      <c r="D177" s="247" t="s">
        <v>49</v>
      </c>
      <c r="E177" s="241">
        <v>81398</v>
      </c>
      <c r="F177" s="241">
        <v>60916</v>
      </c>
      <c r="G177" s="241">
        <v>60916</v>
      </c>
      <c r="H177" s="85">
        <v>60916</v>
      </c>
      <c r="I177" s="85">
        <f t="shared" ref="I177:I203" si="142">H177-F177</f>
        <v>0</v>
      </c>
      <c r="J177" s="241">
        <v>60916</v>
      </c>
      <c r="K177" s="242">
        <f t="shared" si="102"/>
        <v>100</v>
      </c>
      <c r="L177" s="242">
        <f t="shared" si="136"/>
        <v>81398</v>
      </c>
      <c r="M177" s="241">
        <f t="shared" ref="M177:M203" si="143">L177/E177*100</f>
        <v>100</v>
      </c>
      <c r="N177" s="241">
        <v>0</v>
      </c>
      <c r="O177" s="241">
        <f t="shared" ref="O177:O203" si="144">J177-G177</f>
        <v>0</v>
      </c>
      <c r="P177" s="241">
        <f t="shared" si="137"/>
        <v>0</v>
      </c>
      <c r="Q177" s="242"/>
      <c r="R177" s="242"/>
      <c r="S177" s="241"/>
      <c r="T177" s="241"/>
      <c r="U177" s="241">
        <f t="shared" ref="U177:U181" si="145">O177-P177-T177</f>
        <v>0</v>
      </c>
      <c r="V177" s="241"/>
      <c r="W177" s="241"/>
      <c r="X177" s="241"/>
      <c r="Y177" s="241"/>
      <c r="Z177" s="239"/>
      <c r="AA177" s="239" t="s">
        <v>66</v>
      </c>
    </row>
    <row r="178" spans="1:27" ht="63.75" x14ac:dyDescent="0.2">
      <c r="A178" s="254"/>
      <c r="B178" s="254"/>
      <c r="C178" s="250" t="s">
        <v>101</v>
      </c>
      <c r="D178" s="246" t="s">
        <v>56</v>
      </c>
      <c r="E178" s="241">
        <v>4944</v>
      </c>
      <c r="F178" s="241">
        <v>3744</v>
      </c>
      <c r="G178" s="241">
        <v>3744</v>
      </c>
      <c r="H178" s="85">
        <v>3631.3069999999998</v>
      </c>
      <c r="I178" s="85">
        <f t="shared" si="142"/>
        <v>-112.69300000000021</v>
      </c>
      <c r="J178" s="241">
        <v>3631.3069999999998</v>
      </c>
      <c r="K178" s="242">
        <f t="shared" si="102"/>
        <v>96.990037393162382</v>
      </c>
      <c r="L178" s="242">
        <f t="shared" si="136"/>
        <v>4944</v>
      </c>
      <c r="M178" s="241">
        <f t="shared" si="143"/>
        <v>100</v>
      </c>
      <c r="N178" s="241">
        <f t="shared" ref="N178:N186" si="146">L178-E178</f>
        <v>0</v>
      </c>
      <c r="O178" s="241">
        <f t="shared" si="144"/>
        <v>-112.69300000000021</v>
      </c>
      <c r="P178" s="241">
        <f>+R178+S178</f>
        <v>-112.693</v>
      </c>
      <c r="Q178" s="242"/>
      <c r="R178" s="242">
        <v>-112.693</v>
      </c>
      <c r="S178" s="241"/>
      <c r="T178" s="241"/>
      <c r="U178" s="241">
        <v>0</v>
      </c>
      <c r="V178" s="241"/>
      <c r="W178" s="241"/>
      <c r="X178" s="241"/>
      <c r="Y178" s="241"/>
      <c r="Z178" s="239" t="s">
        <v>66</v>
      </c>
      <c r="AA178" s="239" t="s">
        <v>66</v>
      </c>
    </row>
    <row r="179" spans="1:27" ht="67.5" customHeight="1" x14ac:dyDescent="0.2">
      <c r="A179" s="245"/>
      <c r="B179" s="238"/>
      <c r="C179" s="250" t="s">
        <v>103</v>
      </c>
      <c r="D179" s="251" t="s">
        <v>58</v>
      </c>
      <c r="E179" s="241">
        <v>2580</v>
      </c>
      <c r="F179" s="241">
        <v>1875</v>
      </c>
      <c r="G179" s="241">
        <v>1875</v>
      </c>
      <c r="H179" s="85">
        <v>1812.5519999999999</v>
      </c>
      <c r="I179" s="85">
        <f t="shared" si="142"/>
        <v>-62.448000000000093</v>
      </c>
      <c r="J179" s="241">
        <v>1812.5519999999999</v>
      </c>
      <c r="K179" s="242">
        <f t="shared" si="102"/>
        <v>96.669439999999994</v>
      </c>
      <c r="L179" s="242">
        <f t="shared" si="136"/>
        <v>2580</v>
      </c>
      <c r="M179" s="241">
        <f t="shared" si="143"/>
        <v>100</v>
      </c>
      <c r="N179" s="241">
        <f t="shared" si="146"/>
        <v>0</v>
      </c>
      <c r="O179" s="241">
        <f t="shared" si="144"/>
        <v>-62.448000000000093</v>
      </c>
      <c r="P179" s="241">
        <f t="shared" si="137"/>
        <v>-62.448</v>
      </c>
      <c r="Q179" s="242"/>
      <c r="R179" s="242">
        <v>-62.448</v>
      </c>
      <c r="S179" s="241"/>
      <c r="T179" s="241"/>
      <c r="U179" s="241">
        <v>0</v>
      </c>
      <c r="V179" s="241"/>
      <c r="W179" s="241"/>
      <c r="X179" s="241"/>
      <c r="Y179" s="241"/>
      <c r="Z179" s="239" t="s">
        <v>66</v>
      </c>
      <c r="AA179" s="239" t="s">
        <v>66</v>
      </c>
    </row>
    <row r="180" spans="1:27" ht="63.75" x14ac:dyDescent="0.2">
      <c r="A180" s="254"/>
      <c r="B180" s="254"/>
      <c r="C180" s="238" t="s">
        <v>59</v>
      </c>
      <c r="D180" s="247" t="s">
        <v>60</v>
      </c>
      <c r="E180" s="241">
        <v>4448</v>
      </c>
      <c r="F180" s="241">
        <v>3368</v>
      </c>
      <c r="G180" s="241">
        <v>3368</v>
      </c>
      <c r="H180" s="85">
        <v>3359.29</v>
      </c>
      <c r="I180" s="85">
        <f t="shared" si="142"/>
        <v>-8.7100000000000364</v>
      </c>
      <c r="J180" s="241">
        <v>3359.29</v>
      </c>
      <c r="K180" s="242">
        <f t="shared" si="102"/>
        <v>99.741389548693576</v>
      </c>
      <c r="L180" s="242">
        <f t="shared" si="136"/>
        <v>4448</v>
      </c>
      <c r="M180" s="241">
        <f t="shared" si="143"/>
        <v>100</v>
      </c>
      <c r="N180" s="241">
        <v>0</v>
      </c>
      <c r="O180" s="241">
        <f t="shared" si="144"/>
        <v>-8.7100000000000364</v>
      </c>
      <c r="P180" s="241">
        <f t="shared" si="137"/>
        <v>-8.7100000000000009</v>
      </c>
      <c r="Q180" s="242"/>
      <c r="R180" s="242">
        <v>-8.7100000000000009</v>
      </c>
      <c r="S180" s="241"/>
      <c r="T180" s="241"/>
      <c r="U180" s="241">
        <f t="shared" si="145"/>
        <v>-3.5527136788005009E-14</v>
      </c>
      <c r="V180" s="241"/>
      <c r="W180" s="241"/>
      <c r="X180" s="241"/>
      <c r="Y180" s="241"/>
      <c r="Z180" s="239" t="s">
        <v>66</v>
      </c>
      <c r="AA180" s="239" t="s">
        <v>66</v>
      </c>
    </row>
    <row r="181" spans="1:27" ht="67.5" customHeight="1" x14ac:dyDescent="0.2">
      <c r="A181" s="254"/>
      <c r="B181" s="254"/>
      <c r="C181" s="250" t="s">
        <v>61</v>
      </c>
      <c r="D181" s="246" t="s">
        <v>62</v>
      </c>
      <c r="E181" s="241">
        <v>3663</v>
      </c>
      <c r="F181" s="241">
        <v>2736</v>
      </c>
      <c r="G181" s="241">
        <v>2736</v>
      </c>
      <c r="H181" s="85">
        <v>2694.9470000000001</v>
      </c>
      <c r="I181" s="85">
        <f t="shared" si="142"/>
        <v>-41.052999999999884</v>
      </c>
      <c r="J181" s="241">
        <v>2694.9470000000001</v>
      </c>
      <c r="K181" s="242">
        <f t="shared" si="102"/>
        <v>98.499524853801177</v>
      </c>
      <c r="L181" s="242">
        <f t="shared" si="136"/>
        <v>3663</v>
      </c>
      <c r="M181" s="241">
        <f t="shared" si="143"/>
        <v>100</v>
      </c>
      <c r="N181" s="241">
        <v>0</v>
      </c>
      <c r="O181" s="241">
        <f t="shared" si="144"/>
        <v>-41.052999999999884</v>
      </c>
      <c r="P181" s="241">
        <f t="shared" si="137"/>
        <v>-41.052999999999997</v>
      </c>
      <c r="Q181" s="242"/>
      <c r="R181" s="242">
        <v>-41.052999999999997</v>
      </c>
      <c r="S181" s="241"/>
      <c r="T181" s="241"/>
      <c r="U181" s="241">
        <f t="shared" si="145"/>
        <v>1.1368683772161603E-13</v>
      </c>
      <c r="V181" s="241"/>
      <c r="W181" s="241"/>
      <c r="X181" s="241"/>
      <c r="Y181" s="241"/>
      <c r="Z181" s="239" t="s">
        <v>66</v>
      </c>
      <c r="AA181" s="239" t="s">
        <v>66</v>
      </c>
    </row>
    <row r="182" spans="1:27" ht="70.5" customHeight="1" x14ac:dyDescent="0.2">
      <c r="A182" s="254"/>
      <c r="B182" s="254"/>
      <c r="C182" s="250" t="s">
        <v>64</v>
      </c>
      <c r="D182" s="274" t="s">
        <v>65</v>
      </c>
      <c r="E182" s="241">
        <v>2052</v>
      </c>
      <c r="F182" s="241">
        <v>1422</v>
      </c>
      <c r="G182" s="241">
        <v>1422</v>
      </c>
      <c r="H182" s="85">
        <v>1337.3889999999999</v>
      </c>
      <c r="I182" s="85">
        <f t="shared" si="142"/>
        <v>-84.611000000000104</v>
      </c>
      <c r="J182" s="241">
        <v>1337.3889999999999</v>
      </c>
      <c r="K182" s="242">
        <f t="shared" si="102"/>
        <v>94.049859353023905</v>
      </c>
      <c r="L182" s="242">
        <f t="shared" si="136"/>
        <v>2052</v>
      </c>
      <c r="M182" s="241">
        <f t="shared" si="143"/>
        <v>100</v>
      </c>
      <c r="N182" s="241">
        <v>0</v>
      </c>
      <c r="O182" s="241">
        <f t="shared" si="144"/>
        <v>-84.611000000000104</v>
      </c>
      <c r="P182" s="241">
        <f t="shared" si="137"/>
        <v>-84.611000000000004</v>
      </c>
      <c r="Q182" s="242"/>
      <c r="R182" s="242">
        <v>-84.611000000000004</v>
      </c>
      <c r="S182" s="241"/>
      <c r="T182" s="241"/>
      <c r="U182" s="241">
        <v>0</v>
      </c>
      <c r="V182" s="241"/>
      <c r="W182" s="241"/>
      <c r="X182" s="241"/>
      <c r="Y182" s="241"/>
      <c r="Z182" s="239" t="s">
        <v>66</v>
      </c>
      <c r="AA182" s="239" t="s">
        <v>66</v>
      </c>
    </row>
    <row r="183" spans="1:27" ht="67.5" customHeight="1" x14ac:dyDescent="0.2">
      <c r="A183" s="254"/>
      <c r="B183" s="254"/>
      <c r="C183" s="250" t="s">
        <v>71</v>
      </c>
      <c r="D183" s="246" t="s">
        <v>104</v>
      </c>
      <c r="E183" s="241">
        <v>784</v>
      </c>
      <c r="F183" s="241">
        <v>784</v>
      </c>
      <c r="G183" s="241">
        <v>784</v>
      </c>
      <c r="H183" s="85">
        <v>743.34</v>
      </c>
      <c r="I183" s="85">
        <f t="shared" si="142"/>
        <v>-40.659999999999968</v>
      </c>
      <c r="J183" s="241">
        <v>743.34</v>
      </c>
      <c r="K183" s="242">
        <f t="shared" si="102"/>
        <v>94.813775510204096</v>
      </c>
      <c r="L183" s="242">
        <f t="shared" si="136"/>
        <v>784</v>
      </c>
      <c r="M183" s="241">
        <f t="shared" si="143"/>
        <v>100</v>
      </c>
      <c r="N183" s="241">
        <f t="shared" si="146"/>
        <v>0</v>
      </c>
      <c r="O183" s="241">
        <f t="shared" si="144"/>
        <v>-40.659999999999968</v>
      </c>
      <c r="P183" s="241">
        <f t="shared" si="137"/>
        <v>-40.658999999999999</v>
      </c>
      <c r="Q183" s="242"/>
      <c r="R183" s="242"/>
      <c r="S183" s="242">
        <v>-40.658999999999999</v>
      </c>
      <c r="T183" s="241"/>
      <c r="U183" s="241">
        <f t="shared" ref="U183:U185" si="147">O183-P183-T183</f>
        <v>-9.9999999996924771E-4</v>
      </c>
      <c r="V183" s="241"/>
      <c r="W183" s="241"/>
      <c r="X183" s="241"/>
      <c r="Y183" s="241"/>
      <c r="Z183" s="239" t="s">
        <v>66</v>
      </c>
      <c r="AA183" s="239" t="s">
        <v>66</v>
      </c>
    </row>
    <row r="184" spans="1:27" ht="25.5" x14ac:dyDescent="0.2">
      <c r="A184" s="238"/>
      <c r="B184" s="238"/>
      <c r="C184" s="238" t="s">
        <v>97</v>
      </c>
      <c r="D184" s="247" t="s">
        <v>98</v>
      </c>
      <c r="E184" s="241">
        <v>8074</v>
      </c>
      <c r="F184" s="241">
        <v>5034</v>
      </c>
      <c r="G184" s="241">
        <v>5034</v>
      </c>
      <c r="H184" s="85">
        <v>5034</v>
      </c>
      <c r="I184" s="85">
        <f t="shared" si="142"/>
        <v>0</v>
      </c>
      <c r="J184" s="241">
        <v>5034</v>
      </c>
      <c r="K184" s="242">
        <f t="shared" si="102"/>
        <v>100</v>
      </c>
      <c r="L184" s="242">
        <f t="shared" si="136"/>
        <v>8074</v>
      </c>
      <c r="M184" s="241">
        <f t="shared" si="143"/>
        <v>100</v>
      </c>
      <c r="N184" s="241">
        <f t="shared" si="146"/>
        <v>0</v>
      </c>
      <c r="O184" s="241">
        <f t="shared" si="144"/>
        <v>0</v>
      </c>
      <c r="P184" s="241">
        <f t="shared" si="137"/>
        <v>0</v>
      </c>
      <c r="Q184" s="242"/>
      <c r="R184" s="242"/>
      <c r="S184" s="241"/>
      <c r="T184" s="241"/>
      <c r="U184" s="241">
        <f t="shared" si="147"/>
        <v>0</v>
      </c>
      <c r="V184" s="241"/>
      <c r="W184" s="241"/>
      <c r="X184" s="241"/>
      <c r="Y184" s="241"/>
      <c r="Z184" s="239"/>
      <c r="AA184" s="239"/>
    </row>
    <row r="185" spans="1:27" ht="71.25" customHeight="1" x14ac:dyDescent="0.2">
      <c r="A185" s="238"/>
      <c r="B185" s="238"/>
      <c r="C185" s="250" t="s">
        <v>73</v>
      </c>
      <c r="D185" s="246" t="s">
        <v>74</v>
      </c>
      <c r="E185" s="241">
        <v>452</v>
      </c>
      <c r="F185" s="241">
        <v>452</v>
      </c>
      <c r="G185" s="241">
        <v>299</v>
      </c>
      <c r="H185" s="85">
        <v>451.15699999999998</v>
      </c>
      <c r="I185" s="85">
        <f t="shared" si="142"/>
        <v>-0.84300000000001774</v>
      </c>
      <c r="J185" s="241">
        <v>299</v>
      </c>
      <c r="K185" s="242">
        <f t="shared" si="102"/>
        <v>100</v>
      </c>
      <c r="L185" s="242">
        <f t="shared" si="136"/>
        <v>452</v>
      </c>
      <c r="M185" s="241">
        <f t="shared" si="143"/>
        <v>100</v>
      </c>
      <c r="N185" s="241">
        <f t="shared" si="146"/>
        <v>0</v>
      </c>
      <c r="O185" s="241">
        <f t="shared" si="144"/>
        <v>0</v>
      </c>
      <c r="P185" s="241">
        <f t="shared" si="137"/>
        <v>0</v>
      </c>
      <c r="Q185" s="242"/>
      <c r="R185" s="242"/>
      <c r="S185" s="241"/>
      <c r="T185" s="241"/>
      <c r="U185" s="241">
        <f t="shared" si="147"/>
        <v>0</v>
      </c>
      <c r="V185" s="241"/>
      <c r="W185" s="241"/>
      <c r="X185" s="241"/>
      <c r="Y185" s="241"/>
      <c r="Z185" s="239"/>
      <c r="AA185" s="239" t="s">
        <v>66</v>
      </c>
    </row>
    <row r="186" spans="1:27" ht="71.25" customHeight="1" x14ac:dyDescent="0.2">
      <c r="A186" s="245"/>
      <c r="B186" s="238"/>
      <c r="C186" s="250" t="s">
        <v>75</v>
      </c>
      <c r="D186" s="246" t="s">
        <v>76</v>
      </c>
      <c r="E186" s="241">
        <v>2800</v>
      </c>
      <c r="F186" s="241">
        <v>2800</v>
      </c>
      <c r="G186" s="241">
        <v>2600</v>
      </c>
      <c r="H186" s="85">
        <v>2524.1370000000002</v>
      </c>
      <c r="I186" s="85">
        <f t="shared" si="142"/>
        <v>-275.86299999999983</v>
      </c>
      <c r="J186" s="241">
        <v>1924.1369999999999</v>
      </c>
      <c r="K186" s="242">
        <f t="shared" si="102"/>
        <v>74.00526923076923</v>
      </c>
      <c r="L186" s="242">
        <f t="shared" si="136"/>
        <v>2800</v>
      </c>
      <c r="M186" s="241">
        <f t="shared" si="143"/>
        <v>100</v>
      </c>
      <c r="N186" s="241">
        <f t="shared" si="146"/>
        <v>0</v>
      </c>
      <c r="O186" s="241">
        <f t="shared" si="144"/>
        <v>-675.86300000000006</v>
      </c>
      <c r="P186" s="241">
        <f t="shared" si="137"/>
        <v>-675.86199999999997</v>
      </c>
      <c r="Q186" s="242"/>
      <c r="R186" s="242"/>
      <c r="S186" s="242">
        <v>-675.86199999999997</v>
      </c>
      <c r="T186" s="242"/>
      <c r="U186" s="241">
        <v>0</v>
      </c>
      <c r="V186" s="241"/>
      <c r="W186" s="241"/>
      <c r="X186" s="241"/>
      <c r="Y186" s="241"/>
      <c r="Z186" s="239" t="s">
        <v>66</v>
      </c>
      <c r="AA186" s="239" t="s">
        <v>66</v>
      </c>
    </row>
    <row r="187" spans="1:27" ht="69.75" customHeight="1" x14ac:dyDescent="0.2">
      <c r="A187" s="254"/>
      <c r="B187" s="254"/>
      <c r="C187" s="250" t="s">
        <v>77</v>
      </c>
      <c r="D187" s="246" t="s">
        <v>129</v>
      </c>
      <c r="E187" s="241">
        <v>16470</v>
      </c>
      <c r="F187" s="241">
        <v>16470</v>
      </c>
      <c r="G187" s="241">
        <v>14470</v>
      </c>
      <c r="H187" s="85">
        <v>13469.641</v>
      </c>
      <c r="I187" s="85">
        <f t="shared" si="142"/>
        <v>-3000.3590000000004</v>
      </c>
      <c r="J187" s="241">
        <v>13469.641</v>
      </c>
      <c r="K187" s="242">
        <f t="shared" si="102"/>
        <v>93.086668970283341</v>
      </c>
      <c r="L187" s="242">
        <f t="shared" si="136"/>
        <v>16470</v>
      </c>
      <c r="M187" s="241">
        <f t="shared" si="143"/>
        <v>100</v>
      </c>
      <c r="N187" s="241">
        <v>0</v>
      </c>
      <c r="O187" s="241">
        <f t="shared" si="144"/>
        <v>-1000.3590000000004</v>
      </c>
      <c r="P187" s="241">
        <f t="shared" si="137"/>
        <v>-1000.3579999999999</v>
      </c>
      <c r="Q187" s="242"/>
      <c r="R187" s="242"/>
      <c r="S187" s="242">
        <v>-1000.3579999999999</v>
      </c>
      <c r="T187" s="241"/>
      <c r="U187" s="241">
        <f t="shared" ref="U187:U206" si="148">O187-P187-T187</f>
        <v>-1.0000000004311005E-3</v>
      </c>
      <c r="V187" s="241"/>
      <c r="W187" s="241"/>
      <c r="X187" s="241"/>
      <c r="Y187" s="241"/>
      <c r="Z187" s="239" t="s">
        <v>66</v>
      </c>
      <c r="AA187" s="239" t="s">
        <v>66</v>
      </c>
    </row>
    <row r="188" spans="1:27" ht="70.5" customHeight="1" x14ac:dyDescent="0.2">
      <c r="A188" s="245"/>
      <c r="B188" s="238"/>
      <c r="C188" s="250" t="s">
        <v>79</v>
      </c>
      <c r="D188" s="246" t="s">
        <v>80</v>
      </c>
      <c r="E188" s="242">
        <v>188</v>
      </c>
      <c r="F188" s="242">
        <v>188</v>
      </c>
      <c r="G188" s="242">
        <v>188</v>
      </c>
      <c r="H188" s="86">
        <v>187.81800000000001</v>
      </c>
      <c r="I188" s="85">
        <f t="shared" si="142"/>
        <v>-0.18199999999998795</v>
      </c>
      <c r="J188" s="242">
        <v>187.81800000000001</v>
      </c>
      <c r="K188" s="242">
        <f t="shared" si="102"/>
        <v>99.903191489361703</v>
      </c>
      <c r="L188" s="242">
        <f t="shared" si="136"/>
        <v>188</v>
      </c>
      <c r="M188" s="241">
        <f t="shared" si="143"/>
        <v>100</v>
      </c>
      <c r="N188" s="241">
        <f t="shared" ref="N188:N189" si="149">L188-E188</f>
        <v>0</v>
      </c>
      <c r="O188" s="241">
        <f t="shared" si="144"/>
        <v>-0.18199999999998795</v>
      </c>
      <c r="P188" s="241">
        <f t="shared" si="137"/>
        <v>-0.182</v>
      </c>
      <c r="Q188" s="242"/>
      <c r="R188" s="253"/>
      <c r="S188" s="253">
        <v>-0.182</v>
      </c>
      <c r="T188" s="242"/>
      <c r="U188" s="241">
        <v>0</v>
      </c>
      <c r="V188" s="241"/>
      <c r="W188" s="241"/>
      <c r="X188" s="241"/>
      <c r="Y188" s="241"/>
      <c r="Z188" s="239" t="s">
        <v>66</v>
      </c>
      <c r="AA188" s="239" t="s">
        <v>66</v>
      </c>
    </row>
    <row r="189" spans="1:27" ht="68.25" customHeight="1" x14ac:dyDescent="0.2">
      <c r="A189" s="245"/>
      <c r="B189" s="238"/>
      <c r="C189" s="250" t="s">
        <v>206</v>
      </c>
      <c r="D189" s="246" t="s">
        <v>247</v>
      </c>
      <c r="E189" s="241">
        <v>2</v>
      </c>
      <c r="F189" s="241">
        <v>2</v>
      </c>
      <c r="G189" s="241">
        <v>2</v>
      </c>
      <c r="H189" s="85">
        <v>0.55000000000000004</v>
      </c>
      <c r="I189" s="85">
        <f t="shared" si="142"/>
        <v>-1.45</v>
      </c>
      <c r="J189" s="241">
        <v>0.55000000000000004</v>
      </c>
      <c r="K189" s="242">
        <f t="shared" si="102"/>
        <v>27.500000000000004</v>
      </c>
      <c r="L189" s="242">
        <f t="shared" si="136"/>
        <v>2</v>
      </c>
      <c r="M189" s="241">
        <f t="shared" si="143"/>
        <v>100</v>
      </c>
      <c r="N189" s="241">
        <f t="shared" si="149"/>
        <v>0</v>
      </c>
      <c r="O189" s="241">
        <f t="shared" si="144"/>
        <v>-1.45</v>
      </c>
      <c r="P189" s="241">
        <f t="shared" si="137"/>
        <v>-1.45</v>
      </c>
      <c r="Q189" s="242"/>
      <c r="R189" s="242"/>
      <c r="S189" s="241">
        <v>-1.45</v>
      </c>
      <c r="T189" s="241"/>
      <c r="U189" s="241">
        <f t="shared" si="148"/>
        <v>0</v>
      </c>
      <c r="V189" s="241"/>
      <c r="W189" s="241"/>
      <c r="X189" s="241"/>
      <c r="Y189" s="241"/>
      <c r="Z189" s="239" t="s">
        <v>54</v>
      </c>
      <c r="AA189" s="239" t="s">
        <v>54</v>
      </c>
    </row>
    <row r="190" spans="1:27" ht="63.75" x14ac:dyDescent="0.2">
      <c r="A190" s="238"/>
      <c r="B190" s="238"/>
      <c r="C190" s="250" t="s">
        <v>85</v>
      </c>
      <c r="D190" s="246" t="s">
        <v>86</v>
      </c>
      <c r="E190" s="241">
        <v>2782</v>
      </c>
      <c r="F190" s="241">
        <v>2782</v>
      </c>
      <c r="G190" s="241">
        <v>2782</v>
      </c>
      <c r="H190" s="85">
        <v>2781.77</v>
      </c>
      <c r="I190" s="85">
        <f t="shared" si="142"/>
        <v>-0.23000000000001819</v>
      </c>
      <c r="J190" s="241">
        <v>2781.77</v>
      </c>
      <c r="K190" s="242">
        <f t="shared" si="102"/>
        <v>99.991732566498925</v>
      </c>
      <c r="L190" s="242">
        <f t="shared" si="136"/>
        <v>2782</v>
      </c>
      <c r="M190" s="241">
        <f t="shared" si="143"/>
        <v>100</v>
      </c>
      <c r="N190" s="241">
        <v>0</v>
      </c>
      <c r="O190" s="241">
        <f t="shared" si="144"/>
        <v>-0.23000000000001819</v>
      </c>
      <c r="P190" s="241">
        <f t="shared" si="137"/>
        <v>-0.22900000000000001</v>
      </c>
      <c r="Q190" s="242"/>
      <c r="R190" s="242"/>
      <c r="S190" s="241">
        <v>-0.22900000000000001</v>
      </c>
      <c r="T190" s="241"/>
      <c r="U190" s="241">
        <f t="shared" si="148"/>
        <v>-1.0000000000181808E-3</v>
      </c>
      <c r="V190" s="260"/>
      <c r="W190" s="260"/>
      <c r="X190" s="260"/>
      <c r="Y190" s="241"/>
      <c r="Z190" s="239" t="s">
        <v>54</v>
      </c>
      <c r="AA190" s="239" t="s">
        <v>54</v>
      </c>
    </row>
    <row r="191" spans="1:27" ht="77.25" customHeight="1" x14ac:dyDescent="0.2">
      <c r="A191" s="238" t="s">
        <v>281</v>
      </c>
      <c r="B191" s="238"/>
      <c r="C191" s="238"/>
      <c r="D191" s="46" t="s">
        <v>282</v>
      </c>
      <c r="E191" s="273">
        <f t="shared" ref="E191:G191" si="150">E192</f>
        <v>46812</v>
      </c>
      <c r="F191" s="241">
        <f t="shared" si="150"/>
        <v>19962</v>
      </c>
      <c r="G191" s="241">
        <f t="shared" si="150"/>
        <v>17424</v>
      </c>
      <c r="H191" s="85">
        <f>+H192</f>
        <v>13756.960999999999</v>
      </c>
      <c r="I191" s="85">
        <f t="shared" ref="I191:L191" si="151">I192</f>
        <v>-6205.0390000000007</v>
      </c>
      <c r="J191" s="241">
        <f t="shared" si="151"/>
        <v>14959.905999999999</v>
      </c>
      <c r="K191" s="242">
        <f t="shared" ref="K191:K202" si="152">(J191/G191)*100</f>
        <v>85.858046372819103</v>
      </c>
      <c r="L191" s="241">
        <f t="shared" si="151"/>
        <v>46812</v>
      </c>
      <c r="M191" s="241">
        <v>100</v>
      </c>
      <c r="N191" s="241">
        <f t="shared" ref="N191:R191" si="153">N192</f>
        <v>0</v>
      </c>
      <c r="O191" s="241">
        <f t="shared" si="153"/>
        <v>-2464.0939999999996</v>
      </c>
      <c r="P191" s="241">
        <f>+Q191+R191+S191</f>
        <v>-2464.0940000000001</v>
      </c>
      <c r="Q191" s="241">
        <f t="shared" si="153"/>
        <v>0</v>
      </c>
      <c r="R191" s="241">
        <f t="shared" si="153"/>
        <v>-1688.6419999999998</v>
      </c>
      <c r="S191" s="241">
        <f>+S192</f>
        <v>-775.452</v>
      </c>
      <c r="T191" s="241">
        <f>T192+T196</f>
        <v>0</v>
      </c>
      <c r="U191" s="241">
        <f>U192+U196</f>
        <v>3.4106051316484809E-13</v>
      </c>
      <c r="V191" s="241"/>
      <c r="W191" s="241"/>
      <c r="X191" s="241"/>
      <c r="Y191" s="241"/>
      <c r="Z191" s="243" t="s">
        <v>63</v>
      </c>
      <c r="AA191" s="239"/>
    </row>
    <row r="192" spans="1:27" ht="25.5" x14ac:dyDescent="0.2">
      <c r="A192" s="254"/>
      <c r="B192" s="238" t="s">
        <v>46</v>
      </c>
      <c r="C192" s="238"/>
      <c r="D192" s="269" t="s">
        <v>47</v>
      </c>
      <c r="E192" s="242">
        <f>E193+E194+E195+E196+E197+E198+E199+E200+E201+E202</f>
        <v>46812</v>
      </c>
      <c r="F192" s="242">
        <f t="shared" ref="F192:H192" si="154">F193+F194+F195+F196+F197+F198+F199+F200+F201+F202</f>
        <v>19962</v>
      </c>
      <c r="G192" s="242">
        <f t="shared" si="154"/>
        <v>17424</v>
      </c>
      <c r="H192" s="86">
        <f t="shared" si="154"/>
        <v>13756.960999999999</v>
      </c>
      <c r="I192" s="85">
        <f t="shared" ref="I192:I202" si="155">H192-F192</f>
        <v>-6205.0390000000007</v>
      </c>
      <c r="J192" s="242">
        <f>J193+J194+J195+J196+J197+J198+J199+J200+J201+J202</f>
        <v>14959.905999999999</v>
      </c>
      <c r="K192" s="242">
        <f t="shared" si="152"/>
        <v>85.858046372819103</v>
      </c>
      <c r="L192" s="242">
        <f>L193+L194+L195+L196+L197+L198+L199+L200+L201+L202</f>
        <v>46812</v>
      </c>
      <c r="M192" s="242">
        <f t="shared" ref="M192:U192" si="156">M193+M194+M195+M196+M197+M198+M199+M200+M201+M202</f>
        <v>1000</v>
      </c>
      <c r="N192" s="242">
        <f t="shared" si="156"/>
        <v>0</v>
      </c>
      <c r="O192" s="242">
        <f t="shared" si="156"/>
        <v>-2464.0939999999996</v>
      </c>
      <c r="P192" s="242">
        <f t="shared" si="156"/>
        <v>-2464.0940000000001</v>
      </c>
      <c r="Q192" s="242">
        <f t="shared" si="156"/>
        <v>0</v>
      </c>
      <c r="R192" s="242">
        <f t="shared" si="156"/>
        <v>-1688.6419999999998</v>
      </c>
      <c r="S192" s="242">
        <f t="shared" si="156"/>
        <v>-775.452</v>
      </c>
      <c r="T192" s="242">
        <f t="shared" si="156"/>
        <v>0</v>
      </c>
      <c r="U192" s="242">
        <f t="shared" si="156"/>
        <v>3.4106051316484809E-13</v>
      </c>
      <c r="V192" s="241"/>
      <c r="W192" s="241"/>
      <c r="X192" s="241"/>
      <c r="Y192" s="241"/>
      <c r="Z192" s="239"/>
      <c r="AA192" s="239"/>
    </row>
    <row r="193" spans="1:27" ht="63.75" x14ac:dyDescent="0.2">
      <c r="A193" s="254"/>
      <c r="B193" s="254"/>
      <c r="C193" s="238" t="s">
        <v>88</v>
      </c>
      <c r="D193" s="247" t="s">
        <v>49</v>
      </c>
      <c r="E193" s="241">
        <v>35173</v>
      </c>
      <c r="F193" s="241">
        <v>11983</v>
      </c>
      <c r="G193" s="241">
        <v>11983</v>
      </c>
      <c r="H193" s="85">
        <v>10357.677</v>
      </c>
      <c r="I193" s="85">
        <f t="shared" si="155"/>
        <v>-1625.3230000000003</v>
      </c>
      <c r="J193" s="241">
        <v>11111.467000000001</v>
      </c>
      <c r="K193" s="242">
        <f t="shared" si="152"/>
        <v>92.726921472085451</v>
      </c>
      <c r="L193" s="242">
        <f t="shared" ref="L193:L202" si="157">E193</f>
        <v>35173</v>
      </c>
      <c r="M193" s="241">
        <f t="shared" ref="M193:M202" si="158">L193/E193*100</f>
        <v>100</v>
      </c>
      <c r="N193" s="241">
        <v>0</v>
      </c>
      <c r="O193" s="241">
        <f t="shared" ref="O193:O202" si="159">J193-G193</f>
        <v>-871.53299999999945</v>
      </c>
      <c r="P193" s="241">
        <f t="shared" ref="P193" si="160">Q193+R193+S193</f>
        <v>-871.53300000000002</v>
      </c>
      <c r="Q193" s="242"/>
      <c r="R193" s="242">
        <v>-871.53300000000002</v>
      </c>
      <c r="S193" s="241"/>
      <c r="T193" s="241"/>
      <c r="U193" s="241">
        <f t="shared" ref="U193" si="161">O193-P193-T193</f>
        <v>5.6843418860808015E-13</v>
      </c>
      <c r="V193" s="241"/>
      <c r="W193" s="241"/>
      <c r="X193" s="241"/>
      <c r="Y193" s="241"/>
      <c r="Z193" s="239" t="s">
        <v>66</v>
      </c>
      <c r="AA193" s="239" t="s">
        <v>66</v>
      </c>
    </row>
    <row r="194" spans="1:27" ht="63.75" x14ac:dyDescent="0.2">
      <c r="A194" s="254"/>
      <c r="B194" s="254"/>
      <c r="C194" s="250" t="s">
        <v>101</v>
      </c>
      <c r="D194" s="246" t="s">
        <v>56</v>
      </c>
      <c r="E194" s="241">
        <v>665</v>
      </c>
      <c r="F194" s="241">
        <v>665</v>
      </c>
      <c r="G194" s="241">
        <v>665</v>
      </c>
      <c r="H194" s="85">
        <v>0</v>
      </c>
      <c r="I194" s="85">
        <f t="shared" si="155"/>
        <v>-665</v>
      </c>
      <c r="J194" s="241">
        <v>0</v>
      </c>
      <c r="K194" s="242">
        <f t="shared" si="152"/>
        <v>0</v>
      </c>
      <c r="L194" s="242">
        <f t="shared" si="157"/>
        <v>665</v>
      </c>
      <c r="M194" s="241">
        <f t="shared" si="158"/>
        <v>100</v>
      </c>
      <c r="N194" s="241">
        <f t="shared" ref="N194:N195" si="162">L194-E194</f>
        <v>0</v>
      </c>
      <c r="O194" s="241">
        <f t="shared" si="159"/>
        <v>-665</v>
      </c>
      <c r="P194" s="241">
        <f>+R194+S194</f>
        <v>-665</v>
      </c>
      <c r="Q194" s="242"/>
      <c r="R194" s="242">
        <v>-665</v>
      </c>
      <c r="S194" s="241"/>
      <c r="T194" s="241"/>
      <c r="U194" s="241">
        <v>0</v>
      </c>
      <c r="V194" s="241"/>
      <c r="W194" s="241"/>
      <c r="X194" s="241"/>
      <c r="Y194" s="241"/>
      <c r="Z194" s="239" t="s">
        <v>66</v>
      </c>
      <c r="AA194" s="239" t="s">
        <v>66</v>
      </c>
    </row>
    <row r="195" spans="1:27" ht="67.5" customHeight="1" x14ac:dyDescent="0.2">
      <c r="A195" s="245"/>
      <c r="B195" s="238"/>
      <c r="C195" s="250" t="s">
        <v>103</v>
      </c>
      <c r="D195" s="251" t="s">
        <v>58</v>
      </c>
      <c r="E195" s="241">
        <v>931</v>
      </c>
      <c r="F195" s="241">
        <v>430</v>
      </c>
      <c r="G195" s="241">
        <v>430</v>
      </c>
      <c r="H195" s="85">
        <v>189.98500000000001</v>
      </c>
      <c r="I195" s="85">
        <f t="shared" si="155"/>
        <v>-240.01499999999999</v>
      </c>
      <c r="J195" s="241">
        <v>344.11700000000002</v>
      </c>
      <c r="K195" s="242">
        <f t="shared" si="152"/>
        <v>80.027209302325588</v>
      </c>
      <c r="L195" s="242">
        <f t="shared" si="157"/>
        <v>931</v>
      </c>
      <c r="M195" s="241">
        <f t="shared" si="158"/>
        <v>100</v>
      </c>
      <c r="N195" s="241">
        <f t="shared" si="162"/>
        <v>0</v>
      </c>
      <c r="O195" s="241">
        <f t="shared" si="159"/>
        <v>-85.882999999999981</v>
      </c>
      <c r="P195" s="241">
        <f t="shared" ref="P195:P202" si="163">Q195+R195+S195</f>
        <v>-85.882999999999996</v>
      </c>
      <c r="Q195" s="242"/>
      <c r="R195" s="242">
        <v>-85.882999999999996</v>
      </c>
      <c r="S195" s="241"/>
      <c r="T195" s="241"/>
      <c r="U195" s="241">
        <v>0</v>
      </c>
      <c r="V195" s="241"/>
      <c r="W195" s="241"/>
      <c r="X195" s="241"/>
      <c r="Y195" s="241"/>
      <c r="Z195" s="239" t="s">
        <v>66</v>
      </c>
      <c r="AA195" s="239" t="s">
        <v>66</v>
      </c>
    </row>
    <row r="196" spans="1:27" x14ac:dyDescent="0.2">
      <c r="A196" s="254"/>
      <c r="B196" s="254"/>
      <c r="C196" s="238" t="s">
        <v>59</v>
      </c>
      <c r="D196" s="247" t="s">
        <v>60</v>
      </c>
      <c r="E196" s="241">
        <v>1490</v>
      </c>
      <c r="F196" s="241">
        <v>450</v>
      </c>
      <c r="G196" s="241">
        <v>450</v>
      </c>
      <c r="H196" s="85">
        <v>450</v>
      </c>
      <c r="I196" s="85">
        <f t="shared" si="155"/>
        <v>0</v>
      </c>
      <c r="J196" s="241">
        <v>450</v>
      </c>
      <c r="K196" s="242">
        <f t="shared" si="152"/>
        <v>100</v>
      </c>
      <c r="L196" s="242">
        <f t="shared" si="157"/>
        <v>1490</v>
      </c>
      <c r="M196" s="241">
        <f t="shared" si="158"/>
        <v>100</v>
      </c>
      <c r="N196" s="241">
        <v>0</v>
      </c>
      <c r="O196" s="241">
        <f t="shared" si="159"/>
        <v>0</v>
      </c>
      <c r="P196" s="241">
        <f t="shared" si="163"/>
        <v>0</v>
      </c>
      <c r="Q196" s="242"/>
      <c r="R196" s="242"/>
      <c r="S196" s="241"/>
      <c r="T196" s="241"/>
      <c r="U196" s="241">
        <f t="shared" ref="U196:U198" si="164">O196-P196-T196</f>
        <v>0</v>
      </c>
      <c r="V196" s="241"/>
      <c r="W196" s="241"/>
      <c r="X196" s="241"/>
      <c r="Y196" s="241"/>
      <c r="Z196" s="239"/>
      <c r="AA196" s="239"/>
    </row>
    <row r="197" spans="1:27" ht="38.25" x14ac:dyDescent="0.2">
      <c r="A197" s="254"/>
      <c r="B197" s="254"/>
      <c r="C197" s="250" t="s">
        <v>61</v>
      </c>
      <c r="D197" s="246" t="s">
        <v>62</v>
      </c>
      <c r="E197" s="241">
        <v>1695</v>
      </c>
      <c r="F197" s="241">
        <v>550</v>
      </c>
      <c r="G197" s="241">
        <v>550</v>
      </c>
      <c r="H197" s="85">
        <v>415.42399999999998</v>
      </c>
      <c r="I197" s="85">
        <f t="shared" si="155"/>
        <v>-134.57600000000002</v>
      </c>
      <c r="J197" s="241">
        <v>550</v>
      </c>
      <c r="K197" s="242">
        <f t="shared" si="152"/>
        <v>100</v>
      </c>
      <c r="L197" s="242">
        <f t="shared" si="157"/>
        <v>1695</v>
      </c>
      <c r="M197" s="241">
        <f t="shared" si="158"/>
        <v>100</v>
      </c>
      <c r="N197" s="241">
        <v>0</v>
      </c>
      <c r="O197" s="241">
        <f t="shared" si="159"/>
        <v>0</v>
      </c>
      <c r="P197" s="241">
        <f t="shared" si="163"/>
        <v>0</v>
      </c>
      <c r="Q197" s="242"/>
      <c r="R197" s="242"/>
      <c r="S197" s="241"/>
      <c r="T197" s="241"/>
      <c r="U197" s="241">
        <f t="shared" si="164"/>
        <v>0</v>
      </c>
      <c r="V197" s="241"/>
      <c r="W197" s="241"/>
      <c r="X197" s="241"/>
      <c r="Y197" s="241"/>
      <c r="Z197" s="239"/>
      <c r="AA197" s="239"/>
    </row>
    <row r="198" spans="1:27" ht="25.5" x14ac:dyDescent="0.2">
      <c r="A198" s="238"/>
      <c r="B198" s="238"/>
      <c r="C198" s="250" t="s">
        <v>89</v>
      </c>
      <c r="D198" s="246" t="s">
        <v>110</v>
      </c>
      <c r="E198" s="241">
        <v>50</v>
      </c>
      <c r="F198" s="241">
        <v>0</v>
      </c>
      <c r="G198" s="241">
        <v>0</v>
      </c>
      <c r="H198" s="85">
        <v>0</v>
      </c>
      <c r="I198" s="85">
        <f t="shared" si="155"/>
        <v>0</v>
      </c>
      <c r="J198" s="241">
        <v>0</v>
      </c>
      <c r="K198" s="242">
        <v>0</v>
      </c>
      <c r="L198" s="242">
        <f t="shared" si="157"/>
        <v>50</v>
      </c>
      <c r="M198" s="241">
        <f t="shared" si="158"/>
        <v>100</v>
      </c>
      <c r="N198" s="241">
        <v>0</v>
      </c>
      <c r="O198" s="241">
        <f t="shared" si="159"/>
        <v>0</v>
      </c>
      <c r="P198" s="241">
        <f t="shared" si="163"/>
        <v>0</v>
      </c>
      <c r="Q198" s="242"/>
      <c r="R198" s="242"/>
      <c r="S198" s="241"/>
      <c r="T198" s="241"/>
      <c r="U198" s="241">
        <f t="shared" si="164"/>
        <v>0</v>
      </c>
      <c r="V198" s="241"/>
      <c r="W198" s="241"/>
      <c r="X198" s="241"/>
      <c r="Y198" s="241"/>
      <c r="Z198" s="239"/>
      <c r="AA198" s="239"/>
    </row>
    <row r="199" spans="1:27" ht="70.5" customHeight="1" x14ac:dyDescent="0.2">
      <c r="A199" s="254"/>
      <c r="B199" s="254"/>
      <c r="C199" s="250" t="s">
        <v>64</v>
      </c>
      <c r="D199" s="274" t="s">
        <v>65</v>
      </c>
      <c r="E199" s="241">
        <v>1316</v>
      </c>
      <c r="F199" s="241">
        <v>392</v>
      </c>
      <c r="G199" s="241">
        <v>392</v>
      </c>
      <c r="H199" s="85">
        <v>165.327</v>
      </c>
      <c r="I199" s="85">
        <f t="shared" si="155"/>
        <v>-226.673</v>
      </c>
      <c r="J199" s="241">
        <v>325.774</v>
      </c>
      <c r="K199" s="242">
        <f t="shared" si="152"/>
        <v>83.105612244897969</v>
      </c>
      <c r="L199" s="242">
        <f t="shared" si="157"/>
        <v>1316</v>
      </c>
      <c r="M199" s="241">
        <f t="shared" si="158"/>
        <v>100</v>
      </c>
      <c r="N199" s="241">
        <v>0</v>
      </c>
      <c r="O199" s="241">
        <f t="shared" si="159"/>
        <v>-66.225999999999999</v>
      </c>
      <c r="P199" s="241">
        <f t="shared" si="163"/>
        <v>-66.225999999999999</v>
      </c>
      <c r="Q199" s="242"/>
      <c r="R199" s="242">
        <v>-66.225999999999999</v>
      </c>
      <c r="S199" s="241"/>
      <c r="T199" s="241"/>
      <c r="U199" s="241">
        <v>0</v>
      </c>
      <c r="V199" s="241"/>
      <c r="W199" s="241"/>
      <c r="X199" s="241"/>
      <c r="Y199" s="241"/>
      <c r="Z199" s="239" t="s">
        <v>66</v>
      </c>
      <c r="AA199" s="239" t="s">
        <v>66</v>
      </c>
    </row>
    <row r="200" spans="1:27" ht="62.25" customHeight="1" x14ac:dyDescent="0.2">
      <c r="A200" s="238"/>
      <c r="B200" s="238"/>
      <c r="C200" s="250" t="s">
        <v>95</v>
      </c>
      <c r="D200" s="284" t="s">
        <v>96</v>
      </c>
      <c r="E200" s="241">
        <v>504</v>
      </c>
      <c r="F200" s="241">
        <v>504</v>
      </c>
      <c r="G200" s="241">
        <v>504</v>
      </c>
      <c r="H200" s="85">
        <v>0</v>
      </c>
      <c r="I200" s="85">
        <f t="shared" si="155"/>
        <v>-504</v>
      </c>
      <c r="J200" s="241">
        <v>0</v>
      </c>
      <c r="K200" s="242">
        <v>0</v>
      </c>
      <c r="L200" s="242">
        <f t="shared" si="157"/>
        <v>504</v>
      </c>
      <c r="M200" s="241">
        <f t="shared" si="158"/>
        <v>100</v>
      </c>
      <c r="N200" s="241">
        <f t="shared" ref="N200" si="165">L200-E200</f>
        <v>0</v>
      </c>
      <c r="O200" s="241">
        <f t="shared" si="159"/>
        <v>-504</v>
      </c>
      <c r="P200" s="241">
        <f t="shared" si="163"/>
        <v>-504</v>
      </c>
      <c r="Q200" s="242"/>
      <c r="R200" s="242"/>
      <c r="S200" s="241">
        <v>-504</v>
      </c>
      <c r="T200" s="241"/>
      <c r="U200" s="241">
        <v>0</v>
      </c>
      <c r="V200" s="241"/>
      <c r="W200" s="241"/>
      <c r="X200" s="241"/>
      <c r="Y200" s="241"/>
      <c r="Z200" s="239" t="s">
        <v>66</v>
      </c>
      <c r="AA200" s="239" t="s">
        <v>66</v>
      </c>
    </row>
    <row r="201" spans="1:27" ht="71.25" customHeight="1" x14ac:dyDescent="0.2">
      <c r="A201" s="245"/>
      <c r="B201" s="238"/>
      <c r="C201" s="250" t="s">
        <v>75</v>
      </c>
      <c r="D201" s="246" t="s">
        <v>76</v>
      </c>
      <c r="E201" s="241">
        <v>2557</v>
      </c>
      <c r="F201" s="241">
        <v>2557</v>
      </c>
      <c r="G201" s="241">
        <v>19</v>
      </c>
      <c r="H201" s="85">
        <v>0</v>
      </c>
      <c r="I201" s="85">
        <f t="shared" si="155"/>
        <v>-2557</v>
      </c>
      <c r="J201" s="241">
        <v>0</v>
      </c>
      <c r="K201" s="242">
        <f t="shared" si="152"/>
        <v>0</v>
      </c>
      <c r="L201" s="242">
        <f t="shared" si="157"/>
        <v>2557</v>
      </c>
      <c r="M201" s="241">
        <f t="shared" si="158"/>
        <v>100</v>
      </c>
      <c r="N201" s="241">
        <f t="shared" ref="N201" si="166">L201-E201</f>
        <v>0</v>
      </c>
      <c r="O201" s="241">
        <f t="shared" si="159"/>
        <v>-19</v>
      </c>
      <c r="P201" s="241">
        <f t="shared" si="163"/>
        <v>-19</v>
      </c>
      <c r="Q201" s="242"/>
      <c r="R201" s="242"/>
      <c r="S201" s="242">
        <v>-19</v>
      </c>
      <c r="T201" s="242"/>
      <c r="U201" s="241">
        <v>0</v>
      </c>
      <c r="V201" s="241"/>
      <c r="W201" s="241"/>
      <c r="X201" s="241"/>
      <c r="Y201" s="241"/>
      <c r="Z201" s="239" t="s">
        <v>66</v>
      </c>
      <c r="AA201" s="239" t="s">
        <v>66</v>
      </c>
    </row>
    <row r="202" spans="1:27" ht="69.75" customHeight="1" x14ac:dyDescent="0.2">
      <c r="A202" s="254"/>
      <c r="B202" s="254"/>
      <c r="C202" s="250" t="s">
        <v>77</v>
      </c>
      <c r="D202" s="246" t="s">
        <v>129</v>
      </c>
      <c r="E202" s="241">
        <v>2431</v>
      </c>
      <c r="F202" s="241">
        <v>2431</v>
      </c>
      <c r="G202" s="241">
        <v>2431</v>
      </c>
      <c r="H202" s="85">
        <v>2178.5479999999998</v>
      </c>
      <c r="I202" s="85">
        <f t="shared" si="155"/>
        <v>-252.45200000000023</v>
      </c>
      <c r="J202" s="241">
        <v>2178.5479999999998</v>
      </c>
      <c r="K202" s="242">
        <f t="shared" si="152"/>
        <v>89.615302344714095</v>
      </c>
      <c r="L202" s="242">
        <f t="shared" si="157"/>
        <v>2431</v>
      </c>
      <c r="M202" s="241">
        <f t="shared" si="158"/>
        <v>100</v>
      </c>
      <c r="N202" s="241">
        <v>0</v>
      </c>
      <c r="O202" s="241">
        <f t="shared" si="159"/>
        <v>-252.45200000000023</v>
      </c>
      <c r="P202" s="241">
        <f t="shared" si="163"/>
        <v>-252.452</v>
      </c>
      <c r="Q202" s="242"/>
      <c r="R202" s="242"/>
      <c r="S202" s="242">
        <v>-252.452</v>
      </c>
      <c r="T202" s="241"/>
      <c r="U202" s="241">
        <f t="shared" ref="U202" si="167">O202-P202-T202</f>
        <v>-2.2737367544323206E-13</v>
      </c>
      <c r="V202" s="241"/>
      <c r="W202" s="241"/>
      <c r="X202" s="241"/>
      <c r="Y202" s="241"/>
      <c r="Z202" s="239" t="s">
        <v>66</v>
      </c>
      <c r="AA202" s="239" t="s">
        <v>66</v>
      </c>
    </row>
    <row r="203" spans="1:27" s="275" customFormat="1" ht="67.5" customHeight="1" x14ac:dyDescent="0.25">
      <c r="A203" s="237" t="s">
        <v>130</v>
      </c>
      <c r="B203" s="250" t="s">
        <v>46</v>
      </c>
      <c r="C203" s="250" t="s">
        <v>125</v>
      </c>
      <c r="D203" s="246" t="s">
        <v>131</v>
      </c>
      <c r="E203" s="241">
        <v>11111</v>
      </c>
      <c r="F203" s="241">
        <v>7232</v>
      </c>
      <c r="G203" s="241">
        <v>7232</v>
      </c>
      <c r="H203" s="85">
        <v>6546.9989999999998</v>
      </c>
      <c r="I203" s="85">
        <f t="shared" si="142"/>
        <v>-685.0010000000002</v>
      </c>
      <c r="J203" s="241">
        <v>6546.9989999999998</v>
      </c>
      <c r="K203" s="242">
        <f t="shared" si="102"/>
        <v>90.528194137168143</v>
      </c>
      <c r="L203" s="242">
        <f t="shared" si="136"/>
        <v>11111</v>
      </c>
      <c r="M203" s="241">
        <f t="shared" si="143"/>
        <v>100</v>
      </c>
      <c r="N203" s="241">
        <f t="shared" ref="N203:N207" si="168">L203-E203</f>
        <v>0</v>
      </c>
      <c r="O203" s="241">
        <f t="shared" si="144"/>
        <v>-685.0010000000002</v>
      </c>
      <c r="P203" s="241">
        <f t="shared" si="137"/>
        <v>-685.00099999999998</v>
      </c>
      <c r="Q203" s="242"/>
      <c r="R203" s="242"/>
      <c r="S203" s="242">
        <v>-685.00099999999998</v>
      </c>
      <c r="T203" s="241"/>
      <c r="U203" s="241">
        <v>0</v>
      </c>
      <c r="V203" s="241"/>
      <c r="W203" s="241"/>
      <c r="X203" s="241"/>
      <c r="Y203" s="241"/>
      <c r="Z203" s="239" t="s">
        <v>54</v>
      </c>
      <c r="AA203" s="239" t="s">
        <v>54</v>
      </c>
    </row>
    <row r="204" spans="1:27" ht="54.75" customHeight="1" x14ac:dyDescent="0.2">
      <c r="A204" s="245" t="s">
        <v>132</v>
      </c>
      <c r="B204" s="238"/>
      <c r="C204" s="238"/>
      <c r="D204" s="247" t="s">
        <v>133</v>
      </c>
      <c r="E204" s="241">
        <f t="shared" ref="E204:I204" si="169">E205</f>
        <v>4060103</v>
      </c>
      <c r="F204" s="241">
        <f t="shared" si="169"/>
        <v>3340225</v>
      </c>
      <c r="G204" s="241">
        <f t="shared" si="169"/>
        <v>2467214</v>
      </c>
      <c r="H204" s="85">
        <f t="shared" si="169"/>
        <v>3092188.9939999999</v>
      </c>
      <c r="I204" s="85">
        <f t="shared" si="169"/>
        <v>-248036.00600000005</v>
      </c>
      <c r="J204" s="241">
        <f>J205</f>
        <v>2467213.9939999999</v>
      </c>
      <c r="K204" s="242">
        <f t="shared" si="102"/>
        <v>99.999999756810723</v>
      </c>
      <c r="L204" s="242">
        <f t="shared" si="136"/>
        <v>4060103</v>
      </c>
      <c r="M204" s="241">
        <v>100</v>
      </c>
      <c r="N204" s="241">
        <f t="shared" ref="N204:U204" si="170">N205</f>
        <v>0</v>
      </c>
      <c r="O204" s="241">
        <f t="shared" si="170"/>
        <v>-6.0000000521540642E-3</v>
      </c>
      <c r="P204" s="241">
        <f>+Q204+S204+R204</f>
        <v>0</v>
      </c>
      <c r="Q204" s="241"/>
      <c r="R204" s="241"/>
      <c r="S204" s="241">
        <f t="shared" si="170"/>
        <v>0</v>
      </c>
      <c r="T204" s="241"/>
      <c r="U204" s="241">
        <f t="shared" si="170"/>
        <v>0</v>
      </c>
      <c r="V204" s="241"/>
      <c r="W204" s="241"/>
      <c r="X204" s="241"/>
      <c r="Y204" s="241"/>
      <c r="Z204" s="239"/>
      <c r="AA204" s="239"/>
    </row>
    <row r="205" spans="1:27" ht="55.5" customHeight="1" x14ac:dyDescent="0.2">
      <c r="A205" s="245"/>
      <c r="B205" s="238" t="s">
        <v>46</v>
      </c>
      <c r="C205" s="238"/>
      <c r="D205" s="247" t="s">
        <v>133</v>
      </c>
      <c r="E205" s="241">
        <f t="shared" ref="E205:J205" si="171">SUM(E206:E207)</f>
        <v>4060103</v>
      </c>
      <c r="F205" s="241">
        <f t="shared" si="171"/>
        <v>3340225</v>
      </c>
      <c r="G205" s="241">
        <f t="shared" si="171"/>
        <v>2467214</v>
      </c>
      <c r="H205" s="85">
        <f t="shared" si="171"/>
        <v>3092188.9939999999</v>
      </c>
      <c r="I205" s="85">
        <f t="shared" si="171"/>
        <v>-248036.00600000005</v>
      </c>
      <c r="J205" s="241">
        <f t="shared" si="171"/>
        <v>2467213.9939999999</v>
      </c>
      <c r="K205" s="242">
        <f t="shared" si="102"/>
        <v>99.999999756810723</v>
      </c>
      <c r="L205" s="242">
        <f t="shared" si="136"/>
        <v>4060103</v>
      </c>
      <c r="M205" s="241">
        <v>100</v>
      </c>
      <c r="N205" s="241">
        <f>SUM(N206:N207)</f>
        <v>0</v>
      </c>
      <c r="O205" s="241">
        <f>SUM(O206:O207)</f>
        <v>-6.0000000521540642E-3</v>
      </c>
      <c r="P205" s="241">
        <f>P206+P207</f>
        <v>0</v>
      </c>
      <c r="Q205" s="241"/>
      <c r="R205" s="241"/>
      <c r="S205" s="241">
        <f>SUM(S206:S207)</f>
        <v>0</v>
      </c>
      <c r="T205" s="241"/>
      <c r="U205" s="241">
        <v>0</v>
      </c>
      <c r="V205" s="241"/>
      <c r="W205" s="241"/>
      <c r="X205" s="241"/>
      <c r="Y205" s="241"/>
      <c r="Z205" s="239"/>
      <c r="AA205" s="239"/>
    </row>
    <row r="206" spans="1:27" ht="25.5" x14ac:dyDescent="0.2">
      <c r="A206" s="245"/>
      <c r="B206" s="238"/>
      <c r="C206" s="250" t="s">
        <v>77</v>
      </c>
      <c r="D206" s="246" t="s">
        <v>134</v>
      </c>
      <c r="E206" s="241">
        <v>783875</v>
      </c>
      <c r="F206" s="241">
        <v>783875</v>
      </c>
      <c r="G206" s="241">
        <v>158900</v>
      </c>
      <c r="H206" s="85">
        <v>783875</v>
      </c>
      <c r="I206" s="85">
        <f t="shared" ref="I206:I207" si="172">H206-F206</f>
        <v>0</v>
      </c>
      <c r="J206" s="241">
        <v>158900</v>
      </c>
      <c r="K206" s="242">
        <f t="shared" si="102"/>
        <v>100</v>
      </c>
      <c r="L206" s="242">
        <f t="shared" si="136"/>
        <v>783875</v>
      </c>
      <c r="M206" s="241">
        <f t="shared" ref="M206:M222" si="173">L206/E206*100</f>
        <v>100</v>
      </c>
      <c r="N206" s="241">
        <f t="shared" si="168"/>
        <v>0</v>
      </c>
      <c r="O206" s="241">
        <f t="shared" ref="O206:O207" si="174">J206-G206</f>
        <v>0</v>
      </c>
      <c r="P206" s="241">
        <f t="shared" ref="P206" si="175">Q206+R206+S206</f>
        <v>0</v>
      </c>
      <c r="Q206" s="242"/>
      <c r="R206" s="242"/>
      <c r="S206" s="241">
        <v>0</v>
      </c>
      <c r="T206" s="241"/>
      <c r="U206" s="241">
        <f t="shared" si="148"/>
        <v>0</v>
      </c>
      <c r="V206" s="241"/>
      <c r="W206" s="241"/>
      <c r="X206" s="241"/>
      <c r="Y206" s="241"/>
      <c r="Z206" s="239"/>
      <c r="AA206" s="239"/>
    </row>
    <row r="207" spans="1:27" ht="25.5" x14ac:dyDescent="0.2">
      <c r="A207" s="245"/>
      <c r="B207" s="238"/>
      <c r="C207" s="238" t="s">
        <v>125</v>
      </c>
      <c r="D207" s="247" t="s">
        <v>126</v>
      </c>
      <c r="E207" s="241">
        <v>3276228</v>
      </c>
      <c r="F207" s="241">
        <v>2556350</v>
      </c>
      <c r="G207" s="241">
        <v>2308314</v>
      </c>
      <c r="H207" s="85">
        <v>2308313.9939999999</v>
      </c>
      <c r="I207" s="85">
        <f t="shared" si="172"/>
        <v>-248036.00600000005</v>
      </c>
      <c r="J207" s="241">
        <v>2308313.9939999999</v>
      </c>
      <c r="K207" s="242">
        <f t="shared" si="102"/>
        <v>99.999999740070024</v>
      </c>
      <c r="L207" s="242">
        <f t="shared" si="136"/>
        <v>3276228</v>
      </c>
      <c r="M207" s="241">
        <f t="shared" si="173"/>
        <v>100</v>
      </c>
      <c r="N207" s="241">
        <f t="shared" si="168"/>
        <v>0</v>
      </c>
      <c r="O207" s="241">
        <f t="shared" si="174"/>
        <v>-6.0000000521540642E-3</v>
      </c>
      <c r="P207" s="241">
        <v>0</v>
      </c>
      <c r="Q207" s="242"/>
      <c r="R207" s="242"/>
      <c r="S207" s="242">
        <v>0</v>
      </c>
      <c r="T207" s="241"/>
      <c r="U207" s="241">
        <f>V207+W207+X207+Y207</f>
        <v>0</v>
      </c>
      <c r="V207" s="241"/>
      <c r="W207" s="241"/>
      <c r="X207" s="241"/>
      <c r="Y207" s="241"/>
      <c r="Z207" s="239"/>
      <c r="AA207" s="239" t="s">
        <v>212</v>
      </c>
    </row>
    <row r="208" spans="1:27" ht="28.5" customHeight="1" x14ac:dyDescent="0.2">
      <c r="A208" s="245" t="s">
        <v>135</v>
      </c>
      <c r="B208" s="238"/>
      <c r="C208" s="238"/>
      <c r="D208" s="247" t="s">
        <v>136</v>
      </c>
      <c r="E208" s="241">
        <f t="shared" ref="E208:J208" si="176">E209+E211+E213+E217+E219</f>
        <v>6815313</v>
      </c>
      <c r="F208" s="241">
        <f t="shared" si="176"/>
        <v>5178061</v>
      </c>
      <c r="G208" s="241">
        <f t="shared" si="176"/>
        <v>4988324</v>
      </c>
      <c r="H208" s="442">
        <f t="shared" si="176"/>
        <v>5106800.8489999995</v>
      </c>
      <c r="I208" s="85">
        <f t="shared" si="176"/>
        <v>-71260.150999999983</v>
      </c>
      <c r="J208" s="241">
        <f t="shared" si="176"/>
        <v>4988256.7119999994</v>
      </c>
      <c r="K208" s="242">
        <f t="shared" si="102"/>
        <v>99.998651090025419</v>
      </c>
      <c r="L208" s="241">
        <f t="shared" ref="L208:O208" si="177">L209+L211+L213+L217+L219</f>
        <v>6815313</v>
      </c>
      <c r="M208" s="241">
        <f t="shared" si="173"/>
        <v>100</v>
      </c>
      <c r="N208" s="241">
        <v>0</v>
      </c>
      <c r="O208" s="241">
        <f t="shared" si="177"/>
        <v>-67.287999999995009</v>
      </c>
      <c r="P208" s="241">
        <f>Q208+R208+S208</f>
        <v>-67.287999999999997</v>
      </c>
      <c r="Q208" s="241">
        <f>Q209+Q211+Q213+Q217+Q219</f>
        <v>0</v>
      </c>
      <c r="R208" s="241">
        <f>R209+R211+R213+R217+R219</f>
        <v>0</v>
      </c>
      <c r="S208" s="241">
        <f>S209+S211+S213+S217+S219</f>
        <v>-67.287999999999997</v>
      </c>
      <c r="T208" s="241">
        <v>0</v>
      </c>
      <c r="U208" s="241">
        <v>0</v>
      </c>
      <c r="V208" s="241"/>
      <c r="W208" s="241"/>
      <c r="X208" s="241"/>
      <c r="Y208" s="241"/>
      <c r="Z208" s="276"/>
      <c r="AA208" s="239"/>
    </row>
    <row r="209" spans="1:27" ht="27" customHeight="1" x14ac:dyDescent="0.2">
      <c r="A209" s="245"/>
      <c r="B209" s="238" t="s">
        <v>115</v>
      </c>
      <c r="C209" s="238"/>
      <c r="D209" s="247" t="s">
        <v>116</v>
      </c>
      <c r="E209" s="241">
        <f t="shared" ref="E209:J209" si="178">+E210</f>
        <v>294742</v>
      </c>
      <c r="F209" s="241">
        <f t="shared" si="178"/>
        <v>294742</v>
      </c>
      <c r="G209" s="241">
        <f>G210</f>
        <v>180986</v>
      </c>
      <c r="H209" s="85">
        <f t="shared" si="178"/>
        <v>254087.93100000001</v>
      </c>
      <c r="I209" s="85">
        <f t="shared" si="178"/>
        <v>-40654.068999999989</v>
      </c>
      <c r="J209" s="241">
        <f t="shared" si="178"/>
        <v>180986</v>
      </c>
      <c r="K209" s="242">
        <f t="shared" si="102"/>
        <v>100</v>
      </c>
      <c r="L209" s="242">
        <f t="shared" ref="L209:L212" si="179">E209</f>
        <v>294742</v>
      </c>
      <c r="M209" s="241">
        <f t="shared" si="173"/>
        <v>100</v>
      </c>
      <c r="N209" s="241">
        <f t="shared" ref="N209:N219" si="180">L209-E209</f>
        <v>0</v>
      </c>
      <c r="O209" s="241">
        <f t="shared" ref="O209:O218" si="181">J209-G209</f>
        <v>0</v>
      </c>
      <c r="P209" s="241">
        <f t="shared" ref="P209:S209" si="182">P210</f>
        <v>0</v>
      </c>
      <c r="Q209" s="241">
        <f t="shared" si="182"/>
        <v>0</v>
      </c>
      <c r="R209" s="241">
        <f t="shared" si="182"/>
        <v>0</v>
      </c>
      <c r="S209" s="241">
        <f t="shared" si="182"/>
        <v>0</v>
      </c>
      <c r="T209" s="241"/>
      <c r="U209" s="241">
        <v>0</v>
      </c>
      <c r="V209" s="241"/>
      <c r="W209" s="241"/>
      <c r="X209" s="241"/>
      <c r="Y209" s="241"/>
      <c r="Z209" s="239"/>
      <c r="AA209" s="239"/>
    </row>
    <row r="210" spans="1:27" ht="38.25" x14ac:dyDescent="0.2">
      <c r="A210" s="245"/>
      <c r="B210" s="238"/>
      <c r="C210" s="238" t="s">
        <v>137</v>
      </c>
      <c r="D210" s="277" t="s">
        <v>138</v>
      </c>
      <c r="E210" s="241">
        <v>294742</v>
      </c>
      <c r="F210" s="241">
        <v>294742</v>
      </c>
      <c r="G210" s="241">
        <v>180986</v>
      </c>
      <c r="H210" s="85">
        <v>254087.93100000001</v>
      </c>
      <c r="I210" s="85">
        <f t="shared" ref="I210:I216" si="183">H210-F210</f>
        <v>-40654.068999999989</v>
      </c>
      <c r="J210" s="241">
        <v>180986</v>
      </c>
      <c r="K210" s="242">
        <f t="shared" si="102"/>
        <v>100</v>
      </c>
      <c r="L210" s="242">
        <f t="shared" si="179"/>
        <v>294742</v>
      </c>
      <c r="M210" s="241">
        <f t="shared" si="173"/>
        <v>100</v>
      </c>
      <c r="N210" s="241">
        <f t="shared" si="180"/>
        <v>0</v>
      </c>
      <c r="O210" s="241">
        <f t="shared" si="181"/>
        <v>0</v>
      </c>
      <c r="P210" s="241">
        <f t="shared" ref="P210:P216" si="184">Q210+R210+S210</f>
        <v>0</v>
      </c>
      <c r="Q210" s="241"/>
      <c r="R210" s="242"/>
      <c r="S210" s="241"/>
      <c r="T210" s="241"/>
      <c r="U210" s="241">
        <v>0</v>
      </c>
      <c r="V210" s="241"/>
      <c r="W210" s="241"/>
      <c r="X210" s="241"/>
      <c r="Y210" s="241"/>
      <c r="Z210" s="239"/>
      <c r="AA210" s="239" t="s">
        <v>242</v>
      </c>
    </row>
    <row r="211" spans="1:27" ht="90.75" customHeight="1" x14ac:dyDescent="0.2">
      <c r="A211" s="245"/>
      <c r="B211" s="238" t="s">
        <v>119</v>
      </c>
      <c r="C211" s="238"/>
      <c r="D211" s="247" t="s">
        <v>139</v>
      </c>
      <c r="E211" s="241">
        <f t="shared" ref="E211:J211" si="185">+E212</f>
        <v>4807401</v>
      </c>
      <c r="F211" s="241">
        <f t="shared" si="185"/>
        <v>3806887</v>
      </c>
      <c r="G211" s="241">
        <f t="shared" si="185"/>
        <v>3806887</v>
      </c>
      <c r="H211" s="85">
        <f t="shared" si="185"/>
        <v>3806887</v>
      </c>
      <c r="I211" s="85">
        <f t="shared" si="185"/>
        <v>0</v>
      </c>
      <c r="J211" s="241">
        <f t="shared" si="185"/>
        <v>3806887</v>
      </c>
      <c r="K211" s="242">
        <f t="shared" si="102"/>
        <v>100</v>
      </c>
      <c r="L211" s="242">
        <f t="shared" ref="L211:P211" si="186">L212</f>
        <v>4807401</v>
      </c>
      <c r="M211" s="241">
        <f t="shared" si="173"/>
        <v>100</v>
      </c>
      <c r="N211" s="241">
        <f t="shared" si="180"/>
        <v>0</v>
      </c>
      <c r="O211" s="241">
        <f t="shared" si="181"/>
        <v>0</v>
      </c>
      <c r="P211" s="241">
        <f t="shared" si="186"/>
        <v>0</v>
      </c>
      <c r="Q211" s="241"/>
      <c r="R211" s="241"/>
      <c r="S211" s="241"/>
      <c r="T211" s="241"/>
      <c r="U211" s="241">
        <v>0</v>
      </c>
      <c r="V211" s="241"/>
      <c r="W211" s="241"/>
      <c r="X211" s="241"/>
      <c r="Y211" s="241"/>
      <c r="Z211" s="239"/>
      <c r="AA211" s="239"/>
    </row>
    <row r="212" spans="1:27" ht="25.5" x14ac:dyDescent="0.2">
      <c r="A212" s="245"/>
      <c r="B212" s="238"/>
      <c r="C212" s="238" t="s">
        <v>125</v>
      </c>
      <c r="D212" s="247" t="s">
        <v>126</v>
      </c>
      <c r="E212" s="241">
        <v>4807401</v>
      </c>
      <c r="F212" s="241">
        <v>3806887</v>
      </c>
      <c r="G212" s="241">
        <v>3806887</v>
      </c>
      <c r="H212" s="85">
        <v>3806887</v>
      </c>
      <c r="I212" s="85">
        <f t="shared" si="183"/>
        <v>0</v>
      </c>
      <c r="J212" s="241">
        <v>3806887</v>
      </c>
      <c r="K212" s="242">
        <f t="shared" si="102"/>
        <v>100</v>
      </c>
      <c r="L212" s="242">
        <f t="shared" si="179"/>
        <v>4807401</v>
      </c>
      <c r="M212" s="241">
        <f t="shared" si="173"/>
        <v>100</v>
      </c>
      <c r="N212" s="241">
        <f t="shared" si="180"/>
        <v>0</v>
      </c>
      <c r="O212" s="241">
        <f t="shared" si="181"/>
        <v>0</v>
      </c>
      <c r="P212" s="241">
        <f t="shared" si="184"/>
        <v>0</v>
      </c>
      <c r="Q212" s="242"/>
      <c r="R212" s="242"/>
      <c r="S212" s="241"/>
      <c r="T212" s="241"/>
      <c r="U212" s="241">
        <v>0</v>
      </c>
      <c r="V212" s="241"/>
      <c r="W212" s="241"/>
      <c r="X212" s="241"/>
      <c r="Y212" s="241"/>
      <c r="Z212" s="239"/>
      <c r="AA212" s="239"/>
    </row>
    <row r="213" spans="1:27" ht="54.75" customHeight="1" x14ac:dyDescent="0.2">
      <c r="A213" s="245"/>
      <c r="B213" s="238" t="s">
        <v>140</v>
      </c>
      <c r="C213" s="238"/>
      <c r="D213" s="247" t="s">
        <v>141</v>
      </c>
      <c r="E213" s="241">
        <f>E215+E216+E214</f>
        <v>893927</v>
      </c>
      <c r="F213" s="241">
        <f t="shared" ref="F213:H213" si="187">F215+F216+F214</f>
        <v>550989</v>
      </c>
      <c r="G213" s="241">
        <f t="shared" si="187"/>
        <v>536354</v>
      </c>
      <c r="H213" s="85">
        <f t="shared" si="187"/>
        <v>536354</v>
      </c>
      <c r="I213" s="85">
        <f t="shared" ref="I213" si="188">I215+I216</f>
        <v>-14635</v>
      </c>
      <c r="J213" s="241">
        <f>J215+J216+J214</f>
        <v>536354</v>
      </c>
      <c r="K213" s="242">
        <f t="shared" si="102"/>
        <v>100</v>
      </c>
      <c r="L213" s="241">
        <f>L215+L216+L214</f>
        <v>893927</v>
      </c>
      <c r="M213" s="241">
        <f t="shared" si="173"/>
        <v>100</v>
      </c>
      <c r="N213" s="241">
        <f t="shared" ref="N213:T213" si="189">N215+N216+N214</f>
        <v>0</v>
      </c>
      <c r="O213" s="241">
        <f t="shared" si="189"/>
        <v>0</v>
      </c>
      <c r="P213" s="241">
        <f t="shared" si="189"/>
        <v>0</v>
      </c>
      <c r="Q213" s="241">
        <f t="shared" si="189"/>
        <v>0</v>
      </c>
      <c r="R213" s="241">
        <f t="shared" si="189"/>
        <v>0</v>
      </c>
      <c r="S213" s="241">
        <f t="shared" si="189"/>
        <v>0</v>
      </c>
      <c r="T213" s="241">
        <f t="shared" si="189"/>
        <v>0</v>
      </c>
      <c r="U213" s="241">
        <v>0</v>
      </c>
      <c r="V213" s="241"/>
      <c r="W213" s="241"/>
      <c r="X213" s="241"/>
      <c r="Y213" s="241"/>
      <c r="Z213" s="239"/>
      <c r="AA213" s="239"/>
    </row>
    <row r="214" spans="1:27" ht="25.5" x14ac:dyDescent="0.2">
      <c r="A214" s="245"/>
      <c r="B214" s="238"/>
      <c r="C214" s="250" t="s">
        <v>77</v>
      </c>
      <c r="D214" s="246" t="s">
        <v>134</v>
      </c>
      <c r="E214" s="241">
        <v>9000</v>
      </c>
      <c r="F214" s="241">
        <v>9000</v>
      </c>
      <c r="G214" s="241">
        <v>9000</v>
      </c>
      <c r="H214" s="85">
        <v>9000</v>
      </c>
      <c r="I214" s="85">
        <f t="shared" ref="I214" si="190">H214-F214</f>
        <v>0</v>
      </c>
      <c r="J214" s="241">
        <v>9000</v>
      </c>
      <c r="K214" s="242">
        <v>0</v>
      </c>
      <c r="L214" s="242">
        <f t="shared" ref="L214:L222" si="191">E214</f>
        <v>9000</v>
      </c>
      <c r="M214" s="241">
        <f t="shared" si="173"/>
        <v>100</v>
      </c>
      <c r="N214" s="241">
        <f t="shared" ref="N214" si="192">L214-E214</f>
        <v>0</v>
      </c>
      <c r="O214" s="241">
        <f t="shared" ref="O214" si="193">J214-G214</f>
        <v>0</v>
      </c>
      <c r="P214" s="241">
        <f t="shared" ref="P214" si="194">Q214+R214+S214</f>
        <v>0</v>
      </c>
      <c r="Q214" s="242"/>
      <c r="R214" s="242"/>
      <c r="S214" s="241"/>
      <c r="T214" s="241"/>
      <c r="U214" s="241">
        <v>0</v>
      </c>
      <c r="V214" s="241"/>
      <c r="W214" s="241"/>
      <c r="X214" s="241"/>
      <c r="Y214" s="241"/>
      <c r="Z214" s="239"/>
      <c r="AA214" s="239"/>
    </row>
    <row r="215" spans="1:27" ht="25.5" x14ac:dyDescent="0.2">
      <c r="A215" s="245"/>
      <c r="B215" s="238"/>
      <c r="C215" s="250" t="s">
        <v>125</v>
      </c>
      <c r="D215" s="246" t="s">
        <v>126</v>
      </c>
      <c r="E215" s="241">
        <v>879292</v>
      </c>
      <c r="F215" s="241">
        <v>536354</v>
      </c>
      <c r="G215" s="241">
        <v>527354</v>
      </c>
      <c r="H215" s="85">
        <v>527354</v>
      </c>
      <c r="I215" s="85">
        <f t="shared" si="183"/>
        <v>-9000</v>
      </c>
      <c r="J215" s="241">
        <v>527354</v>
      </c>
      <c r="K215" s="242">
        <f t="shared" si="102"/>
        <v>100</v>
      </c>
      <c r="L215" s="242">
        <f t="shared" si="191"/>
        <v>879292</v>
      </c>
      <c r="M215" s="241">
        <f t="shared" si="173"/>
        <v>100</v>
      </c>
      <c r="N215" s="241">
        <f t="shared" si="180"/>
        <v>0</v>
      </c>
      <c r="O215" s="241">
        <f t="shared" si="181"/>
        <v>0</v>
      </c>
      <c r="P215" s="241">
        <f t="shared" si="184"/>
        <v>0</v>
      </c>
      <c r="Q215" s="242"/>
      <c r="R215" s="242"/>
      <c r="S215" s="241"/>
      <c r="T215" s="241"/>
      <c r="U215" s="241">
        <v>0</v>
      </c>
      <c r="V215" s="241"/>
      <c r="W215" s="241"/>
      <c r="X215" s="241"/>
      <c r="Y215" s="241"/>
      <c r="Z215" s="239"/>
      <c r="AA215" s="239"/>
    </row>
    <row r="216" spans="1:27" ht="25.5" x14ac:dyDescent="0.2">
      <c r="A216" s="245"/>
      <c r="B216" s="238"/>
      <c r="C216" s="238" t="s">
        <v>236</v>
      </c>
      <c r="D216" s="247" t="s">
        <v>276</v>
      </c>
      <c r="E216" s="241">
        <v>5635</v>
      </c>
      <c r="F216" s="241">
        <v>5635</v>
      </c>
      <c r="G216" s="241">
        <v>0</v>
      </c>
      <c r="H216" s="85">
        <v>0</v>
      </c>
      <c r="I216" s="85">
        <f t="shared" si="183"/>
        <v>-5635</v>
      </c>
      <c r="J216" s="241">
        <v>0</v>
      </c>
      <c r="K216" s="242">
        <v>0</v>
      </c>
      <c r="L216" s="242">
        <f t="shared" si="191"/>
        <v>5635</v>
      </c>
      <c r="M216" s="241">
        <f t="shared" si="173"/>
        <v>100</v>
      </c>
      <c r="N216" s="241">
        <f t="shared" si="180"/>
        <v>0</v>
      </c>
      <c r="O216" s="241">
        <f t="shared" si="181"/>
        <v>0</v>
      </c>
      <c r="P216" s="241">
        <f t="shared" si="184"/>
        <v>0</v>
      </c>
      <c r="Q216" s="242"/>
      <c r="R216" s="242"/>
      <c r="S216" s="241"/>
      <c r="T216" s="241"/>
      <c r="U216" s="241">
        <v>0</v>
      </c>
      <c r="V216" s="241"/>
      <c r="W216" s="241"/>
      <c r="X216" s="241"/>
      <c r="Y216" s="241"/>
      <c r="Z216" s="239"/>
      <c r="AA216" s="239" t="s">
        <v>244</v>
      </c>
    </row>
    <row r="217" spans="1:27" ht="40.5" customHeight="1" x14ac:dyDescent="0.2">
      <c r="A217" s="245"/>
      <c r="B217" s="238" t="s">
        <v>142</v>
      </c>
      <c r="C217" s="238"/>
      <c r="D217" s="247" t="s">
        <v>143</v>
      </c>
      <c r="E217" s="241">
        <f t="shared" ref="E217:J217" si="195">+E218</f>
        <v>110936</v>
      </c>
      <c r="F217" s="241">
        <f t="shared" si="195"/>
        <v>71934</v>
      </c>
      <c r="G217" s="241">
        <f t="shared" si="195"/>
        <v>71934</v>
      </c>
      <c r="H217" s="85">
        <f t="shared" si="195"/>
        <v>71933.418000000005</v>
      </c>
      <c r="I217" s="85">
        <f t="shared" si="195"/>
        <v>-0.58199999999487773</v>
      </c>
      <c r="J217" s="241">
        <f t="shared" si="195"/>
        <v>71933.418000000005</v>
      </c>
      <c r="K217" s="242">
        <f t="shared" si="102"/>
        <v>99.999190925014602</v>
      </c>
      <c r="L217" s="242">
        <f>L218</f>
        <v>110936</v>
      </c>
      <c r="M217" s="241">
        <f t="shared" si="173"/>
        <v>100</v>
      </c>
      <c r="N217" s="241">
        <f t="shared" si="180"/>
        <v>0</v>
      </c>
      <c r="O217" s="241">
        <f t="shared" si="181"/>
        <v>-0.58199999999487773</v>
      </c>
      <c r="P217" s="241">
        <f>P218</f>
        <v>-0.58199999999999996</v>
      </c>
      <c r="Q217" s="241">
        <f>Q218</f>
        <v>0</v>
      </c>
      <c r="R217" s="241">
        <f t="shared" ref="R217:S217" si="196">R218</f>
        <v>0</v>
      </c>
      <c r="S217" s="241">
        <f t="shared" si="196"/>
        <v>-0.58199999999999996</v>
      </c>
      <c r="T217" s="241"/>
      <c r="U217" s="241">
        <f t="shared" ref="U217:U222" si="197">O217-P217-T217</f>
        <v>5.1222359687130847E-12</v>
      </c>
      <c r="V217" s="241"/>
      <c r="W217" s="241"/>
      <c r="X217" s="241"/>
      <c r="Y217" s="241"/>
      <c r="Z217" s="239"/>
      <c r="AA217" s="239"/>
    </row>
    <row r="218" spans="1:27" ht="63.75" x14ac:dyDescent="0.2">
      <c r="A218" s="245"/>
      <c r="B218" s="238"/>
      <c r="C218" s="238" t="s">
        <v>125</v>
      </c>
      <c r="D218" s="247" t="s">
        <v>126</v>
      </c>
      <c r="E218" s="241">
        <v>110936</v>
      </c>
      <c r="F218" s="241">
        <v>71934</v>
      </c>
      <c r="G218" s="241">
        <v>71934</v>
      </c>
      <c r="H218" s="85">
        <v>71933.418000000005</v>
      </c>
      <c r="I218" s="85">
        <f t="shared" ref="I218:I222" si="198">H218-F218</f>
        <v>-0.58199999999487773</v>
      </c>
      <c r="J218" s="241">
        <v>71933.418000000005</v>
      </c>
      <c r="K218" s="242">
        <f t="shared" si="102"/>
        <v>99.999190925014602</v>
      </c>
      <c r="L218" s="242">
        <f t="shared" si="191"/>
        <v>110936</v>
      </c>
      <c r="M218" s="241">
        <f t="shared" si="173"/>
        <v>100</v>
      </c>
      <c r="N218" s="241">
        <f t="shared" si="180"/>
        <v>0</v>
      </c>
      <c r="O218" s="241">
        <f t="shared" si="181"/>
        <v>-0.58199999999487773</v>
      </c>
      <c r="P218" s="241">
        <f t="shared" ref="P218:P223" si="199">Q218+R218+S218</f>
        <v>-0.58199999999999996</v>
      </c>
      <c r="Q218" s="242"/>
      <c r="R218" s="242"/>
      <c r="S218" s="241">
        <v>-0.58199999999999996</v>
      </c>
      <c r="T218" s="241"/>
      <c r="U218" s="241">
        <f t="shared" si="197"/>
        <v>5.1222359687130847E-12</v>
      </c>
      <c r="V218" s="241"/>
      <c r="W218" s="241"/>
      <c r="X218" s="241"/>
      <c r="Y218" s="241"/>
      <c r="Z218" s="239" t="s">
        <v>66</v>
      </c>
      <c r="AA218" s="239" t="s">
        <v>66</v>
      </c>
    </row>
    <row r="219" spans="1:27" ht="54.75" customHeight="1" x14ac:dyDescent="0.2">
      <c r="A219" s="245"/>
      <c r="B219" s="238" t="s">
        <v>145</v>
      </c>
      <c r="C219" s="238"/>
      <c r="D219" s="247" t="s">
        <v>146</v>
      </c>
      <c r="E219" s="241">
        <f t="shared" ref="E219:J219" si="200">+E220+E221</f>
        <v>708307</v>
      </c>
      <c r="F219" s="241">
        <f t="shared" si="200"/>
        <v>453509</v>
      </c>
      <c r="G219" s="241">
        <f t="shared" si="200"/>
        <v>392163</v>
      </c>
      <c r="H219" s="85">
        <f t="shared" si="200"/>
        <v>437538.5</v>
      </c>
      <c r="I219" s="85">
        <f t="shared" si="200"/>
        <v>-15970.5</v>
      </c>
      <c r="J219" s="241">
        <f t="shared" si="200"/>
        <v>392096.29399999999</v>
      </c>
      <c r="K219" s="242">
        <f t="shared" ref="K219:K284" si="201">(J219/G219)*100</f>
        <v>99.982990236202809</v>
      </c>
      <c r="L219" s="242">
        <f t="shared" ref="L219:P219" si="202">L221+L220</f>
        <v>708307</v>
      </c>
      <c r="M219" s="241">
        <f t="shared" si="173"/>
        <v>100</v>
      </c>
      <c r="N219" s="241">
        <f t="shared" si="180"/>
        <v>0</v>
      </c>
      <c r="O219" s="241">
        <f t="shared" si="202"/>
        <v>-66.706000000000131</v>
      </c>
      <c r="P219" s="241">
        <f t="shared" si="202"/>
        <v>-66.706000000000003</v>
      </c>
      <c r="Q219" s="242">
        <f>Q220+Q221</f>
        <v>0</v>
      </c>
      <c r="R219" s="242">
        <f t="shared" ref="R219:S219" si="203">R220+R221</f>
        <v>0</v>
      </c>
      <c r="S219" s="242">
        <f t="shared" si="203"/>
        <v>-66.706000000000003</v>
      </c>
      <c r="T219" s="241"/>
      <c r="U219" s="241">
        <v>0</v>
      </c>
      <c r="V219" s="241"/>
      <c r="W219" s="241"/>
      <c r="X219" s="241"/>
      <c r="Y219" s="241"/>
      <c r="Z219" s="239"/>
      <c r="AA219" s="239"/>
    </row>
    <row r="220" spans="1:27" ht="63.75" x14ac:dyDescent="0.2">
      <c r="A220" s="238"/>
      <c r="B220" s="238"/>
      <c r="C220" s="250" t="s">
        <v>77</v>
      </c>
      <c r="D220" s="246" t="s">
        <v>129</v>
      </c>
      <c r="E220" s="241">
        <v>69612</v>
      </c>
      <c r="F220" s="241">
        <v>68509</v>
      </c>
      <c r="G220" s="241">
        <v>7163</v>
      </c>
      <c r="H220" s="85">
        <v>52538.5</v>
      </c>
      <c r="I220" s="85">
        <f t="shared" si="198"/>
        <v>-15970.5</v>
      </c>
      <c r="J220" s="241">
        <v>7096.2939999999999</v>
      </c>
      <c r="K220" s="242">
        <f t="shared" si="201"/>
        <v>99.068742147145045</v>
      </c>
      <c r="L220" s="242">
        <f t="shared" si="191"/>
        <v>69612</v>
      </c>
      <c r="M220" s="241">
        <f t="shared" si="173"/>
        <v>100</v>
      </c>
      <c r="N220" s="241">
        <v>0</v>
      </c>
      <c r="O220" s="241">
        <f t="shared" ref="O220:O222" si="204">J220-G220</f>
        <v>-66.706000000000131</v>
      </c>
      <c r="P220" s="241">
        <f t="shared" si="199"/>
        <v>-66.706000000000003</v>
      </c>
      <c r="Q220" s="241"/>
      <c r="R220" s="242"/>
      <c r="S220" s="241">
        <v>-66.706000000000003</v>
      </c>
      <c r="T220" s="241"/>
      <c r="U220" s="241">
        <f t="shared" si="197"/>
        <v>-1.2789769243681803E-13</v>
      </c>
      <c r="V220" s="241"/>
      <c r="W220" s="241"/>
      <c r="X220" s="241"/>
      <c r="Y220" s="241"/>
      <c r="Z220" s="239" t="s">
        <v>66</v>
      </c>
      <c r="AA220" s="239" t="s">
        <v>66</v>
      </c>
    </row>
    <row r="221" spans="1:27" ht="25.5" x14ac:dyDescent="0.2">
      <c r="A221" s="245"/>
      <c r="B221" s="238"/>
      <c r="C221" s="250" t="s">
        <v>125</v>
      </c>
      <c r="D221" s="246" t="s">
        <v>126</v>
      </c>
      <c r="E221" s="241">
        <v>638695</v>
      </c>
      <c r="F221" s="241">
        <v>385000</v>
      </c>
      <c r="G221" s="241">
        <v>385000</v>
      </c>
      <c r="H221" s="85">
        <v>385000</v>
      </c>
      <c r="I221" s="85">
        <f t="shared" si="198"/>
        <v>0</v>
      </c>
      <c r="J221" s="241">
        <v>385000</v>
      </c>
      <c r="K221" s="242">
        <f t="shared" si="201"/>
        <v>100</v>
      </c>
      <c r="L221" s="242">
        <f t="shared" si="191"/>
        <v>638695</v>
      </c>
      <c r="M221" s="241">
        <f t="shared" si="173"/>
        <v>100</v>
      </c>
      <c r="N221" s="241">
        <f t="shared" ref="N221:N226" si="205">L221-E221</f>
        <v>0</v>
      </c>
      <c r="O221" s="241">
        <f t="shared" si="204"/>
        <v>0</v>
      </c>
      <c r="P221" s="241">
        <f t="shared" si="199"/>
        <v>0</v>
      </c>
      <c r="Q221" s="242"/>
      <c r="R221" s="242"/>
      <c r="S221" s="241">
        <v>0</v>
      </c>
      <c r="T221" s="241"/>
      <c r="U221" s="241">
        <f t="shared" si="197"/>
        <v>0</v>
      </c>
      <c r="V221" s="241"/>
      <c r="W221" s="241"/>
      <c r="X221" s="241"/>
      <c r="Y221" s="241"/>
      <c r="Z221" s="239"/>
      <c r="AA221" s="239"/>
    </row>
    <row r="222" spans="1:27" s="278" customFormat="1" ht="80.25" customHeight="1" x14ac:dyDescent="0.2">
      <c r="A222" s="237" t="s">
        <v>147</v>
      </c>
      <c r="B222" s="250" t="s">
        <v>46</v>
      </c>
      <c r="C222" s="250" t="s">
        <v>77</v>
      </c>
      <c r="D222" s="247" t="s">
        <v>148</v>
      </c>
      <c r="E222" s="241">
        <v>54764</v>
      </c>
      <c r="F222" s="241">
        <v>54764</v>
      </c>
      <c r="G222" s="241">
        <v>16411</v>
      </c>
      <c r="H222" s="85">
        <v>51459.769</v>
      </c>
      <c r="I222" s="85">
        <f t="shared" si="198"/>
        <v>-3304.2309999999998</v>
      </c>
      <c r="J222" s="241">
        <v>16411</v>
      </c>
      <c r="K222" s="242">
        <f t="shared" si="201"/>
        <v>100</v>
      </c>
      <c r="L222" s="242">
        <f t="shared" si="191"/>
        <v>54764</v>
      </c>
      <c r="M222" s="241">
        <f t="shared" si="173"/>
        <v>100</v>
      </c>
      <c r="N222" s="241">
        <f t="shared" si="205"/>
        <v>0</v>
      </c>
      <c r="O222" s="241">
        <f t="shared" si="204"/>
        <v>0</v>
      </c>
      <c r="P222" s="241">
        <f t="shared" si="199"/>
        <v>0</v>
      </c>
      <c r="Q222" s="241"/>
      <c r="R222" s="242"/>
      <c r="S222" s="241">
        <v>0</v>
      </c>
      <c r="T222" s="241"/>
      <c r="U222" s="241">
        <f t="shared" si="197"/>
        <v>0</v>
      </c>
      <c r="V222" s="241"/>
      <c r="W222" s="241"/>
      <c r="X222" s="241"/>
      <c r="Y222" s="241"/>
      <c r="Z222" s="239"/>
      <c r="AA222" s="239" t="s">
        <v>50</v>
      </c>
    </row>
    <row r="223" spans="1:27" s="278" customFormat="1" ht="93.75" customHeight="1" x14ac:dyDescent="0.2">
      <c r="A223" s="245" t="s">
        <v>149</v>
      </c>
      <c r="B223" s="238"/>
      <c r="C223" s="238"/>
      <c r="D223" s="247" t="s">
        <v>150</v>
      </c>
      <c r="E223" s="241">
        <f t="shared" ref="E223:O223" si="206">E224</f>
        <v>9268903</v>
      </c>
      <c r="F223" s="241">
        <f t="shared" si="206"/>
        <v>6734913</v>
      </c>
      <c r="G223" s="241">
        <f t="shared" si="206"/>
        <v>6734913</v>
      </c>
      <c r="H223" s="85">
        <f t="shared" si="206"/>
        <v>6734912.5630000001</v>
      </c>
      <c r="I223" s="85">
        <f t="shared" si="206"/>
        <v>-0.43699999999999761</v>
      </c>
      <c r="J223" s="241">
        <f t="shared" si="206"/>
        <v>6734912.5630000001</v>
      </c>
      <c r="K223" s="242">
        <f t="shared" si="201"/>
        <v>99.999993511423241</v>
      </c>
      <c r="L223" s="241">
        <f t="shared" si="206"/>
        <v>9268903</v>
      </c>
      <c r="M223" s="241">
        <f t="shared" si="206"/>
        <v>100</v>
      </c>
      <c r="N223" s="241">
        <f t="shared" si="206"/>
        <v>0</v>
      </c>
      <c r="O223" s="241">
        <f t="shared" si="206"/>
        <v>-0.43699999999999761</v>
      </c>
      <c r="P223" s="241">
        <f t="shared" si="199"/>
        <v>-0.437</v>
      </c>
      <c r="Q223" s="241">
        <f t="shared" ref="Q223:S223" si="207">Q224</f>
        <v>0</v>
      </c>
      <c r="R223" s="241">
        <f t="shared" si="207"/>
        <v>0</v>
      </c>
      <c r="S223" s="241">
        <f t="shared" si="207"/>
        <v>-0.437</v>
      </c>
      <c r="T223" s="241">
        <v>0</v>
      </c>
      <c r="U223" s="241">
        <f>U224</f>
        <v>0</v>
      </c>
      <c r="V223" s="241"/>
      <c r="W223" s="241"/>
      <c r="X223" s="241"/>
      <c r="Y223" s="241"/>
      <c r="Z223" s="249"/>
      <c r="AA223" s="239"/>
    </row>
    <row r="224" spans="1:27" ht="25.5" x14ac:dyDescent="0.2">
      <c r="A224" s="245"/>
      <c r="B224" s="238" t="s">
        <v>46</v>
      </c>
      <c r="C224" s="238"/>
      <c r="D224" s="247" t="s">
        <v>47</v>
      </c>
      <c r="E224" s="241">
        <f t="shared" ref="E224:J224" si="208">E226+E225</f>
        <v>9268903</v>
      </c>
      <c r="F224" s="241">
        <f t="shared" si="208"/>
        <v>6734913</v>
      </c>
      <c r="G224" s="241">
        <f t="shared" si="208"/>
        <v>6734913</v>
      </c>
      <c r="H224" s="85">
        <f t="shared" si="208"/>
        <v>6734912.5630000001</v>
      </c>
      <c r="I224" s="85">
        <f t="shared" si="208"/>
        <v>-0.43699999999999761</v>
      </c>
      <c r="J224" s="241">
        <f t="shared" si="208"/>
        <v>6734912.5630000001</v>
      </c>
      <c r="K224" s="242">
        <f t="shared" si="201"/>
        <v>99.999993511423241</v>
      </c>
      <c r="L224" s="242">
        <f t="shared" ref="L224:L226" si="209">E224</f>
        <v>9268903</v>
      </c>
      <c r="M224" s="241">
        <f t="shared" ref="M224:N224" si="210">M226</f>
        <v>100</v>
      </c>
      <c r="N224" s="241">
        <f t="shared" si="210"/>
        <v>0</v>
      </c>
      <c r="O224" s="241">
        <f t="shared" ref="O224:S224" si="211">O226+O225</f>
        <v>-0.43699999999999761</v>
      </c>
      <c r="P224" s="241">
        <f t="shared" si="211"/>
        <v>-0.437</v>
      </c>
      <c r="Q224" s="241">
        <f>Q225+Q226</f>
        <v>0</v>
      </c>
      <c r="R224" s="241">
        <f t="shared" ref="R224:U224" si="212">R226</f>
        <v>0</v>
      </c>
      <c r="S224" s="241">
        <f t="shared" si="211"/>
        <v>-0.437</v>
      </c>
      <c r="T224" s="241">
        <f t="shared" si="212"/>
        <v>0</v>
      </c>
      <c r="U224" s="241">
        <f t="shared" si="212"/>
        <v>0</v>
      </c>
      <c r="V224" s="241"/>
      <c r="W224" s="241"/>
      <c r="X224" s="241"/>
      <c r="Y224" s="241"/>
      <c r="Z224" s="239"/>
      <c r="AA224" s="279"/>
    </row>
    <row r="225" spans="1:27" ht="63.75" x14ac:dyDescent="0.2">
      <c r="A225" s="238"/>
      <c r="B225" s="238"/>
      <c r="C225" s="238" t="s">
        <v>77</v>
      </c>
      <c r="D225" s="247" t="s">
        <v>129</v>
      </c>
      <c r="E225" s="241">
        <v>43</v>
      </c>
      <c r="F225" s="241">
        <v>43</v>
      </c>
      <c r="G225" s="241">
        <v>43</v>
      </c>
      <c r="H225" s="85">
        <v>42.563000000000002</v>
      </c>
      <c r="I225" s="85">
        <f t="shared" ref="I225:I248" si="213">H225-F225</f>
        <v>-0.43699999999999761</v>
      </c>
      <c r="J225" s="241">
        <v>42.563000000000002</v>
      </c>
      <c r="K225" s="242">
        <f t="shared" si="201"/>
        <v>98.983720930232565</v>
      </c>
      <c r="L225" s="242">
        <f t="shared" si="209"/>
        <v>43</v>
      </c>
      <c r="M225" s="241">
        <f t="shared" ref="M225:M229" si="214">L225/E225*100</f>
        <v>100</v>
      </c>
      <c r="N225" s="241">
        <f t="shared" si="205"/>
        <v>0</v>
      </c>
      <c r="O225" s="241">
        <f t="shared" ref="O225:O248" si="215">J225-G225</f>
        <v>-0.43699999999999761</v>
      </c>
      <c r="P225" s="241">
        <f t="shared" ref="P225:P229" si="216">Q225+R225+S225</f>
        <v>-0.437</v>
      </c>
      <c r="Q225" s="241"/>
      <c r="R225" s="242"/>
      <c r="S225" s="241">
        <v>-0.437</v>
      </c>
      <c r="T225" s="241"/>
      <c r="U225" s="241">
        <f t="shared" ref="U225:U230" si="217">O225-P225-T225</f>
        <v>2.3869795029440866E-15</v>
      </c>
      <c r="V225" s="241"/>
      <c r="W225" s="241"/>
      <c r="X225" s="241"/>
      <c r="Y225" s="241"/>
      <c r="Z225" s="239" t="s">
        <v>66</v>
      </c>
      <c r="AA225" s="239" t="s">
        <v>66</v>
      </c>
    </row>
    <row r="226" spans="1:27" ht="25.5" x14ac:dyDescent="0.2">
      <c r="A226" s="245"/>
      <c r="B226" s="238"/>
      <c r="C226" s="238" t="s">
        <v>125</v>
      </c>
      <c r="D226" s="247" t="s">
        <v>126</v>
      </c>
      <c r="E226" s="241">
        <v>9268860</v>
      </c>
      <c r="F226" s="241">
        <v>6734870</v>
      </c>
      <c r="G226" s="241">
        <v>6734870</v>
      </c>
      <c r="H226" s="442">
        <v>6734870</v>
      </c>
      <c r="I226" s="85">
        <f t="shared" si="213"/>
        <v>0</v>
      </c>
      <c r="J226" s="241">
        <v>6734870</v>
      </c>
      <c r="K226" s="242">
        <f t="shared" si="201"/>
        <v>100</v>
      </c>
      <c r="L226" s="242">
        <f t="shared" si="209"/>
        <v>9268860</v>
      </c>
      <c r="M226" s="241">
        <f t="shared" si="214"/>
        <v>100</v>
      </c>
      <c r="N226" s="241">
        <f t="shared" si="205"/>
        <v>0</v>
      </c>
      <c r="O226" s="241">
        <f t="shared" si="215"/>
        <v>0</v>
      </c>
      <c r="P226" s="241">
        <f t="shared" si="216"/>
        <v>0</v>
      </c>
      <c r="Q226" s="242"/>
      <c r="R226" s="242"/>
      <c r="S226" s="241"/>
      <c r="T226" s="241"/>
      <c r="U226" s="241">
        <v>0</v>
      </c>
      <c r="V226" s="241"/>
      <c r="W226" s="241"/>
      <c r="X226" s="241"/>
      <c r="Y226" s="241"/>
      <c r="Z226" s="239"/>
      <c r="AA226" s="239" t="s">
        <v>50</v>
      </c>
    </row>
    <row r="227" spans="1:27" ht="76.5" customHeight="1" x14ac:dyDescent="0.2">
      <c r="A227" s="238" t="s">
        <v>151</v>
      </c>
      <c r="B227" s="238"/>
      <c r="C227" s="238"/>
      <c r="D227" s="256" t="s">
        <v>248</v>
      </c>
      <c r="E227" s="241">
        <f t="shared" ref="E227:J227" si="218">E228</f>
        <v>340630</v>
      </c>
      <c r="F227" s="241">
        <f t="shared" si="218"/>
        <v>286276</v>
      </c>
      <c r="G227" s="241">
        <f t="shared" si="218"/>
        <v>235852</v>
      </c>
      <c r="H227" s="85">
        <f t="shared" si="218"/>
        <v>265774.18540000002</v>
      </c>
      <c r="I227" s="85">
        <f t="shared" si="218"/>
        <v>-20501.284599999995</v>
      </c>
      <c r="J227" s="241">
        <f t="shared" si="218"/>
        <v>234660.69665</v>
      </c>
      <c r="K227" s="242">
        <f t="shared" si="201"/>
        <v>99.494893683326836</v>
      </c>
      <c r="L227" s="241">
        <f t="shared" ref="L227:S227" si="219">L228</f>
        <v>340630</v>
      </c>
      <c r="M227" s="241">
        <f t="shared" si="214"/>
        <v>100</v>
      </c>
      <c r="N227" s="241">
        <f t="shared" si="219"/>
        <v>0</v>
      </c>
      <c r="O227" s="241">
        <f t="shared" si="219"/>
        <v>-1191.3033499999999</v>
      </c>
      <c r="P227" s="241">
        <f>P228</f>
        <v>-1191.259</v>
      </c>
      <c r="Q227" s="241">
        <f t="shared" si="219"/>
        <v>0</v>
      </c>
      <c r="R227" s="241">
        <f t="shared" si="219"/>
        <v>-0.749</v>
      </c>
      <c r="S227" s="241">
        <f t="shared" si="219"/>
        <v>-1190.51</v>
      </c>
      <c r="T227" s="241">
        <v>0</v>
      </c>
      <c r="U227" s="241">
        <v>0</v>
      </c>
      <c r="V227" s="241"/>
      <c r="W227" s="241"/>
      <c r="X227" s="241"/>
      <c r="Y227" s="241"/>
      <c r="Z227" s="243"/>
      <c r="AA227" s="244"/>
    </row>
    <row r="228" spans="1:27" ht="25.5" x14ac:dyDescent="0.2">
      <c r="A228" s="238"/>
      <c r="B228" s="238" t="s">
        <v>46</v>
      </c>
      <c r="C228" s="238"/>
      <c r="D228" s="247" t="s">
        <v>47</v>
      </c>
      <c r="E228" s="241">
        <f>SUM(E229:E247)+E248</f>
        <v>340630</v>
      </c>
      <c r="F228" s="241">
        <f t="shared" ref="F228:H228" si="220">SUM(F229:F247)+F248</f>
        <v>286276</v>
      </c>
      <c r="G228" s="241">
        <f t="shared" si="220"/>
        <v>235852</v>
      </c>
      <c r="H228" s="85">
        <f t="shared" si="220"/>
        <v>265774.18540000002</v>
      </c>
      <c r="I228" s="85">
        <f t="shared" ref="I228" si="221">SUM(I229:I247)</f>
        <v>-20501.284599999995</v>
      </c>
      <c r="J228" s="241">
        <f>SUM(J229:J247)+J248</f>
        <v>234660.69665</v>
      </c>
      <c r="K228" s="242">
        <f t="shared" si="201"/>
        <v>99.494893683326836</v>
      </c>
      <c r="L228" s="241">
        <f>SUM(L229:L247)+L248</f>
        <v>340630</v>
      </c>
      <c r="M228" s="241">
        <f t="shared" si="214"/>
        <v>100</v>
      </c>
      <c r="N228" s="241">
        <f t="shared" ref="N228:T228" si="222">SUM(N229:N247)+N248</f>
        <v>0</v>
      </c>
      <c r="O228" s="241">
        <f t="shared" si="222"/>
        <v>-1191.3033499999999</v>
      </c>
      <c r="P228" s="241">
        <f t="shared" si="222"/>
        <v>-1191.259</v>
      </c>
      <c r="Q228" s="241">
        <f t="shared" si="222"/>
        <v>0</v>
      </c>
      <c r="R228" s="241">
        <f t="shared" si="222"/>
        <v>-0.749</v>
      </c>
      <c r="S228" s="241">
        <f t="shared" si="222"/>
        <v>-1190.51</v>
      </c>
      <c r="T228" s="241">
        <f t="shared" si="222"/>
        <v>0</v>
      </c>
      <c r="U228" s="241">
        <f>U234+U236+U237+U238+U239+U243+U246+U247</f>
        <v>5.4000000000313242E-3</v>
      </c>
      <c r="V228" s="241"/>
      <c r="W228" s="241"/>
      <c r="X228" s="241"/>
      <c r="Y228" s="241"/>
      <c r="Z228" s="239"/>
      <c r="AA228" s="244"/>
    </row>
    <row r="229" spans="1:27" x14ac:dyDescent="0.2">
      <c r="A229" s="238"/>
      <c r="B229" s="238"/>
      <c r="C229" s="238" t="s">
        <v>88</v>
      </c>
      <c r="D229" s="247" t="s">
        <v>49</v>
      </c>
      <c r="E229" s="241">
        <v>186087</v>
      </c>
      <c r="F229" s="241">
        <v>140883</v>
      </c>
      <c r="G229" s="241">
        <v>140883</v>
      </c>
      <c r="H229" s="85">
        <v>140883</v>
      </c>
      <c r="I229" s="85">
        <f t="shared" si="213"/>
        <v>0</v>
      </c>
      <c r="J229" s="241">
        <v>140883</v>
      </c>
      <c r="K229" s="242">
        <f t="shared" si="201"/>
        <v>100</v>
      </c>
      <c r="L229" s="242">
        <f t="shared" ref="L229:L248" si="223">E229</f>
        <v>186087</v>
      </c>
      <c r="M229" s="241">
        <f t="shared" si="214"/>
        <v>100</v>
      </c>
      <c r="N229" s="241">
        <f t="shared" ref="N229:N233" si="224">L229-E229</f>
        <v>0</v>
      </c>
      <c r="O229" s="241">
        <f t="shared" si="215"/>
        <v>0</v>
      </c>
      <c r="P229" s="241">
        <f t="shared" si="216"/>
        <v>0</v>
      </c>
      <c r="Q229" s="241"/>
      <c r="R229" s="242"/>
      <c r="S229" s="241"/>
      <c r="T229" s="241"/>
      <c r="U229" s="241">
        <f t="shared" si="217"/>
        <v>0</v>
      </c>
      <c r="V229" s="241"/>
      <c r="W229" s="241"/>
      <c r="X229" s="241"/>
      <c r="Y229" s="241"/>
      <c r="Z229" s="239"/>
      <c r="AA229" s="239"/>
    </row>
    <row r="230" spans="1:27" ht="63.75" x14ac:dyDescent="0.2">
      <c r="A230" s="245"/>
      <c r="B230" s="238"/>
      <c r="C230" s="250" t="s">
        <v>101</v>
      </c>
      <c r="D230" s="246" t="s">
        <v>56</v>
      </c>
      <c r="E230" s="241">
        <v>7912</v>
      </c>
      <c r="F230" s="241">
        <v>6491</v>
      </c>
      <c r="G230" s="241">
        <v>6491</v>
      </c>
      <c r="H230" s="85">
        <v>6490.7</v>
      </c>
      <c r="I230" s="85">
        <f t="shared" si="213"/>
        <v>-0.3000000000001819</v>
      </c>
      <c r="J230" s="241">
        <v>6490.7</v>
      </c>
      <c r="K230" s="242">
        <f t="shared" si="201"/>
        <v>99.995378215991366</v>
      </c>
      <c r="L230" s="242">
        <f t="shared" si="223"/>
        <v>7912</v>
      </c>
      <c r="M230" s="241">
        <v>100</v>
      </c>
      <c r="N230" s="241">
        <f t="shared" si="224"/>
        <v>0</v>
      </c>
      <c r="O230" s="241">
        <f t="shared" si="215"/>
        <v>-0.3000000000001819</v>
      </c>
      <c r="P230" s="241">
        <f>S230+R230</f>
        <v>-0.3</v>
      </c>
      <c r="Q230" s="242" t="s">
        <v>53</v>
      </c>
      <c r="R230" s="242">
        <v>-0.3</v>
      </c>
      <c r="S230" s="241"/>
      <c r="T230" s="241"/>
      <c r="U230" s="241">
        <f t="shared" si="217"/>
        <v>-1.819100425848319E-13</v>
      </c>
      <c r="V230" s="241"/>
      <c r="W230" s="241"/>
      <c r="X230" s="241"/>
      <c r="Y230" s="241"/>
      <c r="Z230" s="239" t="s">
        <v>66</v>
      </c>
      <c r="AA230" s="239" t="s">
        <v>66</v>
      </c>
    </row>
    <row r="231" spans="1:27" ht="38.25" x14ac:dyDescent="0.2">
      <c r="A231" s="245"/>
      <c r="B231" s="238"/>
      <c r="C231" s="250" t="s">
        <v>103</v>
      </c>
      <c r="D231" s="251" t="s">
        <v>58</v>
      </c>
      <c r="E231" s="241">
        <v>2684</v>
      </c>
      <c r="F231" s="241">
        <v>2646</v>
      </c>
      <c r="G231" s="241">
        <v>2646</v>
      </c>
      <c r="H231" s="85">
        <v>2646</v>
      </c>
      <c r="I231" s="85">
        <f t="shared" si="213"/>
        <v>0</v>
      </c>
      <c r="J231" s="241">
        <v>2646</v>
      </c>
      <c r="K231" s="242">
        <f t="shared" si="201"/>
        <v>100</v>
      </c>
      <c r="L231" s="242">
        <f t="shared" si="223"/>
        <v>2684</v>
      </c>
      <c r="M231" s="241">
        <f t="shared" ref="M231:M248" si="225">L231/E231*100</f>
        <v>100</v>
      </c>
      <c r="N231" s="241">
        <f t="shared" si="224"/>
        <v>0</v>
      </c>
      <c r="O231" s="241">
        <f t="shared" si="215"/>
        <v>0</v>
      </c>
      <c r="P231" s="241">
        <f t="shared" ref="P231:P235" si="226">Q231+R231+S231</f>
        <v>0</v>
      </c>
      <c r="Q231" s="242"/>
      <c r="R231" s="242"/>
      <c r="S231" s="241"/>
      <c r="T231" s="241"/>
      <c r="U231" s="241">
        <v>0</v>
      </c>
      <c r="V231" s="241"/>
      <c r="W231" s="241"/>
      <c r="X231" s="241"/>
      <c r="Y231" s="241"/>
      <c r="Z231" s="239"/>
      <c r="AA231" s="239"/>
    </row>
    <row r="232" spans="1:27" x14ac:dyDescent="0.2">
      <c r="A232" s="238"/>
      <c r="B232" s="238"/>
      <c r="C232" s="238" t="s">
        <v>59</v>
      </c>
      <c r="D232" s="247" t="s">
        <v>60</v>
      </c>
      <c r="E232" s="241">
        <v>9898</v>
      </c>
      <c r="F232" s="241">
        <v>7497</v>
      </c>
      <c r="G232" s="241">
        <v>7497</v>
      </c>
      <c r="H232" s="85">
        <v>7497</v>
      </c>
      <c r="I232" s="85">
        <f t="shared" si="213"/>
        <v>0</v>
      </c>
      <c r="J232" s="241">
        <v>7497</v>
      </c>
      <c r="K232" s="242">
        <f t="shared" si="201"/>
        <v>100</v>
      </c>
      <c r="L232" s="242">
        <f t="shared" si="223"/>
        <v>9898</v>
      </c>
      <c r="M232" s="241">
        <f t="shared" si="225"/>
        <v>100</v>
      </c>
      <c r="N232" s="241">
        <f t="shared" si="224"/>
        <v>0</v>
      </c>
      <c r="O232" s="241">
        <f t="shared" si="215"/>
        <v>0</v>
      </c>
      <c r="P232" s="241">
        <f t="shared" si="226"/>
        <v>0</v>
      </c>
      <c r="Q232" s="241"/>
      <c r="R232" s="242"/>
      <c r="S232" s="241"/>
      <c r="T232" s="241"/>
      <c r="U232" s="241">
        <f t="shared" ref="U232:U237" si="227">O232-P232-T232</f>
        <v>0</v>
      </c>
      <c r="V232" s="241"/>
      <c r="W232" s="241"/>
      <c r="X232" s="241"/>
      <c r="Y232" s="241"/>
      <c r="Z232" s="239"/>
      <c r="AA232" s="239"/>
    </row>
    <row r="233" spans="1:27" ht="38.25" x14ac:dyDescent="0.2">
      <c r="A233" s="238"/>
      <c r="B233" s="238"/>
      <c r="C233" s="238" t="s">
        <v>61</v>
      </c>
      <c r="D233" s="247" t="s">
        <v>102</v>
      </c>
      <c r="E233" s="241">
        <v>8437</v>
      </c>
      <c r="F233" s="241">
        <v>5891</v>
      </c>
      <c r="G233" s="241">
        <v>5891</v>
      </c>
      <c r="H233" s="85">
        <v>5891</v>
      </c>
      <c r="I233" s="85">
        <f t="shared" si="213"/>
        <v>0</v>
      </c>
      <c r="J233" s="241">
        <v>5891</v>
      </c>
      <c r="K233" s="242">
        <f t="shared" si="201"/>
        <v>100</v>
      </c>
      <c r="L233" s="242">
        <f t="shared" si="223"/>
        <v>8437</v>
      </c>
      <c r="M233" s="241">
        <f t="shared" si="225"/>
        <v>100</v>
      </c>
      <c r="N233" s="241">
        <f t="shared" si="224"/>
        <v>0</v>
      </c>
      <c r="O233" s="241">
        <f t="shared" si="215"/>
        <v>0</v>
      </c>
      <c r="P233" s="241">
        <f t="shared" si="226"/>
        <v>0</v>
      </c>
      <c r="Q233" s="241"/>
      <c r="R233" s="242"/>
      <c r="S233" s="241"/>
      <c r="T233" s="241"/>
      <c r="U233" s="241">
        <f t="shared" si="227"/>
        <v>0</v>
      </c>
      <c r="V233" s="241"/>
      <c r="W233" s="241"/>
      <c r="X233" s="241"/>
      <c r="Y233" s="241"/>
      <c r="Z233" s="239"/>
      <c r="AA233" s="239"/>
    </row>
    <row r="234" spans="1:27" ht="63.75" x14ac:dyDescent="0.2">
      <c r="A234" s="238"/>
      <c r="B234" s="238"/>
      <c r="C234" s="250" t="s">
        <v>89</v>
      </c>
      <c r="D234" s="246" t="s">
        <v>110</v>
      </c>
      <c r="E234" s="241">
        <v>41</v>
      </c>
      <c r="F234" s="241">
        <v>41</v>
      </c>
      <c r="G234" s="241">
        <v>41</v>
      </c>
      <c r="H234" s="85">
        <v>40.558399999999999</v>
      </c>
      <c r="I234" s="85">
        <f t="shared" si="213"/>
        <v>-0.4416000000000011</v>
      </c>
      <c r="J234" s="241">
        <v>40.558399999999999</v>
      </c>
      <c r="K234" s="242">
        <f t="shared" si="201"/>
        <v>98.922926829268292</v>
      </c>
      <c r="L234" s="242">
        <f t="shared" si="223"/>
        <v>41</v>
      </c>
      <c r="M234" s="241">
        <f t="shared" si="225"/>
        <v>100</v>
      </c>
      <c r="N234" s="241">
        <v>0</v>
      </c>
      <c r="O234" s="241">
        <f t="shared" si="215"/>
        <v>-0.4416000000000011</v>
      </c>
      <c r="P234" s="241">
        <f t="shared" si="226"/>
        <v>-0.44900000000000001</v>
      </c>
      <c r="Q234" s="242"/>
      <c r="R234" s="242">
        <v>-0.44900000000000001</v>
      </c>
      <c r="S234" s="241"/>
      <c r="T234" s="241"/>
      <c r="U234" s="241">
        <f t="shared" si="227"/>
        <v>7.3999999999989075E-3</v>
      </c>
      <c r="V234" s="241"/>
      <c r="W234" s="241"/>
      <c r="X234" s="241"/>
      <c r="Y234" s="241"/>
      <c r="Z234" s="239" t="s">
        <v>66</v>
      </c>
      <c r="AA234" s="239" t="s">
        <v>66</v>
      </c>
    </row>
    <row r="235" spans="1:27" ht="51" x14ac:dyDescent="0.2">
      <c r="A235" s="238"/>
      <c r="B235" s="238"/>
      <c r="C235" s="238" t="s">
        <v>64</v>
      </c>
      <c r="D235" s="252" t="s">
        <v>65</v>
      </c>
      <c r="E235" s="241">
        <v>5623</v>
      </c>
      <c r="F235" s="241">
        <v>3580</v>
      </c>
      <c r="G235" s="241">
        <v>3580</v>
      </c>
      <c r="H235" s="85">
        <v>3580</v>
      </c>
      <c r="I235" s="85">
        <f t="shared" si="213"/>
        <v>0</v>
      </c>
      <c r="J235" s="241">
        <v>3580</v>
      </c>
      <c r="K235" s="242">
        <f t="shared" si="201"/>
        <v>100</v>
      </c>
      <c r="L235" s="242">
        <f t="shared" si="223"/>
        <v>5623</v>
      </c>
      <c r="M235" s="241">
        <f t="shared" si="225"/>
        <v>100</v>
      </c>
      <c r="N235" s="241">
        <f t="shared" ref="N235:N248" si="228">L235-E235</f>
        <v>0</v>
      </c>
      <c r="O235" s="241">
        <f t="shared" si="215"/>
        <v>0</v>
      </c>
      <c r="P235" s="241">
        <f t="shared" si="226"/>
        <v>0</v>
      </c>
      <c r="Q235" s="241"/>
      <c r="R235" s="242"/>
      <c r="S235" s="241"/>
      <c r="T235" s="241"/>
      <c r="U235" s="241">
        <f t="shared" si="227"/>
        <v>0</v>
      </c>
      <c r="V235" s="241"/>
      <c r="W235" s="241"/>
      <c r="X235" s="241"/>
      <c r="Y235" s="241"/>
      <c r="Z235" s="239"/>
      <c r="AA235" s="239"/>
    </row>
    <row r="236" spans="1:27" ht="38.25" x14ac:dyDescent="0.2">
      <c r="A236" s="238"/>
      <c r="B236" s="238"/>
      <c r="C236" s="238" t="s">
        <v>91</v>
      </c>
      <c r="D236" s="247" t="s">
        <v>92</v>
      </c>
      <c r="E236" s="241">
        <v>88887</v>
      </c>
      <c r="F236" s="241">
        <v>88887</v>
      </c>
      <c r="G236" s="241">
        <v>42250</v>
      </c>
      <c r="H236" s="85">
        <v>71902.164000000004</v>
      </c>
      <c r="I236" s="85">
        <f t="shared" si="213"/>
        <v>-16984.835999999996</v>
      </c>
      <c r="J236" s="241">
        <v>42250</v>
      </c>
      <c r="K236" s="242">
        <f t="shared" si="201"/>
        <v>100</v>
      </c>
      <c r="L236" s="242">
        <f t="shared" si="223"/>
        <v>88887</v>
      </c>
      <c r="M236" s="241">
        <f t="shared" si="225"/>
        <v>100</v>
      </c>
      <c r="N236" s="241">
        <f t="shared" si="228"/>
        <v>0</v>
      </c>
      <c r="O236" s="241">
        <f t="shared" si="215"/>
        <v>0</v>
      </c>
      <c r="P236" s="241">
        <f>Q236+S236</f>
        <v>0</v>
      </c>
      <c r="Q236" s="242"/>
      <c r="R236" s="242"/>
      <c r="S236" s="241"/>
      <c r="T236" s="241"/>
      <c r="U236" s="241">
        <f t="shared" si="227"/>
        <v>0</v>
      </c>
      <c r="V236" s="241"/>
      <c r="W236" s="241"/>
      <c r="X236" s="241"/>
      <c r="Y236" s="241"/>
      <c r="Z236" s="239"/>
      <c r="AA236" s="239" t="s">
        <v>242</v>
      </c>
    </row>
    <row r="237" spans="1:27" ht="63.75" customHeight="1" x14ac:dyDescent="0.2">
      <c r="A237" s="238"/>
      <c r="B237" s="238"/>
      <c r="C237" s="238" t="s">
        <v>93</v>
      </c>
      <c r="D237" s="247" t="s">
        <v>94</v>
      </c>
      <c r="E237" s="241">
        <v>1489</v>
      </c>
      <c r="F237" s="241">
        <v>1489</v>
      </c>
      <c r="G237" s="241">
        <v>1489</v>
      </c>
      <c r="H237" s="85">
        <v>1306.777</v>
      </c>
      <c r="I237" s="85">
        <f t="shared" si="213"/>
        <v>-182.22299999999996</v>
      </c>
      <c r="J237" s="241">
        <v>1306.777</v>
      </c>
      <c r="K237" s="242">
        <f t="shared" si="201"/>
        <v>87.762055070517135</v>
      </c>
      <c r="L237" s="242">
        <f t="shared" si="223"/>
        <v>1489</v>
      </c>
      <c r="M237" s="241">
        <f t="shared" si="225"/>
        <v>100</v>
      </c>
      <c r="N237" s="241">
        <f t="shared" si="228"/>
        <v>0</v>
      </c>
      <c r="O237" s="241">
        <f t="shared" si="215"/>
        <v>-182.22299999999996</v>
      </c>
      <c r="P237" s="241">
        <f t="shared" ref="P237:P248" si="229">Q237+R237+S237</f>
        <v>-182.22200000000001</v>
      </c>
      <c r="Q237" s="242"/>
      <c r="R237" s="242"/>
      <c r="S237" s="241">
        <v>-182.22200000000001</v>
      </c>
      <c r="T237" s="241"/>
      <c r="U237" s="241">
        <f t="shared" si="227"/>
        <v>-9.9999999994793143E-4</v>
      </c>
      <c r="V237" s="241"/>
      <c r="W237" s="241"/>
      <c r="X237" s="241"/>
      <c r="Y237" s="241"/>
      <c r="Z237" s="239" t="s">
        <v>66</v>
      </c>
      <c r="AA237" s="239" t="s">
        <v>66</v>
      </c>
    </row>
    <row r="238" spans="1:27" ht="62.25" customHeight="1" x14ac:dyDescent="0.2">
      <c r="A238" s="238"/>
      <c r="B238" s="238"/>
      <c r="C238" s="250" t="s">
        <v>95</v>
      </c>
      <c r="D238" s="284" t="s">
        <v>96</v>
      </c>
      <c r="E238" s="241">
        <v>1264</v>
      </c>
      <c r="F238" s="241">
        <v>1264</v>
      </c>
      <c r="G238" s="241">
        <v>226</v>
      </c>
      <c r="H238" s="85">
        <v>1257.5830000000001</v>
      </c>
      <c r="I238" s="85">
        <f t="shared" si="213"/>
        <v>-6.4169999999999163</v>
      </c>
      <c r="J238" s="241">
        <v>225.05099999999999</v>
      </c>
      <c r="K238" s="242">
        <v>0</v>
      </c>
      <c r="L238" s="242">
        <f t="shared" si="223"/>
        <v>1264</v>
      </c>
      <c r="M238" s="241">
        <f t="shared" si="225"/>
        <v>100</v>
      </c>
      <c r="N238" s="241">
        <f t="shared" si="228"/>
        <v>0</v>
      </c>
      <c r="O238" s="241">
        <f t="shared" si="215"/>
        <v>-0.94900000000001228</v>
      </c>
      <c r="P238" s="241">
        <f t="shared" si="229"/>
        <v>-0.94799999999999995</v>
      </c>
      <c r="Q238" s="242"/>
      <c r="R238" s="242"/>
      <c r="S238" s="241">
        <v>-0.94799999999999995</v>
      </c>
      <c r="T238" s="241"/>
      <c r="U238" s="241">
        <v>0</v>
      </c>
      <c r="V238" s="241"/>
      <c r="W238" s="241"/>
      <c r="X238" s="241"/>
      <c r="Y238" s="241"/>
      <c r="Z238" s="239" t="s">
        <v>66</v>
      </c>
      <c r="AA238" s="239" t="s">
        <v>66</v>
      </c>
    </row>
    <row r="239" spans="1:27" ht="63.75" x14ac:dyDescent="0.2">
      <c r="A239" s="238"/>
      <c r="B239" s="238"/>
      <c r="C239" s="238" t="s">
        <v>71</v>
      </c>
      <c r="D239" s="247" t="s">
        <v>104</v>
      </c>
      <c r="E239" s="241">
        <v>5019</v>
      </c>
      <c r="F239" s="241">
        <v>5019</v>
      </c>
      <c r="G239" s="241">
        <v>3814</v>
      </c>
      <c r="H239" s="85">
        <v>3810.52</v>
      </c>
      <c r="I239" s="85">
        <f t="shared" si="213"/>
        <v>-1208.48</v>
      </c>
      <c r="J239" s="241">
        <v>3810.52</v>
      </c>
      <c r="K239" s="242">
        <f t="shared" si="201"/>
        <v>99.908757210277926</v>
      </c>
      <c r="L239" s="242">
        <f t="shared" si="223"/>
        <v>5019</v>
      </c>
      <c r="M239" s="241">
        <f t="shared" si="225"/>
        <v>100</v>
      </c>
      <c r="N239" s="241">
        <f t="shared" si="228"/>
        <v>0</v>
      </c>
      <c r="O239" s="241">
        <f t="shared" si="215"/>
        <v>-3.4800000000000182</v>
      </c>
      <c r="P239" s="241">
        <f t="shared" si="229"/>
        <v>-3.4790000000000001</v>
      </c>
      <c r="Q239" s="242"/>
      <c r="R239" s="242"/>
      <c r="S239" s="241">
        <v>-3.4790000000000001</v>
      </c>
      <c r="T239" s="241"/>
      <c r="U239" s="241">
        <f t="shared" ref="U239:U241" si="230">O239-P239-T239</f>
        <v>-1.0000000000180975E-3</v>
      </c>
      <c r="V239" s="241"/>
      <c r="W239" s="241"/>
      <c r="X239" s="241"/>
      <c r="Y239" s="241"/>
      <c r="Z239" s="239" t="s">
        <v>66</v>
      </c>
      <c r="AA239" s="239" t="s">
        <v>242</v>
      </c>
    </row>
    <row r="240" spans="1:27" ht="25.5" x14ac:dyDescent="0.2">
      <c r="A240" s="238"/>
      <c r="B240" s="238"/>
      <c r="C240" s="238" t="s">
        <v>97</v>
      </c>
      <c r="D240" s="247" t="s">
        <v>98</v>
      </c>
      <c r="E240" s="241">
        <v>14538</v>
      </c>
      <c r="F240" s="241">
        <v>14538</v>
      </c>
      <c r="G240" s="241">
        <v>14538</v>
      </c>
      <c r="H240" s="85">
        <v>14538</v>
      </c>
      <c r="I240" s="85">
        <f t="shared" si="213"/>
        <v>0</v>
      </c>
      <c r="J240" s="241">
        <v>14538</v>
      </c>
      <c r="K240" s="242">
        <f t="shared" si="201"/>
        <v>100</v>
      </c>
      <c r="L240" s="242">
        <f t="shared" si="223"/>
        <v>14538</v>
      </c>
      <c r="M240" s="241">
        <f t="shared" si="225"/>
        <v>100</v>
      </c>
      <c r="N240" s="241">
        <f t="shared" si="228"/>
        <v>0</v>
      </c>
      <c r="O240" s="241">
        <f t="shared" si="215"/>
        <v>0</v>
      </c>
      <c r="P240" s="241">
        <f t="shared" si="229"/>
        <v>0</v>
      </c>
      <c r="Q240" s="242"/>
      <c r="R240" s="242"/>
      <c r="S240" s="241"/>
      <c r="T240" s="241"/>
      <c r="U240" s="241">
        <f t="shared" si="230"/>
        <v>0</v>
      </c>
      <c r="V240" s="241"/>
      <c r="W240" s="241"/>
      <c r="X240" s="241"/>
      <c r="Y240" s="241"/>
      <c r="Z240" s="239"/>
      <c r="AA240" s="239"/>
    </row>
    <row r="241" spans="1:27" ht="67.5" customHeight="1" x14ac:dyDescent="0.2">
      <c r="A241" s="238"/>
      <c r="B241" s="238"/>
      <c r="C241" s="250" t="s">
        <v>73</v>
      </c>
      <c r="D241" s="246" t="s">
        <v>74</v>
      </c>
      <c r="E241" s="241">
        <v>399</v>
      </c>
      <c r="F241" s="241">
        <v>399</v>
      </c>
      <c r="G241" s="241">
        <v>268</v>
      </c>
      <c r="H241" s="85">
        <v>326.22800000000001</v>
      </c>
      <c r="I241" s="85">
        <f t="shared" si="213"/>
        <v>-72.771999999999991</v>
      </c>
      <c r="J241" s="241">
        <v>267.435</v>
      </c>
      <c r="K241" s="242">
        <f t="shared" si="201"/>
        <v>99.789179104477611</v>
      </c>
      <c r="L241" s="242">
        <f t="shared" si="223"/>
        <v>399</v>
      </c>
      <c r="M241" s="241">
        <f t="shared" si="225"/>
        <v>100</v>
      </c>
      <c r="N241" s="241">
        <f t="shared" si="228"/>
        <v>0</v>
      </c>
      <c r="O241" s="241">
        <f t="shared" si="215"/>
        <v>-0.56499999999999773</v>
      </c>
      <c r="P241" s="241">
        <f t="shared" si="229"/>
        <v>-0.56399999999999995</v>
      </c>
      <c r="Q241" s="242"/>
      <c r="R241" s="242"/>
      <c r="S241" s="241">
        <v>-0.56399999999999995</v>
      </c>
      <c r="T241" s="241"/>
      <c r="U241" s="241">
        <f t="shared" si="230"/>
        <v>-9.9999999999778044E-4</v>
      </c>
      <c r="V241" s="241"/>
      <c r="W241" s="241"/>
      <c r="X241" s="241"/>
      <c r="Y241" s="241"/>
      <c r="Z241" s="239" t="s">
        <v>66</v>
      </c>
      <c r="AA241" s="239" t="s">
        <v>66</v>
      </c>
    </row>
    <row r="242" spans="1:27" ht="69" customHeight="1" x14ac:dyDescent="0.2">
      <c r="A242" s="245"/>
      <c r="B242" s="238"/>
      <c r="C242" s="250" t="s">
        <v>75</v>
      </c>
      <c r="D242" s="246" t="s">
        <v>76</v>
      </c>
      <c r="E242" s="241">
        <v>3948</v>
      </c>
      <c r="F242" s="241">
        <v>3948</v>
      </c>
      <c r="G242" s="241">
        <v>3130</v>
      </c>
      <c r="H242" s="85">
        <v>2524.1370000000002</v>
      </c>
      <c r="I242" s="85">
        <f t="shared" si="213"/>
        <v>-1423.8629999999998</v>
      </c>
      <c r="J242" s="241">
        <v>2154.1370000000002</v>
      </c>
      <c r="K242" s="242">
        <f t="shared" si="201"/>
        <v>68.822268370607034</v>
      </c>
      <c r="L242" s="242">
        <f t="shared" si="223"/>
        <v>3948</v>
      </c>
      <c r="M242" s="241">
        <f t="shared" si="225"/>
        <v>100</v>
      </c>
      <c r="N242" s="241">
        <f t="shared" si="228"/>
        <v>0</v>
      </c>
      <c r="O242" s="241">
        <f t="shared" si="215"/>
        <v>-975.86299999999983</v>
      </c>
      <c r="P242" s="241">
        <f t="shared" si="229"/>
        <v>-975.86199999999997</v>
      </c>
      <c r="Q242" s="242"/>
      <c r="R242" s="242"/>
      <c r="S242" s="242">
        <v>-975.86199999999997</v>
      </c>
      <c r="T242" s="242"/>
      <c r="U242" s="241">
        <v>0</v>
      </c>
      <c r="V242" s="241"/>
      <c r="W242" s="241"/>
      <c r="X242" s="241"/>
      <c r="Y242" s="241"/>
      <c r="Z242" s="239" t="s">
        <v>66</v>
      </c>
      <c r="AA242" s="239" t="s">
        <v>66</v>
      </c>
    </row>
    <row r="243" spans="1:27" ht="70.5" customHeight="1" x14ac:dyDescent="0.2">
      <c r="A243" s="238"/>
      <c r="B243" s="238"/>
      <c r="C243" s="250" t="s">
        <v>77</v>
      </c>
      <c r="D243" s="246" t="s">
        <v>129</v>
      </c>
      <c r="E243" s="241">
        <v>1438</v>
      </c>
      <c r="F243" s="241">
        <v>1438</v>
      </c>
      <c r="G243" s="241">
        <v>864</v>
      </c>
      <c r="H243" s="85">
        <v>864</v>
      </c>
      <c r="I243" s="85">
        <f t="shared" si="213"/>
        <v>-574</v>
      </c>
      <c r="J243" s="241">
        <v>864</v>
      </c>
      <c r="K243" s="242">
        <f t="shared" si="201"/>
        <v>100</v>
      </c>
      <c r="L243" s="242">
        <f t="shared" si="223"/>
        <v>1438</v>
      </c>
      <c r="M243" s="241">
        <f t="shared" si="225"/>
        <v>100</v>
      </c>
      <c r="N243" s="241">
        <f t="shared" si="228"/>
        <v>0</v>
      </c>
      <c r="O243" s="241">
        <f t="shared" si="215"/>
        <v>0</v>
      </c>
      <c r="P243" s="241">
        <f t="shared" si="229"/>
        <v>0</v>
      </c>
      <c r="Q243" s="242"/>
      <c r="R243" s="242"/>
      <c r="S243" s="241"/>
      <c r="T243" s="241"/>
      <c r="U243" s="241">
        <f t="shared" ref="U243:U247" si="231">O243-P243-T243</f>
        <v>0</v>
      </c>
      <c r="V243" s="241"/>
      <c r="W243" s="241"/>
      <c r="X243" s="241"/>
      <c r="Y243" s="241"/>
      <c r="Z243" s="239"/>
      <c r="AA243" s="239" t="s">
        <v>66</v>
      </c>
    </row>
    <row r="244" spans="1:27" ht="70.5" customHeight="1" x14ac:dyDescent="0.2">
      <c r="A244" s="238"/>
      <c r="B244" s="238"/>
      <c r="C244" s="250" t="s">
        <v>79</v>
      </c>
      <c r="D244" s="246" t="s">
        <v>80</v>
      </c>
      <c r="E244" s="241">
        <v>167</v>
      </c>
      <c r="F244" s="241">
        <v>167</v>
      </c>
      <c r="G244" s="241">
        <v>167</v>
      </c>
      <c r="H244" s="85">
        <v>166.684</v>
      </c>
      <c r="I244" s="85">
        <f t="shared" si="213"/>
        <v>-0.3160000000000025</v>
      </c>
      <c r="J244" s="241">
        <v>166.684</v>
      </c>
      <c r="K244" s="242">
        <f t="shared" si="201"/>
        <v>99.810778443113762</v>
      </c>
      <c r="L244" s="242">
        <f t="shared" si="223"/>
        <v>167</v>
      </c>
      <c r="M244" s="241">
        <f t="shared" si="225"/>
        <v>100</v>
      </c>
      <c r="N244" s="241">
        <f t="shared" si="228"/>
        <v>0</v>
      </c>
      <c r="O244" s="242">
        <f t="shared" si="215"/>
        <v>-0.3160000000000025</v>
      </c>
      <c r="P244" s="241">
        <f t="shared" si="229"/>
        <v>-0.27</v>
      </c>
      <c r="Q244" s="242"/>
      <c r="R244" s="242"/>
      <c r="S244" s="241">
        <v>-0.27</v>
      </c>
      <c r="T244" s="241"/>
      <c r="U244" s="241">
        <v>0</v>
      </c>
      <c r="V244" s="241"/>
      <c r="W244" s="241"/>
      <c r="X244" s="241"/>
      <c r="Y244" s="241"/>
      <c r="Z244" s="239" t="s">
        <v>66</v>
      </c>
      <c r="AA244" s="239" t="s">
        <v>66</v>
      </c>
    </row>
    <row r="245" spans="1:27" ht="63.75" x14ac:dyDescent="0.2">
      <c r="A245" s="245"/>
      <c r="B245" s="238"/>
      <c r="C245" s="250" t="s">
        <v>206</v>
      </c>
      <c r="D245" s="246" t="s">
        <v>247</v>
      </c>
      <c r="E245" s="241">
        <v>79</v>
      </c>
      <c r="F245" s="241">
        <v>79</v>
      </c>
      <c r="G245" s="241">
        <v>79</v>
      </c>
      <c r="H245" s="85">
        <v>53.124000000000002</v>
      </c>
      <c r="I245" s="85">
        <f t="shared" si="213"/>
        <v>-25.875999999999998</v>
      </c>
      <c r="J245" s="241">
        <v>53.124250000000004</v>
      </c>
      <c r="K245" s="242">
        <f t="shared" si="201"/>
        <v>67.245886075949372</v>
      </c>
      <c r="L245" s="242">
        <f t="shared" si="223"/>
        <v>79</v>
      </c>
      <c r="M245" s="241">
        <f t="shared" si="225"/>
        <v>100</v>
      </c>
      <c r="N245" s="241">
        <f t="shared" si="228"/>
        <v>0</v>
      </c>
      <c r="O245" s="241">
        <f t="shared" si="215"/>
        <v>-25.875749999999996</v>
      </c>
      <c r="P245" s="241">
        <f t="shared" si="229"/>
        <v>-25.875</v>
      </c>
      <c r="Q245" s="242"/>
      <c r="R245" s="242"/>
      <c r="S245" s="241">
        <v>-25.875</v>
      </c>
      <c r="T245" s="241"/>
      <c r="U245" s="241">
        <f t="shared" si="231"/>
        <v>-7.4999999999647571E-4</v>
      </c>
      <c r="V245" s="241"/>
      <c r="W245" s="241"/>
      <c r="X245" s="241"/>
      <c r="Y245" s="241"/>
      <c r="Z245" s="239" t="s">
        <v>66</v>
      </c>
      <c r="AA245" s="239" t="s">
        <v>66</v>
      </c>
    </row>
    <row r="246" spans="1:27" ht="67.5" customHeight="1" x14ac:dyDescent="0.2">
      <c r="A246" s="238"/>
      <c r="B246" s="238"/>
      <c r="C246" s="250" t="s">
        <v>83</v>
      </c>
      <c r="D246" s="246" t="s">
        <v>153</v>
      </c>
      <c r="E246" s="241">
        <v>46</v>
      </c>
      <c r="F246" s="241">
        <v>46</v>
      </c>
      <c r="G246" s="241">
        <v>25</v>
      </c>
      <c r="H246" s="85">
        <v>24.24</v>
      </c>
      <c r="I246" s="85">
        <f t="shared" si="213"/>
        <v>-21.76</v>
      </c>
      <c r="J246" s="241">
        <v>24.24</v>
      </c>
      <c r="K246" s="242">
        <f t="shared" si="201"/>
        <v>96.96</v>
      </c>
      <c r="L246" s="242">
        <f t="shared" si="223"/>
        <v>46</v>
      </c>
      <c r="M246" s="241">
        <f t="shared" si="225"/>
        <v>100</v>
      </c>
      <c r="N246" s="241">
        <f t="shared" si="228"/>
        <v>0</v>
      </c>
      <c r="O246" s="241">
        <f t="shared" si="215"/>
        <v>-0.76000000000000156</v>
      </c>
      <c r="P246" s="241">
        <f t="shared" si="229"/>
        <v>-0.76</v>
      </c>
      <c r="Q246" s="242"/>
      <c r="R246" s="242"/>
      <c r="S246" s="241">
        <v>-0.76</v>
      </c>
      <c r="T246" s="241"/>
      <c r="U246" s="241">
        <f t="shared" si="231"/>
        <v>-1.5543122344752192E-15</v>
      </c>
      <c r="V246" s="241"/>
      <c r="W246" s="241"/>
      <c r="X246" s="241"/>
      <c r="Y246" s="241"/>
      <c r="Z246" s="239" t="s">
        <v>66</v>
      </c>
      <c r="AA246" s="239" t="s">
        <v>66</v>
      </c>
    </row>
    <row r="247" spans="1:27" ht="35.25" customHeight="1" x14ac:dyDescent="0.2">
      <c r="A247" s="238"/>
      <c r="B247" s="238"/>
      <c r="C247" s="238" t="s">
        <v>125</v>
      </c>
      <c r="D247" s="247" t="s">
        <v>126</v>
      </c>
      <c r="E247" s="241">
        <v>2510</v>
      </c>
      <c r="F247" s="241">
        <v>1809</v>
      </c>
      <c r="G247" s="241">
        <v>1809</v>
      </c>
      <c r="H247" s="85">
        <v>1809</v>
      </c>
      <c r="I247" s="85">
        <f t="shared" si="213"/>
        <v>0</v>
      </c>
      <c r="J247" s="241">
        <v>1809</v>
      </c>
      <c r="K247" s="242">
        <f t="shared" si="201"/>
        <v>100</v>
      </c>
      <c r="L247" s="242">
        <f t="shared" si="223"/>
        <v>2510</v>
      </c>
      <c r="M247" s="241">
        <f t="shared" si="225"/>
        <v>100</v>
      </c>
      <c r="N247" s="241">
        <f t="shared" si="228"/>
        <v>0</v>
      </c>
      <c r="O247" s="241">
        <f t="shared" si="215"/>
        <v>0</v>
      </c>
      <c r="P247" s="241">
        <f t="shared" si="229"/>
        <v>0</v>
      </c>
      <c r="Q247" s="242"/>
      <c r="R247" s="242"/>
      <c r="S247" s="241"/>
      <c r="T247" s="241"/>
      <c r="U247" s="241">
        <f t="shared" si="231"/>
        <v>0</v>
      </c>
      <c r="V247" s="241"/>
      <c r="W247" s="241"/>
      <c r="X247" s="241"/>
      <c r="Y247" s="241"/>
      <c r="Z247" s="239"/>
      <c r="AA247" s="239"/>
    </row>
    <row r="248" spans="1:27" ht="63.75" x14ac:dyDescent="0.2">
      <c r="A248" s="238"/>
      <c r="B248" s="238"/>
      <c r="C248" s="250" t="s">
        <v>85</v>
      </c>
      <c r="D248" s="246" t="s">
        <v>86</v>
      </c>
      <c r="E248" s="241">
        <v>164</v>
      </c>
      <c r="F248" s="241">
        <v>164</v>
      </c>
      <c r="G248" s="241">
        <v>164</v>
      </c>
      <c r="H248" s="85">
        <v>163.47</v>
      </c>
      <c r="I248" s="85">
        <f t="shared" si="213"/>
        <v>-0.53000000000000114</v>
      </c>
      <c r="J248" s="241">
        <v>163.47</v>
      </c>
      <c r="K248" s="242">
        <f t="shared" ref="K248" si="232">(J248/G248)*100</f>
        <v>99.676829268292678</v>
      </c>
      <c r="L248" s="242">
        <f t="shared" si="223"/>
        <v>164</v>
      </c>
      <c r="M248" s="241">
        <f t="shared" si="225"/>
        <v>100</v>
      </c>
      <c r="N248" s="241">
        <f t="shared" si="228"/>
        <v>0</v>
      </c>
      <c r="O248" s="241">
        <f t="shared" si="215"/>
        <v>-0.53000000000000114</v>
      </c>
      <c r="P248" s="241">
        <f t="shared" si="229"/>
        <v>-0.53</v>
      </c>
      <c r="Q248" s="242"/>
      <c r="R248" s="242"/>
      <c r="S248" s="241">
        <v>-0.53</v>
      </c>
      <c r="T248" s="241"/>
      <c r="U248" s="241">
        <v>0</v>
      </c>
      <c r="V248" s="241"/>
      <c r="W248" s="241"/>
      <c r="X248" s="241"/>
      <c r="Y248" s="241"/>
      <c r="Z248" s="239" t="s">
        <v>66</v>
      </c>
      <c r="AA248" s="239" t="s">
        <v>66</v>
      </c>
    </row>
    <row r="249" spans="1:27" ht="84.75" customHeight="1" x14ac:dyDescent="0.2">
      <c r="A249" s="238" t="s">
        <v>154</v>
      </c>
      <c r="B249" s="238"/>
      <c r="C249" s="238"/>
      <c r="D249" s="255" t="s">
        <v>250</v>
      </c>
      <c r="E249" s="241">
        <f t="shared" ref="E249:U249" si="233">E250</f>
        <v>837491</v>
      </c>
      <c r="F249" s="241">
        <f t="shared" si="233"/>
        <v>611700</v>
      </c>
      <c r="G249" s="241">
        <f t="shared" si="233"/>
        <v>508879</v>
      </c>
      <c r="H249" s="85">
        <f t="shared" si="233"/>
        <v>544454.86199999996</v>
      </c>
      <c r="I249" s="85">
        <f t="shared" si="233"/>
        <v>-67245.138000000006</v>
      </c>
      <c r="J249" s="241">
        <f t="shared" si="233"/>
        <v>508693.52699999994</v>
      </c>
      <c r="K249" s="242">
        <f t="shared" si="201"/>
        <v>99.963552632354634</v>
      </c>
      <c r="L249" s="241">
        <f t="shared" si="233"/>
        <v>837491</v>
      </c>
      <c r="M249" s="241">
        <f t="shared" si="233"/>
        <v>1500</v>
      </c>
      <c r="N249" s="241">
        <f t="shared" si="233"/>
        <v>0</v>
      </c>
      <c r="O249" s="241">
        <f t="shared" si="233"/>
        <v>-185.47300000000445</v>
      </c>
      <c r="P249" s="241">
        <f t="shared" si="233"/>
        <v>-185.46600000000001</v>
      </c>
      <c r="Q249" s="241">
        <f t="shared" si="233"/>
        <v>0</v>
      </c>
      <c r="R249" s="241">
        <f t="shared" si="233"/>
        <v>-0.156</v>
      </c>
      <c r="S249" s="241">
        <f t="shared" si="233"/>
        <v>-185.31</v>
      </c>
      <c r="T249" s="241">
        <f t="shared" si="233"/>
        <v>0</v>
      </c>
      <c r="U249" s="241">
        <f t="shared" si="233"/>
        <v>0</v>
      </c>
      <c r="V249" s="241"/>
      <c r="W249" s="241"/>
      <c r="X249" s="241"/>
      <c r="Y249" s="241"/>
      <c r="Z249" s="280"/>
      <c r="AA249" s="279"/>
    </row>
    <row r="250" spans="1:27" ht="25.5" x14ac:dyDescent="0.2">
      <c r="A250" s="238"/>
      <c r="B250" s="238" t="s">
        <v>46</v>
      </c>
      <c r="C250" s="250"/>
      <c r="D250" s="281" t="s">
        <v>47</v>
      </c>
      <c r="E250" s="241">
        <f t="shared" ref="E250:S250" si="234">SUM(E251:E265)</f>
        <v>837491</v>
      </c>
      <c r="F250" s="241">
        <f t="shared" si="234"/>
        <v>611700</v>
      </c>
      <c r="G250" s="241">
        <f t="shared" si="234"/>
        <v>508879</v>
      </c>
      <c r="H250" s="85">
        <f t="shared" si="234"/>
        <v>544454.86199999996</v>
      </c>
      <c r="I250" s="85">
        <f t="shared" si="234"/>
        <v>-67245.138000000006</v>
      </c>
      <c r="J250" s="241">
        <f t="shared" si="234"/>
        <v>508693.52699999994</v>
      </c>
      <c r="K250" s="242">
        <f t="shared" si="201"/>
        <v>99.963552632354634</v>
      </c>
      <c r="L250" s="241">
        <f t="shared" si="234"/>
        <v>837491</v>
      </c>
      <c r="M250" s="241">
        <f t="shared" si="234"/>
        <v>1500</v>
      </c>
      <c r="N250" s="241">
        <f t="shared" si="234"/>
        <v>0</v>
      </c>
      <c r="O250" s="241">
        <f t="shared" si="234"/>
        <v>-185.47300000000445</v>
      </c>
      <c r="P250" s="241">
        <f t="shared" si="234"/>
        <v>-185.46600000000001</v>
      </c>
      <c r="Q250" s="241">
        <f t="shared" si="234"/>
        <v>0</v>
      </c>
      <c r="R250" s="241">
        <f t="shared" si="234"/>
        <v>-0.156</v>
      </c>
      <c r="S250" s="241">
        <f t="shared" si="234"/>
        <v>-185.31</v>
      </c>
      <c r="T250" s="241"/>
      <c r="U250" s="241">
        <v>0</v>
      </c>
      <c r="V250" s="241"/>
      <c r="W250" s="241"/>
      <c r="X250" s="241"/>
      <c r="Y250" s="241"/>
      <c r="Z250" s="239"/>
      <c r="AA250" s="239"/>
    </row>
    <row r="251" spans="1:27" x14ac:dyDescent="0.2">
      <c r="A251" s="238"/>
      <c r="B251" s="238"/>
      <c r="C251" s="238" t="s">
        <v>88</v>
      </c>
      <c r="D251" s="247" t="s">
        <v>49</v>
      </c>
      <c r="E251" s="241">
        <v>409717</v>
      </c>
      <c r="F251" s="241">
        <v>286200</v>
      </c>
      <c r="G251" s="241">
        <v>286200</v>
      </c>
      <c r="H251" s="85">
        <v>286200</v>
      </c>
      <c r="I251" s="85">
        <f t="shared" ref="I251:I265" si="235">H251-F251</f>
        <v>0</v>
      </c>
      <c r="J251" s="241">
        <v>286200</v>
      </c>
      <c r="K251" s="242">
        <f t="shared" si="201"/>
        <v>100</v>
      </c>
      <c r="L251" s="242">
        <f t="shared" ref="L251:L265" si="236">E251</f>
        <v>409717</v>
      </c>
      <c r="M251" s="241">
        <f t="shared" ref="M251:M256" si="237">L251/E251*100</f>
        <v>100</v>
      </c>
      <c r="N251" s="241">
        <f t="shared" ref="N251:N256" si="238">L251-E251</f>
        <v>0</v>
      </c>
      <c r="O251" s="241">
        <f t="shared" ref="O251:O265" si="239">J251-G251</f>
        <v>0</v>
      </c>
      <c r="P251" s="241">
        <f t="shared" ref="P251:P265" si="240">Q251+R251+S251</f>
        <v>0</v>
      </c>
      <c r="Q251" s="242"/>
      <c r="R251" s="242"/>
      <c r="S251" s="241"/>
      <c r="T251" s="241"/>
      <c r="U251" s="241">
        <f t="shared" ref="U251:U257" si="241">O251-P251-T251</f>
        <v>0</v>
      </c>
      <c r="V251" s="241"/>
      <c r="W251" s="241"/>
      <c r="X251" s="241"/>
      <c r="Y251" s="241"/>
      <c r="Z251" s="239"/>
      <c r="AA251" s="239"/>
    </row>
    <row r="252" spans="1:27" x14ac:dyDescent="0.2">
      <c r="A252" s="238"/>
      <c r="B252" s="238"/>
      <c r="C252" s="238" t="s">
        <v>101</v>
      </c>
      <c r="D252" s="247" t="s">
        <v>56</v>
      </c>
      <c r="E252" s="241">
        <v>11391</v>
      </c>
      <c r="F252" s="241">
        <v>8636</v>
      </c>
      <c r="G252" s="241">
        <v>8636</v>
      </c>
      <c r="H252" s="85">
        <v>8636</v>
      </c>
      <c r="I252" s="85">
        <f t="shared" si="235"/>
        <v>0</v>
      </c>
      <c r="J252" s="241">
        <v>8636</v>
      </c>
      <c r="K252" s="242">
        <f t="shared" si="201"/>
        <v>100</v>
      </c>
      <c r="L252" s="242">
        <f t="shared" si="236"/>
        <v>11391</v>
      </c>
      <c r="M252" s="241">
        <f t="shared" si="237"/>
        <v>100</v>
      </c>
      <c r="N252" s="241">
        <f t="shared" si="238"/>
        <v>0</v>
      </c>
      <c r="O252" s="241">
        <f t="shared" si="239"/>
        <v>0</v>
      </c>
      <c r="P252" s="241">
        <f t="shared" si="240"/>
        <v>0</v>
      </c>
      <c r="Q252" s="241"/>
      <c r="R252" s="242"/>
      <c r="S252" s="241"/>
      <c r="T252" s="241"/>
      <c r="U252" s="241">
        <f t="shared" si="241"/>
        <v>0</v>
      </c>
      <c r="V252" s="241"/>
      <c r="W252" s="241"/>
      <c r="X252" s="241"/>
      <c r="Y252" s="241"/>
      <c r="Z252" s="239"/>
      <c r="AA252" s="239"/>
    </row>
    <row r="253" spans="1:27" ht="38.25" x14ac:dyDescent="0.2">
      <c r="A253" s="245"/>
      <c r="B253" s="238"/>
      <c r="C253" s="250" t="s">
        <v>57</v>
      </c>
      <c r="D253" s="251" t="s">
        <v>58</v>
      </c>
      <c r="E253" s="241">
        <v>7227</v>
      </c>
      <c r="F253" s="241">
        <v>7085</v>
      </c>
      <c r="G253" s="241">
        <v>7085</v>
      </c>
      <c r="H253" s="85">
        <v>7085</v>
      </c>
      <c r="I253" s="85">
        <f t="shared" si="235"/>
        <v>0</v>
      </c>
      <c r="J253" s="241">
        <v>7085</v>
      </c>
      <c r="K253" s="242">
        <f t="shared" si="201"/>
        <v>100</v>
      </c>
      <c r="L253" s="242">
        <f t="shared" si="236"/>
        <v>7227</v>
      </c>
      <c r="M253" s="241">
        <f t="shared" si="237"/>
        <v>100</v>
      </c>
      <c r="N253" s="241">
        <f t="shared" si="238"/>
        <v>0</v>
      </c>
      <c r="O253" s="241">
        <f t="shared" si="239"/>
        <v>0</v>
      </c>
      <c r="P253" s="241">
        <f t="shared" si="240"/>
        <v>0</v>
      </c>
      <c r="Q253" s="242"/>
      <c r="R253" s="242"/>
      <c r="S253" s="241"/>
      <c r="T253" s="241"/>
      <c r="U253" s="241">
        <v>0</v>
      </c>
      <c r="V253" s="241"/>
      <c r="W253" s="241"/>
      <c r="X253" s="241"/>
      <c r="Y253" s="241"/>
      <c r="Z253" s="239"/>
      <c r="AA253" s="239"/>
    </row>
    <row r="254" spans="1:27" x14ac:dyDescent="0.2">
      <c r="A254" s="238"/>
      <c r="B254" s="238"/>
      <c r="C254" s="238" t="s">
        <v>59</v>
      </c>
      <c r="D254" s="247" t="s">
        <v>60</v>
      </c>
      <c r="E254" s="241">
        <v>21634</v>
      </c>
      <c r="F254" s="241">
        <v>15755</v>
      </c>
      <c r="G254" s="241">
        <v>15755</v>
      </c>
      <c r="H254" s="85">
        <v>15755</v>
      </c>
      <c r="I254" s="85">
        <f t="shared" si="235"/>
        <v>0</v>
      </c>
      <c r="J254" s="241">
        <v>15755</v>
      </c>
      <c r="K254" s="242">
        <f t="shared" si="201"/>
        <v>100</v>
      </c>
      <c r="L254" s="242">
        <f t="shared" si="236"/>
        <v>21634</v>
      </c>
      <c r="M254" s="241">
        <f t="shared" si="237"/>
        <v>100</v>
      </c>
      <c r="N254" s="241">
        <f t="shared" si="238"/>
        <v>0</v>
      </c>
      <c r="O254" s="241">
        <f t="shared" si="239"/>
        <v>0</v>
      </c>
      <c r="P254" s="241">
        <f t="shared" si="240"/>
        <v>0</v>
      </c>
      <c r="Q254" s="242"/>
      <c r="R254" s="242"/>
      <c r="S254" s="241"/>
      <c r="T254" s="241"/>
      <c r="U254" s="241">
        <f t="shared" si="241"/>
        <v>0</v>
      </c>
      <c r="V254" s="241"/>
      <c r="W254" s="241"/>
      <c r="X254" s="241"/>
      <c r="Y254" s="241"/>
      <c r="Z254" s="239"/>
      <c r="AA254" s="239"/>
    </row>
    <row r="255" spans="1:27" ht="39" customHeight="1" x14ac:dyDescent="0.2">
      <c r="A255" s="238"/>
      <c r="B255" s="238"/>
      <c r="C255" s="238" t="s">
        <v>61</v>
      </c>
      <c r="D255" s="247" t="s">
        <v>102</v>
      </c>
      <c r="E255" s="241">
        <v>18438</v>
      </c>
      <c r="F255" s="241">
        <v>12950</v>
      </c>
      <c r="G255" s="241">
        <v>12950</v>
      </c>
      <c r="H255" s="85">
        <v>12940</v>
      </c>
      <c r="I255" s="85">
        <f t="shared" si="235"/>
        <v>-10</v>
      </c>
      <c r="J255" s="241">
        <v>12950</v>
      </c>
      <c r="K255" s="242">
        <f t="shared" si="201"/>
        <v>100</v>
      </c>
      <c r="L255" s="242">
        <f t="shared" si="236"/>
        <v>18438</v>
      </c>
      <c r="M255" s="241">
        <f t="shared" si="237"/>
        <v>100</v>
      </c>
      <c r="N255" s="241">
        <f t="shared" si="238"/>
        <v>0</v>
      </c>
      <c r="O255" s="241">
        <f t="shared" si="239"/>
        <v>0</v>
      </c>
      <c r="P255" s="241">
        <f t="shared" si="240"/>
        <v>0</v>
      </c>
      <c r="Q255" s="242"/>
      <c r="R255" s="242"/>
      <c r="S255" s="241"/>
      <c r="T255" s="241"/>
      <c r="U255" s="241">
        <f t="shared" si="241"/>
        <v>0</v>
      </c>
      <c r="V255" s="241"/>
      <c r="W255" s="241"/>
      <c r="X255" s="241"/>
      <c r="Y255" s="241"/>
      <c r="Z255" s="239"/>
      <c r="AA255" s="239" t="s">
        <v>212</v>
      </c>
    </row>
    <row r="256" spans="1:27" ht="65.25" customHeight="1" x14ac:dyDescent="0.2">
      <c r="A256" s="238"/>
      <c r="B256" s="238"/>
      <c r="C256" s="250" t="s">
        <v>89</v>
      </c>
      <c r="D256" s="246" t="s">
        <v>110</v>
      </c>
      <c r="E256" s="241">
        <v>63</v>
      </c>
      <c r="F256" s="241">
        <v>37</v>
      </c>
      <c r="G256" s="241">
        <v>37</v>
      </c>
      <c r="H256" s="85">
        <v>36.844000000000001</v>
      </c>
      <c r="I256" s="85">
        <f t="shared" si="235"/>
        <v>-0.15599999999999881</v>
      </c>
      <c r="J256" s="241">
        <v>36.844000000000001</v>
      </c>
      <c r="K256" s="242">
        <f t="shared" si="201"/>
        <v>99.578378378378389</v>
      </c>
      <c r="L256" s="242">
        <f t="shared" si="236"/>
        <v>63</v>
      </c>
      <c r="M256" s="241">
        <f t="shared" si="237"/>
        <v>100</v>
      </c>
      <c r="N256" s="241">
        <f t="shared" si="238"/>
        <v>0</v>
      </c>
      <c r="O256" s="241">
        <f t="shared" si="239"/>
        <v>-0.15599999999999881</v>
      </c>
      <c r="P256" s="241">
        <f t="shared" si="240"/>
        <v>-0.156</v>
      </c>
      <c r="Q256" s="241"/>
      <c r="R256" s="242">
        <v>-0.156</v>
      </c>
      <c r="S256" s="241"/>
      <c r="T256" s="241"/>
      <c r="U256" s="241">
        <f t="shared" si="241"/>
        <v>1.1934897514720433E-15</v>
      </c>
      <c r="V256" s="241"/>
      <c r="W256" s="241"/>
      <c r="X256" s="241"/>
      <c r="Y256" s="241"/>
      <c r="Z256" s="239" t="s">
        <v>66</v>
      </c>
      <c r="AA256" s="239" t="s">
        <v>66</v>
      </c>
    </row>
    <row r="257" spans="1:27" ht="39" customHeight="1" x14ac:dyDescent="0.2">
      <c r="A257" s="238"/>
      <c r="B257" s="238"/>
      <c r="C257" s="238" t="s">
        <v>64</v>
      </c>
      <c r="D257" s="258" t="s">
        <v>65</v>
      </c>
      <c r="E257" s="241">
        <v>12292</v>
      </c>
      <c r="F257" s="241">
        <v>7430</v>
      </c>
      <c r="G257" s="241">
        <v>7430</v>
      </c>
      <c r="H257" s="85">
        <v>7430</v>
      </c>
      <c r="I257" s="85">
        <f t="shared" si="235"/>
        <v>0</v>
      </c>
      <c r="J257" s="241">
        <v>7430</v>
      </c>
      <c r="K257" s="242">
        <f t="shared" si="201"/>
        <v>100</v>
      </c>
      <c r="L257" s="242">
        <f t="shared" si="236"/>
        <v>12292</v>
      </c>
      <c r="M257" s="241">
        <v>100</v>
      </c>
      <c r="N257" s="241">
        <v>0</v>
      </c>
      <c r="O257" s="241">
        <f t="shared" si="239"/>
        <v>0</v>
      </c>
      <c r="P257" s="241">
        <f t="shared" si="240"/>
        <v>0</v>
      </c>
      <c r="Q257" s="241"/>
      <c r="R257" s="241"/>
      <c r="S257" s="241"/>
      <c r="T257" s="241"/>
      <c r="U257" s="241">
        <f t="shared" si="241"/>
        <v>0</v>
      </c>
      <c r="V257" s="241"/>
      <c r="W257" s="241"/>
      <c r="X257" s="241"/>
      <c r="Y257" s="241"/>
      <c r="Z257" s="239"/>
      <c r="AA257" s="239"/>
    </row>
    <row r="258" spans="1:27" ht="68.25" customHeight="1" x14ac:dyDescent="0.2">
      <c r="A258" s="238"/>
      <c r="B258" s="238"/>
      <c r="C258" s="250" t="s">
        <v>91</v>
      </c>
      <c r="D258" s="246" t="s">
        <v>92</v>
      </c>
      <c r="E258" s="241">
        <v>199690</v>
      </c>
      <c r="F258" s="241">
        <v>199690</v>
      </c>
      <c r="G258" s="241">
        <v>105378</v>
      </c>
      <c r="H258" s="85">
        <v>139963.88699999999</v>
      </c>
      <c r="I258" s="85">
        <f t="shared" si="235"/>
        <v>-59726.113000000012</v>
      </c>
      <c r="J258" s="241">
        <v>105377.91899999999</v>
      </c>
      <c r="K258" s="242">
        <f t="shared" si="201"/>
        <v>99.99992313386096</v>
      </c>
      <c r="L258" s="242">
        <f t="shared" si="236"/>
        <v>199690</v>
      </c>
      <c r="M258" s="241">
        <f t="shared" ref="M258:M266" si="242">L258/E258*100</f>
        <v>100</v>
      </c>
      <c r="N258" s="241">
        <f t="shared" ref="N258:N265" si="243">L258-E258</f>
        <v>0</v>
      </c>
      <c r="O258" s="241">
        <f t="shared" si="239"/>
        <v>-8.1000000005587935E-2</v>
      </c>
      <c r="P258" s="241">
        <f t="shared" si="240"/>
        <v>-0.08</v>
      </c>
      <c r="Q258" s="242"/>
      <c r="R258" s="242"/>
      <c r="S258" s="241">
        <v>-0.08</v>
      </c>
      <c r="T258" s="241"/>
      <c r="U258" s="241">
        <v>0</v>
      </c>
      <c r="V258" s="241"/>
      <c r="W258" s="241"/>
      <c r="X258" s="241"/>
      <c r="Y258" s="241"/>
      <c r="Z258" s="239" t="s">
        <v>66</v>
      </c>
      <c r="AA258" s="239" t="s">
        <v>66</v>
      </c>
    </row>
    <row r="259" spans="1:27" ht="66" customHeight="1" x14ac:dyDescent="0.2">
      <c r="A259" s="238"/>
      <c r="B259" s="238"/>
      <c r="C259" s="250" t="s">
        <v>93</v>
      </c>
      <c r="D259" s="246" t="s">
        <v>94</v>
      </c>
      <c r="E259" s="241">
        <v>12600</v>
      </c>
      <c r="F259" s="241">
        <v>12600</v>
      </c>
      <c r="G259" s="241">
        <v>12506</v>
      </c>
      <c r="H259" s="85">
        <v>12505.414000000001</v>
      </c>
      <c r="I259" s="85">
        <f t="shared" si="235"/>
        <v>-94.585999999999331</v>
      </c>
      <c r="J259" s="241">
        <v>12505.414000000001</v>
      </c>
      <c r="K259" s="242">
        <f t="shared" si="201"/>
        <v>99.995314249160401</v>
      </c>
      <c r="L259" s="242">
        <f t="shared" si="236"/>
        <v>12600</v>
      </c>
      <c r="M259" s="241">
        <f t="shared" si="242"/>
        <v>100</v>
      </c>
      <c r="N259" s="241">
        <f t="shared" si="243"/>
        <v>0</v>
      </c>
      <c r="O259" s="241">
        <f t="shared" si="239"/>
        <v>-0.58599999999933061</v>
      </c>
      <c r="P259" s="241">
        <f t="shared" si="240"/>
        <v>-0.58499999999999996</v>
      </c>
      <c r="Q259" s="242"/>
      <c r="R259" s="242"/>
      <c r="S259" s="241">
        <v>-0.58499999999999996</v>
      </c>
      <c r="T259" s="241"/>
      <c r="U259" s="241">
        <v>0</v>
      </c>
      <c r="V259" s="241"/>
      <c r="W259" s="241"/>
      <c r="X259" s="241"/>
      <c r="Y259" s="241"/>
      <c r="Z259" s="239" t="s">
        <v>66</v>
      </c>
      <c r="AA259" s="239" t="s">
        <v>66</v>
      </c>
    </row>
    <row r="260" spans="1:27" ht="66" customHeight="1" x14ac:dyDescent="0.2">
      <c r="A260" s="238"/>
      <c r="B260" s="238"/>
      <c r="C260" s="250" t="s">
        <v>95</v>
      </c>
      <c r="D260" s="284" t="s">
        <v>96</v>
      </c>
      <c r="E260" s="241">
        <v>1029</v>
      </c>
      <c r="F260" s="241">
        <v>1029</v>
      </c>
      <c r="G260" s="241">
        <v>785</v>
      </c>
      <c r="H260" s="85">
        <v>1028.5050000000001</v>
      </c>
      <c r="I260" s="85">
        <f t="shared" si="235"/>
        <v>-0.49499999999989086</v>
      </c>
      <c r="J260" s="241">
        <v>710</v>
      </c>
      <c r="K260" s="242">
        <f t="shared" si="201"/>
        <v>90.445859872611464</v>
      </c>
      <c r="L260" s="242">
        <f t="shared" si="236"/>
        <v>1029</v>
      </c>
      <c r="M260" s="241">
        <f t="shared" si="242"/>
        <v>100</v>
      </c>
      <c r="N260" s="241">
        <f t="shared" si="243"/>
        <v>0</v>
      </c>
      <c r="O260" s="241">
        <f t="shared" si="239"/>
        <v>-75</v>
      </c>
      <c r="P260" s="241">
        <f t="shared" si="240"/>
        <v>-75</v>
      </c>
      <c r="Q260" s="242"/>
      <c r="R260" s="242"/>
      <c r="S260" s="241">
        <v>-75</v>
      </c>
      <c r="T260" s="241"/>
      <c r="U260" s="241">
        <f t="shared" ref="U260:U263" si="244">O260-P260-T260</f>
        <v>0</v>
      </c>
      <c r="V260" s="241"/>
      <c r="W260" s="241"/>
      <c r="X260" s="241"/>
      <c r="Y260" s="241"/>
      <c r="Z260" s="239" t="s">
        <v>66</v>
      </c>
      <c r="AA260" s="239" t="s">
        <v>66</v>
      </c>
    </row>
    <row r="261" spans="1:27" ht="63.75" x14ac:dyDescent="0.2">
      <c r="A261" s="238"/>
      <c r="B261" s="238"/>
      <c r="C261" s="250" t="s">
        <v>71</v>
      </c>
      <c r="D261" s="246" t="s">
        <v>104</v>
      </c>
      <c r="E261" s="241">
        <v>6199</v>
      </c>
      <c r="F261" s="241">
        <v>6199</v>
      </c>
      <c r="G261" s="241">
        <v>3911</v>
      </c>
      <c r="H261" s="85">
        <v>3910.8539999999998</v>
      </c>
      <c r="I261" s="85">
        <f t="shared" si="235"/>
        <v>-2288.1460000000002</v>
      </c>
      <c r="J261" s="241">
        <v>3910.8539999999998</v>
      </c>
      <c r="K261" s="242">
        <f t="shared" si="201"/>
        <v>99.996266939401679</v>
      </c>
      <c r="L261" s="242">
        <f t="shared" si="236"/>
        <v>6199</v>
      </c>
      <c r="M261" s="241">
        <f t="shared" si="242"/>
        <v>100</v>
      </c>
      <c r="N261" s="241">
        <f t="shared" si="243"/>
        <v>0</v>
      </c>
      <c r="O261" s="241">
        <f t="shared" si="239"/>
        <v>-0.14600000000018554</v>
      </c>
      <c r="P261" s="241">
        <f t="shared" si="240"/>
        <v>-0.14499999999999999</v>
      </c>
      <c r="Q261" s="241"/>
      <c r="R261" s="242"/>
      <c r="S261" s="241">
        <v>-0.14499999999999999</v>
      </c>
      <c r="T261" s="241"/>
      <c r="U261" s="241">
        <f t="shared" si="244"/>
        <v>-1.0000000001855469E-3</v>
      </c>
      <c r="V261" s="241"/>
      <c r="W261" s="241"/>
      <c r="X261" s="241"/>
      <c r="Y261" s="241"/>
      <c r="Z261" s="239" t="s">
        <v>66</v>
      </c>
      <c r="AA261" s="239" t="s">
        <v>219</v>
      </c>
    </row>
    <row r="262" spans="1:27" ht="63.75" x14ac:dyDescent="0.2">
      <c r="A262" s="238"/>
      <c r="B262" s="238"/>
      <c r="C262" s="250" t="s">
        <v>97</v>
      </c>
      <c r="D262" s="246" t="s">
        <v>98</v>
      </c>
      <c r="E262" s="241">
        <v>57395</v>
      </c>
      <c r="F262" s="241">
        <v>44925</v>
      </c>
      <c r="G262" s="241">
        <v>44925</v>
      </c>
      <c r="H262" s="85">
        <v>44924.057000000001</v>
      </c>
      <c r="I262" s="85">
        <f t="shared" si="235"/>
        <v>-0.94299999999930151</v>
      </c>
      <c r="J262" s="241">
        <v>44924.057000000001</v>
      </c>
      <c r="K262" s="242">
        <f t="shared" si="201"/>
        <v>99.997900946021147</v>
      </c>
      <c r="L262" s="242">
        <f t="shared" si="236"/>
        <v>57395</v>
      </c>
      <c r="M262" s="241">
        <f t="shared" si="242"/>
        <v>100</v>
      </c>
      <c r="N262" s="241">
        <f t="shared" si="243"/>
        <v>0</v>
      </c>
      <c r="O262" s="241">
        <f t="shared" si="239"/>
        <v>-0.94299999999930151</v>
      </c>
      <c r="P262" s="241">
        <f t="shared" si="240"/>
        <v>-0.94199999999999995</v>
      </c>
      <c r="Q262" s="242"/>
      <c r="R262" s="242"/>
      <c r="S262" s="241">
        <v>-0.94199999999999995</v>
      </c>
      <c r="T262" s="241"/>
      <c r="U262" s="241">
        <f t="shared" si="244"/>
        <v>-9.9999999930155958E-4</v>
      </c>
      <c r="V262" s="241"/>
      <c r="W262" s="241"/>
      <c r="X262" s="241"/>
      <c r="Y262" s="241"/>
      <c r="Z262" s="239" t="s">
        <v>66</v>
      </c>
      <c r="AA262" s="239" t="s">
        <v>66</v>
      </c>
    </row>
    <row r="263" spans="1:27" ht="63.75" x14ac:dyDescent="0.2">
      <c r="A263" s="238"/>
      <c r="B263" s="238"/>
      <c r="C263" s="250" t="s">
        <v>73</v>
      </c>
      <c r="D263" s="246" t="s">
        <v>74</v>
      </c>
      <c r="E263" s="241">
        <v>403</v>
      </c>
      <c r="F263" s="241">
        <v>403</v>
      </c>
      <c r="G263" s="241">
        <v>241</v>
      </c>
      <c r="H263" s="85">
        <v>400.48200000000003</v>
      </c>
      <c r="I263" s="85">
        <f t="shared" si="235"/>
        <v>-2.5179999999999723</v>
      </c>
      <c r="J263" s="241">
        <v>233.62</v>
      </c>
      <c r="K263" s="242">
        <f t="shared" si="201"/>
        <v>96.937759336099589</v>
      </c>
      <c r="L263" s="242">
        <f t="shared" si="236"/>
        <v>403</v>
      </c>
      <c r="M263" s="241">
        <f t="shared" si="242"/>
        <v>100</v>
      </c>
      <c r="N263" s="241">
        <f t="shared" si="243"/>
        <v>0</v>
      </c>
      <c r="O263" s="241">
        <f t="shared" si="239"/>
        <v>-7.3799999999999955</v>
      </c>
      <c r="P263" s="241">
        <f t="shared" si="240"/>
        <v>-7.3789999999999996</v>
      </c>
      <c r="Q263" s="242"/>
      <c r="R263" s="242"/>
      <c r="S263" s="241">
        <v>-7.3789999999999996</v>
      </c>
      <c r="T263" s="241"/>
      <c r="U263" s="241">
        <f t="shared" si="244"/>
        <v>-9.9999999999589306E-4</v>
      </c>
      <c r="V263" s="241"/>
      <c r="W263" s="241"/>
      <c r="X263" s="241"/>
      <c r="Y263" s="241"/>
      <c r="Z263" s="239" t="s">
        <v>66</v>
      </c>
      <c r="AA263" s="239" t="s">
        <v>66</v>
      </c>
    </row>
    <row r="264" spans="1:27" ht="72.75" customHeight="1" x14ac:dyDescent="0.2">
      <c r="A264" s="245"/>
      <c r="B264" s="238"/>
      <c r="C264" s="250" t="s">
        <v>75</v>
      </c>
      <c r="D264" s="246" t="s">
        <v>76</v>
      </c>
      <c r="E264" s="241">
        <v>7081</v>
      </c>
      <c r="F264" s="241">
        <v>7081</v>
      </c>
      <c r="G264" s="241">
        <v>1925</v>
      </c>
      <c r="H264" s="85">
        <v>2524.1370000000002</v>
      </c>
      <c r="I264" s="85">
        <f t="shared" si="235"/>
        <v>-4556.8629999999994</v>
      </c>
      <c r="J264" s="241">
        <v>1824.1369999999999</v>
      </c>
      <c r="K264" s="242">
        <f t="shared" si="201"/>
        <v>94.760363636363635</v>
      </c>
      <c r="L264" s="242">
        <f t="shared" si="236"/>
        <v>7081</v>
      </c>
      <c r="M264" s="241">
        <f t="shared" si="242"/>
        <v>100</v>
      </c>
      <c r="N264" s="241">
        <f t="shared" si="243"/>
        <v>0</v>
      </c>
      <c r="O264" s="241">
        <f t="shared" si="239"/>
        <v>-100.86300000000006</v>
      </c>
      <c r="P264" s="241">
        <f t="shared" si="240"/>
        <v>-100.86199999999999</v>
      </c>
      <c r="Q264" s="242"/>
      <c r="R264" s="242"/>
      <c r="S264" s="242">
        <v>-100.86199999999999</v>
      </c>
      <c r="T264" s="242"/>
      <c r="U264" s="241">
        <v>0</v>
      </c>
      <c r="V264" s="241"/>
      <c r="W264" s="241"/>
      <c r="X264" s="241"/>
      <c r="Y264" s="241"/>
      <c r="Z264" s="239" t="s">
        <v>66</v>
      </c>
      <c r="AA264" s="239" t="s">
        <v>66</v>
      </c>
    </row>
    <row r="265" spans="1:27" ht="63.75" x14ac:dyDescent="0.2">
      <c r="A265" s="238"/>
      <c r="B265" s="238"/>
      <c r="C265" s="250" t="s">
        <v>77</v>
      </c>
      <c r="D265" s="246" t="s">
        <v>129</v>
      </c>
      <c r="E265" s="241">
        <v>72332</v>
      </c>
      <c r="F265" s="241">
        <v>1680</v>
      </c>
      <c r="G265" s="241">
        <v>1115</v>
      </c>
      <c r="H265" s="85">
        <v>1114.682</v>
      </c>
      <c r="I265" s="85">
        <f t="shared" si="235"/>
        <v>-565.31799999999998</v>
      </c>
      <c r="J265" s="241">
        <v>1114.682</v>
      </c>
      <c r="K265" s="242">
        <f t="shared" si="201"/>
        <v>99.971479820627806</v>
      </c>
      <c r="L265" s="242">
        <f t="shared" si="236"/>
        <v>72332</v>
      </c>
      <c r="M265" s="241">
        <f t="shared" si="242"/>
        <v>100</v>
      </c>
      <c r="N265" s="241">
        <f t="shared" si="243"/>
        <v>0</v>
      </c>
      <c r="O265" s="241">
        <f t="shared" si="239"/>
        <v>-0.31799999999998363</v>
      </c>
      <c r="P265" s="241">
        <f t="shared" si="240"/>
        <v>-0.317</v>
      </c>
      <c r="Q265" s="242"/>
      <c r="R265" s="242"/>
      <c r="S265" s="241">
        <v>-0.317</v>
      </c>
      <c r="T265" s="241"/>
      <c r="U265" s="241">
        <v>0</v>
      </c>
      <c r="V265" s="241"/>
      <c r="W265" s="241"/>
      <c r="X265" s="241"/>
      <c r="Y265" s="241"/>
      <c r="Z265" s="239" t="s">
        <v>66</v>
      </c>
      <c r="AA265" s="239" t="s">
        <v>66</v>
      </c>
    </row>
    <row r="266" spans="1:27" ht="79.5" customHeight="1" x14ac:dyDescent="0.2">
      <c r="A266" s="238" t="s">
        <v>154</v>
      </c>
      <c r="B266" s="238"/>
      <c r="C266" s="238"/>
      <c r="D266" s="427" t="s">
        <v>251</v>
      </c>
      <c r="E266" s="241">
        <f t="shared" ref="E266:J266" si="245">E267</f>
        <v>900117</v>
      </c>
      <c r="F266" s="241">
        <f t="shared" si="245"/>
        <v>680701</v>
      </c>
      <c r="G266" s="241">
        <f t="shared" si="245"/>
        <v>592211</v>
      </c>
      <c r="H266" s="85">
        <f t="shared" si="245"/>
        <v>654584.05794999993</v>
      </c>
      <c r="I266" s="85">
        <f t="shared" si="245"/>
        <v>-26116.942050000005</v>
      </c>
      <c r="J266" s="241">
        <f t="shared" si="245"/>
        <v>592179.81594999996</v>
      </c>
      <c r="K266" s="242">
        <f t="shared" si="201"/>
        <v>99.994734300781303</v>
      </c>
      <c r="L266" s="241">
        <f t="shared" ref="L266:S266" si="246">L267</f>
        <v>900117</v>
      </c>
      <c r="M266" s="241">
        <f t="shared" si="242"/>
        <v>100</v>
      </c>
      <c r="N266" s="241">
        <f t="shared" si="246"/>
        <v>0</v>
      </c>
      <c r="O266" s="241">
        <f t="shared" si="246"/>
        <v>-31.184049999999075</v>
      </c>
      <c r="P266" s="241">
        <f t="shared" si="246"/>
        <v>-31.173000000000002</v>
      </c>
      <c r="Q266" s="241">
        <f t="shared" si="246"/>
        <v>0</v>
      </c>
      <c r="R266" s="241">
        <f t="shared" si="246"/>
        <v>-0.72799999999999998</v>
      </c>
      <c r="S266" s="241">
        <f t="shared" si="246"/>
        <v>-30.445</v>
      </c>
      <c r="T266" s="241">
        <v>0</v>
      </c>
      <c r="U266" s="241">
        <v>0</v>
      </c>
      <c r="V266" s="241">
        <v>0</v>
      </c>
      <c r="W266" s="241">
        <v>0</v>
      </c>
      <c r="X266" s="241">
        <v>0</v>
      </c>
      <c r="Y266" s="241">
        <v>0</v>
      </c>
      <c r="Z266" s="282"/>
      <c r="AA266" s="239"/>
    </row>
    <row r="267" spans="1:27" ht="25.5" x14ac:dyDescent="0.2">
      <c r="A267" s="238"/>
      <c r="B267" s="238" t="s">
        <v>46</v>
      </c>
      <c r="C267" s="238"/>
      <c r="D267" s="274" t="s">
        <v>47</v>
      </c>
      <c r="E267" s="241">
        <f t="shared" ref="E267:P267" si="247">E268+E269+E270+E271+E272+E273+E274+E275+E276+E277+E278+E279+E280+E281+E282+E283+E284</f>
        <v>900117</v>
      </c>
      <c r="F267" s="241">
        <f t="shared" si="247"/>
        <v>680701</v>
      </c>
      <c r="G267" s="241">
        <f t="shared" si="247"/>
        <v>592211</v>
      </c>
      <c r="H267" s="85">
        <f t="shared" si="247"/>
        <v>654584.05794999993</v>
      </c>
      <c r="I267" s="85">
        <f t="shared" si="247"/>
        <v>-26116.942050000005</v>
      </c>
      <c r="J267" s="241">
        <f t="shared" si="247"/>
        <v>592179.81594999996</v>
      </c>
      <c r="K267" s="242">
        <f t="shared" si="201"/>
        <v>99.994734300781303</v>
      </c>
      <c r="L267" s="241">
        <f t="shared" si="247"/>
        <v>900117</v>
      </c>
      <c r="M267" s="241">
        <f t="shared" si="247"/>
        <v>1700</v>
      </c>
      <c r="N267" s="241">
        <f t="shared" si="247"/>
        <v>0</v>
      </c>
      <c r="O267" s="241">
        <f t="shared" si="247"/>
        <v>-31.184049999999075</v>
      </c>
      <c r="P267" s="241">
        <f t="shared" si="247"/>
        <v>-31.173000000000002</v>
      </c>
      <c r="Q267" s="241">
        <f>Q268+Q269+Q270+Q271+Q272+Q273+Q274+Q275+Q276+Q277+Q278+Q279+Q280+Q281+Q282+Q283+Q284</f>
        <v>0</v>
      </c>
      <c r="R267" s="241">
        <f t="shared" ref="R267:S267" si="248">R268+R269+R270+R271+R272+R273+R274+R275+R276+R277+R278+R279+R280+R281+R282+R283+R284</f>
        <v>-0.72799999999999998</v>
      </c>
      <c r="S267" s="241">
        <f t="shared" si="248"/>
        <v>-30.445</v>
      </c>
      <c r="T267" s="241">
        <f t="shared" ref="T267" si="249">T268+T269+T270+T271+T272+T273+T274+T275+T276+T277+T278+T279+T280+T281+T282+T283</f>
        <v>0</v>
      </c>
      <c r="U267" s="241">
        <f t="shared" ref="U267:Y267" si="250">+U273+U275+U276+U277+U278+U282</f>
        <v>-7.0000000001237128E-3</v>
      </c>
      <c r="V267" s="241">
        <f t="shared" si="250"/>
        <v>0</v>
      </c>
      <c r="W267" s="241">
        <f t="shared" si="250"/>
        <v>0</v>
      </c>
      <c r="X267" s="241">
        <f t="shared" si="250"/>
        <v>0</v>
      </c>
      <c r="Y267" s="241">
        <f t="shared" si="250"/>
        <v>0</v>
      </c>
      <c r="Z267" s="239"/>
      <c r="AA267" s="239"/>
    </row>
    <row r="268" spans="1:27" x14ac:dyDescent="0.2">
      <c r="A268" s="238"/>
      <c r="B268" s="238"/>
      <c r="C268" s="238" t="s">
        <v>88</v>
      </c>
      <c r="D268" s="247" t="s">
        <v>49</v>
      </c>
      <c r="E268" s="241">
        <v>447196</v>
      </c>
      <c r="F268" s="241">
        <v>332631</v>
      </c>
      <c r="G268" s="241">
        <v>332631</v>
      </c>
      <c r="H268" s="85">
        <v>332631</v>
      </c>
      <c r="I268" s="85">
        <f t="shared" ref="I268:I284" si="251">H268-F268</f>
        <v>0</v>
      </c>
      <c r="J268" s="241">
        <v>332631</v>
      </c>
      <c r="K268" s="242">
        <f t="shared" si="201"/>
        <v>100</v>
      </c>
      <c r="L268" s="242">
        <f t="shared" ref="L268:L284" si="252">E268</f>
        <v>447196</v>
      </c>
      <c r="M268" s="241">
        <v>100</v>
      </c>
      <c r="N268" s="241">
        <f t="shared" ref="N268:N272" si="253">L268-E268</f>
        <v>0</v>
      </c>
      <c r="O268" s="241">
        <f t="shared" ref="O268:O284" si="254">J268-G268</f>
        <v>0</v>
      </c>
      <c r="P268" s="241">
        <f t="shared" ref="P268:P299" si="255">Q268+R268+S268</f>
        <v>0</v>
      </c>
      <c r="Q268" s="241"/>
      <c r="R268" s="242"/>
      <c r="S268" s="242"/>
      <c r="T268" s="241"/>
      <c r="U268" s="241">
        <f t="shared" ref="U268:U272" si="256">O268-P268-T268</f>
        <v>0</v>
      </c>
      <c r="V268" s="241"/>
      <c r="W268" s="241"/>
      <c r="X268" s="241"/>
      <c r="Y268" s="241"/>
      <c r="Z268" s="239"/>
      <c r="AA268" s="239"/>
    </row>
    <row r="269" spans="1:27" x14ac:dyDescent="0.2">
      <c r="A269" s="238"/>
      <c r="B269" s="238"/>
      <c r="C269" s="238" t="s">
        <v>101</v>
      </c>
      <c r="D269" s="247" t="s">
        <v>56</v>
      </c>
      <c r="E269" s="241">
        <v>14340</v>
      </c>
      <c r="F269" s="241">
        <v>9859</v>
      </c>
      <c r="G269" s="241">
        <v>9859</v>
      </c>
      <c r="H269" s="85">
        <v>9859</v>
      </c>
      <c r="I269" s="85">
        <f t="shared" si="251"/>
        <v>0</v>
      </c>
      <c r="J269" s="241">
        <v>9859</v>
      </c>
      <c r="K269" s="242">
        <f t="shared" si="201"/>
        <v>100</v>
      </c>
      <c r="L269" s="242">
        <f t="shared" si="252"/>
        <v>14340</v>
      </c>
      <c r="M269" s="241">
        <f t="shared" ref="M269:M285" si="257">L269/E269*100</f>
        <v>100</v>
      </c>
      <c r="N269" s="241">
        <f t="shared" si="253"/>
        <v>0</v>
      </c>
      <c r="O269" s="241">
        <f t="shared" si="254"/>
        <v>0</v>
      </c>
      <c r="P269" s="241">
        <f t="shared" si="255"/>
        <v>0</v>
      </c>
      <c r="Q269" s="241"/>
      <c r="R269" s="242"/>
      <c r="S269" s="241"/>
      <c r="T269" s="241"/>
      <c r="U269" s="241">
        <f t="shared" si="256"/>
        <v>0</v>
      </c>
      <c r="V269" s="241"/>
      <c r="W269" s="241"/>
      <c r="X269" s="241"/>
      <c r="Y269" s="241"/>
      <c r="Z269" s="239"/>
      <c r="AA269" s="239"/>
    </row>
    <row r="270" spans="1:27" ht="38.25" x14ac:dyDescent="0.2">
      <c r="A270" s="245"/>
      <c r="B270" s="238"/>
      <c r="C270" s="250" t="s">
        <v>57</v>
      </c>
      <c r="D270" s="251" t="s">
        <v>58</v>
      </c>
      <c r="E270" s="241">
        <v>8715</v>
      </c>
      <c r="F270" s="241">
        <v>6432</v>
      </c>
      <c r="G270" s="241">
        <v>6432</v>
      </c>
      <c r="H270" s="85">
        <v>6432</v>
      </c>
      <c r="I270" s="85">
        <f t="shared" si="251"/>
        <v>0</v>
      </c>
      <c r="J270" s="241">
        <v>6432</v>
      </c>
      <c r="K270" s="242">
        <f t="shared" si="201"/>
        <v>100</v>
      </c>
      <c r="L270" s="242">
        <f t="shared" si="252"/>
        <v>8715</v>
      </c>
      <c r="M270" s="241">
        <f t="shared" si="257"/>
        <v>100</v>
      </c>
      <c r="N270" s="241">
        <f t="shared" si="253"/>
        <v>0</v>
      </c>
      <c r="O270" s="241">
        <f t="shared" si="254"/>
        <v>0</v>
      </c>
      <c r="P270" s="241">
        <f t="shared" si="255"/>
        <v>0</v>
      </c>
      <c r="Q270" s="242"/>
      <c r="R270" s="242"/>
      <c r="S270" s="241"/>
      <c r="T270" s="241"/>
      <c r="U270" s="241">
        <v>0</v>
      </c>
      <c r="V270" s="241"/>
      <c r="W270" s="241"/>
      <c r="X270" s="241"/>
      <c r="Y270" s="241"/>
      <c r="Z270" s="239"/>
      <c r="AA270" s="239"/>
    </row>
    <row r="271" spans="1:27" x14ac:dyDescent="0.2">
      <c r="A271" s="238"/>
      <c r="B271" s="238"/>
      <c r="C271" s="238" t="s">
        <v>59</v>
      </c>
      <c r="D271" s="247" t="s">
        <v>60</v>
      </c>
      <c r="E271" s="241">
        <v>23625</v>
      </c>
      <c r="F271" s="241">
        <v>17727</v>
      </c>
      <c r="G271" s="241">
        <v>17727</v>
      </c>
      <c r="H271" s="85">
        <v>17727</v>
      </c>
      <c r="I271" s="85">
        <f t="shared" si="251"/>
        <v>0</v>
      </c>
      <c r="J271" s="241">
        <v>17727</v>
      </c>
      <c r="K271" s="242">
        <f t="shared" si="201"/>
        <v>100</v>
      </c>
      <c r="L271" s="242">
        <f t="shared" si="252"/>
        <v>23625</v>
      </c>
      <c r="M271" s="241">
        <v>100</v>
      </c>
      <c r="N271" s="241">
        <f t="shared" si="253"/>
        <v>0</v>
      </c>
      <c r="O271" s="241">
        <f t="shared" si="254"/>
        <v>0</v>
      </c>
      <c r="P271" s="241">
        <f t="shared" si="255"/>
        <v>0</v>
      </c>
      <c r="Q271" s="241"/>
      <c r="R271" s="241"/>
      <c r="S271" s="241"/>
      <c r="T271" s="241"/>
      <c r="U271" s="241">
        <f t="shared" si="256"/>
        <v>0</v>
      </c>
      <c r="V271" s="241"/>
      <c r="W271" s="241"/>
      <c r="X271" s="241"/>
      <c r="Y271" s="241"/>
      <c r="Z271" s="239"/>
      <c r="AA271" s="239"/>
    </row>
    <row r="272" spans="1:27" ht="38.25" x14ac:dyDescent="0.2">
      <c r="A272" s="238"/>
      <c r="B272" s="238"/>
      <c r="C272" s="238" t="s">
        <v>61</v>
      </c>
      <c r="D272" s="247" t="s">
        <v>102</v>
      </c>
      <c r="E272" s="241">
        <v>20134</v>
      </c>
      <c r="F272" s="241">
        <v>14738</v>
      </c>
      <c r="G272" s="241">
        <v>14738</v>
      </c>
      <c r="H272" s="85">
        <v>14738</v>
      </c>
      <c r="I272" s="85">
        <f t="shared" si="251"/>
        <v>0</v>
      </c>
      <c r="J272" s="241">
        <v>14738</v>
      </c>
      <c r="K272" s="242">
        <f t="shared" si="201"/>
        <v>100</v>
      </c>
      <c r="L272" s="242">
        <f t="shared" si="252"/>
        <v>20134</v>
      </c>
      <c r="M272" s="241">
        <f t="shared" si="257"/>
        <v>100</v>
      </c>
      <c r="N272" s="241">
        <f t="shared" si="253"/>
        <v>0</v>
      </c>
      <c r="O272" s="241">
        <f t="shared" si="254"/>
        <v>0</v>
      </c>
      <c r="P272" s="241">
        <f t="shared" si="255"/>
        <v>0</v>
      </c>
      <c r="Q272" s="242"/>
      <c r="R272" s="242"/>
      <c r="S272" s="241"/>
      <c r="T272" s="241"/>
      <c r="U272" s="241">
        <f t="shared" si="256"/>
        <v>0</v>
      </c>
      <c r="V272" s="241"/>
      <c r="W272" s="241"/>
      <c r="X272" s="241"/>
      <c r="Y272" s="241"/>
      <c r="Z272" s="239"/>
      <c r="AA272" s="239"/>
    </row>
    <row r="273" spans="1:27" ht="68.25" customHeight="1" x14ac:dyDescent="0.2">
      <c r="A273" s="238"/>
      <c r="B273" s="238"/>
      <c r="C273" s="250" t="s">
        <v>89</v>
      </c>
      <c r="D273" s="246" t="s">
        <v>110</v>
      </c>
      <c r="E273" s="241">
        <v>334</v>
      </c>
      <c r="F273" s="241">
        <v>228</v>
      </c>
      <c r="G273" s="241">
        <v>228</v>
      </c>
      <c r="H273" s="85">
        <v>227.27099999999999</v>
      </c>
      <c r="I273" s="85">
        <f t="shared" si="251"/>
        <v>-0.72900000000001342</v>
      </c>
      <c r="J273" s="241">
        <v>227.27099999999999</v>
      </c>
      <c r="K273" s="242">
        <f t="shared" si="201"/>
        <v>99.680263157894728</v>
      </c>
      <c r="L273" s="242">
        <f t="shared" si="252"/>
        <v>334</v>
      </c>
      <c r="M273" s="241">
        <f t="shared" si="257"/>
        <v>100</v>
      </c>
      <c r="N273" s="241">
        <v>0</v>
      </c>
      <c r="O273" s="241">
        <f t="shared" si="254"/>
        <v>-0.72900000000001342</v>
      </c>
      <c r="P273" s="241">
        <f t="shared" si="255"/>
        <v>-0.72799999999999998</v>
      </c>
      <c r="Q273" s="241"/>
      <c r="R273" s="241">
        <v>-0.72799999999999998</v>
      </c>
      <c r="S273" s="241"/>
      <c r="T273" s="241"/>
      <c r="U273" s="241">
        <v>0</v>
      </c>
      <c r="V273" s="241"/>
      <c r="W273" s="241"/>
      <c r="X273" s="241"/>
      <c r="Y273" s="241"/>
      <c r="Z273" s="239" t="s">
        <v>66</v>
      </c>
      <c r="AA273" s="239" t="s">
        <v>66</v>
      </c>
    </row>
    <row r="274" spans="1:27" ht="51" x14ac:dyDescent="0.2">
      <c r="A274" s="238"/>
      <c r="B274" s="238"/>
      <c r="C274" s="238" t="s">
        <v>64</v>
      </c>
      <c r="D274" s="283" t="s">
        <v>65</v>
      </c>
      <c r="E274" s="241">
        <v>12887</v>
      </c>
      <c r="F274" s="241">
        <v>8632</v>
      </c>
      <c r="G274" s="241">
        <v>8632</v>
      </c>
      <c r="H274" s="85">
        <v>8632</v>
      </c>
      <c r="I274" s="85">
        <f t="shared" si="251"/>
        <v>0</v>
      </c>
      <c r="J274" s="241">
        <v>8632</v>
      </c>
      <c r="K274" s="242">
        <f t="shared" si="201"/>
        <v>100</v>
      </c>
      <c r="L274" s="242">
        <f t="shared" si="252"/>
        <v>12887</v>
      </c>
      <c r="M274" s="241">
        <f t="shared" si="257"/>
        <v>100</v>
      </c>
      <c r="N274" s="241">
        <f t="shared" ref="N274:N284" si="258">L274-E274</f>
        <v>0</v>
      </c>
      <c r="O274" s="241">
        <f t="shared" si="254"/>
        <v>0</v>
      </c>
      <c r="P274" s="241">
        <f t="shared" si="255"/>
        <v>0</v>
      </c>
      <c r="Q274" s="242"/>
      <c r="R274" s="242"/>
      <c r="S274" s="241"/>
      <c r="T274" s="241"/>
      <c r="U274" s="241">
        <f t="shared" ref="U274:U275" si="259">O274-P274-T274</f>
        <v>0</v>
      </c>
      <c r="V274" s="241"/>
      <c r="W274" s="241"/>
      <c r="X274" s="241"/>
      <c r="Y274" s="241"/>
      <c r="Z274" s="239"/>
      <c r="AA274" s="239"/>
    </row>
    <row r="275" spans="1:27" ht="64.5" customHeight="1" x14ac:dyDescent="0.2">
      <c r="A275" s="238"/>
      <c r="B275" s="238"/>
      <c r="C275" s="250" t="s">
        <v>91</v>
      </c>
      <c r="D275" s="246" t="s">
        <v>92</v>
      </c>
      <c r="E275" s="241">
        <v>218631</v>
      </c>
      <c r="F275" s="241">
        <v>203272</v>
      </c>
      <c r="G275" s="241">
        <v>120708</v>
      </c>
      <c r="H275" s="85">
        <v>182605.43799999999</v>
      </c>
      <c r="I275" s="85">
        <f t="shared" si="251"/>
        <v>-20666.562000000005</v>
      </c>
      <c r="J275" s="241">
        <v>120707.788</v>
      </c>
      <c r="K275" s="242">
        <f t="shared" si="201"/>
        <v>99.999824369552968</v>
      </c>
      <c r="L275" s="242">
        <f t="shared" si="252"/>
        <v>218631</v>
      </c>
      <c r="M275" s="241">
        <f t="shared" si="257"/>
        <v>100</v>
      </c>
      <c r="N275" s="241">
        <f t="shared" si="258"/>
        <v>0</v>
      </c>
      <c r="O275" s="241">
        <f t="shared" si="254"/>
        <v>-0.21199999999953434</v>
      </c>
      <c r="P275" s="241">
        <f t="shared" si="255"/>
        <v>-0.20599999999999999</v>
      </c>
      <c r="Q275" s="242"/>
      <c r="R275" s="242"/>
      <c r="S275" s="241">
        <v>-0.20599999999999999</v>
      </c>
      <c r="T275" s="241"/>
      <c r="U275" s="241">
        <f t="shared" si="259"/>
        <v>-5.99999999953435E-3</v>
      </c>
      <c r="V275" s="241"/>
      <c r="W275" s="241"/>
      <c r="X275" s="241"/>
      <c r="Y275" s="241"/>
      <c r="Z275" s="239" t="s">
        <v>66</v>
      </c>
      <c r="AA275" s="239" t="s">
        <v>66</v>
      </c>
    </row>
    <row r="276" spans="1:27" ht="68.25" customHeight="1" x14ac:dyDescent="0.2">
      <c r="A276" s="238"/>
      <c r="B276" s="238"/>
      <c r="C276" s="250" t="s">
        <v>93</v>
      </c>
      <c r="D276" s="246" t="s">
        <v>94</v>
      </c>
      <c r="E276" s="241">
        <v>13235</v>
      </c>
      <c r="F276" s="241">
        <v>12749</v>
      </c>
      <c r="G276" s="241">
        <v>12590</v>
      </c>
      <c r="H276" s="85">
        <v>12589.692999999999</v>
      </c>
      <c r="I276" s="85">
        <f t="shared" si="251"/>
        <v>-159.3070000000007</v>
      </c>
      <c r="J276" s="241">
        <v>12589.692999999999</v>
      </c>
      <c r="K276" s="242">
        <f t="shared" si="201"/>
        <v>99.997561556791098</v>
      </c>
      <c r="L276" s="242">
        <f t="shared" si="252"/>
        <v>13235</v>
      </c>
      <c r="M276" s="241">
        <f t="shared" si="257"/>
        <v>100</v>
      </c>
      <c r="N276" s="241">
        <f t="shared" si="258"/>
        <v>0</v>
      </c>
      <c r="O276" s="241">
        <f t="shared" si="254"/>
        <v>-0.30700000000069849</v>
      </c>
      <c r="P276" s="241">
        <f t="shared" si="255"/>
        <v>-0.307</v>
      </c>
      <c r="Q276" s="242"/>
      <c r="R276" s="242"/>
      <c r="S276" s="241">
        <v>-0.307</v>
      </c>
      <c r="T276" s="241"/>
      <c r="U276" s="241">
        <f>O276-P276-T276</f>
        <v>-6.9849681594291724E-13</v>
      </c>
      <c r="V276" s="241"/>
      <c r="W276" s="241"/>
      <c r="X276" s="241"/>
      <c r="Y276" s="241"/>
      <c r="Z276" s="239" t="s">
        <v>66</v>
      </c>
      <c r="AA276" s="239" t="s">
        <v>66</v>
      </c>
    </row>
    <row r="277" spans="1:27" ht="66" customHeight="1" x14ac:dyDescent="0.2">
      <c r="A277" s="238"/>
      <c r="B277" s="238"/>
      <c r="C277" s="250" t="s">
        <v>95</v>
      </c>
      <c r="D277" s="284" t="s">
        <v>96</v>
      </c>
      <c r="E277" s="241">
        <v>1659</v>
      </c>
      <c r="F277" s="241">
        <v>1659</v>
      </c>
      <c r="G277" s="241">
        <v>1659</v>
      </c>
      <c r="H277" s="85">
        <v>1658.8</v>
      </c>
      <c r="I277" s="85">
        <f t="shared" si="251"/>
        <v>-0.20000000000004547</v>
      </c>
      <c r="J277" s="241">
        <v>1658.8</v>
      </c>
      <c r="K277" s="242">
        <f t="shared" si="201"/>
        <v>99.987944544906568</v>
      </c>
      <c r="L277" s="242">
        <f t="shared" si="252"/>
        <v>1659</v>
      </c>
      <c r="M277" s="241">
        <f t="shared" si="257"/>
        <v>100</v>
      </c>
      <c r="N277" s="241">
        <f t="shared" si="258"/>
        <v>0</v>
      </c>
      <c r="O277" s="241">
        <f t="shared" si="254"/>
        <v>-0.20000000000004547</v>
      </c>
      <c r="P277" s="241">
        <f t="shared" si="255"/>
        <v>-0.2</v>
      </c>
      <c r="Q277" s="242"/>
      <c r="R277" s="242"/>
      <c r="S277" s="241">
        <v>-0.2</v>
      </c>
      <c r="T277" s="241"/>
      <c r="U277" s="241">
        <v>0</v>
      </c>
      <c r="V277" s="241"/>
      <c r="W277" s="241"/>
      <c r="X277" s="241"/>
      <c r="Y277" s="241"/>
      <c r="Z277" s="239" t="s">
        <v>66</v>
      </c>
      <c r="AA277" s="239" t="s">
        <v>66</v>
      </c>
    </row>
    <row r="278" spans="1:27" ht="25.5" x14ac:dyDescent="0.2">
      <c r="A278" s="238"/>
      <c r="B278" s="238"/>
      <c r="C278" s="238" t="s">
        <v>71</v>
      </c>
      <c r="D278" s="247" t="s">
        <v>104</v>
      </c>
      <c r="E278" s="241">
        <v>5508</v>
      </c>
      <c r="F278" s="241">
        <v>5508</v>
      </c>
      <c r="G278" s="241">
        <v>5508</v>
      </c>
      <c r="H278" s="85">
        <v>5507.9999500000004</v>
      </c>
      <c r="I278" s="85">
        <f t="shared" si="251"/>
        <v>-4.999999964638846E-5</v>
      </c>
      <c r="J278" s="241">
        <v>5507.9999500000004</v>
      </c>
      <c r="K278" s="242">
        <f t="shared" si="201"/>
        <v>99.999999092229487</v>
      </c>
      <c r="L278" s="242">
        <f t="shared" si="252"/>
        <v>5508</v>
      </c>
      <c r="M278" s="241">
        <f t="shared" si="257"/>
        <v>100</v>
      </c>
      <c r="N278" s="241">
        <f t="shared" si="258"/>
        <v>0</v>
      </c>
      <c r="O278" s="241">
        <f t="shared" si="254"/>
        <v>-4.999999964638846E-5</v>
      </c>
      <c r="P278" s="241">
        <f t="shared" si="255"/>
        <v>0</v>
      </c>
      <c r="Q278" s="242"/>
      <c r="R278" s="242"/>
      <c r="S278" s="241"/>
      <c r="T278" s="241"/>
      <c r="U278" s="241">
        <v>0</v>
      </c>
      <c r="V278" s="241"/>
      <c r="W278" s="241"/>
      <c r="X278" s="241"/>
      <c r="Y278" s="241"/>
      <c r="Z278" s="239"/>
      <c r="AA278" s="239"/>
    </row>
    <row r="279" spans="1:27" ht="63.75" x14ac:dyDescent="0.2">
      <c r="A279" s="238"/>
      <c r="B279" s="238"/>
      <c r="C279" s="250" t="s">
        <v>97</v>
      </c>
      <c r="D279" s="246" t="s">
        <v>98</v>
      </c>
      <c r="E279" s="241">
        <v>83972</v>
      </c>
      <c r="F279" s="241">
        <v>57204</v>
      </c>
      <c r="G279" s="241">
        <v>57204</v>
      </c>
      <c r="H279" s="85">
        <v>57202.235000000001</v>
      </c>
      <c r="I279" s="85">
        <f t="shared" si="251"/>
        <v>-1.7649999999994179</v>
      </c>
      <c r="J279" s="241">
        <v>57202.235000000001</v>
      </c>
      <c r="K279" s="242">
        <f t="shared" si="201"/>
        <v>99.996914551429967</v>
      </c>
      <c r="L279" s="242">
        <f t="shared" si="252"/>
        <v>83972</v>
      </c>
      <c r="M279" s="241">
        <f t="shared" si="257"/>
        <v>100</v>
      </c>
      <c r="N279" s="241">
        <f t="shared" si="258"/>
        <v>0</v>
      </c>
      <c r="O279" s="241">
        <f t="shared" si="254"/>
        <v>-1.7649999999994179</v>
      </c>
      <c r="P279" s="241">
        <f t="shared" si="255"/>
        <v>-1.764</v>
      </c>
      <c r="Q279" s="242"/>
      <c r="R279" s="242"/>
      <c r="S279" s="241">
        <v>-1.764</v>
      </c>
      <c r="T279" s="241"/>
      <c r="U279" s="241">
        <v>0</v>
      </c>
      <c r="V279" s="241"/>
      <c r="W279" s="241"/>
      <c r="X279" s="241"/>
      <c r="Y279" s="241"/>
      <c r="Z279" s="239" t="s">
        <v>66</v>
      </c>
      <c r="AA279" s="239" t="s">
        <v>66</v>
      </c>
    </row>
    <row r="280" spans="1:27" ht="63.75" x14ac:dyDescent="0.2">
      <c r="A280" s="245"/>
      <c r="B280" s="238"/>
      <c r="C280" s="250" t="s">
        <v>73</v>
      </c>
      <c r="D280" s="246" t="s">
        <v>74</v>
      </c>
      <c r="E280" s="241">
        <v>419</v>
      </c>
      <c r="F280" s="241">
        <v>419</v>
      </c>
      <c r="G280" s="241">
        <v>315</v>
      </c>
      <c r="H280" s="85">
        <v>418.99900000000002</v>
      </c>
      <c r="I280" s="85">
        <f t="shared" si="251"/>
        <v>-9.9999999997635314E-4</v>
      </c>
      <c r="J280" s="241">
        <v>312.40699999999998</v>
      </c>
      <c r="K280" s="242">
        <f t="shared" si="201"/>
        <v>99.176825396825393</v>
      </c>
      <c r="L280" s="242">
        <f t="shared" si="252"/>
        <v>419</v>
      </c>
      <c r="M280" s="241">
        <f t="shared" si="257"/>
        <v>100</v>
      </c>
      <c r="N280" s="241">
        <f t="shared" si="258"/>
        <v>0</v>
      </c>
      <c r="O280" s="241">
        <f t="shared" si="254"/>
        <v>-2.5930000000000177</v>
      </c>
      <c r="P280" s="241">
        <f t="shared" si="255"/>
        <v>-2.5920000000000001</v>
      </c>
      <c r="Q280" s="242"/>
      <c r="R280" s="242"/>
      <c r="S280" s="241">
        <v>-2.5920000000000001</v>
      </c>
      <c r="T280" s="241"/>
      <c r="U280" s="241">
        <v>0</v>
      </c>
      <c r="V280" s="241"/>
      <c r="W280" s="241"/>
      <c r="X280" s="241"/>
      <c r="Y280" s="241"/>
      <c r="Z280" s="239" t="s">
        <v>66</v>
      </c>
      <c r="AA280" s="239" t="s">
        <v>66</v>
      </c>
    </row>
    <row r="281" spans="1:27" ht="87.75" customHeight="1" x14ac:dyDescent="0.2">
      <c r="A281" s="245"/>
      <c r="B281" s="238"/>
      <c r="C281" s="250" t="s">
        <v>75</v>
      </c>
      <c r="D281" s="246" t="s">
        <v>76</v>
      </c>
      <c r="E281" s="241">
        <v>7393</v>
      </c>
      <c r="F281" s="241">
        <v>7393</v>
      </c>
      <c r="G281" s="241">
        <v>2125</v>
      </c>
      <c r="H281" s="85">
        <v>2524.1370000000002</v>
      </c>
      <c r="I281" s="85">
        <f t="shared" si="251"/>
        <v>-4868.8629999999994</v>
      </c>
      <c r="J281" s="241">
        <v>2124.1370000000002</v>
      </c>
      <c r="K281" s="242">
        <f t="shared" si="201"/>
        <v>99.959388235294128</v>
      </c>
      <c r="L281" s="242">
        <f t="shared" si="252"/>
        <v>7393</v>
      </c>
      <c r="M281" s="241">
        <f t="shared" si="257"/>
        <v>100</v>
      </c>
      <c r="N281" s="241">
        <f t="shared" si="258"/>
        <v>0</v>
      </c>
      <c r="O281" s="241">
        <f t="shared" si="254"/>
        <v>-0.86299999999982901</v>
      </c>
      <c r="P281" s="241">
        <f t="shared" si="255"/>
        <v>-0.86199999999999999</v>
      </c>
      <c r="Q281" s="242"/>
      <c r="R281" s="242"/>
      <c r="S281" s="242">
        <v>-0.86199999999999999</v>
      </c>
      <c r="T281" s="242"/>
      <c r="U281" s="241">
        <v>0</v>
      </c>
      <c r="V281" s="241"/>
      <c r="W281" s="241"/>
      <c r="X281" s="241"/>
      <c r="Y281" s="241"/>
      <c r="Z281" s="239" t="s">
        <v>66</v>
      </c>
      <c r="AA281" s="239" t="s">
        <v>229</v>
      </c>
    </row>
    <row r="282" spans="1:27" ht="69" customHeight="1" x14ac:dyDescent="0.2">
      <c r="A282" s="238"/>
      <c r="B282" s="238"/>
      <c r="C282" s="250" t="s">
        <v>77</v>
      </c>
      <c r="D282" s="246" t="s">
        <v>78</v>
      </c>
      <c r="E282" s="241">
        <v>41372</v>
      </c>
      <c r="F282" s="241">
        <v>1553</v>
      </c>
      <c r="G282" s="241">
        <v>1158</v>
      </c>
      <c r="H282" s="85">
        <v>1157.7550000000001</v>
      </c>
      <c r="I282" s="85">
        <f t="shared" si="251"/>
        <v>-395.24499999999989</v>
      </c>
      <c r="J282" s="241">
        <v>1157.7550000000001</v>
      </c>
      <c r="K282" s="242">
        <f t="shared" si="201"/>
        <v>99.97884283246978</v>
      </c>
      <c r="L282" s="242">
        <f t="shared" si="252"/>
        <v>41372</v>
      </c>
      <c r="M282" s="241">
        <f t="shared" si="257"/>
        <v>100</v>
      </c>
      <c r="N282" s="241">
        <f t="shared" si="258"/>
        <v>0</v>
      </c>
      <c r="O282" s="242">
        <f t="shared" si="254"/>
        <v>-0.24499999999989086</v>
      </c>
      <c r="P282" s="241">
        <f t="shared" si="255"/>
        <v>-0.24399999999999999</v>
      </c>
      <c r="Q282" s="242"/>
      <c r="R282" s="242"/>
      <c r="S282" s="241">
        <v>-0.24399999999999999</v>
      </c>
      <c r="T282" s="241"/>
      <c r="U282" s="241">
        <f t="shared" ref="U282:U288" si="260">O282-P282-T282</f>
        <v>-9.9999999989086596E-4</v>
      </c>
      <c r="V282" s="241"/>
      <c r="W282" s="241"/>
      <c r="X282" s="241"/>
      <c r="Y282" s="241"/>
      <c r="Z282" s="239" t="s">
        <v>66</v>
      </c>
      <c r="AA282" s="239" t="s">
        <v>66</v>
      </c>
    </row>
    <row r="283" spans="1:27" ht="70.5" customHeight="1" x14ac:dyDescent="0.2">
      <c r="A283" s="238"/>
      <c r="B283" s="238"/>
      <c r="C283" s="250" t="s">
        <v>79</v>
      </c>
      <c r="D283" s="246" t="s">
        <v>80</v>
      </c>
      <c r="E283" s="241">
        <v>673</v>
      </c>
      <c r="F283" s="241">
        <v>673</v>
      </c>
      <c r="G283" s="241">
        <v>673</v>
      </c>
      <c r="H283" s="85">
        <v>672.73</v>
      </c>
      <c r="I283" s="85">
        <f t="shared" si="251"/>
        <v>-0.26999999999998181</v>
      </c>
      <c r="J283" s="241">
        <v>672.73</v>
      </c>
      <c r="K283" s="242">
        <f t="shared" si="201"/>
        <v>99.95988112927192</v>
      </c>
      <c r="L283" s="242">
        <f t="shared" si="252"/>
        <v>673</v>
      </c>
      <c r="M283" s="241">
        <f t="shared" si="257"/>
        <v>100</v>
      </c>
      <c r="N283" s="241">
        <f t="shared" si="258"/>
        <v>0</v>
      </c>
      <c r="O283" s="242">
        <f t="shared" si="254"/>
        <v>-0.26999999999998181</v>
      </c>
      <c r="P283" s="241">
        <f t="shared" si="255"/>
        <v>-0.27</v>
      </c>
      <c r="Q283" s="242"/>
      <c r="R283" s="242"/>
      <c r="S283" s="241">
        <v>-0.27</v>
      </c>
      <c r="T283" s="241"/>
      <c r="U283" s="241">
        <v>0</v>
      </c>
      <c r="V283" s="241"/>
      <c r="W283" s="241"/>
      <c r="X283" s="241"/>
      <c r="Y283" s="241"/>
      <c r="Z283" s="239" t="s">
        <v>66</v>
      </c>
      <c r="AA283" s="239" t="s">
        <v>66</v>
      </c>
    </row>
    <row r="284" spans="1:27" ht="63.75" x14ac:dyDescent="0.2">
      <c r="A284" s="238"/>
      <c r="B284" s="238"/>
      <c r="C284" s="238" t="s">
        <v>83</v>
      </c>
      <c r="D284" s="247" t="s">
        <v>153</v>
      </c>
      <c r="E284" s="241">
        <v>24</v>
      </c>
      <c r="F284" s="241">
        <v>24</v>
      </c>
      <c r="G284" s="241">
        <v>24</v>
      </c>
      <c r="H284" s="85">
        <v>0</v>
      </c>
      <c r="I284" s="85">
        <f t="shared" si="251"/>
        <v>-24</v>
      </c>
      <c r="J284" s="241">
        <v>0</v>
      </c>
      <c r="K284" s="242">
        <f t="shared" si="201"/>
        <v>0</v>
      </c>
      <c r="L284" s="242">
        <f t="shared" si="252"/>
        <v>24</v>
      </c>
      <c r="M284" s="241">
        <f t="shared" si="257"/>
        <v>100</v>
      </c>
      <c r="N284" s="241">
        <f t="shared" si="258"/>
        <v>0</v>
      </c>
      <c r="O284" s="241">
        <f t="shared" si="254"/>
        <v>-24</v>
      </c>
      <c r="P284" s="241">
        <f t="shared" si="255"/>
        <v>-24</v>
      </c>
      <c r="Q284" s="242"/>
      <c r="R284" s="242"/>
      <c r="S284" s="241">
        <v>-24</v>
      </c>
      <c r="T284" s="241"/>
      <c r="U284" s="241">
        <f t="shared" si="260"/>
        <v>0</v>
      </c>
      <c r="V284" s="241"/>
      <c r="W284" s="241"/>
      <c r="X284" s="241"/>
      <c r="Y284" s="241"/>
      <c r="Z284" s="239" t="s">
        <v>66</v>
      </c>
      <c r="AA284" s="239" t="s">
        <v>66</v>
      </c>
    </row>
    <row r="285" spans="1:27" ht="79.5" customHeight="1" x14ac:dyDescent="0.2">
      <c r="A285" s="238" t="s">
        <v>154</v>
      </c>
      <c r="B285" s="238"/>
      <c r="C285" s="238"/>
      <c r="D285" s="46" t="s">
        <v>263</v>
      </c>
      <c r="E285" s="241">
        <f t="shared" ref="E285:J285" si="261">E286</f>
        <v>485186</v>
      </c>
      <c r="F285" s="241">
        <f t="shared" si="261"/>
        <v>421533</v>
      </c>
      <c r="G285" s="241">
        <f t="shared" si="261"/>
        <v>360587</v>
      </c>
      <c r="H285" s="85">
        <f t="shared" si="261"/>
        <v>396746.13</v>
      </c>
      <c r="I285" s="85">
        <f t="shared" si="261"/>
        <v>-24786.87</v>
      </c>
      <c r="J285" s="241">
        <f t="shared" si="261"/>
        <v>356894.19999999995</v>
      </c>
      <c r="K285" s="242">
        <f t="shared" ref="K285:K347" si="262">(J285/G285)*100</f>
        <v>98.975892087069127</v>
      </c>
      <c r="L285" s="241">
        <f t="shared" ref="L285:S285" si="263">L286</f>
        <v>485186</v>
      </c>
      <c r="M285" s="241">
        <f t="shared" si="257"/>
        <v>100</v>
      </c>
      <c r="N285" s="241">
        <f t="shared" si="263"/>
        <v>0</v>
      </c>
      <c r="O285" s="241">
        <f t="shared" si="263"/>
        <v>-3692.8</v>
      </c>
      <c r="P285" s="241">
        <f t="shared" si="263"/>
        <v>-3692.7979999999998</v>
      </c>
      <c r="Q285" s="241">
        <f t="shared" si="263"/>
        <v>0</v>
      </c>
      <c r="R285" s="241">
        <f t="shared" si="263"/>
        <v>-515.15</v>
      </c>
      <c r="S285" s="241">
        <f t="shared" si="263"/>
        <v>-3177.6480000000001</v>
      </c>
      <c r="T285" s="241">
        <v>0</v>
      </c>
      <c r="U285" s="241">
        <v>0</v>
      </c>
      <c r="V285" s="241">
        <v>0</v>
      </c>
      <c r="W285" s="241">
        <v>0</v>
      </c>
      <c r="X285" s="241">
        <v>0</v>
      </c>
      <c r="Y285" s="241">
        <v>0</v>
      </c>
      <c r="Z285" s="276"/>
      <c r="AA285" s="239"/>
    </row>
    <row r="286" spans="1:27" ht="25.5" x14ac:dyDescent="0.2">
      <c r="A286" s="238"/>
      <c r="B286" s="238" t="s">
        <v>46</v>
      </c>
      <c r="C286" s="238"/>
      <c r="D286" s="269" t="s">
        <v>47</v>
      </c>
      <c r="E286" s="241">
        <f t="shared" ref="E286:J286" si="264">E287+E288+E289+E290+E291+E293+E294+E295+E297+E298+E299+E292+E296</f>
        <v>485186</v>
      </c>
      <c r="F286" s="241">
        <f t="shared" si="264"/>
        <v>421533</v>
      </c>
      <c r="G286" s="241">
        <f t="shared" si="264"/>
        <v>360587</v>
      </c>
      <c r="H286" s="85">
        <f t="shared" si="264"/>
        <v>396746.13</v>
      </c>
      <c r="I286" s="85">
        <f t="shared" si="264"/>
        <v>-24786.87</v>
      </c>
      <c r="J286" s="241">
        <f t="shared" si="264"/>
        <v>356894.19999999995</v>
      </c>
      <c r="K286" s="242">
        <f t="shared" si="262"/>
        <v>98.975892087069127</v>
      </c>
      <c r="L286" s="241">
        <f t="shared" ref="L286:Q286" si="265">L287+L288+L289+L290+L291+L293+L294+L295+L297+L298+L299+L292+L296</f>
        <v>485186</v>
      </c>
      <c r="M286" s="241">
        <v>100</v>
      </c>
      <c r="N286" s="241">
        <f t="shared" si="265"/>
        <v>0</v>
      </c>
      <c r="O286" s="241">
        <f t="shared" si="265"/>
        <v>-3692.8</v>
      </c>
      <c r="P286" s="241">
        <f t="shared" si="265"/>
        <v>-3692.7979999999998</v>
      </c>
      <c r="Q286" s="241">
        <f t="shared" si="265"/>
        <v>0</v>
      </c>
      <c r="R286" s="241">
        <f t="shared" ref="R286:Y286" si="266">SUM(R287:R299)</f>
        <v>-515.15</v>
      </c>
      <c r="S286" s="241">
        <f t="shared" si="266"/>
        <v>-3177.6480000000001</v>
      </c>
      <c r="T286" s="241">
        <f t="shared" si="266"/>
        <v>0</v>
      </c>
      <c r="U286" s="241">
        <f t="shared" si="266"/>
        <v>-2.0000000000379714E-3</v>
      </c>
      <c r="V286" s="241">
        <f t="shared" si="266"/>
        <v>0</v>
      </c>
      <c r="W286" s="241">
        <f t="shared" si="266"/>
        <v>0</v>
      </c>
      <c r="X286" s="241">
        <f t="shared" si="266"/>
        <v>0</v>
      </c>
      <c r="Y286" s="241">
        <f t="shared" si="266"/>
        <v>0</v>
      </c>
      <c r="Z286" s="239"/>
      <c r="AA286" s="239"/>
    </row>
    <row r="287" spans="1:27" x14ac:dyDescent="0.2">
      <c r="A287" s="238"/>
      <c r="B287" s="238"/>
      <c r="C287" s="238" t="s">
        <v>88</v>
      </c>
      <c r="D287" s="247" t="s">
        <v>49</v>
      </c>
      <c r="E287" s="241">
        <v>226830</v>
      </c>
      <c r="F287" s="241">
        <v>175297</v>
      </c>
      <c r="G287" s="241">
        <v>175297</v>
      </c>
      <c r="H287" s="443">
        <v>175297</v>
      </c>
      <c r="I287" s="85">
        <f t="shared" ref="I287:I299" si="267">H287-F287</f>
        <v>0</v>
      </c>
      <c r="J287" s="241">
        <v>175297</v>
      </c>
      <c r="K287" s="242">
        <f t="shared" si="262"/>
        <v>100</v>
      </c>
      <c r="L287" s="242">
        <f t="shared" ref="L287:L300" si="268">E287</f>
        <v>226830</v>
      </c>
      <c r="M287" s="241">
        <v>100</v>
      </c>
      <c r="N287" s="241">
        <f t="shared" ref="N287:N291" si="269">L287-E287</f>
        <v>0</v>
      </c>
      <c r="O287" s="241">
        <f t="shared" ref="O287:O299" si="270">J287-G287</f>
        <v>0</v>
      </c>
      <c r="P287" s="241">
        <f t="shared" si="255"/>
        <v>0</v>
      </c>
      <c r="Q287" s="241"/>
      <c r="R287" s="242"/>
      <c r="S287" s="242"/>
      <c r="T287" s="241"/>
      <c r="U287" s="241">
        <f t="shared" si="260"/>
        <v>0</v>
      </c>
      <c r="V287" s="241"/>
      <c r="W287" s="241"/>
      <c r="X287" s="241"/>
      <c r="Y287" s="241"/>
      <c r="Z287" s="239"/>
      <c r="AA287" s="239"/>
    </row>
    <row r="288" spans="1:27" x14ac:dyDescent="0.2">
      <c r="A288" s="238"/>
      <c r="B288" s="238"/>
      <c r="C288" s="238" t="s">
        <v>101</v>
      </c>
      <c r="D288" s="247" t="s">
        <v>56</v>
      </c>
      <c r="E288" s="241">
        <v>8004</v>
      </c>
      <c r="F288" s="241">
        <v>6735</v>
      </c>
      <c r="G288" s="241">
        <v>6735</v>
      </c>
      <c r="H288" s="85">
        <v>6735</v>
      </c>
      <c r="I288" s="85">
        <f t="shared" si="267"/>
        <v>0</v>
      </c>
      <c r="J288" s="241">
        <v>6735</v>
      </c>
      <c r="K288" s="242">
        <f t="shared" si="262"/>
        <v>100</v>
      </c>
      <c r="L288" s="242">
        <f t="shared" si="268"/>
        <v>8004</v>
      </c>
      <c r="M288" s="241">
        <f t="shared" ref="M288:M290" si="271">L288/E288*100</f>
        <v>100</v>
      </c>
      <c r="N288" s="241">
        <f t="shared" si="269"/>
        <v>0</v>
      </c>
      <c r="O288" s="241">
        <f t="shared" si="270"/>
        <v>0</v>
      </c>
      <c r="P288" s="241">
        <f t="shared" si="255"/>
        <v>0</v>
      </c>
      <c r="Q288" s="241"/>
      <c r="R288" s="242"/>
      <c r="S288" s="241"/>
      <c r="T288" s="241"/>
      <c r="U288" s="241">
        <f t="shared" si="260"/>
        <v>0</v>
      </c>
      <c r="V288" s="241"/>
      <c r="W288" s="241"/>
      <c r="X288" s="241"/>
      <c r="Y288" s="241"/>
      <c r="Z288" s="239"/>
      <c r="AA288" s="239"/>
    </row>
    <row r="289" spans="1:27" ht="63.75" x14ac:dyDescent="0.2">
      <c r="A289" s="245"/>
      <c r="B289" s="238"/>
      <c r="C289" s="250" t="s">
        <v>57</v>
      </c>
      <c r="D289" s="251" t="s">
        <v>58</v>
      </c>
      <c r="E289" s="241">
        <v>5882</v>
      </c>
      <c r="F289" s="241">
        <v>3950</v>
      </c>
      <c r="G289" s="241">
        <v>3950</v>
      </c>
      <c r="H289" s="85">
        <v>3869.049</v>
      </c>
      <c r="I289" s="85">
        <f t="shared" si="267"/>
        <v>-80.951000000000022</v>
      </c>
      <c r="J289" s="241">
        <v>3869.049</v>
      </c>
      <c r="K289" s="242">
        <f t="shared" si="262"/>
        <v>97.950607594936713</v>
      </c>
      <c r="L289" s="242">
        <f t="shared" si="268"/>
        <v>5882</v>
      </c>
      <c r="M289" s="241">
        <f t="shared" si="271"/>
        <v>100</v>
      </c>
      <c r="N289" s="241">
        <f t="shared" si="269"/>
        <v>0</v>
      </c>
      <c r="O289" s="241">
        <f t="shared" si="270"/>
        <v>-80.951000000000022</v>
      </c>
      <c r="P289" s="241">
        <f t="shared" si="255"/>
        <v>-80.950999999999993</v>
      </c>
      <c r="Q289" s="242"/>
      <c r="R289" s="242">
        <v>-80.950999999999993</v>
      </c>
      <c r="S289" s="241"/>
      <c r="T289" s="241"/>
      <c r="U289" s="241">
        <v>0</v>
      </c>
      <c r="V289" s="241"/>
      <c r="W289" s="241"/>
      <c r="X289" s="241"/>
      <c r="Y289" s="241"/>
      <c r="Z289" s="239" t="s">
        <v>66</v>
      </c>
      <c r="AA289" s="239" t="s">
        <v>50</v>
      </c>
    </row>
    <row r="290" spans="1:27" x14ac:dyDescent="0.2">
      <c r="A290" s="238"/>
      <c r="B290" s="238"/>
      <c r="C290" s="238" t="s">
        <v>59</v>
      </c>
      <c r="D290" s="247" t="s">
        <v>60</v>
      </c>
      <c r="E290" s="241">
        <v>11927</v>
      </c>
      <c r="F290" s="241">
        <v>8936</v>
      </c>
      <c r="G290" s="241">
        <v>8936</v>
      </c>
      <c r="H290" s="85">
        <v>8936</v>
      </c>
      <c r="I290" s="85">
        <f t="shared" si="267"/>
        <v>0</v>
      </c>
      <c r="J290" s="241">
        <v>8936</v>
      </c>
      <c r="K290" s="242">
        <f t="shared" si="262"/>
        <v>100</v>
      </c>
      <c r="L290" s="242">
        <f t="shared" si="268"/>
        <v>11927</v>
      </c>
      <c r="M290" s="241">
        <f t="shared" si="271"/>
        <v>100</v>
      </c>
      <c r="N290" s="241">
        <f t="shared" si="269"/>
        <v>0</v>
      </c>
      <c r="O290" s="241">
        <f t="shared" si="270"/>
        <v>0</v>
      </c>
      <c r="P290" s="241">
        <f t="shared" si="255"/>
        <v>0</v>
      </c>
      <c r="Q290" s="241"/>
      <c r="R290" s="242"/>
      <c r="S290" s="241"/>
      <c r="T290" s="241"/>
      <c r="U290" s="241">
        <f t="shared" ref="U290:U293" si="272">O290-P290-T290</f>
        <v>0</v>
      </c>
      <c r="V290" s="241"/>
      <c r="W290" s="241"/>
      <c r="X290" s="241"/>
      <c r="Y290" s="241"/>
      <c r="Z290" s="239"/>
      <c r="AA290" s="239"/>
    </row>
    <row r="291" spans="1:27" ht="63.75" x14ac:dyDescent="0.2">
      <c r="A291" s="238"/>
      <c r="B291" s="238"/>
      <c r="C291" s="238" t="s">
        <v>61</v>
      </c>
      <c r="D291" s="247" t="s">
        <v>102</v>
      </c>
      <c r="E291" s="241">
        <v>10165</v>
      </c>
      <c r="F291" s="241">
        <v>6914</v>
      </c>
      <c r="G291" s="241">
        <v>6914</v>
      </c>
      <c r="H291" s="85">
        <v>6648.357</v>
      </c>
      <c r="I291" s="85">
        <f t="shared" si="267"/>
        <v>-265.64300000000003</v>
      </c>
      <c r="J291" s="241">
        <v>6648.357</v>
      </c>
      <c r="K291" s="242">
        <f t="shared" si="262"/>
        <v>96.157897020538044</v>
      </c>
      <c r="L291" s="242">
        <f t="shared" si="268"/>
        <v>10165</v>
      </c>
      <c r="M291" s="241">
        <v>100</v>
      </c>
      <c r="N291" s="241">
        <f t="shared" si="269"/>
        <v>0</v>
      </c>
      <c r="O291" s="241">
        <f t="shared" si="270"/>
        <v>-265.64300000000003</v>
      </c>
      <c r="P291" s="241">
        <f t="shared" si="255"/>
        <v>-265.64299999999997</v>
      </c>
      <c r="Q291" s="241"/>
      <c r="R291" s="241">
        <v>-265.64299999999997</v>
      </c>
      <c r="S291" s="241"/>
      <c r="T291" s="241"/>
      <c r="U291" s="241">
        <f t="shared" si="272"/>
        <v>-5.6843418860808015E-14</v>
      </c>
      <c r="V291" s="241"/>
      <c r="W291" s="241"/>
      <c r="X291" s="241"/>
      <c r="Y291" s="241"/>
      <c r="Z291" s="239" t="s">
        <v>66</v>
      </c>
      <c r="AA291" s="239" t="s">
        <v>50</v>
      </c>
    </row>
    <row r="292" spans="1:27" ht="25.5" x14ac:dyDescent="0.2">
      <c r="A292" s="238"/>
      <c r="B292" s="238"/>
      <c r="C292" s="238" t="s">
        <v>89</v>
      </c>
      <c r="D292" s="247" t="s">
        <v>110</v>
      </c>
      <c r="E292" s="241">
        <v>28</v>
      </c>
      <c r="F292" s="241">
        <v>0</v>
      </c>
      <c r="G292" s="241">
        <v>0</v>
      </c>
      <c r="H292" s="85">
        <v>0</v>
      </c>
      <c r="I292" s="85">
        <f t="shared" si="267"/>
        <v>0</v>
      </c>
      <c r="J292" s="241">
        <v>0</v>
      </c>
      <c r="K292" s="242">
        <v>0</v>
      </c>
      <c r="L292" s="242">
        <f t="shared" si="268"/>
        <v>28</v>
      </c>
      <c r="M292" s="241">
        <f t="shared" ref="M292:M300" si="273">L292/E292*100</f>
        <v>100</v>
      </c>
      <c r="N292" s="241">
        <v>0</v>
      </c>
      <c r="O292" s="241">
        <f t="shared" si="270"/>
        <v>0</v>
      </c>
      <c r="P292" s="241">
        <f t="shared" si="255"/>
        <v>0</v>
      </c>
      <c r="Q292" s="241"/>
      <c r="R292" s="241"/>
      <c r="S292" s="241"/>
      <c r="T292" s="241"/>
      <c r="U292" s="241">
        <v>0</v>
      </c>
      <c r="V292" s="241"/>
      <c r="W292" s="241"/>
      <c r="X292" s="241"/>
      <c r="Y292" s="241"/>
      <c r="Z292" s="239"/>
      <c r="AA292" s="239"/>
    </row>
    <row r="293" spans="1:27" ht="63.75" x14ac:dyDescent="0.2">
      <c r="A293" s="238"/>
      <c r="B293" s="238"/>
      <c r="C293" s="238" t="s">
        <v>64</v>
      </c>
      <c r="D293" s="283" t="s">
        <v>65</v>
      </c>
      <c r="E293" s="241">
        <v>6777</v>
      </c>
      <c r="F293" s="241">
        <v>4128</v>
      </c>
      <c r="G293" s="241">
        <v>4128</v>
      </c>
      <c r="H293" s="85">
        <v>3959.444</v>
      </c>
      <c r="I293" s="85">
        <f t="shared" si="267"/>
        <v>-168.55600000000004</v>
      </c>
      <c r="J293" s="241">
        <v>3959.444</v>
      </c>
      <c r="K293" s="242">
        <f t="shared" si="262"/>
        <v>95.916763565891472</v>
      </c>
      <c r="L293" s="242">
        <f t="shared" si="268"/>
        <v>6777</v>
      </c>
      <c r="M293" s="241">
        <f t="shared" si="273"/>
        <v>100</v>
      </c>
      <c r="N293" s="241">
        <f t="shared" ref="N293:N299" si="274">L293-E293</f>
        <v>0</v>
      </c>
      <c r="O293" s="241">
        <f t="shared" si="270"/>
        <v>-168.55600000000004</v>
      </c>
      <c r="P293" s="241">
        <f t="shared" si="255"/>
        <v>-168.55600000000001</v>
      </c>
      <c r="Q293" s="242"/>
      <c r="R293" s="242">
        <v>-168.55600000000001</v>
      </c>
      <c r="S293" s="241"/>
      <c r="T293" s="241"/>
      <c r="U293" s="241">
        <f t="shared" si="272"/>
        <v>-2.8421709430404007E-14</v>
      </c>
      <c r="V293" s="241"/>
      <c r="W293" s="241"/>
      <c r="X293" s="241"/>
      <c r="Y293" s="241"/>
      <c r="Z293" s="239" t="s">
        <v>66</v>
      </c>
      <c r="AA293" s="239" t="s">
        <v>50</v>
      </c>
    </row>
    <row r="294" spans="1:27" ht="38.25" x14ac:dyDescent="0.2">
      <c r="A294" s="238"/>
      <c r="B294" s="238"/>
      <c r="C294" s="238" t="s">
        <v>91</v>
      </c>
      <c r="D294" s="247" t="s">
        <v>92</v>
      </c>
      <c r="E294" s="241">
        <v>91770</v>
      </c>
      <c r="F294" s="241">
        <v>91770</v>
      </c>
      <c r="G294" s="241">
        <v>59782</v>
      </c>
      <c r="H294" s="85">
        <v>71190.763000000006</v>
      </c>
      <c r="I294" s="85">
        <f t="shared" si="267"/>
        <v>-20579.236999999994</v>
      </c>
      <c r="J294" s="241">
        <v>59782</v>
      </c>
      <c r="K294" s="242">
        <f t="shared" si="262"/>
        <v>100</v>
      </c>
      <c r="L294" s="242">
        <f t="shared" si="268"/>
        <v>91770</v>
      </c>
      <c r="M294" s="241">
        <f t="shared" si="273"/>
        <v>100</v>
      </c>
      <c r="N294" s="241">
        <v>0</v>
      </c>
      <c r="O294" s="241">
        <f t="shared" si="270"/>
        <v>0</v>
      </c>
      <c r="P294" s="241">
        <f t="shared" si="255"/>
        <v>0</v>
      </c>
      <c r="Q294" s="241"/>
      <c r="R294" s="241"/>
      <c r="S294" s="241"/>
      <c r="T294" s="241"/>
      <c r="U294" s="241">
        <v>0</v>
      </c>
      <c r="V294" s="241"/>
      <c r="W294" s="241"/>
      <c r="X294" s="241"/>
      <c r="Y294" s="241"/>
      <c r="Z294" s="239"/>
      <c r="AA294" s="239" t="s">
        <v>242</v>
      </c>
    </row>
    <row r="295" spans="1:27" ht="66" customHeight="1" x14ac:dyDescent="0.2">
      <c r="A295" s="238"/>
      <c r="B295" s="238"/>
      <c r="C295" s="238" t="s">
        <v>93</v>
      </c>
      <c r="D295" s="247" t="s">
        <v>94</v>
      </c>
      <c r="E295" s="241">
        <v>5510</v>
      </c>
      <c r="F295" s="241">
        <v>5510</v>
      </c>
      <c r="G295" s="241">
        <v>5510</v>
      </c>
      <c r="H295" s="85">
        <v>3639.0509999999999</v>
      </c>
      <c r="I295" s="85">
        <f t="shared" si="267"/>
        <v>-1870.9490000000001</v>
      </c>
      <c r="J295" s="241">
        <v>3639.0509999999999</v>
      </c>
      <c r="K295" s="242">
        <f t="shared" si="262"/>
        <v>66.044482758620688</v>
      </c>
      <c r="L295" s="242">
        <f t="shared" si="268"/>
        <v>5510</v>
      </c>
      <c r="M295" s="241">
        <f t="shared" si="273"/>
        <v>100</v>
      </c>
      <c r="N295" s="241">
        <f t="shared" si="274"/>
        <v>0</v>
      </c>
      <c r="O295" s="241">
        <f t="shared" si="270"/>
        <v>-1870.9490000000001</v>
      </c>
      <c r="P295" s="241">
        <f t="shared" si="255"/>
        <v>-1870.9480000000001</v>
      </c>
      <c r="Q295" s="242"/>
      <c r="R295" s="242"/>
      <c r="S295" s="241">
        <v>-1870.9480000000001</v>
      </c>
      <c r="T295" s="241"/>
      <c r="U295" s="241">
        <f t="shared" ref="U295:U297" si="275">O295-P295-T295</f>
        <v>-9.9999999997635314E-4</v>
      </c>
      <c r="V295" s="241"/>
      <c r="W295" s="241"/>
      <c r="X295" s="241"/>
      <c r="Y295" s="241"/>
      <c r="Z295" s="239" t="s">
        <v>66</v>
      </c>
      <c r="AA295" s="239" t="s">
        <v>242</v>
      </c>
    </row>
    <row r="296" spans="1:27" ht="38.25" x14ac:dyDescent="0.2">
      <c r="A296" s="238"/>
      <c r="B296" s="238"/>
      <c r="C296" s="250" t="s">
        <v>95</v>
      </c>
      <c r="D296" s="284" t="s">
        <v>96</v>
      </c>
      <c r="E296" s="241">
        <v>406</v>
      </c>
      <c r="F296" s="241">
        <v>406</v>
      </c>
      <c r="G296" s="241">
        <v>353</v>
      </c>
      <c r="H296" s="85">
        <v>353</v>
      </c>
      <c r="I296" s="85">
        <f t="shared" si="267"/>
        <v>-53</v>
      </c>
      <c r="J296" s="241">
        <v>353</v>
      </c>
      <c r="K296" s="242">
        <f t="shared" si="262"/>
        <v>100</v>
      </c>
      <c r="L296" s="242">
        <f t="shared" si="268"/>
        <v>406</v>
      </c>
      <c r="M296" s="241">
        <f t="shared" si="273"/>
        <v>100</v>
      </c>
      <c r="N296" s="241">
        <f t="shared" si="274"/>
        <v>0</v>
      </c>
      <c r="O296" s="241">
        <f t="shared" si="270"/>
        <v>0</v>
      </c>
      <c r="P296" s="241">
        <f t="shared" si="255"/>
        <v>0</v>
      </c>
      <c r="Q296" s="242"/>
      <c r="R296" s="242"/>
      <c r="S296" s="241"/>
      <c r="T296" s="241"/>
      <c r="U296" s="241">
        <f t="shared" si="275"/>
        <v>0</v>
      </c>
      <c r="V296" s="241"/>
      <c r="W296" s="241"/>
      <c r="X296" s="241"/>
      <c r="Y296" s="241"/>
      <c r="Z296" s="239"/>
      <c r="AA296" s="239" t="s">
        <v>242</v>
      </c>
    </row>
    <row r="297" spans="1:27" ht="63.75" x14ac:dyDescent="0.2">
      <c r="A297" s="238"/>
      <c r="B297" s="238"/>
      <c r="C297" s="250" t="s">
        <v>71</v>
      </c>
      <c r="D297" s="246" t="s">
        <v>104</v>
      </c>
      <c r="E297" s="241">
        <v>2719</v>
      </c>
      <c r="F297" s="241">
        <v>2719</v>
      </c>
      <c r="G297" s="241">
        <v>2719</v>
      </c>
      <c r="H297" s="85">
        <v>1482.4390000000001</v>
      </c>
      <c r="I297" s="85">
        <f t="shared" si="267"/>
        <v>-1236.5609999999999</v>
      </c>
      <c r="J297" s="241">
        <v>1412.299</v>
      </c>
      <c r="K297" s="242">
        <f t="shared" si="262"/>
        <v>51.941853622655387</v>
      </c>
      <c r="L297" s="242">
        <f t="shared" si="268"/>
        <v>2719</v>
      </c>
      <c r="M297" s="241">
        <f t="shared" si="273"/>
        <v>100</v>
      </c>
      <c r="N297" s="241">
        <f t="shared" si="274"/>
        <v>0</v>
      </c>
      <c r="O297" s="241">
        <f t="shared" si="270"/>
        <v>-1306.701</v>
      </c>
      <c r="P297" s="241">
        <f t="shared" si="255"/>
        <v>-1306.7</v>
      </c>
      <c r="Q297" s="242"/>
      <c r="R297" s="242"/>
      <c r="S297" s="241">
        <v>-1306.7</v>
      </c>
      <c r="T297" s="241"/>
      <c r="U297" s="241">
        <f t="shared" si="275"/>
        <v>-9.9999999997635314E-4</v>
      </c>
      <c r="V297" s="241"/>
      <c r="W297" s="241"/>
      <c r="X297" s="241"/>
      <c r="Y297" s="241"/>
      <c r="Z297" s="239" t="s">
        <v>66</v>
      </c>
      <c r="AA297" s="239" t="s">
        <v>242</v>
      </c>
    </row>
    <row r="298" spans="1:27" ht="52.5" customHeight="1" x14ac:dyDescent="0.2">
      <c r="A298" s="245"/>
      <c r="B298" s="238"/>
      <c r="C298" s="250" t="s">
        <v>75</v>
      </c>
      <c r="D298" s="246" t="s">
        <v>76</v>
      </c>
      <c r="E298" s="241">
        <v>2800</v>
      </c>
      <c r="F298" s="241">
        <v>2800</v>
      </c>
      <c r="G298" s="241">
        <v>2024</v>
      </c>
      <c r="H298" s="85">
        <v>2524.1370000000002</v>
      </c>
      <c r="I298" s="85">
        <f t="shared" si="267"/>
        <v>-275.86299999999983</v>
      </c>
      <c r="J298" s="241">
        <v>2024</v>
      </c>
      <c r="K298" s="242">
        <f t="shared" si="262"/>
        <v>100</v>
      </c>
      <c r="L298" s="242">
        <f t="shared" si="268"/>
        <v>2800</v>
      </c>
      <c r="M298" s="241">
        <f t="shared" si="273"/>
        <v>100</v>
      </c>
      <c r="N298" s="241">
        <f t="shared" si="274"/>
        <v>0</v>
      </c>
      <c r="O298" s="241">
        <f t="shared" si="270"/>
        <v>0</v>
      </c>
      <c r="P298" s="241">
        <f t="shared" si="255"/>
        <v>0</v>
      </c>
      <c r="Q298" s="242"/>
      <c r="R298" s="242"/>
      <c r="S298" s="242"/>
      <c r="T298" s="242"/>
      <c r="U298" s="241">
        <v>0</v>
      </c>
      <c r="V298" s="241"/>
      <c r="W298" s="241"/>
      <c r="X298" s="241"/>
      <c r="Y298" s="241"/>
      <c r="Z298" s="239"/>
      <c r="AA298" s="239" t="s">
        <v>242</v>
      </c>
    </row>
    <row r="299" spans="1:27" ht="43.5" customHeight="1" x14ac:dyDescent="0.2">
      <c r="A299" s="238"/>
      <c r="B299" s="238"/>
      <c r="C299" s="250" t="s">
        <v>77</v>
      </c>
      <c r="D299" s="246" t="s">
        <v>78</v>
      </c>
      <c r="E299" s="241">
        <v>112368</v>
      </c>
      <c r="F299" s="241">
        <v>112368</v>
      </c>
      <c r="G299" s="241">
        <v>84239</v>
      </c>
      <c r="H299" s="85">
        <v>112111.89</v>
      </c>
      <c r="I299" s="85">
        <f t="shared" si="267"/>
        <v>-256.11000000000058</v>
      </c>
      <c r="J299" s="241">
        <v>84239</v>
      </c>
      <c r="K299" s="242">
        <f t="shared" si="262"/>
        <v>100</v>
      </c>
      <c r="L299" s="242">
        <f t="shared" si="268"/>
        <v>112368</v>
      </c>
      <c r="M299" s="241">
        <f t="shared" si="273"/>
        <v>100</v>
      </c>
      <c r="N299" s="241">
        <f t="shared" si="274"/>
        <v>0</v>
      </c>
      <c r="O299" s="241">
        <f t="shared" si="270"/>
        <v>0</v>
      </c>
      <c r="P299" s="241">
        <f t="shared" si="255"/>
        <v>0</v>
      </c>
      <c r="Q299" s="241"/>
      <c r="R299" s="242"/>
      <c r="S299" s="241"/>
      <c r="T299" s="241"/>
      <c r="U299" s="241">
        <f t="shared" ref="U299:U303" si="276">O299-P299-T299</f>
        <v>0</v>
      </c>
      <c r="V299" s="241"/>
      <c r="W299" s="241"/>
      <c r="X299" s="241"/>
      <c r="Y299" s="241"/>
      <c r="Z299" s="239"/>
      <c r="AA299" s="239" t="s">
        <v>242</v>
      </c>
    </row>
    <row r="300" spans="1:27" ht="69.75" customHeight="1" x14ac:dyDescent="0.2">
      <c r="A300" s="238" t="s">
        <v>154</v>
      </c>
      <c r="B300" s="238"/>
      <c r="C300" s="238"/>
      <c r="D300" s="46" t="s">
        <v>271</v>
      </c>
      <c r="E300" s="241">
        <f t="shared" ref="E300:J300" si="277">E301</f>
        <v>221886</v>
      </c>
      <c r="F300" s="241">
        <f t="shared" si="277"/>
        <v>170564</v>
      </c>
      <c r="G300" s="241">
        <f t="shared" si="277"/>
        <v>141289</v>
      </c>
      <c r="H300" s="85">
        <f t="shared" si="277"/>
        <v>160496.93899999998</v>
      </c>
      <c r="I300" s="85">
        <f t="shared" si="277"/>
        <v>-10067.061000000016</v>
      </c>
      <c r="J300" s="241">
        <f t="shared" si="277"/>
        <v>137336.459</v>
      </c>
      <c r="K300" s="242">
        <f t="shared" si="262"/>
        <v>97.202513288366404</v>
      </c>
      <c r="L300" s="242">
        <f t="shared" si="268"/>
        <v>221886</v>
      </c>
      <c r="M300" s="241">
        <f t="shared" si="273"/>
        <v>100</v>
      </c>
      <c r="N300" s="241">
        <v>0</v>
      </c>
      <c r="O300" s="241">
        <f t="shared" ref="O300:S300" si="278">O301</f>
        <v>-3952.5409999999993</v>
      </c>
      <c r="P300" s="241">
        <f t="shared" si="278"/>
        <v>-3952.52</v>
      </c>
      <c r="Q300" s="241">
        <f t="shared" si="278"/>
        <v>0</v>
      </c>
      <c r="R300" s="241">
        <f t="shared" si="278"/>
        <v>-3743.0729999999999</v>
      </c>
      <c r="S300" s="241">
        <f t="shared" si="278"/>
        <v>-209.447</v>
      </c>
      <c r="T300" s="241">
        <v>0</v>
      </c>
      <c r="U300" s="241">
        <v>0</v>
      </c>
      <c r="V300" s="241">
        <v>0</v>
      </c>
      <c r="W300" s="241">
        <v>0</v>
      </c>
      <c r="X300" s="241">
        <v>0</v>
      </c>
      <c r="Y300" s="241">
        <v>0</v>
      </c>
      <c r="Z300" s="276"/>
      <c r="AA300" s="239"/>
    </row>
    <row r="301" spans="1:27" ht="25.5" x14ac:dyDescent="0.2">
      <c r="A301" s="238"/>
      <c r="B301" s="238" t="s">
        <v>46</v>
      </c>
      <c r="C301" s="238"/>
      <c r="D301" s="269" t="s">
        <v>47</v>
      </c>
      <c r="E301" s="241">
        <f>E302+E304+E305+E306+E307+E308+E309+E310+E311+E2850+E303+E312+E313</f>
        <v>221886</v>
      </c>
      <c r="F301" s="241">
        <f>F302+F304+F305+F306+F307+F308+F309+F310+F311+F2850+F303+F312+F313</f>
        <v>170564</v>
      </c>
      <c r="G301" s="241">
        <f>G302+G304+G305+G306+G307+G308+G309+G310+G311+G2850+G303+G312+G313</f>
        <v>141289</v>
      </c>
      <c r="H301" s="85">
        <f>H302+H304+H305+H306+H307+H308+H309+H310+H311+H2850+H303+H312+H313</f>
        <v>160496.93899999998</v>
      </c>
      <c r="I301" s="85">
        <f t="shared" ref="I301:I313" si="279">H301-F301</f>
        <v>-10067.061000000016</v>
      </c>
      <c r="J301" s="241">
        <f>J302+J304+J305+J306+J307+J308+J309+J310+J311+J2850+J303+J312+J313</f>
        <v>137336.459</v>
      </c>
      <c r="K301" s="242">
        <f t="shared" si="262"/>
        <v>97.202513288366404</v>
      </c>
      <c r="L301" s="241">
        <f>L302+L304+L305+L306+L307+L308+L309+L310+L311+L2850+L303+L312+L313</f>
        <v>221886</v>
      </c>
      <c r="M301" s="241">
        <v>100</v>
      </c>
      <c r="N301" s="241">
        <f>N302+N304+N305+N306+N307+N308+N309+N310+N311+N2850+N303+N312</f>
        <v>0</v>
      </c>
      <c r="O301" s="241">
        <f>O302+O304+O305+O306+O307+O308+O309+O310+O311+O2850+O303+O312+O313</f>
        <v>-3952.5409999999993</v>
      </c>
      <c r="P301" s="241">
        <f>P302+P304+P305+P306+P307+P308+P309+P310+P311+P2850+P303+P312+P313</f>
        <v>-3952.52</v>
      </c>
      <c r="Q301" s="241">
        <f>Q302+Q304+Q305+Q306+Q307+Q308+Q309+Q310+Q311+Q2850+Q303+Q312+Q313</f>
        <v>0</v>
      </c>
      <c r="R301" s="241">
        <f>R302+R304+R305+R306+R307+R308+R309+R310+R311+R2850+R303+R312+R313</f>
        <v>-3743.0729999999999</v>
      </c>
      <c r="S301" s="241">
        <f>S302+S304+S305+S306+S307+S308+S309+S310+S311+S2850+S303+S312+S313</f>
        <v>-209.447</v>
      </c>
      <c r="T301" s="241">
        <f t="shared" ref="T301:Y301" si="280">SUM(T302:T312)</f>
        <v>0</v>
      </c>
      <c r="U301" s="241">
        <f t="shared" si="280"/>
        <v>7.7693407263268455E-13</v>
      </c>
      <c r="V301" s="241">
        <f t="shared" si="280"/>
        <v>0</v>
      </c>
      <c r="W301" s="241">
        <f t="shared" si="280"/>
        <v>0</v>
      </c>
      <c r="X301" s="241">
        <f t="shared" si="280"/>
        <v>0</v>
      </c>
      <c r="Y301" s="241">
        <f t="shared" si="280"/>
        <v>0</v>
      </c>
      <c r="Z301" s="239"/>
      <c r="AA301" s="239"/>
    </row>
    <row r="302" spans="1:27" ht="63.75" x14ac:dyDescent="0.2">
      <c r="A302" s="238"/>
      <c r="B302" s="238"/>
      <c r="C302" s="238" t="s">
        <v>88</v>
      </c>
      <c r="D302" s="247" t="s">
        <v>49</v>
      </c>
      <c r="E302" s="241">
        <v>102117</v>
      </c>
      <c r="F302" s="241">
        <v>60921</v>
      </c>
      <c r="G302" s="241">
        <v>60921</v>
      </c>
      <c r="H302" s="443">
        <v>58912.953999999998</v>
      </c>
      <c r="I302" s="85">
        <f t="shared" si="279"/>
        <v>-2008.0460000000021</v>
      </c>
      <c r="J302" s="241">
        <v>58912.953999999998</v>
      </c>
      <c r="K302" s="242">
        <f t="shared" si="262"/>
        <v>96.703852530326159</v>
      </c>
      <c r="L302" s="242">
        <f t="shared" ref="L302:L313" si="281">E302</f>
        <v>102117</v>
      </c>
      <c r="M302" s="241">
        <v>100</v>
      </c>
      <c r="N302" s="241">
        <f t="shared" ref="N302:N307" si="282">L302-E302</f>
        <v>0</v>
      </c>
      <c r="O302" s="241">
        <f t="shared" ref="O302:O313" si="283">J302-G302</f>
        <v>-2008.0460000000021</v>
      </c>
      <c r="P302" s="241">
        <f t="shared" ref="P302:P310" si="284">Q302+R302+S302</f>
        <v>-2008.046</v>
      </c>
      <c r="Q302" s="241"/>
      <c r="R302" s="242">
        <v>-2008.046</v>
      </c>
      <c r="S302" s="242"/>
      <c r="T302" s="241"/>
      <c r="U302" s="241">
        <f t="shared" si="276"/>
        <v>-2.0463630789890885E-12</v>
      </c>
      <c r="V302" s="241"/>
      <c r="W302" s="241"/>
      <c r="X302" s="241"/>
      <c r="Y302" s="241"/>
      <c r="Z302" s="239" t="s">
        <v>66</v>
      </c>
      <c r="AA302" s="239" t="s">
        <v>66</v>
      </c>
    </row>
    <row r="303" spans="1:27" ht="67.5" customHeight="1" x14ac:dyDescent="0.2">
      <c r="A303" s="238"/>
      <c r="B303" s="238"/>
      <c r="C303" s="250" t="s">
        <v>101</v>
      </c>
      <c r="D303" s="246" t="s">
        <v>56</v>
      </c>
      <c r="E303" s="241">
        <v>4489</v>
      </c>
      <c r="F303" s="241">
        <v>2142</v>
      </c>
      <c r="G303" s="241">
        <v>2142</v>
      </c>
      <c r="H303" s="85">
        <v>1290.82</v>
      </c>
      <c r="I303" s="85">
        <f t="shared" si="279"/>
        <v>-851.18000000000006</v>
      </c>
      <c r="J303" s="241">
        <v>1290.82</v>
      </c>
      <c r="K303" s="242">
        <f t="shared" si="262"/>
        <v>60.262371615312794</v>
      </c>
      <c r="L303" s="242">
        <f t="shared" si="281"/>
        <v>4489</v>
      </c>
      <c r="M303" s="241">
        <f t="shared" ref="M303:M305" si="285">L303/E303*100</f>
        <v>100</v>
      </c>
      <c r="N303" s="241">
        <f t="shared" si="282"/>
        <v>0</v>
      </c>
      <c r="O303" s="241">
        <f t="shared" si="283"/>
        <v>-851.18000000000006</v>
      </c>
      <c r="P303" s="241">
        <f t="shared" si="284"/>
        <v>-851.18</v>
      </c>
      <c r="Q303" s="241"/>
      <c r="R303" s="242">
        <v>-851.18</v>
      </c>
      <c r="S303" s="241"/>
      <c r="T303" s="241"/>
      <c r="U303" s="241">
        <f t="shared" si="276"/>
        <v>-1.1368683772161603E-13</v>
      </c>
      <c r="V303" s="241"/>
      <c r="W303" s="241"/>
      <c r="X303" s="241"/>
      <c r="Y303" s="241"/>
      <c r="Z303" s="239" t="s">
        <v>66</v>
      </c>
      <c r="AA303" s="239" t="s">
        <v>66</v>
      </c>
    </row>
    <row r="304" spans="1:27" ht="63.75" x14ac:dyDescent="0.2">
      <c r="A304" s="245"/>
      <c r="B304" s="238"/>
      <c r="C304" s="250" t="s">
        <v>57</v>
      </c>
      <c r="D304" s="251" t="s">
        <v>58</v>
      </c>
      <c r="E304" s="241">
        <v>3682</v>
      </c>
      <c r="F304" s="241">
        <v>1677</v>
      </c>
      <c r="G304" s="241">
        <v>1677</v>
      </c>
      <c r="H304" s="85">
        <v>1266.0129999999999</v>
      </c>
      <c r="I304" s="85">
        <f t="shared" si="279"/>
        <v>-410.98700000000008</v>
      </c>
      <c r="J304" s="241">
        <v>1266.0129999999999</v>
      </c>
      <c r="K304" s="242">
        <f t="shared" si="262"/>
        <v>75.492725104353013</v>
      </c>
      <c r="L304" s="242">
        <f t="shared" si="281"/>
        <v>3682</v>
      </c>
      <c r="M304" s="241">
        <f t="shared" si="285"/>
        <v>100</v>
      </c>
      <c r="N304" s="241">
        <f t="shared" si="282"/>
        <v>0</v>
      </c>
      <c r="O304" s="241">
        <f t="shared" si="283"/>
        <v>-410.98700000000008</v>
      </c>
      <c r="P304" s="241">
        <f t="shared" si="284"/>
        <v>-410.98700000000002</v>
      </c>
      <c r="Q304" s="242"/>
      <c r="R304" s="242">
        <v>-410.98700000000002</v>
      </c>
      <c r="S304" s="241"/>
      <c r="T304" s="241"/>
      <c r="U304" s="241">
        <v>0</v>
      </c>
      <c r="V304" s="241"/>
      <c r="W304" s="241"/>
      <c r="X304" s="241"/>
      <c r="Y304" s="241"/>
      <c r="Z304" s="239" t="s">
        <v>66</v>
      </c>
      <c r="AA304" s="239" t="s">
        <v>66</v>
      </c>
    </row>
    <row r="305" spans="1:27" x14ac:dyDescent="0.2">
      <c r="A305" s="238"/>
      <c r="B305" s="238"/>
      <c r="C305" s="238" t="s">
        <v>59</v>
      </c>
      <c r="D305" s="247" t="s">
        <v>60</v>
      </c>
      <c r="E305" s="241">
        <v>5312</v>
      </c>
      <c r="F305" s="241">
        <v>3146</v>
      </c>
      <c r="G305" s="241">
        <v>3146</v>
      </c>
      <c r="H305" s="85">
        <v>3146</v>
      </c>
      <c r="I305" s="85">
        <f t="shared" si="279"/>
        <v>0</v>
      </c>
      <c r="J305" s="241">
        <v>3146</v>
      </c>
      <c r="K305" s="242">
        <f t="shared" si="262"/>
        <v>100</v>
      </c>
      <c r="L305" s="242">
        <f t="shared" si="281"/>
        <v>5312</v>
      </c>
      <c r="M305" s="241">
        <f t="shared" si="285"/>
        <v>100</v>
      </c>
      <c r="N305" s="241">
        <f t="shared" si="282"/>
        <v>0</v>
      </c>
      <c r="O305" s="241">
        <f t="shared" si="283"/>
        <v>0</v>
      </c>
      <c r="P305" s="241">
        <f t="shared" si="284"/>
        <v>0</v>
      </c>
      <c r="Q305" s="241"/>
      <c r="R305" s="242"/>
      <c r="S305" s="241"/>
      <c r="T305" s="241"/>
      <c r="U305" s="241">
        <v>0</v>
      </c>
      <c r="V305" s="241"/>
      <c r="W305" s="241"/>
      <c r="X305" s="241"/>
      <c r="Y305" s="241"/>
      <c r="Z305" s="239"/>
      <c r="AA305" s="239"/>
    </row>
    <row r="306" spans="1:27" ht="63.75" x14ac:dyDescent="0.2">
      <c r="A306" s="238"/>
      <c r="B306" s="238"/>
      <c r="C306" s="238" t="s">
        <v>61</v>
      </c>
      <c r="D306" s="247" t="s">
        <v>102</v>
      </c>
      <c r="E306" s="241">
        <v>4527</v>
      </c>
      <c r="F306" s="241">
        <v>2451</v>
      </c>
      <c r="G306" s="241">
        <v>2451</v>
      </c>
      <c r="H306" s="85">
        <v>2145.6210000000001</v>
      </c>
      <c r="I306" s="85">
        <f>H306-F306</f>
        <v>-305.37899999999991</v>
      </c>
      <c r="J306" s="241">
        <v>2145.6210000000001</v>
      </c>
      <c r="K306" s="242">
        <f t="shared" si="262"/>
        <v>87.540636474908212</v>
      </c>
      <c r="L306" s="242">
        <f t="shared" si="281"/>
        <v>4527</v>
      </c>
      <c r="M306" s="241">
        <v>100</v>
      </c>
      <c r="N306" s="241">
        <f t="shared" si="282"/>
        <v>0</v>
      </c>
      <c r="O306" s="241">
        <f t="shared" si="283"/>
        <v>-305.37899999999991</v>
      </c>
      <c r="P306" s="241">
        <f t="shared" si="284"/>
        <v>-305.37900000000002</v>
      </c>
      <c r="Q306" s="241"/>
      <c r="R306" s="241">
        <v>-305.37900000000002</v>
      </c>
      <c r="S306" s="241"/>
      <c r="T306" s="241"/>
      <c r="U306" s="241">
        <f t="shared" ref="U306:U310" si="286">O306-P306-T306</f>
        <v>1.1368683772161603E-13</v>
      </c>
      <c r="V306" s="241"/>
      <c r="W306" s="241"/>
      <c r="X306" s="241"/>
      <c r="Y306" s="241"/>
      <c r="Z306" s="239" t="s">
        <v>66</v>
      </c>
      <c r="AA306" s="239" t="s">
        <v>66</v>
      </c>
    </row>
    <row r="307" spans="1:27" ht="70.5" customHeight="1" x14ac:dyDescent="0.2">
      <c r="A307" s="238"/>
      <c r="B307" s="238"/>
      <c r="C307" s="238" t="s">
        <v>64</v>
      </c>
      <c r="D307" s="283" t="s">
        <v>65</v>
      </c>
      <c r="E307" s="241">
        <v>3018</v>
      </c>
      <c r="F307" s="241">
        <v>1486</v>
      </c>
      <c r="G307" s="241">
        <v>1486</v>
      </c>
      <c r="H307" s="85">
        <v>1318.519</v>
      </c>
      <c r="I307" s="85">
        <f t="shared" si="279"/>
        <v>-167.48099999999999</v>
      </c>
      <c r="J307" s="241">
        <v>1318.519</v>
      </c>
      <c r="K307" s="242">
        <f t="shared" si="262"/>
        <v>88.729407806191119</v>
      </c>
      <c r="L307" s="242">
        <f t="shared" si="281"/>
        <v>3018</v>
      </c>
      <c r="M307" s="241">
        <f t="shared" ref="M307:M314" si="287">L307/E307*100</f>
        <v>100</v>
      </c>
      <c r="N307" s="241">
        <f t="shared" si="282"/>
        <v>0</v>
      </c>
      <c r="O307" s="241">
        <f t="shared" si="283"/>
        <v>-167.48099999999999</v>
      </c>
      <c r="P307" s="241">
        <f t="shared" si="284"/>
        <v>-167.48099999999999</v>
      </c>
      <c r="Q307" s="242"/>
      <c r="R307" s="242">
        <v>-167.48099999999999</v>
      </c>
      <c r="S307" s="241"/>
      <c r="T307" s="241"/>
      <c r="U307" s="241">
        <f t="shared" si="286"/>
        <v>0</v>
      </c>
      <c r="V307" s="241"/>
      <c r="W307" s="241"/>
      <c r="X307" s="241"/>
      <c r="Y307" s="241"/>
      <c r="Z307" s="239" t="s">
        <v>66</v>
      </c>
      <c r="AA307" s="239" t="s">
        <v>66</v>
      </c>
    </row>
    <row r="308" spans="1:27" ht="69" customHeight="1" x14ac:dyDescent="0.2">
      <c r="A308" s="238"/>
      <c r="B308" s="238"/>
      <c r="C308" s="250" t="s">
        <v>91</v>
      </c>
      <c r="D308" s="246" t="s">
        <v>92</v>
      </c>
      <c r="E308" s="241">
        <v>21831</v>
      </c>
      <c r="F308" s="241">
        <v>21831</v>
      </c>
      <c r="G308" s="241">
        <v>11534</v>
      </c>
      <c r="H308" s="85">
        <v>16657.46</v>
      </c>
      <c r="I308" s="85">
        <f t="shared" si="279"/>
        <v>-5173.5400000000009</v>
      </c>
      <c r="J308" s="241">
        <v>11533.98</v>
      </c>
      <c r="K308" s="242">
        <f t="shared" si="262"/>
        <v>99.999826599618515</v>
      </c>
      <c r="L308" s="242">
        <f t="shared" si="281"/>
        <v>21831</v>
      </c>
      <c r="M308" s="241">
        <f t="shared" si="287"/>
        <v>100</v>
      </c>
      <c r="N308" s="241">
        <v>0</v>
      </c>
      <c r="O308" s="241">
        <f t="shared" si="283"/>
        <v>-2.0000000000436557E-2</v>
      </c>
      <c r="P308" s="241">
        <f t="shared" si="284"/>
        <v>0</v>
      </c>
      <c r="Q308" s="241"/>
      <c r="R308" s="241"/>
      <c r="S308" s="241"/>
      <c r="T308" s="241"/>
      <c r="U308" s="241">
        <v>0</v>
      </c>
      <c r="V308" s="241"/>
      <c r="W308" s="241"/>
      <c r="X308" s="241"/>
      <c r="Y308" s="241"/>
      <c r="Z308" s="239"/>
      <c r="AA308" s="239" t="s">
        <v>66</v>
      </c>
    </row>
    <row r="309" spans="1:27" ht="71.25" customHeight="1" x14ac:dyDescent="0.2">
      <c r="A309" s="238"/>
      <c r="B309" s="238"/>
      <c r="C309" s="238" t="s">
        <v>93</v>
      </c>
      <c r="D309" s="247" t="s">
        <v>94</v>
      </c>
      <c r="E309" s="241">
        <v>153</v>
      </c>
      <c r="F309" s="241">
        <v>153</v>
      </c>
      <c r="G309" s="241">
        <v>153</v>
      </c>
      <c r="H309" s="85">
        <v>152.19999999999999</v>
      </c>
      <c r="I309" s="85">
        <f t="shared" si="279"/>
        <v>-0.80000000000001137</v>
      </c>
      <c r="J309" s="241">
        <v>152.19999999999999</v>
      </c>
      <c r="K309" s="242">
        <f t="shared" si="262"/>
        <v>99.477124183006524</v>
      </c>
      <c r="L309" s="242">
        <f t="shared" si="281"/>
        <v>153</v>
      </c>
      <c r="M309" s="241">
        <f t="shared" si="287"/>
        <v>100</v>
      </c>
      <c r="N309" s="241">
        <f t="shared" ref="N309:N312" si="288">L309-E309</f>
        <v>0</v>
      </c>
      <c r="O309" s="241">
        <f t="shared" si="283"/>
        <v>-0.80000000000001137</v>
      </c>
      <c r="P309" s="241">
        <f t="shared" si="284"/>
        <v>-0.8</v>
      </c>
      <c r="Q309" s="242"/>
      <c r="R309" s="242"/>
      <c r="S309" s="241">
        <v>-0.8</v>
      </c>
      <c r="T309" s="241"/>
      <c r="U309" s="241">
        <f t="shared" si="286"/>
        <v>-1.1324274851176597E-14</v>
      </c>
      <c r="V309" s="241"/>
      <c r="W309" s="241"/>
      <c r="X309" s="241"/>
      <c r="Y309" s="241"/>
      <c r="Z309" s="239" t="s">
        <v>66</v>
      </c>
      <c r="AA309" s="239" t="s">
        <v>66</v>
      </c>
    </row>
    <row r="310" spans="1:27" ht="68.25" customHeight="1" x14ac:dyDescent="0.2">
      <c r="A310" s="238"/>
      <c r="B310" s="238"/>
      <c r="C310" s="250" t="s">
        <v>71</v>
      </c>
      <c r="D310" s="246" t="s">
        <v>104</v>
      </c>
      <c r="E310" s="241">
        <v>2037</v>
      </c>
      <c r="F310" s="241">
        <v>2037</v>
      </c>
      <c r="G310" s="241">
        <v>2037</v>
      </c>
      <c r="H310" s="85">
        <v>2036.145</v>
      </c>
      <c r="I310" s="85">
        <f t="shared" si="279"/>
        <v>-0.85500000000001819</v>
      </c>
      <c r="J310" s="241">
        <v>2036.145</v>
      </c>
      <c r="K310" s="242">
        <f t="shared" si="262"/>
        <v>99.958026509572903</v>
      </c>
      <c r="L310" s="242">
        <f t="shared" si="281"/>
        <v>2037</v>
      </c>
      <c r="M310" s="241">
        <f t="shared" si="287"/>
        <v>100</v>
      </c>
      <c r="N310" s="241">
        <f t="shared" si="288"/>
        <v>0</v>
      </c>
      <c r="O310" s="241">
        <f t="shared" si="283"/>
        <v>-0.85500000000001819</v>
      </c>
      <c r="P310" s="241">
        <f t="shared" si="284"/>
        <v>-0.85499999999999998</v>
      </c>
      <c r="Q310" s="242"/>
      <c r="R310" s="242"/>
      <c r="S310" s="241">
        <v>-0.85499999999999998</v>
      </c>
      <c r="T310" s="241"/>
      <c r="U310" s="241">
        <f t="shared" si="286"/>
        <v>-1.8207657603852567E-14</v>
      </c>
      <c r="V310" s="241"/>
      <c r="W310" s="241"/>
      <c r="X310" s="241"/>
      <c r="Y310" s="241"/>
      <c r="Z310" s="239" t="s">
        <v>66</v>
      </c>
      <c r="AA310" s="239" t="s">
        <v>66</v>
      </c>
    </row>
    <row r="311" spans="1:27" ht="65.25" customHeight="1" x14ac:dyDescent="0.2">
      <c r="A311" s="245"/>
      <c r="B311" s="238"/>
      <c r="C311" s="250" t="s">
        <v>75</v>
      </c>
      <c r="D311" s="246" t="s">
        <v>76</v>
      </c>
      <c r="E311" s="241">
        <v>3443</v>
      </c>
      <c r="F311" s="241">
        <v>3443</v>
      </c>
      <c r="G311" s="241">
        <v>2037</v>
      </c>
      <c r="H311" s="85">
        <v>2524</v>
      </c>
      <c r="I311" s="85">
        <f t="shared" si="279"/>
        <v>-919</v>
      </c>
      <c r="J311" s="241">
        <v>2037</v>
      </c>
      <c r="K311" s="242">
        <f t="shared" si="262"/>
        <v>100</v>
      </c>
      <c r="L311" s="242">
        <f t="shared" si="281"/>
        <v>3443</v>
      </c>
      <c r="M311" s="241">
        <f t="shared" si="287"/>
        <v>100</v>
      </c>
      <c r="N311" s="241">
        <f t="shared" si="288"/>
        <v>0</v>
      </c>
      <c r="O311" s="241">
        <f t="shared" si="283"/>
        <v>0</v>
      </c>
      <c r="P311" s="241">
        <v>0</v>
      </c>
      <c r="Q311" s="242"/>
      <c r="R311" s="242"/>
      <c r="S311" s="242"/>
      <c r="T311" s="242"/>
      <c r="U311" s="241">
        <v>0</v>
      </c>
      <c r="V311" s="241"/>
      <c r="W311" s="241"/>
      <c r="X311" s="241"/>
      <c r="Y311" s="241"/>
      <c r="Z311" s="239"/>
      <c r="AA311" s="239" t="s">
        <v>66</v>
      </c>
    </row>
    <row r="312" spans="1:27" ht="66" customHeight="1" x14ac:dyDescent="0.2">
      <c r="A312" s="238"/>
      <c r="B312" s="238"/>
      <c r="C312" s="238" t="s">
        <v>77</v>
      </c>
      <c r="D312" s="247" t="s">
        <v>78</v>
      </c>
      <c r="E312" s="241">
        <v>70302</v>
      </c>
      <c r="F312" s="241">
        <v>70302</v>
      </c>
      <c r="G312" s="241">
        <v>52730</v>
      </c>
      <c r="H312" s="85">
        <v>70257.888999999996</v>
      </c>
      <c r="I312" s="85">
        <f t="shared" si="279"/>
        <v>-44.111000000004424</v>
      </c>
      <c r="J312" s="241">
        <v>52707.889000000003</v>
      </c>
      <c r="K312" s="242">
        <f t="shared" si="262"/>
        <v>99.958067513749299</v>
      </c>
      <c r="L312" s="242">
        <f t="shared" si="281"/>
        <v>70302</v>
      </c>
      <c r="M312" s="241">
        <f t="shared" si="287"/>
        <v>100</v>
      </c>
      <c r="N312" s="241">
        <f t="shared" si="288"/>
        <v>0</v>
      </c>
      <c r="O312" s="241">
        <f t="shared" si="283"/>
        <v>-22.110999999997148</v>
      </c>
      <c r="P312" s="241">
        <f t="shared" ref="P312:P331" si="289">Q312+R312+S312</f>
        <v>-22.111000000000001</v>
      </c>
      <c r="Q312" s="241"/>
      <c r="R312" s="242"/>
      <c r="S312" s="241">
        <v>-22.111000000000001</v>
      </c>
      <c r="T312" s="241"/>
      <c r="U312" s="241">
        <f t="shared" ref="U312:U317" si="290">O312-P312-T312</f>
        <v>2.8528290840768022E-12</v>
      </c>
      <c r="V312" s="241"/>
      <c r="W312" s="241"/>
      <c r="X312" s="241"/>
      <c r="Y312" s="241"/>
      <c r="Z312" s="239" t="s">
        <v>66</v>
      </c>
      <c r="AA312" s="239" t="s">
        <v>66</v>
      </c>
    </row>
    <row r="313" spans="1:27" ht="66" customHeight="1" x14ac:dyDescent="0.2">
      <c r="A313" s="245"/>
      <c r="B313" s="238"/>
      <c r="C313" s="250" t="s">
        <v>85</v>
      </c>
      <c r="D313" s="246" t="s">
        <v>86</v>
      </c>
      <c r="E313" s="241">
        <v>975</v>
      </c>
      <c r="F313" s="241">
        <v>975</v>
      </c>
      <c r="G313" s="241">
        <v>975</v>
      </c>
      <c r="H313" s="85">
        <v>789.31799999999998</v>
      </c>
      <c r="I313" s="85">
        <f t="shared" si="279"/>
        <v>-185.68200000000002</v>
      </c>
      <c r="J313" s="241">
        <v>789.31799999999998</v>
      </c>
      <c r="K313" s="242">
        <f t="shared" si="262"/>
        <v>80.955692307692303</v>
      </c>
      <c r="L313" s="241">
        <f t="shared" si="281"/>
        <v>975</v>
      </c>
      <c r="M313" s="241">
        <v>100</v>
      </c>
      <c r="N313" s="241">
        <f>SUM(N317:N324)</f>
        <v>0</v>
      </c>
      <c r="O313" s="241">
        <f t="shared" si="283"/>
        <v>-185.68200000000002</v>
      </c>
      <c r="P313" s="241">
        <f t="shared" ref="P313" si="291">+Q313+R313+S313</f>
        <v>-185.68100000000001</v>
      </c>
      <c r="Q313" s="241"/>
      <c r="R313" s="241"/>
      <c r="S313" s="241">
        <v>-185.68100000000001</v>
      </c>
      <c r="T313" s="241"/>
      <c r="U313" s="241">
        <v>0</v>
      </c>
      <c r="V313" s="241"/>
      <c r="W313" s="241"/>
      <c r="X313" s="241"/>
      <c r="Y313" s="241"/>
      <c r="Z313" s="239" t="s">
        <v>66</v>
      </c>
      <c r="AA313" s="239" t="s">
        <v>66</v>
      </c>
    </row>
    <row r="314" spans="1:27" ht="76.5" x14ac:dyDescent="0.2">
      <c r="A314" s="238" t="s">
        <v>158</v>
      </c>
      <c r="B314" s="238"/>
      <c r="C314" s="238"/>
      <c r="D314" s="77" t="s">
        <v>252</v>
      </c>
      <c r="E314" s="241">
        <f t="shared" ref="E314:J314" si="292">E315</f>
        <v>1177674</v>
      </c>
      <c r="F314" s="241">
        <f t="shared" si="292"/>
        <v>914968</v>
      </c>
      <c r="G314" s="241">
        <f t="shared" si="292"/>
        <v>840989</v>
      </c>
      <c r="H314" s="85">
        <f t="shared" si="292"/>
        <v>888237.52844999987</v>
      </c>
      <c r="I314" s="85">
        <f t="shared" si="292"/>
        <v>-26730.471550000002</v>
      </c>
      <c r="J314" s="241">
        <f t="shared" si="292"/>
        <v>840726.62744999991</v>
      </c>
      <c r="K314" s="242">
        <f t="shared" si="262"/>
        <v>99.968801904662243</v>
      </c>
      <c r="L314" s="241">
        <f t="shared" ref="L314:S314" si="293">L315</f>
        <v>1177674</v>
      </c>
      <c r="M314" s="241">
        <f t="shared" si="287"/>
        <v>100</v>
      </c>
      <c r="N314" s="241">
        <f t="shared" si="293"/>
        <v>0</v>
      </c>
      <c r="O314" s="241">
        <f t="shared" si="293"/>
        <v>-262.37255000000192</v>
      </c>
      <c r="P314" s="241">
        <f t="shared" si="293"/>
        <v>-262.36600000000004</v>
      </c>
      <c r="Q314" s="241">
        <f t="shared" si="293"/>
        <v>0</v>
      </c>
      <c r="R314" s="241">
        <f t="shared" si="293"/>
        <v>-258.14800000000002</v>
      </c>
      <c r="S314" s="241">
        <f t="shared" si="293"/>
        <v>-4.2180000000000009</v>
      </c>
      <c r="T314" s="241">
        <v>0</v>
      </c>
      <c r="U314" s="241">
        <v>0</v>
      </c>
      <c r="V314" s="241"/>
      <c r="W314" s="241"/>
      <c r="X314" s="241"/>
      <c r="Y314" s="241"/>
      <c r="Z314" s="257"/>
      <c r="AA314" s="239"/>
    </row>
    <row r="315" spans="1:27" ht="27" customHeight="1" x14ac:dyDescent="0.2">
      <c r="A315" s="238"/>
      <c r="B315" s="238" t="s">
        <v>46</v>
      </c>
      <c r="C315" s="238"/>
      <c r="D315" s="269" t="s">
        <v>47</v>
      </c>
      <c r="E315" s="241">
        <f t="shared" ref="E315:S315" si="294">SUM(E316:E331)</f>
        <v>1177674</v>
      </c>
      <c r="F315" s="241">
        <f t="shared" si="294"/>
        <v>914968</v>
      </c>
      <c r="G315" s="241">
        <f t="shared" si="294"/>
        <v>840989</v>
      </c>
      <c r="H315" s="85">
        <f t="shared" si="294"/>
        <v>888237.52844999987</v>
      </c>
      <c r="I315" s="85">
        <f t="shared" si="294"/>
        <v>-26730.471550000002</v>
      </c>
      <c r="J315" s="241">
        <f t="shared" si="294"/>
        <v>840726.62744999991</v>
      </c>
      <c r="K315" s="242">
        <f t="shared" si="262"/>
        <v>99.968801904662243</v>
      </c>
      <c r="L315" s="241">
        <f t="shared" si="294"/>
        <v>1177674</v>
      </c>
      <c r="M315" s="241">
        <f t="shared" si="294"/>
        <v>1600</v>
      </c>
      <c r="N315" s="241">
        <f t="shared" si="294"/>
        <v>0</v>
      </c>
      <c r="O315" s="241">
        <f t="shared" si="294"/>
        <v>-262.37255000000192</v>
      </c>
      <c r="P315" s="241">
        <f t="shared" si="294"/>
        <v>-262.36600000000004</v>
      </c>
      <c r="Q315" s="241">
        <f t="shared" si="294"/>
        <v>0</v>
      </c>
      <c r="R315" s="241">
        <f t="shared" si="294"/>
        <v>-258.14800000000002</v>
      </c>
      <c r="S315" s="241">
        <f t="shared" si="294"/>
        <v>-4.2180000000000009</v>
      </c>
      <c r="T315" s="241">
        <f>SUM(T321:T331)</f>
        <v>0</v>
      </c>
      <c r="U315" s="241">
        <v>0</v>
      </c>
      <c r="V315" s="241"/>
      <c r="W315" s="241"/>
      <c r="X315" s="241"/>
      <c r="Y315" s="241"/>
      <c r="Z315" s="239"/>
      <c r="AA315" s="274"/>
    </row>
    <row r="316" spans="1:27" x14ac:dyDescent="0.2">
      <c r="A316" s="238"/>
      <c r="B316" s="238"/>
      <c r="C316" s="238" t="s">
        <v>48</v>
      </c>
      <c r="D316" s="247" t="s">
        <v>49</v>
      </c>
      <c r="E316" s="241">
        <v>798062</v>
      </c>
      <c r="F316" s="241">
        <v>603500</v>
      </c>
      <c r="G316" s="241">
        <v>603500</v>
      </c>
      <c r="H316" s="85">
        <v>603500</v>
      </c>
      <c r="I316" s="85">
        <f t="shared" ref="I316:I331" si="295">H316-F316</f>
        <v>0</v>
      </c>
      <c r="J316" s="241">
        <v>603500</v>
      </c>
      <c r="K316" s="242">
        <f t="shared" si="262"/>
        <v>100</v>
      </c>
      <c r="L316" s="242">
        <f t="shared" ref="L316:L331" si="296">E316</f>
        <v>798062</v>
      </c>
      <c r="M316" s="241">
        <f t="shared" ref="M316:M331" si="297">L316/E316*100</f>
        <v>100</v>
      </c>
      <c r="N316" s="241">
        <f t="shared" ref="N316:N331" si="298">L316-E316</f>
        <v>0</v>
      </c>
      <c r="O316" s="241">
        <f t="shared" ref="O316:O331" si="299">J316-G316</f>
        <v>0</v>
      </c>
      <c r="P316" s="241">
        <f t="shared" si="289"/>
        <v>0</v>
      </c>
      <c r="Q316" s="242"/>
      <c r="R316" s="242"/>
      <c r="S316" s="241"/>
      <c r="T316" s="241"/>
      <c r="U316" s="241">
        <f t="shared" si="290"/>
        <v>0</v>
      </c>
      <c r="V316" s="241"/>
      <c r="W316" s="241"/>
      <c r="X316" s="241"/>
      <c r="Y316" s="241"/>
      <c r="Z316" s="239"/>
      <c r="AA316" s="239"/>
    </row>
    <row r="317" spans="1:27" x14ac:dyDescent="0.2">
      <c r="A317" s="238"/>
      <c r="B317" s="238"/>
      <c r="C317" s="238" t="s">
        <v>101</v>
      </c>
      <c r="D317" s="247" t="s">
        <v>56</v>
      </c>
      <c r="E317" s="241">
        <v>26349</v>
      </c>
      <c r="F317" s="241">
        <v>19886</v>
      </c>
      <c r="G317" s="241">
        <v>19886</v>
      </c>
      <c r="H317" s="85">
        <v>19886</v>
      </c>
      <c r="I317" s="85">
        <f t="shared" si="295"/>
        <v>0</v>
      </c>
      <c r="J317" s="241">
        <v>19886</v>
      </c>
      <c r="K317" s="242">
        <f t="shared" si="262"/>
        <v>100</v>
      </c>
      <c r="L317" s="242">
        <f t="shared" si="296"/>
        <v>26349</v>
      </c>
      <c r="M317" s="241">
        <f t="shared" si="297"/>
        <v>100</v>
      </c>
      <c r="N317" s="241">
        <f t="shared" si="298"/>
        <v>0</v>
      </c>
      <c r="O317" s="241">
        <f t="shared" si="299"/>
        <v>0</v>
      </c>
      <c r="P317" s="241">
        <f t="shared" si="289"/>
        <v>0</v>
      </c>
      <c r="Q317" s="241"/>
      <c r="R317" s="242"/>
      <c r="S317" s="241"/>
      <c r="T317" s="241"/>
      <c r="U317" s="241">
        <f t="shared" si="290"/>
        <v>0</v>
      </c>
      <c r="V317" s="241"/>
      <c r="W317" s="241"/>
      <c r="X317" s="241"/>
      <c r="Y317" s="241"/>
      <c r="Z317" s="239"/>
      <c r="AA317" s="239"/>
    </row>
    <row r="318" spans="1:27" ht="39" customHeight="1" x14ac:dyDescent="0.2">
      <c r="A318" s="245"/>
      <c r="B318" s="238"/>
      <c r="C318" s="250" t="s">
        <v>57</v>
      </c>
      <c r="D318" s="251" t="s">
        <v>58</v>
      </c>
      <c r="E318" s="241">
        <v>18351</v>
      </c>
      <c r="F318" s="241">
        <v>11090</v>
      </c>
      <c r="G318" s="241">
        <v>11090</v>
      </c>
      <c r="H318" s="85">
        <v>11054.919</v>
      </c>
      <c r="I318" s="85">
        <f t="shared" si="295"/>
        <v>-35.081000000000131</v>
      </c>
      <c r="J318" s="241">
        <v>11054.919</v>
      </c>
      <c r="K318" s="242">
        <f t="shared" si="262"/>
        <v>99.683669972948593</v>
      </c>
      <c r="L318" s="242">
        <f t="shared" si="296"/>
        <v>18351</v>
      </c>
      <c r="M318" s="241">
        <f t="shared" si="297"/>
        <v>100</v>
      </c>
      <c r="N318" s="241">
        <f t="shared" si="298"/>
        <v>0</v>
      </c>
      <c r="O318" s="241">
        <f t="shared" si="299"/>
        <v>-35.081000000000131</v>
      </c>
      <c r="P318" s="241">
        <f t="shared" si="289"/>
        <v>-35.081000000000003</v>
      </c>
      <c r="Q318" s="242"/>
      <c r="R318" s="242">
        <v>-35.081000000000003</v>
      </c>
      <c r="S318" s="241"/>
      <c r="T318" s="241"/>
      <c r="U318" s="241">
        <v>0</v>
      </c>
      <c r="V318" s="241"/>
      <c r="W318" s="241"/>
      <c r="X318" s="241"/>
      <c r="Y318" s="241"/>
      <c r="Z318" s="239" t="s">
        <v>66</v>
      </c>
      <c r="AA318" s="239" t="s">
        <v>280</v>
      </c>
    </row>
    <row r="319" spans="1:27" x14ac:dyDescent="0.2">
      <c r="A319" s="238"/>
      <c r="B319" s="238"/>
      <c r="C319" s="238" t="s">
        <v>59</v>
      </c>
      <c r="D319" s="247" t="s">
        <v>60</v>
      </c>
      <c r="E319" s="241">
        <v>42138</v>
      </c>
      <c r="F319" s="241">
        <v>33580</v>
      </c>
      <c r="G319" s="241">
        <v>33580</v>
      </c>
      <c r="H319" s="85">
        <v>33580</v>
      </c>
      <c r="I319" s="85">
        <f t="shared" si="295"/>
        <v>0</v>
      </c>
      <c r="J319" s="241">
        <v>33580</v>
      </c>
      <c r="K319" s="242">
        <f t="shared" si="262"/>
        <v>100</v>
      </c>
      <c r="L319" s="242">
        <f t="shared" si="296"/>
        <v>42138</v>
      </c>
      <c r="M319" s="241">
        <f t="shared" si="297"/>
        <v>100</v>
      </c>
      <c r="N319" s="241">
        <f t="shared" si="298"/>
        <v>0</v>
      </c>
      <c r="O319" s="241">
        <f t="shared" si="299"/>
        <v>0</v>
      </c>
      <c r="P319" s="241">
        <f t="shared" si="289"/>
        <v>0</v>
      </c>
      <c r="Q319" s="242"/>
      <c r="R319" s="242"/>
      <c r="S319" s="241"/>
      <c r="T319" s="241"/>
      <c r="U319" s="241">
        <f t="shared" ref="U319:U323" si="300">O319-P319-T319</f>
        <v>0</v>
      </c>
      <c r="V319" s="241"/>
      <c r="W319" s="241"/>
      <c r="X319" s="241"/>
      <c r="Y319" s="241"/>
      <c r="Z319" s="239"/>
      <c r="AA319" s="239"/>
    </row>
    <row r="320" spans="1:27" ht="63.75" x14ac:dyDescent="0.2">
      <c r="A320" s="238"/>
      <c r="B320" s="238"/>
      <c r="C320" s="238" t="s">
        <v>61</v>
      </c>
      <c r="D320" s="247" t="s">
        <v>102</v>
      </c>
      <c r="E320" s="241">
        <v>35912</v>
      </c>
      <c r="F320" s="241">
        <v>26060</v>
      </c>
      <c r="G320" s="241">
        <v>26060</v>
      </c>
      <c r="H320" s="85">
        <v>25836.933000000001</v>
      </c>
      <c r="I320" s="85">
        <f t="shared" si="295"/>
        <v>-223.0669999999991</v>
      </c>
      <c r="J320" s="241">
        <v>25836.933000000001</v>
      </c>
      <c r="K320" s="242">
        <f t="shared" si="262"/>
        <v>99.144025326170379</v>
      </c>
      <c r="L320" s="242">
        <f t="shared" si="296"/>
        <v>35912</v>
      </c>
      <c r="M320" s="241">
        <f t="shared" si="297"/>
        <v>100</v>
      </c>
      <c r="N320" s="241">
        <f t="shared" si="298"/>
        <v>0</v>
      </c>
      <c r="O320" s="241">
        <f t="shared" si="299"/>
        <v>-223.0669999999991</v>
      </c>
      <c r="P320" s="241">
        <f t="shared" si="289"/>
        <v>-223.06700000000001</v>
      </c>
      <c r="Q320" s="242"/>
      <c r="R320" s="242">
        <v>-223.06700000000001</v>
      </c>
      <c r="S320" s="241"/>
      <c r="T320" s="241"/>
      <c r="U320" s="241">
        <f t="shared" si="300"/>
        <v>9.0949470177292824E-13</v>
      </c>
      <c r="V320" s="241"/>
      <c r="W320" s="241"/>
      <c r="X320" s="241"/>
      <c r="Y320" s="241"/>
      <c r="Z320" s="239" t="s">
        <v>66</v>
      </c>
      <c r="AA320" s="239" t="s">
        <v>66</v>
      </c>
    </row>
    <row r="321" spans="1:27" ht="25.5" x14ac:dyDescent="0.2">
      <c r="A321" s="238"/>
      <c r="B321" s="238"/>
      <c r="C321" s="238" t="s">
        <v>89</v>
      </c>
      <c r="D321" s="247" t="s">
        <v>110</v>
      </c>
      <c r="E321" s="241">
        <v>50</v>
      </c>
      <c r="F321" s="241">
        <v>0</v>
      </c>
      <c r="G321" s="241">
        <v>0</v>
      </c>
      <c r="H321" s="85">
        <v>0</v>
      </c>
      <c r="I321" s="85">
        <f t="shared" si="295"/>
        <v>0</v>
      </c>
      <c r="J321" s="241">
        <v>0</v>
      </c>
      <c r="K321" s="242">
        <v>0</v>
      </c>
      <c r="L321" s="242">
        <f t="shared" si="296"/>
        <v>50</v>
      </c>
      <c r="M321" s="241">
        <f t="shared" si="297"/>
        <v>100</v>
      </c>
      <c r="N321" s="241">
        <f t="shared" si="298"/>
        <v>0</v>
      </c>
      <c r="O321" s="241">
        <f t="shared" si="299"/>
        <v>0</v>
      </c>
      <c r="P321" s="241">
        <f t="shared" si="289"/>
        <v>0</v>
      </c>
      <c r="Q321" s="242"/>
      <c r="R321" s="242"/>
      <c r="S321" s="241"/>
      <c r="T321" s="241"/>
      <c r="U321" s="241">
        <f t="shared" si="300"/>
        <v>0</v>
      </c>
      <c r="V321" s="241"/>
      <c r="W321" s="241"/>
      <c r="X321" s="241"/>
      <c r="Y321" s="241"/>
      <c r="Z321" s="239"/>
      <c r="AA321" s="239"/>
    </row>
    <row r="322" spans="1:27" ht="51" x14ac:dyDescent="0.2">
      <c r="A322" s="238"/>
      <c r="B322" s="238"/>
      <c r="C322" s="238" t="s">
        <v>64</v>
      </c>
      <c r="D322" s="283" t="s">
        <v>65</v>
      </c>
      <c r="E322" s="241">
        <v>23943</v>
      </c>
      <c r="F322" s="241">
        <v>15475</v>
      </c>
      <c r="G322" s="241">
        <v>15475</v>
      </c>
      <c r="H322" s="85">
        <v>15475</v>
      </c>
      <c r="I322" s="85">
        <f t="shared" si="295"/>
        <v>0</v>
      </c>
      <c r="J322" s="241">
        <v>15475</v>
      </c>
      <c r="K322" s="242">
        <f t="shared" si="262"/>
        <v>100</v>
      </c>
      <c r="L322" s="242">
        <f t="shared" si="296"/>
        <v>23943</v>
      </c>
      <c r="M322" s="241">
        <f t="shared" si="297"/>
        <v>100</v>
      </c>
      <c r="N322" s="241">
        <f t="shared" si="298"/>
        <v>0</v>
      </c>
      <c r="O322" s="241">
        <f t="shared" si="299"/>
        <v>0</v>
      </c>
      <c r="P322" s="241">
        <f t="shared" si="289"/>
        <v>0</v>
      </c>
      <c r="Q322" s="242"/>
      <c r="R322" s="242"/>
      <c r="S322" s="241"/>
      <c r="T322" s="241"/>
      <c r="U322" s="241">
        <f t="shared" si="300"/>
        <v>0</v>
      </c>
      <c r="V322" s="241"/>
      <c r="W322" s="241"/>
      <c r="X322" s="241"/>
      <c r="Y322" s="241"/>
      <c r="Z322" s="239"/>
      <c r="AA322" s="239"/>
    </row>
    <row r="323" spans="1:27" ht="63.75" x14ac:dyDescent="0.2">
      <c r="A323" s="238"/>
      <c r="B323" s="238"/>
      <c r="C323" s="250" t="s">
        <v>91</v>
      </c>
      <c r="D323" s="246" t="s">
        <v>92</v>
      </c>
      <c r="E323" s="241">
        <v>105470</v>
      </c>
      <c r="F323" s="241">
        <v>105470</v>
      </c>
      <c r="G323" s="241">
        <v>58873</v>
      </c>
      <c r="H323" s="85">
        <v>105469.727</v>
      </c>
      <c r="I323" s="85">
        <f t="shared" si="295"/>
        <v>-0.27300000000104774</v>
      </c>
      <c r="J323" s="241">
        <v>58872.608999999997</v>
      </c>
      <c r="K323" s="242">
        <f t="shared" si="262"/>
        <v>99.999335858542963</v>
      </c>
      <c r="L323" s="242">
        <f t="shared" si="296"/>
        <v>105470</v>
      </c>
      <c r="M323" s="241">
        <f t="shared" si="297"/>
        <v>100</v>
      </c>
      <c r="N323" s="241">
        <f t="shared" si="298"/>
        <v>0</v>
      </c>
      <c r="O323" s="241">
        <f t="shared" si="299"/>
        <v>-0.39100000000325963</v>
      </c>
      <c r="P323" s="241">
        <f t="shared" si="289"/>
        <v>-0.39</v>
      </c>
      <c r="Q323" s="242"/>
      <c r="R323" s="242"/>
      <c r="S323" s="241">
        <v>-0.39</v>
      </c>
      <c r="T323" s="241"/>
      <c r="U323" s="241">
        <f t="shared" si="300"/>
        <v>-1.0000000032596157E-3</v>
      </c>
      <c r="V323" s="241"/>
      <c r="W323" s="241"/>
      <c r="X323" s="241"/>
      <c r="Y323" s="241"/>
      <c r="Z323" s="239" t="s">
        <v>66</v>
      </c>
      <c r="AA323" s="239" t="s">
        <v>66</v>
      </c>
    </row>
    <row r="324" spans="1:27" ht="63.75" x14ac:dyDescent="0.2">
      <c r="A324" s="238"/>
      <c r="B324" s="238"/>
      <c r="C324" s="250" t="s">
        <v>93</v>
      </c>
      <c r="D324" s="246" t="s">
        <v>94</v>
      </c>
      <c r="E324" s="241">
        <v>18146</v>
      </c>
      <c r="F324" s="241">
        <v>18146</v>
      </c>
      <c r="G324" s="241">
        <v>16200</v>
      </c>
      <c r="H324" s="85">
        <v>16199.200999999999</v>
      </c>
      <c r="I324" s="85">
        <f t="shared" si="295"/>
        <v>-1946.7990000000009</v>
      </c>
      <c r="J324" s="241">
        <v>16199.200999999999</v>
      </c>
      <c r="K324" s="242">
        <f t="shared" si="262"/>
        <v>99.995067901234563</v>
      </c>
      <c r="L324" s="242">
        <f t="shared" si="296"/>
        <v>18146</v>
      </c>
      <c r="M324" s="241">
        <f t="shared" si="297"/>
        <v>100</v>
      </c>
      <c r="N324" s="241">
        <f t="shared" si="298"/>
        <v>0</v>
      </c>
      <c r="O324" s="241">
        <f t="shared" si="299"/>
        <v>-0.79900000000088767</v>
      </c>
      <c r="P324" s="241">
        <f t="shared" si="289"/>
        <v>-0.79800000000000004</v>
      </c>
      <c r="Q324" s="242"/>
      <c r="R324" s="242"/>
      <c r="S324" s="241">
        <v>-0.79800000000000004</v>
      </c>
      <c r="T324" s="241"/>
      <c r="U324" s="241">
        <v>0</v>
      </c>
      <c r="V324" s="241"/>
      <c r="W324" s="241"/>
      <c r="X324" s="241"/>
      <c r="Y324" s="241"/>
      <c r="Z324" s="239" t="s">
        <v>66</v>
      </c>
      <c r="AA324" s="239" t="s">
        <v>66</v>
      </c>
    </row>
    <row r="325" spans="1:27" ht="70.5" customHeight="1" x14ac:dyDescent="0.2">
      <c r="A325" s="238"/>
      <c r="B325" s="238"/>
      <c r="C325" s="250" t="s">
        <v>95</v>
      </c>
      <c r="D325" s="284" t="s">
        <v>96</v>
      </c>
      <c r="E325" s="241">
        <v>624</v>
      </c>
      <c r="F325" s="241">
        <v>624</v>
      </c>
      <c r="G325" s="241">
        <v>617</v>
      </c>
      <c r="H325" s="85">
        <v>616.39544999999998</v>
      </c>
      <c r="I325" s="85">
        <f t="shared" si="295"/>
        <v>-7.6045500000000175</v>
      </c>
      <c r="J325" s="241">
        <v>616.39544999999998</v>
      </c>
      <c r="K325" s="242">
        <f t="shared" si="262"/>
        <v>99.902017828200968</v>
      </c>
      <c r="L325" s="242">
        <f t="shared" si="296"/>
        <v>624</v>
      </c>
      <c r="M325" s="241">
        <f t="shared" si="297"/>
        <v>100</v>
      </c>
      <c r="N325" s="241">
        <f t="shared" si="298"/>
        <v>0</v>
      </c>
      <c r="O325" s="241">
        <f t="shared" si="299"/>
        <v>-0.60455000000001746</v>
      </c>
      <c r="P325" s="241">
        <f t="shared" si="289"/>
        <v>-0.60399999999999998</v>
      </c>
      <c r="Q325" s="242"/>
      <c r="R325" s="242"/>
      <c r="S325" s="241">
        <v>-0.60399999999999998</v>
      </c>
      <c r="T325" s="241"/>
      <c r="U325" s="241">
        <f t="shared" ref="U325:U331" si="301">O325-P325-T325</f>
        <v>-5.5000000001748095E-4</v>
      </c>
      <c r="V325" s="241"/>
      <c r="W325" s="241"/>
      <c r="X325" s="241"/>
      <c r="Y325" s="241"/>
      <c r="Z325" s="239" t="s">
        <v>66</v>
      </c>
      <c r="AA325" s="239" t="s">
        <v>66</v>
      </c>
    </row>
    <row r="326" spans="1:27" ht="68.25" customHeight="1" x14ac:dyDescent="0.2">
      <c r="A326" s="238"/>
      <c r="B326" s="238"/>
      <c r="C326" s="250" t="s">
        <v>71</v>
      </c>
      <c r="D326" s="246" t="s">
        <v>104</v>
      </c>
      <c r="E326" s="241">
        <v>8499</v>
      </c>
      <c r="F326" s="241">
        <v>8499</v>
      </c>
      <c r="G326" s="241">
        <v>6359</v>
      </c>
      <c r="H326" s="85">
        <v>6358.17</v>
      </c>
      <c r="I326" s="85">
        <f t="shared" si="295"/>
        <v>-2140.83</v>
      </c>
      <c r="J326" s="241">
        <v>6358.17</v>
      </c>
      <c r="K326" s="242">
        <f t="shared" si="262"/>
        <v>99.986947633275662</v>
      </c>
      <c r="L326" s="242">
        <f t="shared" si="296"/>
        <v>8499</v>
      </c>
      <c r="M326" s="241">
        <f t="shared" si="297"/>
        <v>100</v>
      </c>
      <c r="N326" s="241">
        <f t="shared" si="298"/>
        <v>0</v>
      </c>
      <c r="O326" s="241">
        <f t="shared" si="299"/>
        <v>-0.82999999999992724</v>
      </c>
      <c r="P326" s="241">
        <f t="shared" si="289"/>
        <v>-0.82899999999999996</v>
      </c>
      <c r="Q326" s="242"/>
      <c r="R326" s="241"/>
      <c r="S326" s="241">
        <v>-0.82899999999999996</v>
      </c>
      <c r="T326" s="241"/>
      <c r="U326" s="241">
        <f t="shared" si="301"/>
        <v>-9.9999999992728128E-4</v>
      </c>
      <c r="V326" s="241"/>
      <c r="W326" s="241"/>
      <c r="X326" s="241"/>
      <c r="Y326" s="241"/>
      <c r="Z326" s="239" t="s">
        <v>66</v>
      </c>
      <c r="AA326" s="7" t="s">
        <v>242</v>
      </c>
    </row>
    <row r="327" spans="1:27" ht="63.75" x14ac:dyDescent="0.2">
      <c r="A327" s="238"/>
      <c r="B327" s="238"/>
      <c r="C327" s="250" t="s">
        <v>97</v>
      </c>
      <c r="D327" s="246" t="s">
        <v>98</v>
      </c>
      <c r="E327" s="241">
        <v>66434</v>
      </c>
      <c r="F327" s="241">
        <v>44268</v>
      </c>
      <c r="G327" s="241">
        <v>44268</v>
      </c>
      <c r="H327" s="85">
        <v>44267.9</v>
      </c>
      <c r="I327" s="85">
        <f t="shared" si="295"/>
        <v>-9.9999999998544808E-2</v>
      </c>
      <c r="J327" s="241">
        <v>44267.9</v>
      </c>
      <c r="K327" s="242">
        <f t="shared" si="262"/>
        <v>99.999774103189665</v>
      </c>
      <c r="L327" s="242">
        <f t="shared" si="296"/>
        <v>66434</v>
      </c>
      <c r="M327" s="241">
        <f t="shared" si="297"/>
        <v>100</v>
      </c>
      <c r="N327" s="241">
        <f t="shared" si="298"/>
        <v>0</v>
      </c>
      <c r="O327" s="241">
        <f t="shared" si="299"/>
        <v>-9.9999999998544808E-2</v>
      </c>
      <c r="P327" s="241">
        <f t="shared" si="289"/>
        <v>-9.9000000000000005E-2</v>
      </c>
      <c r="Q327" s="242"/>
      <c r="R327" s="242"/>
      <c r="S327" s="241">
        <v>-9.9000000000000005E-2</v>
      </c>
      <c r="T327" s="241"/>
      <c r="U327" s="241">
        <v>0</v>
      </c>
      <c r="V327" s="241"/>
      <c r="W327" s="241"/>
      <c r="X327" s="241"/>
      <c r="Y327" s="241"/>
      <c r="Z327" s="239" t="s">
        <v>66</v>
      </c>
      <c r="AA327" s="239" t="s">
        <v>66</v>
      </c>
    </row>
    <row r="328" spans="1:27" ht="69.75" customHeight="1" x14ac:dyDescent="0.2">
      <c r="A328" s="245"/>
      <c r="B328" s="238"/>
      <c r="C328" s="250" t="s">
        <v>73</v>
      </c>
      <c r="D328" s="246" t="s">
        <v>74</v>
      </c>
      <c r="E328" s="241">
        <v>1171</v>
      </c>
      <c r="F328" s="241">
        <v>1171</v>
      </c>
      <c r="G328" s="241">
        <v>500</v>
      </c>
      <c r="H328" s="85">
        <v>713.14599999999996</v>
      </c>
      <c r="I328" s="85">
        <f t="shared" si="295"/>
        <v>-457.85400000000004</v>
      </c>
      <c r="J328" s="241">
        <v>499.363</v>
      </c>
      <c r="K328" s="242">
        <f t="shared" si="262"/>
        <v>99.872600000000006</v>
      </c>
      <c r="L328" s="242">
        <f t="shared" si="296"/>
        <v>1171</v>
      </c>
      <c r="M328" s="241">
        <f t="shared" si="297"/>
        <v>100</v>
      </c>
      <c r="N328" s="241">
        <f t="shared" si="298"/>
        <v>0</v>
      </c>
      <c r="O328" s="241">
        <f t="shared" si="299"/>
        <v>-0.63700000000000045</v>
      </c>
      <c r="P328" s="241">
        <f t="shared" si="289"/>
        <v>-0.63600000000000001</v>
      </c>
      <c r="Q328" s="242"/>
      <c r="R328" s="242"/>
      <c r="S328" s="241">
        <v>-0.63600000000000001</v>
      </c>
      <c r="T328" s="241"/>
      <c r="U328" s="241">
        <v>0</v>
      </c>
      <c r="V328" s="241"/>
      <c r="W328" s="241"/>
      <c r="X328" s="241"/>
      <c r="Y328" s="241"/>
      <c r="Z328" s="239" t="s">
        <v>66</v>
      </c>
      <c r="AA328" s="239" t="s">
        <v>66</v>
      </c>
    </row>
    <row r="329" spans="1:27" ht="70.5" customHeight="1" x14ac:dyDescent="0.2">
      <c r="A329" s="245"/>
      <c r="B329" s="238"/>
      <c r="C329" s="250" t="s">
        <v>75</v>
      </c>
      <c r="D329" s="246" t="s">
        <v>76</v>
      </c>
      <c r="E329" s="241">
        <v>27592</v>
      </c>
      <c r="F329" s="241">
        <v>22277</v>
      </c>
      <c r="G329" s="241">
        <v>1825</v>
      </c>
      <c r="H329" s="85">
        <v>2524.1370000000002</v>
      </c>
      <c r="I329" s="85">
        <f t="shared" si="295"/>
        <v>-19752.863000000001</v>
      </c>
      <c r="J329" s="241">
        <v>1824.1369999999999</v>
      </c>
      <c r="K329" s="242">
        <f t="shared" si="262"/>
        <v>99.95271232876712</v>
      </c>
      <c r="L329" s="242">
        <f t="shared" si="296"/>
        <v>27592</v>
      </c>
      <c r="M329" s="241">
        <f t="shared" si="297"/>
        <v>100</v>
      </c>
      <c r="N329" s="241">
        <f t="shared" si="298"/>
        <v>0</v>
      </c>
      <c r="O329" s="241">
        <f t="shared" si="299"/>
        <v>-0.86300000000005639</v>
      </c>
      <c r="P329" s="241">
        <f t="shared" si="289"/>
        <v>-0.86199999999999999</v>
      </c>
      <c r="Q329" s="242"/>
      <c r="R329" s="242"/>
      <c r="S329" s="242">
        <v>-0.86199999999999999</v>
      </c>
      <c r="T329" s="242"/>
      <c r="U329" s="241">
        <v>0</v>
      </c>
      <c r="V329" s="241"/>
      <c r="W329" s="241"/>
      <c r="X329" s="241"/>
      <c r="Y329" s="241"/>
      <c r="Z329" s="239" t="s">
        <v>66</v>
      </c>
      <c r="AA329" s="239" t="s">
        <v>233</v>
      </c>
    </row>
    <row r="330" spans="1:27" ht="78.75" customHeight="1" x14ac:dyDescent="0.2">
      <c r="A330" s="238"/>
      <c r="B330" s="238"/>
      <c r="C330" s="250" t="s">
        <v>77</v>
      </c>
      <c r="D330" s="246" t="s">
        <v>78</v>
      </c>
      <c r="E330" s="241">
        <v>4922</v>
      </c>
      <c r="F330" s="241">
        <v>4922</v>
      </c>
      <c r="G330" s="241">
        <v>2756</v>
      </c>
      <c r="H330" s="85">
        <v>2756</v>
      </c>
      <c r="I330" s="85">
        <f t="shared" si="295"/>
        <v>-2166</v>
      </c>
      <c r="J330" s="241">
        <v>2756</v>
      </c>
      <c r="K330" s="242">
        <f t="shared" si="262"/>
        <v>100</v>
      </c>
      <c r="L330" s="242">
        <f t="shared" si="296"/>
        <v>4922</v>
      </c>
      <c r="M330" s="241">
        <f t="shared" si="297"/>
        <v>100</v>
      </c>
      <c r="N330" s="241">
        <f t="shared" si="298"/>
        <v>0</v>
      </c>
      <c r="O330" s="241">
        <f t="shared" si="299"/>
        <v>0</v>
      </c>
      <c r="P330" s="241">
        <f t="shared" si="289"/>
        <v>0</v>
      </c>
      <c r="Q330" s="242"/>
      <c r="R330" s="242"/>
      <c r="S330" s="241"/>
      <c r="T330" s="241"/>
      <c r="U330" s="241">
        <f t="shared" si="301"/>
        <v>0</v>
      </c>
      <c r="V330" s="241"/>
      <c r="W330" s="241"/>
      <c r="X330" s="241"/>
      <c r="Y330" s="241"/>
      <c r="Z330" s="239"/>
      <c r="AA330" s="239" t="s">
        <v>66</v>
      </c>
    </row>
    <row r="331" spans="1:27" ht="15.75" customHeight="1" x14ac:dyDescent="0.2">
      <c r="A331" s="238"/>
      <c r="B331" s="238"/>
      <c r="C331" s="238" t="s">
        <v>83</v>
      </c>
      <c r="D331" s="247" t="s">
        <v>153</v>
      </c>
      <c r="E331" s="241">
        <v>11</v>
      </c>
      <c r="F331" s="241">
        <v>0</v>
      </c>
      <c r="G331" s="241">
        <v>0</v>
      </c>
      <c r="H331" s="85">
        <v>0</v>
      </c>
      <c r="I331" s="85">
        <f t="shared" si="295"/>
        <v>0</v>
      </c>
      <c r="J331" s="241">
        <v>0</v>
      </c>
      <c r="K331" s="242">
        <v>100</v>
      </c>
      <c r="L331" s="242">
        <f t="shared" si="296"/>
        <v>11</v>
      </c>
      <c r="M331" s="241">
        <f t="shared" si="297"/>
        <v>100</v>
      </c>
      <c r="N331" s="241">
        <f t="shared" si="298"/>
        <v>0</v>
      </c>
      <c r="O331" s="241">
        <f t="shared" si="299"/>
        <v>0</v>
      </c>
      <c r="P331" s="241">
        <f t="shared" si="289"/>
        <v>0</v>
      </c>
      <c r="Q331" s="242"/>
      <c r="R331" s="242"/>
      <c r="S331" s="241"/>
      <c r="T331" s="241"/>
      <c r="U331" s="241">
        <f t="shared" si="301"/>
        <v>0</v>
      </c>
      <c r="V331" s="241"/>
      <c r="W331" s="241"/>
      <c r="X331" s="241"/>
      <c r="Y331" s="241"/>
      <c r="Z331" s="239"/>
      <c r="AA331" s="239"/>
    </row>
    <row r="332" spans="1:27" ht="38.25" x14ac:dyDescent="0.2">
      <c r="A332" s="238" t="s">
        <v>160</v>
      </c>
      <c r="B332" s="238"/>
      <c r="C332" s="238"/>
      <c r="D332" s="286" t="s">
        <v>161</v>
      </c>
      <c r="E332" s="241">
        <f t="shared" ref="E332:I332" si="302">E333</f>
        <v>1298</v>
      </c>
      <c r="F332" s="241">
        <f t="shared" si="302"/>
        <v>1298</v>
      </c>
      <c r="G332" s="241">
        <f t="shared" ref="G332:J332" si="303">+G333</f>
        <v>1298</v>
      </c>
      <c r="H332" s="85">
        <f t="shared" si="303"/>
        <v>1297.5</v>
      </c>
      <c r="I332" s="85">
        <f t="shared" si="302"/>
        <v>-0.5</v>
      </c>
      <c r="J332" s="241">
        <f t="shared" si="303"/>
        <v>1297.5</v>
      </c>
      <c r="K332" s="242">
        <f t="shared" si="262"/>
        <v>99.961479198767336</v>
      </c>
      <c r="L332" s="241">
        <f t="shared" ref="L332:O332" si="304">L333</f>
        <v>1298</v>
      </c>
      <c r="M332" s="241">
        <v>100</v>
      </c>
      <c r="N332" s="241">
        <f t="shared" si="304"/>
        <v>0</v>
      </c>
      <c r="O332" s="241">
        <f t="shared" si="304"/>
        <v>-0.5</v>
      </c>
      <c r="P332" s="241">
        <f>P333</f>
        <v>-0.5</v>
      </c>
      <c r="Q332" s="241">
        <f t="shared" ref="Q332:S332" si="305">Q333</f>
        <v>0</v>
      </c>
      <c r="R332" s="241">
        <f t="shared" si="305"/>
        <v>0</v>
      </c>
      <c r="S332" s="241">
        <f t="shared" si="305"/>
        <v>-0.5</v>
      </c>
      <c r="T332" s="241">
        <v>0</v>
      </c>
      <c r="U332" s="241">
        <v>0</v>
      </c>
      <c r="V332" s="241"/>
      <c r="W332" s="241"/>
      <c r="X332" s="241"/>
      <c r="Y332" s="241"/>
      <c r="Z332" s="239"/>
      <c r="AA332" s="239"/>
    </row>
    <row r="333" spans="1:27" ht="63.75" x14ac:dyDescent="0.2">
      <c r="A333" s="245"/>
      <c r="B333" s="238" t="s">
        <v>46</v>
      </c>
      <c r="C333" s="238" t="s">
        <v>238</v>
      </c>
      <c r="D333" s="247" t="s">
        <v>47</v>
      </c>
      <c r="E333" s="241">
        <v>1298</v>
      </c>
      <c r="F333" s="241">
        <v>1298</v>
      </c>
      <c r="G333" s="241">
        <v>1298</v>
      </c>
      <c r="H333" s="85">
        <v>1297.5</v>
      </c>
      <c r="I333" s="85">
        <f t="shared" ref="I333:I346" si="306">H333-F333</f>
        <v>-0.5</v>
      </c>
      <c r="J333" s="241">
        <v>1297.5</v>
      </c>
      <c r="K333" s="242">
        <f t="shared" si="262"/>
        <v>99.961479198767336</v>
      </c>
      <c r="L333" s="241">
        <f t="shared" ref="L333:L346" si="307">E333</f>
        <v>1298</v>
      </c>
      <c r="M333" s="241">
        <v>100</v>
      </c>
      <c r="N333" s="241">
        <f>SUM(N337:N343)</f>
        <v>0</v>
      </c>
      <c r="O333" s="241">
        <f t="shared" ref="O333:O346" si="308">J333-G333</f>
        <v>-0.5</v>
      </c>
      <c r="P333" s="241">
        <f t="shared" ref="P333:P335" si="309">+Q333+R333+S333</f>
        <v>-0.5</v>
      </c>
      <c r="Q333" s="241"/>
      <c r="R333" s="241"/>
      <c r="S333" s="241">
        <v>-0.5</v>
      </c>
      <c r="T333" s="241"/>
      <c r="U333" s="241">
        <v>0</v>
      </c>
      <c r="V333" s="241"/>
      <c r="W333" s="241"/>
      <c r="X333" s="241"/>
      <c r="Y333" s="241"/>
      <c r="Z333" s="239" t="s">
        <v>66</v>
      </c>
      <c r="AA333" s="239" t="s">
        <v>66</v>
      </c>
    </row>
    <row r="334" spans="1:27" ht="30.75" customHeight="1" x14ac:dyDescent="0.2">
      <c r="A334" s="238" t="s">
        <v>195</v>
      </c>
      <c r="B334" s="238"/>
      <c r="C334" s="238"/>
      <c r="D334" s="288" t="s">
        <v>196</v>
      </c>
      <c r="E334" s="241">
        <f t="shared" ref="E334:I334" si="310">E335</f>
        <v>30385</v>
      </c>
      <c r="F334" s="241">
        <f t="shared" si="310"/>
        <v>30385</v>
      </c>
      <c r="G334" s="241">
        <f t="shared" ref="G334:J334" si="311">+G335</f>
        <v>7580</v>
      </c>
      <c r="H334" s="85">
        <f t="shared" si="311"/>
        <v>7579.2960000000003</v>
      </c>
      <c r="I334" s="85">
        <f t="shared" si="310"/>
        <v>-22805.703999999998</v>
      </c>
      <c r="J334" s="241">
        <f t="shared" si="311"/>
        <v>7579.2960000000003</v>
      </c>
      <c r="K334" s="242">
        <f t="shared" si="262"/>
        <v>99.990712401055418</v>
      </c>
      <c r="L334" s="241">
        <f t="shared" ref="L334:S334" si="312">L335</f>
        <v>30385</v>
      </c>
      <c r="M334" s="241">
        <v>100</v>
      </c>
      <c r="N334" s="241">
        <f t="shared" si="312"/>
        <v>0</v>
      </c>
      <c r="O334" s="241">
        <f t="shared" si="312"/>
        <v>-0.70399999999972351</v>
      </c>
      <c r="P334" s="241">
        <f t="shared" si="312"/>
        <v>-0.70299999999999996</v>
      </c>
      <c r="Q334" s="241">
        <f t="shared" si="312"/>
        <v>0</v>
      </c>
      <c r="R334" s="241">
        <f t="shared" si="312"/>
        <v>0</v>
      </c>
      <c r="S334" s="241">
        <f t="shared" si="312"/>
        <v>-0.70299999999999996</v>
      </c>
      <c r="T334" s="241">
        <v>0</v>
      </c>
      <c r="U334" s="241">
        <v>0</v>
      </c>
      <c r="V334" s="241"/>
      <c r="W334" s="241"/>
      <c r="X334" s="241"/>
      <c r="Y334" s="241"/>
      <c r="Z334" s="239"/>
      <c r="AA334" s="239"/>
    </row>
    <row r="335" spans="1:27" ht="63.75" x14ac:dyDescent="0.2">
      <c r="A335" s="245"/>
      <c r="B335" s="238" t="s">
        <v>46</v>
      </c>
      <c r="C335" s="238" t="s">
        <v>85</v>
      </c>
      <c r="D335" s="246" t="s">
        <v>86</v>
      </c>
      <c r="E335" s="241">
        <v>30385</v>
      </c>
      <c r="F335" s="241">
        <v>30385</v>
      </c>
      <c r="G335" s="241">
        <v>7580</v>
      </c>
      <c r="H335" s="85">
        <v>7579.2960000000003</v>
      </c>
      <c r="I335" s="85">
        <f t="shared" si="306"/>
        <v>-22805.703999999998</v>
      </c>
      <c r="J335" s="241">
        <v>7579.2960000000003</v>
      </c>
      <c r="K335" s="242">
        <f t="shared" si="262"/>
        <v>99.990712401055418</v>
      </c>
      <c r="L335" s="241">
        <f t="shared" si="307"/>
        <v>30385</v>
      </c>
      <c r="M335" s="241">
        <v>100</v>
      </c>
      <c r="N335" s="241">
        <f>SUM(N339:N344)</f>
        <v>0</v>
      </c>
      <c r="O335" s="241">
        <f t="shared" si="308"/>
        <v>-0.70399999999972351</v>
      </c>
      <c r="P335" s="241">
        <f t="shared" si="309"/>
        <v>-0.70299999999999996</v>
      </c>
      <c r="Q335" s="241"/>
      <c r="R335" s="241"/>
      <c r="S335" s="241">
        <v>-0.70299999999999996</v>
      </c>
      <c r="T335" s="241"/>
      <c r="U335" s="241">
        <v>0</v>
      </c>
      <c r="V335" s="241"/>
      <c r="W335" s="241"/>
      <c r="X335" s="241"/>
      <c r="Y335" s="241"/>
      <c r="Z335" s="239" t="s">
        <v>66</v>
      </c>
      <c r="AA335" s="239" t="s">
        <v>66</v>
      </c>
    </row>
    <row r="336" spans="1:27" ht="102" x14ac:dyDescent="0.2">
      <c r="A336" s="245" t="s">
        <v>162</v>
      </c>
      <c r="B336" s="238"/>
      <c r="C336" s="238"/>
      <c r="D336" s="252" t="s">
        <v>249</v>
      </c>
      <c r="E336" s="241">
        <f t="shared" ref="E336:J336" si="313">E337</f>
        <v>122694</v>
      </c>
      <c r="F336" s="241">
        <f t="shared" si="313"/>
        <v>122694</v>
      </c>
      <c r="G336" s="241">
        <f t="shared" si="313"/>
        <v>105147</v>
      </c>
      <c r="H336" s="85">
        <f t="shared" si="313"/>
        <v>122691.3756</v>
      </c>
      <c r="I336" s="85">
        <f t="shared" si="313"/>
        <v>-2.624400000000378</v>
      </c>
      <c r="J336" s="241">
        <f t="shared" si="313"/>
        <v>98639.339600000007</v>
      </c>
      <c r="K336" s="242">
        <f t="shared" si="262"/>
        <v>93.810892940359693</v>
      </c>
      <c r="L336" s="241">
        <f t="shared" ref="L336:U336" si="314">L337</f>
        <v>122694</v>
      </c>
      <c r="M336" s="241">
        <f t="shared" ref="M336:M340" si="315">L336/E336*100</f>
        <v>100</v>
      </c>
      <c r="N336" s="241">
        <f t="shared" si="314"/>
        <v>0</v>
      </c>
      <c r="O336" s="241">
        <f t="shared" si="314"/>
        <v>-6507.6604000000007</v>
      </c>
      <c r="P336" s="241">
        <f t="shared" si="314"/>
        <v>-6507.6589999999997</v>
      </c>
      <c r="Q336" s="241">
        <f t="shared" si="314"/>
        <v>0</v>
      </c>
      <c r="R336" s="241">
        <f t="shared" si="314"/>
        <v>-1.401</v>
      </c>
      <c r="S336" s="241">
        <f t="shared" si="314"/>
        <v>-6506.2579999999998</v>
      </c>
      <c r="T336" s="241">
        <f t="shared" si="314"/>
        <v>0</v>
      </c>
      <c r="U336" s="241">
        <f t="shared" si="314"/>
        <v>-3.9999999993778346E-4</v>
      </c>
      <c r="V336" s="241"/>
      <c r="W336" s="241"/>
      <c r="X336" s="241"/>
      <c r="Y336" s="241"/>
      <c r="Z336" s="257"/>
      <c r="AA336" s="239"/>
    </row>
    <row r="337" spans="1:27" ht="29.25" customHeight="1" x14ac:dyDescent="0.2">
      <c r="A337" s="245"/>
      <c r="B337" s="238" t="s">
        <v>46</v>
      </c>
      <c r="C337" s="238"/>
      <c r="D337" s="247" t="s">
        <v>47</v>
      </c>
      <c r="E337" s="241">
        <f t="shared" ref="E337:J337" si="316">SUM(E338:E346)</f>
        <v>122694</v>
      </c>
      <c r="F337" s="241">
        <f t="shared" si="316"/>
        <v>122694</v>
      </c>
      <c r="G337" s="241">
        <f t="shared" si="316"/>
        <v>105147</v>
      </c>
      <c r="H337" s="85">
        <f t="shared" si="316"/>
        <v>122691.3756</v>
      </c>
      <c r="I337" s="85">
        <f t="shared" si="316"/>
        <v>-2.624400000000378</v>
      </c>
      <c r="J337" s="241">
        <f t="shared" si="316"/>
        <v>98639.339600000007</v>
      </c>
      <c r="K337" s="242">
        <f t="shared" si="262"/>
        <v>93.810892940359693</v>
      </c>
      <c r="L337" s="241">
        <f t="shared" ref="L337:T337" si="317">SUM(L338:L346)</f>
        <v>122694</v>
      </c>
      <c r="M337" s="241">
        <f t="shared" si="317"/>
        <v>900</v>
      </c>
      <c r="N337" s="241">
        <f t="shared" si="317"/>
        <v>0</v>
      </c>
      <c r="O337" s="241">
        <f t="shared" si="317"/>
        <v>-6507.6604000000007</v>
      </c>
      <c r="P337" s="241">
        <f t="shared" si="317"/>
        <v>-6507.6589999999997</v>
      </c>
      <c r="Q337" s="241">
        <f t="shared" si="317"/>
        <v>0</v>
      </c>
      <c r="R337" s="242">
        <f t="shared" si="317"/>
        <v>-1.401</v>
      </c>
      <c r="S337" s="242">
        <f t="shared" si="317"/>
        <v>-6506.2579999999998</v>
      </c>
      <c r="T337" s="242">
        <f t="shared" si="317"/>
        <v>0</v>
      </c>
      <c r="U337" s="241">
        <f>U344+U346</f>
        <v>-3.9999999993778346E-4</v>
      </c>
      <c r="V337" s="241"/>
      <c r="W337" s="241"/>
      <c r="X337" s="241"/>
      <c r="Y337" s="241"/>
      <c r="Z337" s="239"/>
      <c r="AA337" s="239"/>
    </row>
    <row r="338" spans="1:27" ht="63.75" x14ac:dyDescent="0.2">
      <c r="A338" s="245"/>
      <c r="B338" s="238"/>
      <c r="C338" s="238" t="s">
        <v>88</v>
      </c>
      <c r="D338" s="247" t="s">
        <v>49</v>
      </c>
      <c r="E338" s="241">
        <v>48017</v>
      </c>
      <c r="F338" s="241">
        <v>48017</v>
      </c>
      <c r="G338" s="241">
        <v>48017</v>
      </c>
      <c r="H338" s="85">
        <v>48016.462</v>
      </c>
      <c r="I338" s="85">
        <f t="shared" si="306"/>
        <v>-0.53800000000046566</v>
      </c>
      <c r="J338" s="241">
        <v>48016.462</v>
      </c>
      <c r="K338" s="242">
        <f t="shared" si="262"/>
        <v>99.998879563487932</v>
      </c>
      <c r="L338" s="242">
        <f t="shared" si="307"/>
        <v>48017</v>
      </c>
      <c r="M338" s="241">
        <f t="shared" si="315"/>
        <v>100</v>
      </c>
      <c r="N338" s="241">
        <f t="shared" ref="N338:N346" si="318">L338-E338</f>
        <v>0</v>
      </c>
      <c r="O338" s="241">
        <f t="shared" si="308"/>
        <v>-0.53800000000046566</v>
      </c>
      <c r="P338" s="241">
        <f t="shared" ref="P338:P346" si="319">Q338+R338+S338</f>
        <v>-0.53700000000000003</v>
      </c>
      <c r="Q338" s="242"/>
      <c r="R338" s="242">
        <v>-0.53700000000000003</v>
      </c>
      <c r="S338" s="241"/>
      <c r="T338" s="241"/>
      <c r="U338" s="241">
        <f t="shared" ref="U338:U342" si="320">O338-P338-T338</f>
        <v>-1.0000000004656284E-3</v>
      </c>
      <c r="V338" s="241"/>
      <c r="W338" s="241"/>
      <c r="X338" s="241"/>
      <c r="Y338" s="241"/>
      <c r="Z338" s="239" t="s">
        <v>66</v>
      </c>
      <c r="AA338" s="239" t="s">
        <v>212</v>
      </c>
    </row>
    <row r="339" spans="1:27" ht="63.75" x14ac:dyDescent="0.2">
      <c r="A339" s="238"/>
      <c r="B339" s="238"/>
      <c r="C339" s="250" t="s">
        <v>101</v>
      </c>
      <c r="D339" s="246" t="s">
        <v>56</v>
      </c>
      <c r="E339" s="241">
        <v>3307</v>
      </c>
      <c r="F339" s="241">
        <v>3307</v>
      </c>
      <c r="G339" s="241">
        <v>3307</v>
      </c>
      <c r="H339" s="85">
        <v>3306.2069999999999</v>
      </c>
      <c r="I339" s="85">
        <f t="shared" si="306"/>
        <v>-0.79300000000012005</v>
      </c>
      <c r="J339" s="241">
        <v>3306.2069999999999</v>
      </c>
      <c r="K339" s="242">
        <f t="shared" si="262"/>
        <v>99.976020562443296</v>
      </c>
      <c r="L339" s="242">
        <f t="shared" si="307"/>
        <v>3307</v>
      </c>
      <c r="M339" s="241">
        <f t="shared" si="315"/>
        <v>100</v>
      </c>
      <c r="N339" s="241">
        <f t="shared" si="318"/>
        <v>0</v>
      </c>
      <c r="O339" s="241">
        <f t="shared" si="308"/>
        <v>-0.79300000000012005</v>
      </c>
      <c r="P339" s="241">
        <f t="shared" si="319"/>
        <v>-0.79300000000000004</v>
      </c>
      <c r="Q339" s="241"/>
      <c r="R339" s="242">
        <v>-0.79300000000000004</v>
      </c>
      <c r="S339" s="241"/>
      <c r="T339" s="241"/>
      <c r="U339" s="241">
        <f t="shared" si="320"/>
        <v>-1.2001510896197942E-13</v>
      </c>
      <c r="V339" s="241"/>
      <c r="W339" s="241"/>
      <c r="X339" s="241"/>
      <c r="Y339" s="241"/>
      <c r="Z339" s="239" t="s">
        <v>66</v>
      </c>
      <c r="AA339" s="239" t="s">
        <v>212</v>
      </c>
    </row>
    <row r="340" spans="1:27" ht="38.25" x14ac:dyDescent="0.2">
      <c r="A340" s="245"/>
      <c r="B340" s="238"/>
      <c r="C340" s="250" t="s">
        <v>57</v>
      </c>
      <c r="D340" s="251" t="s">
        <v>58</v>
      </c>
      <c r="E340" s="241">
        <v>1420</v>
      </c>
      <c r="F340" s="241">
        <v>1420</v>
      </c>
      <c r="G340" s="241">
        <v>1420</v>
      </c>
      <c r="H340" s="85">
        <v>1420</v>
      </c>
      <c r="I340" s="85">
        <f t="shared" si="306"/>
        <v>0</v>
      </c>
      <c r="J340" s="241">
        <v>1420</v>
      </c>
      <c r="K340" s="242">
        <f t="shared" si="262"/>
        <v>100</v>
      </c>
      <c r="L340" s="242">
        <f t="shared" si="307"/>
        <v>1420</v>
      </c>
      <c r="M340" s="241">
        <f t="shared" si="315"/>
        <v>100</v>
      </c>
      <c r="N340" s="241">
        <f t="shared" si="318"/>
        <v>0</v>
      </c>
      <c r="O340" s="241">
        <f t="shared" si="308"/>
        <v>0</v>
      </c>
      <c r="P340" s="241">
        <f t="shared" si="319"/>
        <v>0</v>
      </c>
      <c r="Q340" s="242"/>
      <c r="R340" s="242"/>
      <c r="S340" s="241"/>
      <c r="T340" s="241"/>
      <c r="U340" s="241">
        <v>0</v>
      </c>
      <c r="V340" s="241"/>
      <c r="W340" s="241"/>
      <c r="X340" s="241"/>
      <c r="Y340" s="241"/>
      <c r="Z340" s="239"/>
      <c r="AA340" s="239"/>
    </row>
    <row r="341" spans="1:27" x14ac:dyDescent="0.2">
      <c r="A341" s="238"/>
      <c r="B341" s="238"/>
      <c r="C341" s="238" t="s">
        <v>59</v>
      </c>
      <c r="D341" s="247" t="s">
        <v>60</v>
      </c>
      <c r="E341" s="241">
        <v>2902</v>
      </c>
      <c r="F341" s="241">
        <v>2902</v>
      </c>
      <c r="G341" s="241">
        <v>2902</v>
      </c>
      <c r="H341" s="85">
        <v>2902</v>
      </c>
      <c r="I341" s="85">
        <f t="shared" si="306"/>
        <v>0</v>
      </c>
      <c r="J341" s="241">
        <v>2902</v>
      </c>
      <c r="K341" s="242">
        <f t="shared" si="262"/>
        <v>100</v>
      </c>
      <c r="L341" s="242">
        <f t="shared" si="307"/>
        <v>2902</v>
      </c>
      <c r="M341" s="241">
        <v>100</v>
      </c>
      <c r="N341" s="241">
        <f t="shared" si="318"/>
        <v>0</v>
      </c>
      <c r="O341" s="241">
        <f t="shared" si="308"/>
        <v>0</v>
      </c>
      <c r="P341" s="241">
        <f t="shared" si="319"/>
        <v>0</v>
      </c>
      <c r="Q341" s="241"/>
      <c r="R341" s="241"/>
      <c r="S341" s="241"/>
      <c r="T341" s="241"/>
      <c r="U341" s="241">
        <v>0</v>
      </c>
      <c r="V341" s="241"/>
      <c r="W341" s="241"/>
      <c r="X341" s="241"/>
      <c r="Y341" s="241"/>
      <c r="Z341" s="239"/>
      <c r="AA341" s="239"/>
    </row>
    <row r="342" spans="1:27" ht="38.25" x14ac:dyDescent="0.2">
      <c r="A342" s="245"/>
      <c r="B342" s="238"/>
      <c r="C342" s="238" t="s">
        <v>61</v>
      </c>
      <c r="D342" s="247" t="s">
        <v>102</v>
      </c>
      <c r="E342" s="241">
        <v>2048</v>
      </c>
      <c r="F342" s="241">
        <v>2048</v>
      </c>
      <c r="G342" s="241">
        <v>2048</v>
      </c>
      <c r="H342" s="85">
        <v>2048</v>
      </c>
      <c r="I342" s="85">
        <f t="shared" si="306"/>
        <v>0</v>
      </c>
      <c r="J342" s="241">
        <v>2048</v>
      </c>
      <c r="K342" s="242">
        <f t="shared" si="262"/>
        <v>100</v>
      </c>
      <c r="L342" s="242">
        <f t="shared" si="307"/>
        <v>2048</v>
      </c>
      <c r="M342" s="241">
        <f t="shared" ref="M342:M346" si="321">L342/E342*100</f>
        <v>100</v>
      </c>
      <c r="N342" s="241">
        <f t="shared" si="318"/>
        <v>0</v>
      </c>
      <c r="O342" s="241">
        <f t="shared" si="308"/>
        <v>0</v>
      </c>
      <c r="P342" s="241">
        <f t="shared" si="319"/>
        <v>0</v>
      </c>
      <c r="Q342" s="242"/>
      <c r="R342" s="242"/>
      <c r="S342" s="241"/>
      <c r="T342" s="241"/>
      <c r="U342" s="241">
        <f t="shared" si="320"/>
        <v>0</v>
      </c>
      <c r="V342" s="241"/>
      <c r="W342" s="241"/>
      <c r="X342" s="241"/>
      <c r="Y342" s="241"/>
      <c r="Z342" s="239"/>
      <c r="AA342" s="239"/>
    </row>
    <row r="343" spans="1:27" ht="63.75" x14ac:dyDescent="0.2">
      <c r="A343" s="245"/>
      <c r="B343" s="238"/>
      <c r="C343" s="238" t="s">
        <v>64</v>
      </c>
      <c r="D343" s="283" t="s">
        <v>65</v>
      </c>
      <c r="E343" s="241">
        <v>1180</v>
      </c>
      <c r="F343" s="241">
        <v>1180</v>
      </c>
      <c r="G343" s="241">
        <v>1180</v>
      </c>
      <c r="H343" s="85">
        <v>1179.9290000000001</v>
      </c>
      <c r="I343" s="85">
        <f t="shared" si="306"/>
        <v>-7.0999999999912689E-2</v>
      </c>
      <c r="J343" s="241">
        <v>1179.9290000000001</v>
      </c>
      <c r="K343" s="242">
        <f t="shared" si="262"/>
        <v>99.993983050847461</v>
      </c>
      <c r="L343" s="242">
        <f t="shared" si="307"/>
        <v>1180</v>
      </c>
      <c r="M343" s="241">
        <f t="shared" si="321"/>
        <v>100</v>
      </c>
      <c r="N343" s="241">
        <f t="shared" si="318"/>
        <v>0</v>
      </c>
      <c r="O343" s="241">
        <f t="shared" si="308"/>
        <v>-7.0999999999912689E-2</v>
      </c>
      <c r="P343" s="241">
        <f t="shared" si="319"/>
        <v>-7.0999999999999994E-2</v>
      </c>
      <c r="Q343" s="242"/>
      <c r="R343" s="242">
        <v>-7.0999999999999994E-2</v>
      </c>
      <c r="S343" s="241"/>
      <c r="T343" s="241"/>
      <c r="U343" s="241">
        <v>0</v>
      </c>
      <c r="V343" s="241"/>
      <c r="W343" s="241"/>
      <c r="X343" s="241"/>
      <c r="Y343" s="241"/>
      <c r="Z343" s="239" t="s">
        <v>66</v>
      </c>
      <c r="AA343" s="239" t="s">
        <v>212</v>
      </c>
    </row>
    <row r="344" spans="1:27" ht="68.25" customHeight="1" x14ac:dyDescent="0.2">
      <c r="A344" s="245"/>
      <c r="B344" s="238"/>
      <c r="C344" s="250" t="s">
        <v>71</v>
      </c>
      <c r="D344" s="246" t="s">
        <v>104</v>
      </c>
      <c r="E344" s="241">
        <v>1395</v>
      </c>
      <c r="F344" s="241">
        <v>1395</v>
      </c>
      <c r="G344" s="241">
        <v>1395</v>
      </c>
      <c r="H344" s="85">
        <v>1394.7416000000001</v>
      </c>
      <c r="I344" s="85">
        <f t="shared" si="306"/>
        <v>-0.25839999999993779</v>
      </c>
      <c r="J344" s="241">
        <v>1394.7416000000001</v>
      </c>
      <c r="K344" s="242">
        <f t="shared" si="262"/>
        <v>99.981476702508971</v>
      </c>
      <c r="L344" s="242">
        <f t="shared" si="307"/>
        <v>1395</v>
      </c>
      <c r="M344" s="241">
        <f t="shared" si="321"/>
        <v>100</v>
      </c>
      <c r="N344" s="241">
        <f t="shared" si="318"/>
        <v>0</v>
      </c>
      <c r="O344" s="241">
        <f t="shared" si="308"/>
        <v>-0.25839999999993779</v>
      </c>
      <c r="P344" s="241">
        <f t="shared" si="319"/>
        <v>-0.25800000000000001</v>
      </c>
      <c r="Q344" s="242"/>
      <c r="R344" s="242"/>
      <c r="S344" s="241">
        <v>-0.25800000000000001</v>
      </c>
      <c r="T344" s="241"/>
      <c r="U344" s="241">
        <f>O344-P344</f>
        <v>-3.9999999993778346E-4</v>
      </c>
      <c r="V344" s="241"/>
      <c r="W344" s="241"/>
      <c r="X344" s="241"/>
      <c r="Y344" s="241"/>
      <c r="Z344" s="239" t="s">
        <v>66</v>
      </c>
      <c r="AA344" s="239" t="s">
        <v>66</v>
      </c>
    </row>
    <row r="345" spans="1:27" ht="63.75" x14ac:dyDescent="0.2">
      <c r="A345" s="245"/>
      <c r="B345" s="238"/>
      <c r="C345" s="250" t="s">
        <v>75</v>
      </c>
      <c r="D345" s="246" t="s">
        <v>76</v>
      </c>
      <c r="E345" s="241">
        <v>800</v>
      </c>
      <c r="F345" s="241">
        <v>800</v>
      </c>
      <c r="G345" s="241">
        <v>800</v>
      </c>
      <c r="H345" s="85">
        <v>800</v>
      </c>
      <c r="I345" s="85">
        <f t="shared" si="306"/>
        <v>0</v>
      </c>
      <c r="J345" s="241">
        <v>702</v>
      </c>
      <c r="K345" s="242">
        <f t="shared" si="262"/>
        <v>87.75</v>
      </c>
      <c r="L345" s="242">
        <f t="shared" si="307"/>
        <v>800</v>
      </c>
      <c r="M345" s="241">
        <f t="shared" si="321"/>
        <v>100</v>
      </c>
      <c r="N345" s="241">
        <f t="shared" si="318"/>
        <v>0</v>
      </c>
      <c r="O345" s="241">
        <f t="shared" si="308"/>
        <v>-98</v>
      </c>
      <c r="P345" s="241">
        <f t="shared" si="319"/>
        <v>-98</v>
      </c>
      <c r="Q345" s="242"/>
      <c r="R345" s="242"/>
      <c r="S345" s="242">
        <v>-98</v>
      </c>
      <c r="T345" s="242"/>
      <c r="U345" s="241">
        <v>0</v>
      </c>
      <c r="V345" s="241"/>
      <c r="W345" s="241"/>
      <c r="X345" s="241"/>
      <c r="Y345" s="241"/>
      <c r="Z345" s="239" t="s">
        <v>66</v>
      </c>
      <c r="AA345" s="239"/>
    </row>
    <row r="346" spans="1:27" ht="69.75" customHeight="1" x14ac:dyDescent="0.2">
      <c r="A346" s="245"/>
      <c r="B346" s="238"/>
      <c r="C346" s="250" t="s">
        <v>77</v>
      </c>
      <c r="D346" s="246" t="s">
        <v>129</v>
      </c>
      <c r="E346" s="241">
        <v>61625</v>
      </c>
      <c r="F346" s="241">
        <v>61625</v>
      </c>
      <c r="G346" s="241">
        <v>44078</v>
      </c>
      <c r="H346" s="85">
        <v>61624.036</v>
      </c>
      <c r="I346" s="85">
        <f t="shared" si="306"/>
        <v>-0.96399999999994179</v>
      </c>
      <c r="J346" s="241">
        <v>37670</v>
      </c>
      <c r="K346" s="242">
        <f t="shared" si="262"/>
        <v>85.462135305594629</v>
      </c>
      <c r="L346" s="242">
        <f t="shared" si="307"/>
        <v>61625</v>
      </c>
      <c r="M346" s="241">
        <f t="shared" si="321"/>
        <v>100</v>
      </c>
      <c r="N346" s="241">
        <f t="shared" si="318"/>
        <v>0</v>
      </c>
      <c r="O346" s="241">
        <f t="shared" si="308"/>
        <v>-6408</v>
      </c>
      <c r="P346" s="241">
        <f t="shared" si="319"/>
        <v>-6408</v>
      </c>
      <c r="Q346" s="242"/>
      <c r="R346" s="242"/>
      <c r="S346" s="241">
        <v>-6408</v>
      </c>
      <c r="T346" s="241"/>
      <c r="U346" s="241">
        <f t="shared" ref="U346:U348" si="322">O346-P346-T346</f>
        <v>0</v>
      </c>
      <c r="V346" s="241"/>
      <c r="W346" s="241"/>
      <c r="X346" s="241"/>
      <c r="Y346" s="241"/>
      <c r="Z346" s="239" t="s">
        <v>66</v>
      </c>
      <c r="AA346" s="239" t="s">
        <v>66</v>
      </c>
    </row>
    <row r="347" spans="1:27" ht="76.5" x14ac:dyDescent="0.2">
      <c r="A347" s="245" t="s">
        <v>163</v>
      </c>
      <c r="B347" s="238" t="s">
        <v>46</v>
      </c>
      <c r="C347" s="238"/>
      <c r="D347" s="247" t="s">
        <v>164</v>
      </c>
      <c r="E347" s="241">
        <f t="shared" ref="E347:U347" si="323">E348</f>
        <v>59278</v>
      </c>
      <c r="F347" s="241">
        <f t="shared" si="323"/>
        <v>59278</v>
      </c>
      <c r="G347" s="241">
        <f t="shared" si="323"/>
        <v>29195</v>
      </c>
      <c r="H347" s="85">
        <f t="shared" si="323"/>
        <v>28023.042000000001</v>
      </c>
      <c r="I347" s="85">
        <f t="shared" si="323"/>
        <v>-31254.957999999999</v>
      </c>
      <c r="J347" s="241">
        <f t="shared" si="323"/>
        <v>26211.614000000001</v>
      </c>
      <c r="K347" s="242">
        <f t="shared" si="262"/>
        <v>89.781174858708695</v>
      </c>
      <c r="L347" s="241">
        <f t="shared" si="323"/>
        <v>59278</v>
      </c>
      <c r="M347" s="241">
        <f t="shared" si="323"/>
        <v>100</v>
      </c>
      <c r="N347" s="241">
        <f t="shared" si="323"/>
        <v>0</v>
      </c>
      <c r="O347" s="241">
        <f t="shared" si="323"/>
        <v>-2983.3859999999986</v>
      </c>
      <c r="P347" s="241">
        <f t="shared" si="323"/>
        <v>-2983.3850000000002</v>
      </c>
      <c r="Q347" s="241">
        <f t="shared" si="323"/>
        <v>0</v>
      </c>
      <c r="R347" s="241">
        <f t="shared" si="323"/>
        <v>0</v>
      </c>
      <c r="S347" s="241">
        <f t="shared" si="323"/>
        <v>-2983.3850000000002</v>
      </c>
      <c r="T347" s="241">
        <f t="shared" si="323"/>
        <v>0</v>
      </c>
      <c r="U347" s="241">
        <f t="shared" si="323"/>
        <v>-9.9999999838473741E-4</v>
      </c>
      <c r="V347" s="241"/>
      <c r="W347" s="241"/>
      <c r="X347" s="241"/>
      <c r="Y347" s="241"/>
      <c r="Z347" s="239"/>
      <c r="AA347" s="266"/>
    </row>
    <row r="348" spans="1:27" ht="63.75" x14ac:dyDescent="0.2">
      <c r="A348" s="238"/>
      <c r="B348" s="238"/>
      <c r="C348" s="250" t="s">
        <v>85</v>
      </c>
      <c r="D348" s="246" t="s">
        <v>86</v>
      </c>
      <c r="E348" s="241">
        <v>59278</v>
      </c>
      <c r="F348" s="241">
        <v>59278</v>
      </c>
      <c r="G348" s="241">
        <v>29195</v>
      </c>
      <c r="H348" s="85">
        <v>28023.042000000001</v>
      </c>
      <c r="I348" s="85">
        <f t="shared" ref="I348:I353" si="324">H348-F348</f>
        <v>-31254.957999999999</v>
      </c>
      <c r="J348" s="241">
        <v>26211.614000000001</v>
      </c>
      <c r="K348" s="242">
        <f t="shared" ref="K348:K378" si="325">(J348/G348)*100</f>
        <v>89.781174858708695</v>
      </c>
      <c r="L348" s="242">
        <f t="shared" ref="L348:L351" si="326">E348</f>
        <v>59278</v>
      </c>
      <c r="M348" s="241">
        <f>L348/E348*100</f>
        <v>100</v>
      </c>
      <c r="N348" s="241">
        <v>0</v>
      </c>
      <c r="O348" s="241">
        <f t="shared" ref="O348:O353" si="327">J348-G348</f>
        <v>-2983.3859999999986</v>
      </c>
      <c r="P348" s="241">
        <f>Q348+R348+S348</f>
        <v>-2983.3850000000002</v>
      </c>
      <c r="Q348" s="242"/>
      <c r="R348" s="242"/>
      <c r="S348" s="241">
        <v>-2983.3850000000002</v>
      </c>
      <c r="T348" s="241"/>
      <c r="U348" s="241">
        <f t="shared" si="322"/>
        <v>-9.9999999838473741E-4</v>
      </c>
      <c r="V348" s="260"/>
      <c r="W348" s="260"/>
      <c r="X348" s="260"/>
      <c r="Y348" s="241"/>
      <c r="Z348" s="239" t="s">
        <v>66</v>
      </c>
      <c r="AA348" s="239" t="s">
        <v>66</v>
      </c>
    </row>
    <row r="349" spans="1:27" ht="84" customHeight="1" x14ac:dyDescent="0.2">
      <c r="A349" s="245" t="s">
        <v>198</v>
      </c>
      <c r="B349" s="238" t="s">
        <v>171</v>
      </c>
      <c r="C349" s="238"/>
      <c r="D349" s="247" t="s">
        <v>164</v>
      </c>
      <c r="E349" s="241">
        <f t="shared" ref="E349:U349" si="328">E350</f>
        <v>1329330</v>
      </c>
      <c r="F349" s="241">
        <f t="shared" si="328"/>
        <v>574037</v>
      </c>
      <c r="G349" s="241">
        <f t="shared" si="328"/>
        <v>574037</v>
      </c>
      <c r="H349" s="85">
        <f t="shared" si="328"/>
        <v>569759.38600000006</v>
      </c>
      <c r="I349" s="85">
        <f t="shared" si="328"/>
        <v>-4277.6139999999432</v>
      </c>
      <c r="J349" s="241">
        <f t="shared" si="328"/>
        <v>569759.38600000006</v>
      </c>
      <c r="K349" s="242">
        <f t="shared" si="325"/>
        <v>99.254819114447329</v>
      </c>
      <c r="L349" s="241">
        <f t="shared" si="328"/>
        <v>1329330</v>
      </c>
      <c r="M349" s="241">
        <f t="shared" si="328"/>
        <v>100</v>
      </c>
      <c r="N349" s="241">
        <f t="shared" si="328"/>
        <v>0</v>
      </c>
      <c r="O349" s="241">
        <f t="shared" si="328"/>
        <v>-4277.6139999999432</v>
      </c>
      <c r="P349" s="241">
        <f t="shared" si="328"/>
        <v>-4277.6130000000003</v>
      </c>
      <c r="Q349" s="241">
        <f t="shared" si="328"/>
        <v>0</v>
      </c>
      <c r="R349" s="241">
        <f t="shared" si="328"/>
        <v>0</v>
      </c>
      <c r="S349" s="241">
        <f t="shared" si="328"/>
        <v>-4277.6130000000003</v>
      </c>
      <c r="T349" s="241">
        <f t="shared" si="328"/>
        <v>0</v>
      </c>
      <c r="U349" s="241">
        <f t="shared" si="328"/>
        <v>-9.999999429055606E-4</v>
      </c>
      <c r="V349" s="241"/>
      <c r="W349" s="241"/>
      <c r="X349" s="241"/>
      <c r="Y349" s="241"/>
      <c r="Z349" s="239"/>
      <c r="AA349" s="266"/>
    </row>
    <row r="350" spans="1:27" ht="66.75" customHeight="1" x14ac:dyDescent="0.2">
      <c r="A350" s="238"/>
      <c r="B350" s="238"/>
      <c r="C350" s="250" t="s">
        <v>197</v>
      </c>
      <c r="D350" s="246" t="s">
        <v>86</v>
      </c>
      <c r="E350" s="241">
        <v>1329330</v>
      </c>
      <c r="F350" s="241">
        <v>574037</v>
      </c>
      <c r="G350" s="241">
        <v>574037</v>
      </c>
      <c r="H350" s="85">
        <v>569759.38600000006</v>
      </c>
      <c r="I350" s="85">
        <f t="shared" si="324"/>
        <v>-4277.6139999999432</v>
      </c>
      <c r="J350" s="241">
        <v>569759.38600000006</v>
      </c>
      <c r="K350" s="242">
        <f t="shared" si="325"/>
        <v>99.254819114447329</v>
      </c>
      <c r="L350" s="242">
        <f t="shared" si="326"/>
        <v>1329330</v>
      </c>
      <c r="M350" s="241">
        <f>L350/E350*100</f>
        <v>100</v>
      </c>
      <c r="N350" s="241">
        <v>0</v>
      </c>
      <c r="O350" s="241">
        <f t="shared" si="327"/>
        <v>-4277.6139999999432</v>
      </c>
      <c r="P350" s="241">
        <f>Q350+R350+S350</f>
        <v>-4277.6130000000003</v>
      </c>
      <c r="Q350" s="242"/>
      <c r="R350" s="242"/>
      <c r="S350" s="241">
        <v>-4277.6130000000003</v>
      </c>
      <c r="T350" s="241"/>
      <c r="U350" s="241">
        <f>O350-P350-T350</f>
        <v>-9.999999429055606E-4</v>
      </c>
      <c r="V350" s="260"/>
      <c r="W350" s="260"/>
      <c r="X350" s="260"/>
      <c r="Y350" s="241"/>
      <c r="Z350" s="239" t="s">
        <v>66</v>
      </c>
      <c r="AA350" s="239" t="s">
        <v>66</v>
      </c>
    </row>
    <row r="351" spans="1:27" ht="43.5" customHeight="1" x14ac:dyDescent="0.2">
      <c r="A351" s="289" t="s">
        <v>165</v>
      </c>
      <c r="B351" s="289"/>
      <c r="C351" s="289"/>
      <c r="D351" s="277" t="s">
        <v>166</v>
      </c>
      <c r="E351" s="290">
        <f t="shared" ref="E351:J352" si="329">E352</f>
        <v>291290</v>
      </c>
      <c r="F351" s="290">
        <f t="shared" si="329"/>
        <v>291290</v>
      </c>
      <c r="G351" s="290">
        <f>+G352</f>
        <v>0</v>
      </c>
      <c r="H351" s="444">
        <f t="shared" si="329"/>
        <v>0</v>
      </c>
      <c r="I351" s="444">
        <f t="shared" si="329"/>
        <v>-291290</v>
      </c>
      <c r="J351" s="290">
        <f t="shared" si="329"/>
        <v>0</v>
      </c>
      <c r="K351" s="242">
        <v>0</v>
      </c>
      <c r="L351" s="290">
        <f t="shared" si="326"/>
        <v>291290</v>
      </c>
      <c r="M351" s="290">
        <f t="shared" ref="M351:O351" si="330">M352</f>
        <v>0</v>
      </c>
      <c r="N351" s="290">
        <f t="shared" si="330"/>
        <v>0</v>
      </c>
      <c r="O351" s="290">
        <f t="shared" si="330"/>
        <v>0</v>
      </c>
      <c r="P351" s="290">
        <f>+Q351+R351+S351</f>
        <v>0</v>
      </c>
      <c r="Q351" s="290">
        <f>Q352+Q353</f>
        <v>0</v>
      </c>
      <c r="R351" s="290">
        <f t="shared" ref="R351:U351" si="331">R352</f>
        <v>0</v>
      </c>
      <c r="S351" s="290">
        <f t="shared" si="331"/>
        <v>0</v>
      </c>
      <c r="T351" s="290">
        <f t="shared" si="331"/>
        <v>0</v>
      </c>
      <c r="U351" s="290">
        <f t="shared" si="331"/>
        <v>0</v>
      </c>
      <c r="V351" s="291"/>
      <c r="W351" s="291"/>
      <c r="X351" s="291"/>
      <c r="Y351" s="291"/>
      <c r="Z351" s="254"/>
      <c r="AA351" s="239"/>
    </row>
    <row r="352" spans="1:27" ht="25.5" x14ac:dyDescent="0.2">
      <c r="A352" s="289"/>
      <c r="B352" s="289" t="s">
        <v>46</v>
      </c>
      <c r="C352" s="289"/>
      <c r="D352" s="252" t="s">
        <v>167</v>
      </c>
      <c r="E352" s="290">
        <f>E353</f>
        <v>291290</v>
      </c>
      <c r="F352" s="290">
        <f t="shared" si="329"/>
        <v>291290</v>
      </c>
      <c r="G352" s="290">
        <f t="shared" si="329"/>
        <v>0</v>
      </c>
      <c r="H352" s="444">
        <f t="shared" si="329"/>
        <v>0</v>
      </c>
      <c r="I352" s="444">
        <f t="shared" si="329"/>
        <v>-291290</v>
      </c>
      <c r="J352" s="290">
        <f>J353</f>
        <v>0</v>
      </c>
      <c r="K352" s="242">
        <v>0</v>
      </c>
      <c r="L352" s="290">
        <f>L353</f>
        <v>291290</v>
      </c>
      <c r="M352" s="291">
        <v>0</v>
      </c>
      <c r="N352" s="291">
        <v>0</v>
      </c>
      <c r="O352" s="290">
        <f>O353</f>
        <v>0</v>
      </c>
      <c r="P352" s="291">
        <f>P353</f>
        <v>0</v>
      </c>
      <c r="Q352" s="290">
        <v>0</v>
      </c>
      <c r="R352" s="290">
        <v>0</v>
      </c>
      <c r="S352" s="290">
        <f>S353</f>
        <v>0</v>
      </c>
      <c r="T352" s="290">
        <v>0</v>
      </c>
      <c r="U352" s="291">
        <v>0</v>
      </c>
      <c r="V352" s="291"/>
      <c r="W352" s="291"/>
      <c r="X352" s="291"/>
      <c r="Y352" s="291"/>
      <c r="Z352" s="254"/>
      <c r="AA352" s="239"/>
    </row>
    <row r="353" spans="1:28" ht="52.5" customHeight="1" x14ac:dyDescent="0.2">
      <c r="A353" s="289"/>
      <c r="B353" s="289"/>
      <c r="C353" s="292" t="s">
        <v>77</v>
      </c>
      <c r="D353" s="293" t="s">
        <v>129</v>
      </c>
      <c r="E353" s="290">
        <v>291290</v>
      </c>
      <c r="F353" s="291">
        <v>291290</v>
      </c>
      <c r="G353" s="290">
        <v>0</v>
      </c>
      <c r="H353" s="444">
        <v>0</v>
      </c>
      <c r="I353" s="445">
        <f t="shared" si="324"/>
        <v>-291290</v>
      </c>
      <c r="J353" s="290">
        <v>0</v>
      </c>
      <c r="K353" s="242">
        <v>0</v>
      </c>
      <c r="L353" s="290">
        <f t="shared" ref="L353:L370" si="332">E353</f>
        <v>291290</v>
      </c>
      <c r="M353" s="291">
        <v>0</v>
      </c>
      <c r="N353" s="291">
        <v>0</v>
      </c>
      <c r="O353" s="291">
        <f t="shared" si="327"/>
        <v>0</v>
      </c>
      <c r="P353" s="291">
        <f>S353+Q353+R353</f>
        <v>0</v>
      </c>
      <c r="Q353" s="290"/>
      <c r="R353" s="290"/>
      <c r="S353" s="290"/>
      <c r="T353" s="290"/>
      <c r="U353" s="291">
        <v>0</v>
      </c>
      <c r="V353" s="291"/>
      <c r="W353" s="291"/>
      <c r="X353" s="291"/>
      <c r="Y353" s="291"/>
      <c r="Z353" s="239"/>
      <c r="AA353" s="239" t="s">
        <v>245</v>
      </c>
      <c r="AB353" s="262"/>
    </row>
    <row r="354" spans="1:28" ht="81.75" customHeight="1" x14ac:dyDescent="0.2">
      <c r="A354" s="245" t="s">
        <v>168</v>
      </c>
      <c r="B354" s="238"/>
      <c r="C354" s="238"/>
      <c r="D354" s="252" t="s">
        <v>273</v>
      </c>
      <c r="E354" s="241">
        <f t="shared" ref="E354:J354" si="333">E355</f>
        <v>788250</v>
      </c>
      <c r="F354" s="241">
        <f t="shared" si="333"/>
        <v>628913</v>
      </c>
      <c r="G354" s="241">
        <f t="shared" si="333"/>
        <v>568032</v>
      </c>
      <c r="H354" s="85">
        <f t="shared" si="333"/>
        <v>574557.19200000004</v>
      </c>
      <c r="I354" s="85">
        <f t="shared" si="333"/>
        <v>-54355.808000000005</v>
      </c>
      <c r="J354" s="241">
        <f t="shared" si="333"/>
        <v>567203.47600000002</v>
      </c>
      <c r="K354" s="242">
        <f t="shared" si="325"/>
        <v>99.854141315982204</v>
      </c>
      <c r="L354" s="241">
        <f t="shared" ref="L354:U354" si="334">L355</f>
        <v>788250</v>
      </c>
      <c r="M354" s="241">
        <f>L354/E354*100</f>
        <v>100</v>
      </c>
      <c r="N354" s="241">
        <f t="shared" si="334"/>
        <v>0</v>
      </c>
      <c r="O354" s="241">
        <f t="shared" si="334"/>
        <v>-828.5240000000008</v>
      </c>
      <c r="P354" s="241">
        <f t="shared" si="334"/>
        <v>-828.52099999999996</v>
      </c>
      <c r="Q354" s="241">
        <f t="shared" si="334"/>
        <v>0</v>
      </c>
      <c r="R354" s="241">
        <f t="shared" si="334"/>
        <v>-48.097999999999999</v>
      </c>
      <c r="S354" s="241">
        <f t="shared" si="334"/>
        <v>-780.423</v>
      </c>
      <c r="T354" s="241">
        <f t="shared" si="334"/>
        <v>0</v>
      </c>
      <c r="U354" s="241">
        <f t="shared" si="334"/>
        <v>-2.0000000002770579E-3</v>
      </c>
      <c r="V354" s="241"/>
      <c r="W354" s="241"/>
      <c r="X354" s="241"/>
      <c r="Y354" s="241"/>
      <c r="Z354" s="257"/>
      <c r="AA354" s="244"/>
    </row>
    <row r="355" spans="1:28" ht="25.5" x14ac:dyDescent="0.2">
      <c r="A355" s="245"/>
      <c r="B355" s="238" t="s">
        <v>46</v>
      </c>
      <c r="C355" s="238"/>
      <c r="D355" s="269" t="s">
        <v>47</v>
      </c>
      <c r="E355" s="241">
        <f t="shared" ref="E355:J355" si="335">SUM(E356:E369)</f>
        <v>788250</v>
      </c>
      <c r="F355" s="241">
        <f t="shared" si="335"/>
        <v>628913</v>
      </c>
      <c r="G355" s="241">
        <f t="shared" si="335"/>
        <v>568032</v>
      </c>
      <c r="H355" s="85">
        <f t="shared" si="335"/>
        <v>574557.19200000004</v>
      </c>
      <c r="I355" s="85">
        <f t="shared" si="335"/>
        <v>-54355.808000000005</v>
      </c>
      <c r="J355" s="241">
        <f t="shared" si="335"/>
        <v>567203.47600000002</v>
      </c>
      <c r="K355" s="242">
        <f t="shared" si="325"/>
        <v>99.854141315982204</v>
      </c>
      <c r="L355" s="241">
        <f t="shared" ref="L355:U355" si="336">SUM(L356:L369)</f>
        <v>788250</v>
      </c>
      <c r="M355" s="241">
        <f t="shared" si="336"/>
        <v>1400</v>
      </c>
      <c r="N355" s="241">
        <f t="shared" si="336"/>
        <v>0</v>
      </c>
      <c r="O355" s="241">
        <f t="shared" si="336"/>
        <v>-828.5240000000008</v>
      </c>
      <c r="P355" s="241">
        <f t="shared" si="336"/>
        <v>-828.52099999999996</v>
      </c>
      <c r="Q355" s="241">
        <f t="shared" si="336"/>
        <v>0</v>
      </c>
      <c r="R355" s="241">
        <f t="shared" si="336"/>
        <v>-48.097999999999999</v>
      </c>
      <c r="S355" s="241">
        <f t="shared" si="336"/>
        <v>-780.423</v>
      </c>
      <c r="T355" s="241">
        <f t="shared" si="336"/>
        <v>0</v>
      </c>
      <c r="U355" s="241">
        <f t="shared" si="336"/>
        <v>-2.0000000002770579E-3</v>
      </c>
      <c r="V355" s="241"/>
      <c r="W355" s="241"/>
      <c r="X355" s="241"/>
      <c r="Y355" s="241"/>
      <c r="Z355" s="244"/>
      <c r="AA355" s="244"/>
    </row>
    <row r="356" spans="1:28" ht="63.75" x14ac:dyDescent="0.2">
      <c r="A356" s="238"/>
      <c r="B356" s="238"/>
      <c r="C356" s="238" t="s">
        <v>88</v>
      </c>
      <c r="D356" s="247" t="s">
        <v>49</v>
      </c>
      <c r="E356" s="241">
        <v>506837</v>
      </c>
      <c r="F356" s="241">
        <v>377730</v>
      </c>
      <c r="G356" s="241">
        <v>377730</v>
      </c>
      <c r="H356" s="85">
        <v>377730</v>
      </c>
      <c r="I356" s="85">
        <f t="shared" ref="I356:I370" si="337">H356-F356</f>
        <v>0</v>
      </c>
      <c r="J356" s="241">
        <v>377730</v>
      </c>
      <c r="K356" s="242">
        <f t="shared" si="325"/>
        <v>100</v>
      </c>
      <c r="L356" s="242">
        <f t="shared" si="332"/>
        <v>506837</v>
      </c>
      <c r="M356" s="241">
        <v>100</v>
      </c>
      <c r="N356" s="241">
        <f t="shared" ref="N356:N360" si="338">L356-E356</f>
        <v>0</v>
      </c>
      <c r="O356" s="241">
        <f t="shared" ref="O356:O370" si="339">J356-G356</f>
        <v>0</v>
      </c>
      <c r="P356" s="241">
        <f>+Q356+R356+S356</f>
        <v>0</v>
      </c>
      <c r="Q356" s="241"/>
      <c r="R356" s="242"/>
      <c r="S356" s="242"/>
      <c r="T356" s="241"/>
      <c r="U356" s="241">
        <f t="shared" ref="U356:U362" si="340">O356-P356-T356</f>
        <v>0</v>
      </c>
      <c r="V356" s="241"/>
      <c r="W356" s="241"/>
      <c r="X356" s="241"/>
      <c r="Y356" s="241"/>
      <c r="Z356" s="239"/>
      <c r="AA356" s="239" t="s">
        <v>66</v>
      </c>
    </row>
    <row r="357" spans="1:28" x14ac:dyDescent="0.2">
      <c r="A357" s="238"/>
      <c r="B357" s="238"/>
      <c r="C357" s="238" t="s">
        <v>101</v>
      </c>
      <c r="D357" s="247" t="s">
        <v>56</v>
      </c>
      <c r="E357" s="241">
        <v>26626</v>
      </c>
      <c r="F357" s="241">
        <v>23634</v>
      </c>
      <c r="G357" s="241">
        <v>23634</v>
      </c>
      <c r="H357" s="85">
        <v>23634</v>
      </c>
      <c r="I357" s="85">
        <f t="shared" si="337"/>
        <v>0</v>
      </c>
      <c r="J357" s="241">
        <v>23634</v>
      </c>
      <c r="K357" s="242">
        <f t="shared" si="325"/>
        <v>100</v>
      </c>
      <c r="L357" s="242">
        <f t="shared" si="332"/>
        <v>26626</v>
      </c>
      <c r="M357" s="241">
        <v>100</v>
      </c>
      <c r="N357" s="241">
        <f t="shared" si="338"/>
        <v>0</v>
      </c>
      <c r="O357" s="241">
        <f t="shared" si="339"/>
        <v>0</v>
      </c>
      <c r="P357" s="241">
        <f t="shared" ref="P357:P370" si="341">Q357+R357+S357</f>
        <v>0</v>
      </c>
      <c r="Q357" s="241"/>
      <c r="R357" s="241"/>
      <c r="S357" s="241"/>
      <c r="T357" s="241"/>
      <c r="U357" s="241">
        <f t="shared" si="340"/>
        <v>0</v>
      </c>
      <c r="V357" s="241"/>
      <c r="W357" s="241"/>
      <c r="X357" s="241"/>
      <c r="Y357" s="241"/>
      <c r="Z357" s="239"/>
      <c r="AA357" s="239"/>
    </row>
    <row r="358" spans="1:28" ht="63.75" x14ac:dyDescent="0.2">
      <c r="A358" s="245"/>
      <c r="B358" s="238"/>
      <c r="C358" s="250" t="s">
        <v>57</v>
      </c>
      <c r="D358" s="251" t="s">
        <v>58</v>
      </c>
      <c r="E358" s="241">
        <v>18896</v>
      </c>
      <c r="F358" s="241">
        <v>13000</v>
      </c>
      <c r="G358" s="241">
        <v>13000</v>
      </c>
      <c r="H358" s="85">
        <v>12960.775</v>
      </c>
      <c r="I358" s="85">
        <f t="shared" si="337"/>
        <v>-39.225000000000364</v>
      </c>
      <c r="J358" s="241">
        <v>12960.775</v>
      </c>
      <c r="K358" s="242">
        <f t="shared" si="325"/>
        <v>99.698269230769228</v>
      </c>
      <c r="L358" s="242">
        <f t="shared" si="332"/>
        <v>18896</v>
      </c>
      <c r="M358" s="241">
        <f t="shared" ref="M358:M370" si="342">L358/E358*100</f>
        <v>100</v>
      </c>
      <c r="N358" s="241">
        <f t="shared" si="338"/>
        <v>0</v>
      </c>
      <c r="O358" s="241">
        <f t="shared" si="339"/>
        <v>-39.225000000000364</v>
      </c>
      <c r="P358" s="241">
        <f t="shared" si="341"/>
        <v>-39.225000000000001</v>
      </c>
      <c r="Q358" s="242"/>
      <c r="R358" s="242">
        <v>-39.225000000000001</v>
      </c>
      <c r="S358" s="241"/>
      <c r="T358" s="241"/>
      <c r="U358" s="241">
        <v>0</v>
      </c>
      <c r="V358" s="241"/>
      <c r="W358" s="241"/>
      <c r="X358" s="241"/>
      <c r="Y358" s="241"/>
      <c r="Z358" s="239" t="s">
        <v>66</v>
      </c>
      <c r="AA358" s="239" t="s">
        <v>66</v>
      </c>
    </row>
    <row r="359" spans="1:28" x14ac:dyDescent="0.2">
      <c r="A359" s="238"/>
      <c r="B359" s="238"/>
      <c r="C359" s="238" t="s">
        <v>59</v>
      </c>
      <c r="D359" s="247" t="s">
        <v>60</v>
      </c>
      <c r="E359" s="241">
        <v>28405</v>
      </c>
      <c r="F359" s="241">
        <v>19500</v>
      </c>
      <c r="G359" s="241">
        <v>19500</v>
      </c>
      <c r="H359" s="85">
        <v>19500</v>
      </c>
      <c r="I359" s="85">
        <f t="shared" si="337"/>
        <v>0</v>
      </c>
      <c r="J359" s="241">
        <v>19500</v>
      </c>
      <c r="K359" s="242">
        <f t="shared" si="325"/>
        <v>100</v>
      </c>
      <c r="L359" s="242">
        <f t="shared" si="332"/>
        <v>28405</v>
      </c>
      <c r="M359" s="241">
        <v>100</v>
      </c>
      <c r="N359" s="241">
        <f t="shared" si="338"/>
        <v>0</v>
      </c>
      <c r="O359" s="241">
        <f t="shared" si="339"/>
        <v>0</v>
      </c>
      <c r="P359" s="241">
        <f t="shared" si="341"/>
        <v>0</v>
      </c>
      <c r="Q359" s="241"/>
      <c r="R359" s="241"/>
      <c r="S359" s="241"/>
      <c r="T359" s="241"/>
      <c r="U359" s="241">
        <v>0</v>
      </c>
      <c r="V359" s="241"/>
      <c r="W359" s="241"/>
      <c r="X359" s="241"/>
      <c r="Y359" s="241"/>
      <c r="Z359" s="239"/>
      <c r="AA359" s="239"/>
    </row>
    <row r="360" spans="1:28" ht="66" customHeight="1" x14ac:dyDescent="0.2">
      <c r="A360" s="238"/>
      <c r="B360" s="238"/>
      <c r="C360" s="238" t="s">
        <v>61</v>
      </c>
      <c r="D360" s="247" t="s">
        <v>102</v>
      </c>
      <c r="E360" s="241">
        <v>24078</v>
      </c>
      <c r="F360" s="241">
        <v>17584</v>
      </c>
      <c r="G360" s="241">
        <v>17584</v>
      </c>
      <c r="H360" s="85">
        <v>17575.127</v>
      </c>
      <c r="I360" s="85">
        <f t="shared" si="337"/>
        <v>-8.8729999999995925</v>
      </c>
      <c r="J360" s="241">
        <v>17575.127</v>
      </c>
      <c r="K360" s="242">
        <f t="shared" si="325"/>
        <v>99.949539353958144</v>
      </c>
      <c r="L360" s="242">
        <f t="shared" si="332"/>
        <v>24078</v>
      </c>
      <c r="M360" s="241">
        <f t="shared" si="342"/>
        <v>100</v>
      </c>
      <c r="N360" s="241">
        <f t="shared" si="338"/>
        <v>0</v>
      </c>
      <c r="O360" s="241">
        <f t="shared" si="339"/>
        <v>-8.8729999999995925</v>
      </c>
      <c r="P360" s="241">
        <f t="shared" si="341"/>
        <v>-8.8729999999999993</v>
      </c>
      <c r="Q360" s="241"/>
      <c r="R360" s="241">
        <v>-8.8729999999999993</v>
      </c>
      <c r="S360" s="241"/>
      <c r="T360" s="241"/>
      <c r="U360" s="241">
        <f t="shared" si="340"/>
        <v>4.0678571622265736E-13</v>
      </c>
      <c r="V360" s="241"/>
      <c r="W360" s="241"/>
      <c r="X360" s="241"/>
      <c r="Y360" s="241"/>
      <c r="Z360" s="239" t="s">
        <v>66</v>
      </c>
      <c r="AA360" s="239" t="s">
        <v>66</v>
      </c>
    </row>
    <row r="361" spans="1:28" ht="51" x14ac:dyDescent="0.2">
      <c r="A361" s="238"/>
      <c r="B361" s="238"/>
      <c r="C361" s="238" t="s">
        <v>64</v>
      </c>
      <c r="D361" s="295" t="s">
        <v>65</v>
      </c>
      <c r="E361" s="241">
        <v>16195</v>
      </c>
      <c r="F361" s="241">
        <v>10780</v>
      </c>
      <c r="G361" s="241">
        <v>10780</v>
      </c>
      <c r="H361" s="85">
        <v>10780</v>
      </c>
      <c r="I361" s="85">
        <f t="shared" si="337"/>
        <v>0</v>
      </c>
      <c r="J361" s="241">
        <v>10780</v>
      </c>
      <c r="K361" s="242">
        <f t="shared" si="325"/>
        <v>100</v>
      </c>
      <c r="L361" s="242">
        <f t="shared" si="332"/>
        <v>16195</v>
      </c>
      <c r="M361" s="241">
        <v>100</v>
      </c>
      <c r="N361" s="241">
        <v>0</v>
      </c>
      <c r="O361" s="241">
        <f t="shared" si="339"/>
        <v>0</v>
      </c>
      <c r="P361" s="241">
        <f t="shared" si="341"/>
        <v>0</v>
      </c>
      <c r="Q361" s="241"/>
      <c r="R361" s="241"/>
      <c r="S361" s="241"/>
      <c r="T361" s="241"/>
      <c r="U361" s="241">
        <f t="shared" si="340"/>
        <v>0</v>
      </c>
      <c r="V361" s="241"/>
      <c r="W361" s="241"/>
      <c r="X361" s="241"/>
      <c r="Y361" s="241"/>
      <c r="Z361" s="239"/>
      <c r="AA361" s="239"/>
    </row>
    <row r="362" spans="1:28" ht="67.5" customHeight="1" x14ac:dyDescent="0.2">
      <c r="A362" s="245"/>
      <c r="B362" s="238"/>
      <c r="C362" s="250" t="s">
        <v>71</v>
      </c>
      <c r="D362" s="246" t="s">
        <v>104</v>
      </c>
      <c r="E362" s="241">
        <v>8750</v>
      </c>
      <c r="F362" s="241">
        <v>8750</v>
      </c>
      <c r="G362" s="241">
        <v>4291</v>
      </c>
      <c r="H362" s="85">
        <v>5334.8029999999999</v>
      </c>
      <c r="I362" s="85">
        <f t="shared" si="337"/>
        <v>-3415.1970000000001</v>
      </c>
      <c r="J362" s="241">
        <v>4290.0029999999997</v>
      </c>
      <c r="K362" s="242">
        <f t="shared" si="325"/>
        <v>99.976765322768586</v>
      </c>
      <c r="L362" s="242">
        <f t="shared" si="332"/>
        <v>8750</v>
      </c>
      <c r="M362" s="241">
        <f t="shared" si="342"/>
        <v>100</v>
      </c>
      <c r="N362" s="241">
        <f t="shared" ref="N362:N368" si="343">L362-E362</f>
        <v>0</v>
      </c>
      <c r="O362" s="241">
        <f t="shared" si="339"/>
        <v>-0.99700000000029831</v>
      </c>
      <c r="P362" s="241">
        <f t="shared" si="341"/>
        <v>-0.996</v>
      </c>
      <c r="Q362" s="241"/>
      <c r="R362" s="242"/>
      <c r="S362" s="241">
        <v>-0.996</v>
      </c>
      <c r="T362" s="260"/>
      <c r="U362" s="241">
        <f t="shared" si="340"/>
        <v>-1.0000000002983178E-3</v>
      </c>
      <c r="V362" s="260"/>
      <c r="W362" s="260"/>
      <c r="X362" s="260"/>
      <c r="Y362" s="260"/>
      <c r="Z362" s="239" t="s">
        <v>66</v>
      </c>
      <c r="AA362" s="239" t="s">
        <v>66</v>
      </c>
    </row>
    <row r="363" spans="1:28" s="301" customFormat="1" ht="25.5" x14ac:dyDescent="0.2">
      <c r="A363" s="296"/>
      <c r="B363" s="296"/>
      <c r="C363" s="296" t="s">
        <v>97</v>
      </c>
      <c r="D363" s="297" t="s">
        <v>98</v>
      </c>
      <c r="E363" s="298">
        <v>5608</v>
      </c>
      <c r="F363" s="298">
        <v>5080</v>
      </c>
      <c r="G363" s="298">
        <v>5080</v>
      </c>
      <c r="H363" s="85">
        <v>5079.9989999999998</v>
      </c>
      <c r="I363" s="85">
        <f t="shared" si="337"/>
        <v>-1.0000000002037268E-3</v>
      </c>
      <c r="J363" s="298">
        <v>5079.9989999999998</v>
      </c>
      <c r="K363" s="242">
        <f t="shared" si="325"/>
        <v>99.999980314960624</v>
      </c>
      <c r="L363" s="299">
        <f t="shared" si="332"/>
        <v>5608</v>
      </c>
      <c r="M363" s="298">
        <f t="shared" si="342"/>
        <v>100</v>
      </c>
      <c r="N363" s="298">
        <f t="shared" si="343"/>
        <v>0</v>
      </c>
      <c r="O363" s="298">
        <f t="shared" si="339"/>
        <v>-1.0000000002037268E-3</v>
      </c>
      <c r="P363" s="298">
        <f t="shared" si="341"/>
        <v>0</v>
      </c>
      <c r="Q363" s="299"/>
      <c r="R363" s="299"/>
      <c r="S363" s="298"/>
      <c r="T363" s="298"/>
      <c r="U363" s="298">
        <v>0</v>
      </c>
      <c r="V363" s="298"/>
      <c r="W363" s="298"/>
      <c r="X363" s="298"/>
      <c r="Y363" s="298"/>
      <c r="Z363" s="239"/>
      <c r="AA363" s="239"/>
    </row>
    <row r="364" spans="1:28" s="301" customFormat="1" ht="66" customHeight="1" x14ac:dyDescent="0.2">
      <c r="A364" s="296"/>
      <c r="B364" s="296"/>
      <c r="C364" s="302" t="s">
        <v>73</v>
      </c>
      <c r="D364" s="303" t="s">
        <v>74</v>
      </c>
      <c r="E364" s="298">
        <v>17715</v>
      </c>
      <c r="F364" s="298">
        <v>17715</v>
      </c>
      <c r="G364" s="298">
        <v>11805</v>
      </c>
      <c r="H364" s="85">
        <v>17641.348999999998</v>
      </c>
      <c r="I364" s="85">
        <f t="shared" si="337"/>
        <v>-73.651000000001659</v>
      </c>
      <c r="J364" s="298">
        <v>11804.121999999999</v>
      </c>
      <c r="K364" s="242">
        <f t="shared" si="325"/>
        <v>99.992562473528153</v>
      </c>
      <c r="L364" s="299">
        <f t="shared" si="332"/>
        <v>17715</v>
      </c>
      <c r="M364" s="298">
        <f t="shared" si="342"/>
        <v>100</v>
      </c>
      <c r="N364" s="298">
        <f t="shared" si="343"/>
        <v>0</v>
      </c>
      <c r="O364" s="298">
        <f t="shared" si="339"/>
        <v>-0.87800000000061118</v>
      </c>
      <c r="P364" s="298">
        <f t="shared" si="341"/>
        <v>-0.877</v>
      </c>
      <c r="Q364" s="299"/>
      <c r="R364" s="299"/>
      <c r="S364" s="299">
        <v>-0.877</v>
      </c>
      <c r="T364" s="298"/>
      <c r="U364" s="298">
        <f t="shared" ref="U364:U369" si="344">O364-P364-T364</f>
        <v>-1.0000000006111787E-3</v>
      </c>
      <c r="V364" s="298"/>
      <c r="W364" s="298"/>
      <c r="X364" s="298"/>
      <c r="Y364" s="298"/>
      <c r="Z364" s="239" t="s">
        <v>66</v>
      </c>
      <c r="AA364" s="239" t="s">
        <v>66</v>
      </c>
    </row>
    <row r="365" spans="1:28" s="301" customFormat="1" ht="66" customHeight="1" x14ac:dyDescent="0.2">
      <c r="A365" s="296"/>
      <c r="B365" s="296"/>
      <c r="C365" s="302" t="s">
        <v>75</v>
      </c>
      <c r="D365" s="303" t="s">
        <v>76</v>
      </c>
      <c r="E365" s="298">
        <v>3962</v>
      </c>
      <c r="F365" s="298">
        <v>3962</v>
      </c>
      <c r="G365" s="298">
        <v>3658</v>
      </c>
      <c r="H365" s="85">
        <v>3269.6550000000002</v>
      </c>
      <c r="I365" s="85">
        <f t="shared" si="337"/>
        <v>-692.3449999999998</v>
      </c>
      <c r="J365" s="298">
        <v>2997</v>
      </c>
      <c r="K365" s="242">
        <f t="shared" si="325"/>
        <v>81.930016402405684</v>
      </c>
      <c r="L365" s="299">
        <f t="shared" si="332"/>
        <v>3962</v>
      </c>
      <c r="M365" s="298">
        <f t="shared" si="342"/>
        <v>100</v>
      </c>
      <c r="N365" s="298">
        <f t="shared" si="343"/>
        <v>0</v>
      </c>
      <c r="O365" s="298">
        <f t="shared" si="339"/>
        <v>-661</v>
      </c>
      <c r="P365" s="298">
        <f t="shared" si="341"/>
        <v>-661</v>
      </c>
      <c r="Q365" s="299"/>
      <c r="R365" s="299"/>
      <c r="S365" s="299">
        <v>-661</v>
      </c>
      <c r="T365" s="298"/>
      <c r="U365" s="298">
        <v>0</v>
      </c>
      <c r="V365" s="298"/>
      <c r="W365" s="298"/>
      <c r="X365" s="298"/>
      <c r="Y365" s="298"/>
      <c r="Z365" s="239" t="s">
        <v>66</v>
      </c>
      <c r="AA365" s="239" t="s">
        <v>66</v>
      </c>
    </row>
    <row r="366" spans="1:28" s="301" customFormat="1" ht="66.75" customHeight="1" x14ac:dyDescent="0.2">
      <c r="A366" s="305"/>
      <c r="B366" s="296"/>
      <c r="C366" s="302" t="s">
        <v>77</v>
      </c>
      <c r="D366" s="303" t="s">
        <v>78</v>
      </c>
      <c r="E366" s="298">
        <v>116972</v>
      </c>
      <c r="F366" s="298">
        <v>116972</v>
      </c>
      <c r="G366" s="298">
        <v>74935</v>
      </c>
      <c r="H366" s="85">
        <v>75132.053</v>
      </c>
      <c r="I366" s="85">
        <f t="shared" si="337"/>
        <v>-41839.947</v>
      </c>
      <c r="J366" s="298">
        <v>74933.019</v>
      </c>
      <c r="K366" s="242">
        <f t="shared" si="325"/>
        <v>99.997356375525456</v>
      </c>
      <c r="L366" s="299">
        <f t="shared" si="332"/>
        <v>116972</v>
      </c>
      <c r="M366" s="298">
        <f t="shared" si="342"/>
        <v>100</v>
      </c>
      <c r="N366" s="298">
        <f t="shared" si="343"/>
        <v>0</v>
      </c>
      <c r="O366" s="298">
        <f t="shared" si="339"/>
        <v>-1.9809999999997672</v>
      </c>
      <c r="P366" s="298">
        <f t="shared" si="341"/>
        <v>-1.9810000000000001</v>
      </c>
      <c r="Q366" s="298"/>
      <c r="R366" s="299"/>
      <c r="S366" s="298">
        <v>-1.9810000000000001</v>
      </c>
      <c r="T366" s="306"/>
      <c r="U366" s="298">
        <f t="shared" si="344"/>
        <v>2.3292479056635784E-13</v>
      </c>
      <c r="V366" s="306"/>
      <c r="W366" s="306"/>
      <c r="X366" s="306"/>
      <c r="Y366" s="306"/>
      <c r="Z366" s="239" t="s">
        <v>66</v>
      </c>
      <c r="AA366" s="239" t="s">
        <v>66</v>
      </c>
    </row>
    <row r="367" spans="1:28" ht="65.25" customHeight="1" x14ac:dyDescent="0.2">
      <c r="A367" s="245"/>
      <c r="B367" s="238"/>
      <c r="C367" s="250" t="s">
        <v>79</v>
      </c>
      <c r="D367" s="246" t="s">
        <v>80</v>
      </c>
      <c r="E367" s="242">
        <v>1341</v>
      </c>
      <c r="F367" s="242">
        <v>1341</v>
      </c>
      <c r="G367" s="242">
        <v>1341</v>
      </c>
      <c r="H367" s="86">
        <v>1225.623</v>
      </c>
      <c r="I367" s="85">
        <f>H367-F367</f>
        <v>-115.37699999999995</v>
      </c>
      <c r="J367" s="242">
        <v>1225.623</v>
      </c>
      <c r="K367" s="242">
        <f t="shared" si="325"/>
        <v>91.396196868008957</v>
      </c>
      <c r="L367" s="242">
        <f t="shared" si="332"/>
        <v>1341</v>
      </c>
      <c r="M367" s="241">
        <f t="shared" si="342"/>
        <v>100</v>
      </c>
      <c r="N367" s="241">
        <f t="shared" si="343"/>
        <v>0</v>
      </c>
      <c r="O367" s="241">
        <f t="shared" si="339"/>
        <v>-115.37699999999995</v>
      </c>
      <c r="P367" s="241">
        <f t="shared" si="341"/>
        <v>-115.377</v>
      </c>
      <c r="Q367" s="242"/>
      <c r="R367" s="253"/>
      <c r="S367" s="253">
        <v>-115.377</v>
      </c>
      <c r="T367" s="242"/>
      <c r="U367" s="241">
        <v>0</v>
      </c>
      <c r="V367" s="241"/>
      <c r="W367" s="241"/>
      <c r="X367" s="241"/>
      <c r="Y367" s="241"/>
      <c r="Z367" s="239" t="s">
        <v>66</v>
      </c>
      <c r="AA367" s="239" t="s">
        <v>66</v>
      </c>
    </row>
    <row r="368" spans="1:28" ht="38.25" x14ac:dyDescent="0.2">
      <c r="A368" s="245"/>
      <c r="B368" s="238"/>
      <c r="C368" s="250" t="s">
        <v>206</v>
      </c>
      <c r="D368" s="247" t="s">
        <v>207</v>
      </c>
      <c r="E368" s="241">
        <v>165</v>
      </c>
      <c r="F368" s="241">
        <v>165</v>
      </c>
      <c r="G368" s="241">
        <v>165</v>
      </c>
      <c r="H368" s="85">
        <v>165</v>
      </c>
      <c r="I368" s="85">
        <f t="shared" si="337"/>
        <v>0</v>
      </c>
      <c r="J368" s="241">
        <v>165</v>
      </c>
      <c r="K368" s="242">
        <f t="shared" si="325"/>
        <v>100</v>
      </c>
      <c r="L368" s="242">
        <f t="shared" si="332"/>
        <v>165</v>
      </c>
      <c r="M368" s="241">
        <f t="shared" si="342"/>
        <v>100</v>
      </c>
      <c r="N368" s="241">
        <f t="shared" si="343"/>
        <v>0</v>
      </c>
      <c r="O368" s="241">
        <f t="shared" si="339"/>
        <v>0</v>
      </c>
      <c r="P368" s="241">
        <f t="shared" si="341"/>
        <v>0</v>
      </c>
      <c r="Q368" s="242"/>
      <c r="R368" s="242"/>
      <c r="S368" s="241"/>
      <c r="T368" s="241"/>
      <c r="U368" s="241">
        <f t="shared" si="344"/>
        <v>0</v>
      </c>
      <c r="V368" s="241"/>
      <c r="W368" s="241"/>
      <c r="X368" s="241"/>
      <c r="Y368" s="241"/>
      <c r="Z368" s="239"/>
      <c r="AA368" s="239"/>
    </row>
    <row r="369" spans="1:671" ht="71.25" customHeight="1" x14ac:dyDescent="0.2">
      <c r="A369" s="238"/>
      <c r="B369" s="238"/>
      <c r="C369" s="250" t="s">
        <v>85</v>
      </c>
      <c r="D369" s="246" t="s">
        <v>86</v>
      </c>
      <c r="E369" s="241">
        <v>12700</v>
      </c>
      <c r="F369" s="241">
        <v>12700</v>
      </c>
      <c r="G369" s="241">
        <v>4529</v>
      </c>
      <c r="H369" s="85">
        <v>4528.808</v>
      </c>
      <c r="I369" s="85">
        <f t="shared" si="337"/>
        <v>-8171.192</v>
      </c>
      <c r="J369" s="241">
        <v>4528.808</v>
      </c>
      <c r="K369" s="242">
        <f t="shared" si="325"/>
        <v>99.99576065356591</v>
      </c>
      <c r="L369" s="242">
        <f t="shared" si="332"/>
        <v>12700</v>
      </c>
      <c r="M369" s="241">
        <f t="shared" si="342"/>
        <v>100</v>
      </c>
      <c r="N369" s="241">
        <v>0</v>
      </c>
      <c r="O369" s="241">
        <f t="shared" si="339"/>
        <v>-0.19200000000000728</v>
      </c>
      <c r="P369" s="241">
        <f t="shared" si="341"/>
        <v>-0.192</v>
      </c>
      <c r="Q369" s="242"/>
      <c r="R369" s="242"/>
      <c r="S369" s="241">
        <v>-0.192</v>
      </c>
      <c r="T369" s="241"/>
      <c r="U369" s="241">
        <f t="shared" si="344"/>
        <v>-7.2719608112947753E-15</v>
      </c>
      <c r="V369" s="260"/>
      <c r="W369" s="260"/>
      <c r="X369" s="260"/>
      <c r="Y369" s="241"/>
      <c r="Z369" s="239" t="s">
        <v>66</v>
      </c>
      <c r="AA369" s="239" t="s">
        <v>66</v>
      </c>
    </row>
    <row r="370" spans="1:671" s="307" customFormat="1" ht="40.5" customHeight="1" x14ac:dyDescent="0.2">
      <c r="A370" s="245" t="s">
        <v>170</v>
      </c>
      <c r="B370" s="238" t="s">
        <v>171</v>
      </c>
      <c r="C370" s="238" t="s">
        <v>77</v>
      </c>
      <c r="D370" s="247" t="s">
        <v>172</v>
      </c>
      <c r="E370" s="241">
        <v>17845</v>
      </c>
      <c r="F370" s="241">
        <v>17845</v>
      </c>
      <c r="G370" s="241">
        <v>10788</v>
      </c>
      <c r="H370" s="85">
        <v>17845</v>
      </c>
      <c r="I370" s="85">
        <f t="shared" si="337"/>
        <v>0</v>
      </c>
      <c r="J370" s="241">
        <v>10509.945</v>
      </c>
      <c r="K370" s="242">
        <f t="shared" si="325"/>
        <v>97.422552836484982</v>
      </c>
      <c r="L370" s="242">
        <f t="shared" si="332"/>
        <v>17845</v>
      </c>
      <c r="M370" s="241">
        <f t="shared" si="342"/>
        <v>100</v>
      </c>
      <c r="N370" s="241">
        <v>0</v>
      </c>
      <c r="O370" s="241">
        <f t="shared" si="339"/>
        <v>-278.05500000000029</v>
      </c>
      <c r="P370" s="241">
        <f t="shared" si="341"/>
        <v>-278.05399999999997</v>
      </c>
      <c r="Q370" s="241"/>
      <c r="R370" s="242"/>
      <c r="S370" s="241">
        <v>-278.05399999999997</v>
      </c>
      <c r="T370" s="241"/>
      <c r="U370" s="241">
        <v>0</v>
      </c>
      <c r="V370" s="241"/>
      <c r="W370" s="241"/>
      <c r="X370" s="241"/>
      <c r="Y370" s="241"/>
      <c r="Z370" s="428" t="s">
        <v>66</v>
      </c>
      <c r="AA370" s="428"/>
    </row>
    <row r="371" spans="1:671" ht="25.5" x14ac:dyDescent="0.2">
      <c r="A371" s="289" t="s">
        <v>187</v>
      </c>
      <c r="B371" s="289"/>
      <c r="C371" s="289"/>
      <c r="D371" s="277" t="s">
        <v>188</v>
      </c>
      <c r="E371" s="290">
        <f t="shared" ref="E371:J371" si="345">E372+E374</f>
        <v>416747</v>
      </c>
      <c r="F371" s="290">
        <f t="shared" si="345"/>
        <v>416747</v>
      </c>
      <c r="G371" s="290">
        <f t="shared" si="345"/>
        <v>226205</v>
      </c>
      <c r="H371" s="444">
        <f t="shared" si="345"/>
        <v>386545.842</v>
      </c>
      <c r="I371" s="444">
        <f t="shared" si="345"/>
        <v>-30201.157999999996</v>
      </c>
      <c r="J371" s="290">
        <f t="shared" si="345"/>
        <v>223821.96799999999</v>
      </c>
      <c r="K371" s="242">
        <f t="shared" si="325"/>
        <v>98.946516655246342</v>
      </c>
      <c r="L371" s="290">
        <f t="shared" ref="L371:P371" si="346">L372+L374</f>
        <v>416747</v>
      </c>
      <c r="M371" s="290">
        <f t="shared" si="346"/>
        <v>0</v>
      </c>
      <c r="N371" s="290">
        <f t="shared" si="346"/>
        <v>0</v>
      </c>
      <c r="O371" s="290">
        <f t="shared" si="346"/>
        <v>-2383.031999999992</v>
      </c>
      <c r="P371" s="290">
        <f t="shared" si="346"/>
        <v>-2383.0300000000002</v>
      </c>
      <c r="Q371" s="290">
        <f>Q372+Q373</f>
        <v>0</v>
      </c>
      <c r="R371" s="290">
        <f t="shared" ref="R371:U377" si="347">R372</f>
        <v>0</v>
      </c>
      <c r="S371" s="290">
        <f t="shared" si="347"/>
        <v>-1448.5050000000001</v>
      </c>
      <c r="T371" s="290">
        <f t="shared" si="347"/>
        <v>0</v>
      </c>
      <c r="U371" s="290">
        <f t="shared" si="347"/>
        <v>0</v>
      </c>
      <c r="V371" s="291"/>
      <c r="W371" s="291"/>
      <c r="X371" s="291"/>
      <c r="Y371" s="291"/>
      <c r="Z371" s="254"/>
      <c r="AA371" s="239"/>
    </row>
    <row r="372" spans="1:671" ht="42.75" customHeight="1" x14ac:dyDescent="0.2">
      <c r="A372" s="289"/>
      <c r="B372" s="289" t="s">
        <v>88</v>
      </c>
      <c r="C372" s="289"/>
      <c r="D372" s="252" t="s">
        <v>189</v>
      </c>
      <c r="E372" s="290">
        <f t="shared" ref="E372:J372" si="348">E373</f>
        <v>287514</v>
      </c>
      <c r="F372" s="290">
        <f t="shared" si="348"/>
        <v>287514</v>
      </c>
      <c r="G372" s="290">
        <f t="shared" si="348"/>
        <v>143940</v>
      </c>
      <c r="H372" s="444">
        <f t="shared" si="348"/>
        <v>259332.864</v>
      </c>
      <c r="I372" s="444">
        <f t="shared" si="348"/>
        <v>-28181.135999999999</v>
      </c>
      <c r="J372" s="290">
        <f t="shared" si="348"/>
        <v>142491.49400000001</v>
      </c>
      <c r="K372" s="242">
        <f t="shared" si="325"/>
        <v>98.993673752952631</v>
      </c>
      <c r="L372" s="290">
        <f t="shared" ref="L372:P372" si="349">L373</f>
        <v>287514</v>
      </c>
      <c r="M372" s="290">
        <f t="shared" si="349"/>
        <v>0</v>
      </c>
      <c r="N372" s="290">
        <f t="shared" si="349"/>
        <v>0</v>
      </c>
      <c r="O372" s="290">
        <f t="shared" si="349"/>
        <v>-1448.5059999999939</v>
      </c>
      <c r="P372" s="290">
        <f t="shared" si="349"/>
        <v>-1448.5050000000001</v>
      </c>
      <c r="Q372" s="290">
        <v>0</v>
      </c>
      <c r="R372" s="290">
        <v>0</v>
      </c>
      <c r="S372" s="290">
        <f t="shared" si="347"/>
        <v>-1448.5050000000001</v>
      </c>
      <c r="T372" s="290">
        <v>0</v>
      </c>
      <c r="U372" s="291">
        <v>0</v>
      </c>
      <c r="V372" s="291"/>
      <c r="W372" s="291"/>
      <c r="X372" s="291"/>
      <c r="Y372" s="291"/>
      <c r="Z372" s="254"/>
      <c r="AA372" s="239"/>
    </row>
    <row r="373" spans="1:671" ht="63.75" x14ac:dyDescent="0.2">
      <c r="A373" s="289"/>
      <c r="B373" s="289"/>
      <c r="C373" s="292" t="s">
        <v>77</v>
      </c>
      <c r="D373" s="293" t="s">
        <v>129</v>
      </c>
      <c r="E373" s="290">
        <v>287514</v>
      </c>
      <c r="F373" s="291">
        <v>287514</v>
      </c>
      <c r="G373" s="290">
        <v>143940</v>
      </c>
      <c r="H373" s="444">
        <v>259332.864</v>
      </c>
      <c r="I373" s="445">
        <f t="shared" ref="I373:I378" si="350">H373-F373</f>
        <v>-28181.135999999999</v>
      </c>
      <c r="J373" s="290">
        <v>142491.49400000001</v>
      </c>
      <c r="K373" s="242">
        <f t="shared" si="325"/>
        <v>98.993673752952631</v>
      </c>
      <c r="L373" s="290">
        <f t="shared" ref="L373:L376" si="351">E373</f>
        <v>287514</v>
      </c>
      <c r="M373" s="291">
        <v>0</v>
      </c>
      <c r="N373" s="291">
        <v>0</v>
      </c>
      <c r="O373" s="291">
        <f t="shared" ref="O373:O378" si="352">J373-G373</f>
        <v>-1448.5059999999939</v>
      </c>
      <c r="P373" s="291">
        <f t="shared" ref="P373:P378" si="353">S373+Q373+R373</f>
        <v>-1448.5050000000001</v>
      </c>
      <c r="Q373" s="290"/>
      <c r="R373" s="290"/>
      <c r="S373" s="290">
        <v>-1448.5050000000001</v>
      </c>
      <c r="T373" s="290"/>
      <c r="U373" s="291">
        <v>0</v>
      </c>
      <c r="V373" s="291"/>
      <c r="W373" s="291"/>
      <c r="X373" s="291"/>
      <c r="Y373" s="291"/>
      <c r="Z373" s="428" t="s">
        <v>66</v>
      </c>
      <c r="AA373" s="239" t="s">
        <v>242</v>
      </c>
      <c r="AB373" s="262"/>
    </row>
    <row r="374" spans="1:671" ht="39.75" customHeight="1" x14ac:dyDescent="0.2">
      <c r="A374" s="289"/>
      <c r="B374" s="289" t="s">
        <v>51</v>
      </c>
      <c r="C374" s="289"/>
      <c r="D374" s="252" t="s">
        <v>189</v>
      </c>
      <c r="E374" s="290">
        <f t="shared" ref="E374:J374" si="354">E375</f>
        <v>129233</v>
      </c>
      <c r="F374" s="290">
        <f t="shared" si="354"/>
        <v>129233</v>
      </c>
      <c r="G374" s="290">
        <f t="shared" si="354"/>
        <v>82265</v>
      </c>
      <c r="H374" s="444">
        <f t="shared" si="354"/>
        <v>127212.978</v>
      </c>
      <c r="I374" s="444">
        <f t="shared" si="354"/>
        <v>-2020.0219999999972</v>
      </c>
      <c r="J374" s="290">
        <f t="shared" si="354"/>
        <v>81330.474000000002</v>
      </c>
      <c r="K374" s="242">
        <f t="shared" si="325"/>
        <v>98.864005348568654</v>
      </c>
      <c r="L374" s="290">
        <f t="shared" ref="L374:P374" si="355">L375</f>
        <v>129233</v>
      </c>
      <c r="M374" s="290">
        <f t="shared" si="355"/>
        <v>0</v>
      </c>
      <c r="N374" s="290">
        <f t="shared" si="355"/>
        <v>0</v>
      </c>
      <c r="O374" s="290">
        <f t="shared" si="355"/>
        <v>-934.52599999999802</v>
      </c>
      <c r="P374" s="290">
        <f t="shared" si="355"/>
        <v>-934.52499999999998</v>
      </c>
      <c r="Q374" s="290">
        <v>0</v>
      </c>
      <c r="R374" s="290">
        <v>0</v>
      </c>
      <c r="S374" s="290">
        <f t="shared" si="347"/>
        <v>-934.52499999999998</v>
      </c>
      <c r="T374" s="290">
        <v>0</v>
      </c>
      <c r="U374" s="291">
        <v>0</v>
      </c>
      <c r="V374" s="291"/>
      <c r="W374" s="291"/>
      <c r="X374" s="291"/>
      <c r="Y374" s="291"/>
      <c r="Z374" s="254"/>
      <c r="AA374" s="239"/>
    </row>
    <row r="375" spans="1:671" ht="63.75" x14ac:dyDescent="0.2">
      <c r="A375" s="289"/>
      <c r="B375" s="289"/>
      <c r="C375" s="292" t="s">
        <v>77</v>
      </c>
      <c r="D375" s="293" t="s">
        <v>129</v>
      </c>
      <c r="E375" s="290">
        <v>129233</v>
      </c>
      <c r="F375" s="291">
        <v>129233</v>
      </c>
      <c r="G375" s="290">
        <v>82265</v>
      </c>
      <c r="H375" s="444">
        <v>127212.978</v>
      </c>
      <c r="I375" s="445">
        <f t="shared" si="350"/>
        <v>-2020.0219999999972</v>
      </c>
      <c r="J375" s="290">
        <v>81330.474000000002</v>
      </c>
      <c r="K375" s="242">
        <f t="shared" si="325"/>
        <v>98.864005348568654</v>
      </c>
      <c r="L375" s="290">
        <f t="shared" si="351"/>
        <v>129233</v>
      </c>
      <c r="M375" s="291">
        <v>0</v>
      </c>
      <c r="N375" s="291">
        <v>0</v>
      </c>
      <c r="O375" s="291">
        <f t="shared" si="352"/>
        <v>-934.52599999999802</v>
      </c>
      <c r="P375" s="291">
        <f t="shared" si="353"/>
        <v>-934.52499999999998</v>
      </c>
      <c r="Q375" s="290"/>
      <c r="R375" s="290"/>
      <c r="S375" s="290">
        <v>-934.52499999999998</v>
      </c>
      <c r="T375" s="290"/>
      <c r="U375" s="291">
        <v>0</v>
      </c>
      <c r="V375" s="291"/>
      <c r="W375" s="291"/>
      <c r="X375" s="291"/>
      <c r="Y375" s="291"/>
      <c r="Z375" s="428" t="s">
        <v>66</v>
      </c>
      <c r="AA375" s="239" t="s">
        <v>242</v>
      </c>
      <c r="AB375" s="262"/>
    </row>
    <row r="376" spans="1:671" ht="25.5" x14ac:dyDescent="0.2">
      <c r="A376" s="289" t="s">
        <v>190</v>
      </c>
      <c r="B376" s="289"/>
      <c r="C376" s="289"/>
      <c r="D376" s="277" t="s">
        <v>188</v>
      </c>
      <c r="E376" s="290">
        <f t="shared" ref="E376:J376" si="356">E377</f>
        <v>135500</v>
      </c>
      <c r="F376" s="290">
        <f t="shared" si="356"/>
        <v>135500</v>
      </c>
      <c r="G376" s="290">
        <f>+G377</f>
        <v>81319</v>
      </c>
      <c r="H376" s="444">
        <f t="shared" si="356"/>
        <v>106354.764</v>
      </c>
      <c r="I376" s="444">
        <f t="shared" si="356"/>
        <v>-29145.236000000004</v>
      </c>
      <c r="J376" s="290">
        <f t="shared" si="356"/>
        <v>79406.423999999999</v>
      </c>
      <c r="K376" s="242">
        <f t="shared" si="325"/>
        <v>97.648057649503812</v>
      </c>
      <c r="L376" s="290">
        <f t="shared" si="351"/>
        <v>135500</v>
      </c>
      <c r="M376" s="290">
        <f t="shared" ref="M376:O376" si="357">M377</f>
        <v>0</v>
      </c>
      <c r="N376" s="290">
        <f t="shared" si="357"/>
        <v>0</v>
      </c>
      <c r="O376" s="290">
        <f t="shared" si="357"/>
        <v>-1912.5760000000009</v>
      </c>
      <c r="P376" s="290">
        <f>+Q376+R376+S376</f>
        <v>-1912.575</v>
      </c>
      <c r="Q376" s="290">
        <f>Q377+Q378</f>
        <v>0</v>
      </c>
      <c r="R376" s="290">
        <f t="shared" ref="R376:U376" si="358">R377</f>
        <v>0</v>
      </c>
      <c r="S376" s="290">
        <f t="shared" si="347"/>
        <v>-1912.575</v>
      </c>
      <c r="T376" s="290">
        <f t="shared" si="358"/>
        <v>0</v>
      </c>
      <c r="U376" s="290">
        <f t="shared" si="358"/>
        <v>0</v>
      </c>
      <c r="V376" s="291"/>
      <c r="W376" s="291"/>
      <c r="X376" s="291"/>
      <c r="Y376" s="291"/>
      <c r="Z376" s="254"/>
      <c r="AA376" s="239"/>
    </row>
    <row r="377" spans="1:671" ht="39.75" customHeight="1" x14ac:dyDescent="0.2">
      <c r="A377" s="289"/>
      <c r="B377" s="289" t="s">
        <v>171</v>
      </c>
      <c r="C377" s="289"/>
      <c r="D377" s="252" t="s">
        <v>189</v>
      </c>
      <c r="E377" s="290">
        <f t="shared" ref="E377:J377" si="359">E378+E379</f>
        <v>135500</v>
      </c>
      <c r="F377" s="241">
        <f t="shared" si="359"/>
        <v>135500</v>
      </c>
      <c r="G377" s="241">
        <f t="shared" si="359"/>
        <v>81319</v>
      </c>
      <c r="H377" s="85">
        <f t="shared" si="359"/>
        <v>106354.764</v>
      </c>
      <c r="I377" s="445">
        <f t="shared" si="359"/>
        <v>-29145.236000000004</v>
      </c>
      <c r="J377" s="290">
        <f t="shared" si="359"/>
        <v>79406.423999999999</v>
      </c>
      <c r="K377" s="242">
        <f t="shared" si="325"/>
        <v>97.648057649503812</v>
      </c>
      <c r="L377" s="290">
        <f>L378</f>
        <v>135500</v>
      </c>
      <c r="M377" s="291">
        <v>0</v>
      </c>
      <c r="N377" s="291">
        <v>0</v>
      </c>
      <c r="O377" s="291">
        <f>O378+O379</f>
        <v>-1912.5760000000009</v>
      </c>
      <c r="P377" s="291">
        <f>P378</f>
        <v>-1912.575</v>
      </c>
      <c r="Q377" s="290">
        <v>0</v>
      </c>
      <c r="R377" s="290">
        <v>0</v>
      </c>
      <c r="S377" s="290">
        <f t="shared" si="347"/>
        <v>-1912.575</v>
      </c>
      <c r="T377" s="290">
        <v>0</v>
      </c>
      <c r="U377" s="291">
        <v>0</v>
      </c>
      <c r="V377" s="291"/>
      <c r="W377" s="291"/>
      <c r="X377" s="291"/>
      <c r="Y377" s="291"/>
      <c r="Z377" s="254"/>
      <c r="AA377" s="239"/>
    </row>
    <row r="378" spans="1:671" s="307" customFormat="1" ht="63.75" x14ac:dyDescent="0.2">
      <c r="A378" s="238"/>
      <c r="B378" s="238"/>
      <c r="C378" s="250" t="s">
        <v>77</v>
      </c>
      <c r="D378" s="246" t="s">
        <v>129</v>
      </c>
      <c r="E378" s="242">
        <v>135500</v>
      </c>
      <c r="F378" s="241">
        <v>135500</v>
      </c>
      <c r="G378" s="242">
        <v>81319</v>
      </c>
      <c r="H378" s="86">
        <v>106354.764</v>
      </c>
      <c r="I378" s="85">
        <f t="shared" si="350"/>
        <v>-29145.236000000004</v>
      </c>
      <c r="J378" s="242">
        <v>79406.423999999999</v>
      </c>
      <c r="K378" s="242">
        <f t="shared" si="325"/>
        <v>97.648057649503812</v>
      </c>
      <c r="L378" s="242">
        <f>E378</f>
        <v>135500</v>
      </c>
      <c r="M378" s="241">
        <v>0</v>
      </c>
      <c r="N378" s="241">
        <v>0</v>
      </c>
      <c r="O378" s="241">
        <f t="shared" si="352"/>
        <v>-1912.5760000000009</v>
      </c>
      <c r="P378" s="241">
        <f t="shared" si="353"/>
        <v>-1912.575</v>
      </c>
      <c r="Q378" s="242"/>
      <c r="R378" s="242"/>
      <c r="S378" s="242">
        <v>-1912.575</v>
      </c>
      <c r="T378" s="242"/>
      <c r="U378" s="241">
        <v>0</v>
      </c>
      <c r="V378" s="241"/>
      <c r="W378" s="241"/>
      <c r="X378" s="241"/>
      <c r="Y378" s="241"/>
      <c r="Z378" s="428" t="s">
        <v>66</v>
      </c>
      <c r="AA378" s="239" t="s">
        <v>242</v>
      </c>
    </row>
    <row r="379" spans="1:671" s="262" customFormat="1" ht="32.25" customHeight="1" x14ac:dyDescent="0.2">
      <c r="A379" s="308"/>
      <c r="B379" s="308"/>
      <c r="C379" s="308"/>
      <c r="D379" s="309"/>
      <c r="E379" s="310"/>
      <c r="F379" s="311"/>
      <c r="G379" s="310"/>
      <c r="H379" s="446"/>
      <c r="I379" s="447"/>
      <c r="J379" s="310"/>
      <c r="K379" s="310"/>
      <c r="L379" s="310"/>
      <c r="M379" s="311"/>
      <c r="N379" s="311"/>
      <c r="O379" s="311"/>
      <c r="P379" s="311"/>
      <c r="Q379" s="310"/>
      <c r="R379" s="310"/>
      <c r="S379" s="310"/>
      <c r="T379" s="310"/>
      <c r="U379" s="311"/>
      <c r="V379" s="311"/>
      <c r="W379" s="311"/>
      <c r="X379" s="311"/>
      <c r="Y379" s="311"/>
      <c r="AA379" s="312"/>
      <c r="AB379" s="236"/>
      <c r="AC379" s="236"/>
      <c r="AD379" s="236"/>
      <c r="AE379" s="236"/>
      <c r="AF379" s="236"/>
      <c r="AG379" s="236"/>
      <c r="AH379" s="236"/>
      <c r="AI379" s="236"/>
      <c r="AJ379" s="236"/>
      <c r="AK379" s="236"/>
      <c r="AL379" s="236"/>
      <c r="AM379" s="236"/>
      <c r="AN379" s="236"/>
      <c r="AO379" s="236"/>
      <c r="AP379" s="236"/>
      <c r="AQ379" s="236"/>
      <c r="AR379" s="236"/>
      <c r="AS379" s="236"/>
      <c r="AT379" s="236"/>
      <c r="AU379" s="236"/>
      <c r="AV379" s="236"/>
      <c r="AW379" s="236"/>
      <c r="AX379" s="236"/>
      <c r="AY379" s="236"/>
      <c r="AZ379" s="236"/>
      <c r="BA379" s="236"/>
      <c r="BB379" s="236"/>
      <c r="BC379" s="236"/>
      <c r="BD379" s="236"/>
      <c r="BE379" s="236"/>
      <c r="BF379" s="236"/>
      <c r="BG379" s="236"/>
      <c r="BH379" s="236"/>
      <c r="BI379" s="236"/>
      <c r="BJ379" s="236"/>
      <c r="BK379" s="236"/>
      <c r="BL379" s="236"/>
      <c r="BM379" s="236"/>
      <c r="BN379" s="236"/>
      <c r="BO379" s="236"/>
      <c r="BP379" s="236"/>
      <c r="BQ379" s="236"/>
      <c r="BR379" s="236"/>
      <c r="BS379" s="236"/>
      <c r="BT379" s="236"/>
      <c r="BU379" s="236"/>
      <c r="BV379" s="236"/>
      <c r="BW379" s="236"/>
      <c r="BX379" s="236"/>
      <c r="BY379" s="236"/>
      <c r="BZ379" s="236"/>
      <c r="CA379" s="236"/>
      <c r="CB379" s="236"/>
      <c r="CC379" s="236"/>
      <c r="CD379" s="236"/>
      <c r="CE379" s="236"/>
      <c r="CF379" s="236"/>
      <c r="CG379" s="236"/>
      <c r="CH379" s="236"/>
      <c r="CI379" s="236"/>
      <c r="CJ379" s="236"/>
      <c r="CK379" s="236"/>
      <c r="CL379" s="236"/>
      <c r="CM379" s="236"/>
      <c r="CN379" s="236"/>
      <c r="CO379" s="236"/>
      <c r="CP379" s="236"/>
      <c r="CQ379" s="236"/>
      <c r="CR379" s="236"/>
      <c r="CS379" s="236"/>
      <c r="CT379" s="236"/>
      <c r="CU379" s="236"/>
      <c r="CV379" s="236"/>
      <c r="CW379" s="236"/>
      <c r="CX379" s="236"/>
      <c r="CY379" s="236"/>
      <c r="CZ379" s="236"/>
      <c r="DA379" s="236"/>
      <c r="DB379" s="236"/>
      <c r="DC379" s="236"/>
      <c r="DD379" s="236"/>
      <c r="DE379" s="236"/>
      <c r="DF379" s="236"/>
      <c r="DG379" s="236"/>
      <c r="DH379" s="236"/>
      <c r="DI379" s="236"/>
      <c r="DJ379" s="236"/>
      <c r="DK379" s="236"/>
      <c r="DL379" s="236"/>
      <c r="DM379" s="236"/>
      <c r="DN379" s="236"/>
      <c r="DO379" s="236"/>
      <c r="DP379" s="236"/>
      <c r="DQ379" s="236"/>
      <c r="DR379" s="236"/>
      <c r="DS379" s="236"/>
      <c r="DT379" s="236"/>
      <c r="DU379" s="236"/>
      <c r="DV379" s="236"/>
      <c r="DW379" s="236"/>
      <c r="DX379" s="236"/>
      <c r="DY379" s="236"/>
      <c r="DZ379" s="236"/>
      <c r="EA379" s="236"/>
      <c r="EB379" s="236"/>
      <c r="EC379" s="236"/>
      <c r="ED379" s="236"/>
      <c r="EE379" s="236"/>
      <c r="EF379" s="236"/>
      <c r="EG379" s="236"/>
      <c r="EH379" s="236"/>
      <c r="EI379" s="236"/>
      <c r="EJ379" s="236"/>
      <c r="EK379" s="236"/>
      <c r="EL379" s="236"/>
      <c r="EM379" s="236"/>
      <c r="EN379" s="236"/>
      <c r="EO379" s="236"/>
      <c r="EP379" s="236"/>
      <c r="EQ379" s="236"/>
      <c r="ER379" s="236"/>
      <c r="ES379" s="236"/>
      <c r="ET379" s="236"/>
      <c r="EU379" s="236"/>
      <c r="EV379" s="236"/>
      <c r="EW379" s="236"/>
      <c r="EX379" s="236"/>
      <c r="EY379" s="236"/>
      <c r="EZ379" s="236"/>
      <c r="FA379" s="236"/>
      <c r="FB379" s="236"/>
      <c r="FC379" s="236"/>
      <c r="FD379" s="236"/>
      <c r="FE379" s="236"/>
      <c r="FF379" s="236"/>
      <c r="FG379" s="236"/>
      <c r="FH379" s="236"/>
      <c r="FI379" s="236"/>
      <c r="FJ379" s="236"/>
      <c r="FK379" s="236"/>
      <c r="FL379" s="236"/>
      <c r="FM379" s="236"/>
      <c r="FN379" s="236"/>
      <c r="FO379" s="236"/>
      <c r="FP379" s="236"/>
      <c r="FQ379" s="236"/>
      <c r="FR379" s="236"/>
      <c r="FS379" s="236"/>
      <c r="FT379" s="236"/>
      <c r="FU379" s="236"/>
      <c r="FV379" s="236"/>
      <c r="FW379" s="236"/>
      <c r="FX379" s="236"/>
      <c r="FY379" s="236"/>
      <c r="FZ379" s="236"/>
      <c r="GA379" s="236"/>
      <c r="GB379" s="236"/>
      <c r="GC379" s="236"/>
      <c r="GD379" s="236"/>
      <c r="GE379" s="236"/>
      <c r="GF379" s="236"/>
      <c r="GG379" s="236"/>
      <c r="GH379" s="236"/>
      <c r="GI379" s="236"/>
      <c r="GJ379" s="236"/>
      <c r="GK379" s="236"/>
      <c r="GL379" s="236"/>
      <c r="GM379" s="236"/>
      <c r="GN379" s="236"/>
      <c r="GO379" s="236"/>
      <c r="GP379" s="236"/>
      <c r="GQ379" s="236"/>
      <c r="GR379" s="236"/>
      <c r="GS379" s="236"/>
      <c r="GT379" s="236"/>
      <c r="GU379" s="236"/>
      <c r="GV379" s="236"/>
      <c r="GW379" s="236"/>
      <c r="GX379" s="236"/>
      <c r="GY379" s="236"/>
      <c r="GZ379" s="236"/>
      <c r="HA379" s="236"/>
      <c r="HB379" s="236"/>
      <c r="HC379" s="236"/>
      <c r="HD379" s="236"/>
      <c r="HE379" s="236"/>
      <c r="HF379" s="236"/>
      <c r="HG379" s="236"/>
      <c r="HH379" s="236"/>
      <c r="HI379" s="236"/>
      <c r="HJ379" s="236"/>
      <c r="HK379" s="236"/>
      <c r="HL379" s="236"/>
      <c r="HM379" s="236"/>
      <c r="HN379" s="236"/>
      <c r="HO379" s="236"/>
      <c r="HP379" s="236"/>
      <c r="HQ379" s="236"/>
      <c r="HR379" s="236"/>
      <c r="HS379" s="236"/>
      <c r="HT379" s="236"/>
      <c r="HU379" s="236"/>
      <c r="HV379" s="236"/>
      <c r="HW379" s="236"/>
      <c r="HX379" s="236"/>
      <c r="HY379" s="236"/>
      <c r="HZ379" s="236"/>
      <c r="IA379" s="236"/>
      <c r="IB379" s="236"/>
      <c r="IC379" s="236"/>
      <c r="ID379" s="236"/>
      <c r="IE379" s="236"/>
      <c r="IF379" s="236"/>
      <c r="IG379" s="236"/>
      <c r="IH379" s="236"/>
      <c r="II379" s="236"/>
      <c r="IJ379" s="236"/>
      <c r="IK379" s="236"/>
      <c r="IL379" s="236"/>
      <c r="IM379" s="236"/>
      <c r="IN379" s="236"/>
      <c r="IO379" s="236"/>
      <c r="IP379" s="236"/>
      <c r="IQ379" s="236"/>
      <c r="IR379" s="236"/>
      <c r="IS379" s="236"/>
      <c r="IT379" s="236"/>
      <c r="IU379" s="236"/>
      <c r="IV379" s="236"/>
      <c r="IW379" s="236"/>
      <c r="IX379" s="236"/>
      <c r="IY379" s="236"/>
      <c r="IZ379" s="236"/>
      <c r="JA379" s="236"/>
      <c r="JB379" s="236"/>
      <c r="JC379" s="236"/>
      <c r="JD379" s="236"/>
      <c r="JE379" s="236"/>
      <c r="JF379" s="236"/>
      <c r="JG379" s="236"/>
      <c r="JH379" s="236"/>
      <c r="JI379" s="236"/>
      <c r="JJ379" s="236"/>
      <c r="JK379" s="236"/>
      <c r="JL379" s="236"/>
      <c r="JM379" s="236"/>
      <c r="JN379" s="236"/>
      <c r="JO379" s="236"/>
      <c r="JP379" s="236"/>
      <c r="JQ379" s="236"/>
      <c r="JR379" s="236"/>
      <c r="JS379" s="236"/>
      <c r="JT379" s="236"/>
      <c r="JU379" s="236"/>
      <c r="JV379" s="236"/>
      <c r="JW379" s="236"/>
      <c r="JX379" s="236"/>
      <c r="JY379" s="236"/>
      <c r="JZ379" s="236"/>
      <c r="KA379" s="236"/>
      <c r="KB379" s="236"/>
      <c r="KC379" s="236"/>
      <c r="KD379" s="236"/>
      <c r="KE379" s="236"/>
      <c r="KF379" s="236"/>
      <c r="KG379" s="236"/>
      <c r="KH379" s="236"/>
      <c r="KI379" s="236"/>
      <c r="KJ379" s="236"/>
      <c r="KK379" s="236"/>
      <c r="KL379" s="236"/>
      <c r="KM379" s="236"/>
      <c r="KN379" s="236"/>
      <c r="KO379" s="236"/>
      <c r="KP379" s="236"/>
      <c r="KQ379" s="236"/>
      <c r="KR379" s="236"/>
      <c r="KS379" s="236"/>
      <c r="KT379" s="236"/>
      <c r="KU379" s="236"/>
      <c r="KV379" s="236"/>
      <c r="KW379" s="236"/>
      <c r="KX379" s="236"/>
      <c r="KY379" s="236"/>
      <c r="KZ379" s="236"/>
      <c r="LA379" s="236"/>
      <c r="LB379" s="236"/>
      <c r="LC379" s="236"/>
      <c r="LD379" s="236"/>
      <c r="LE379" s="236"/>
      <c r="LF379" s="236"/>
      <c r="LG379" s="236"/>
      <c r="LH379" s="236"/>
      <c r="LI379" s="236"/>
      <c r="LJ379" s="236"/>
      <c r="LK379" s="236"/>
      <c r="LL379" s="236"/>
      <c r="LM379" s="236"/>
      <c r="LN379" s="236"/>
      <c r="LO379" s="236"/>
      <c r="LP379" s="236"/>
      <c r="LQ379" s="236"/>
      <c r="LR379" s="236"/>
      <c r="LS379" s="236"/>
      <c r="LT379" s="236"/>
      <c r="LU379" s="236"/>
      <c r="LV379" s="236"/>
      <c r="LW379" s="236"/>
      <c r="LX379" s="236"/>
      <c r="LY379" s="236"/>
      <c r="LZ379" s="236"/>
      <c r="MA379" s="236"/>
      <c r="MB379" s="236"/>
      <c r="MC379" s="236"/>
      <c r="MD379" s="236"/>
      <c r="ME379" s="236"/>
      <c r="MF379" s="236"/>
      <c r="MG379" s="236"/>
      <c r="MH379" s="236"/>
      <c r="MI379" s="236"/>
      <c r="MJ379" s="236"/>
      <c r="MK379" s="236"/>
      <c r="ML379" s="236"/>
      <c r="MM379" s="236"/>
      <c r="MN379" s="236"/>
      <c r="MO379" s="236"/>
      <c r="MP379" s="236"/>
      <c r="MQ379" s="236"/>
      <c r="MR379" s="236"/>
      <c r="MS379" s="236"/>
      <c r="MT379" s="236"/>
      <c r="MU379" s="236"/>
      <c r="MV379" s="236"/>
      <c r="MW379" s="236"/>
      <c r="MX379" s="236"/>
      <c r="MY379" s="236"/>
      <c r="MZ379" s="236"/>
      <c r="NA379" s="236"/>
      <c r="NB379" s="236"/>
      <c r="NC379" s="236"/>
      <c r="ND379" s="236"/>
      <c r="NE379" s="236"/>
      <c r="NF379" s="236"/>
      <c r="NG379" s="236"/>
      <c r="NH379" s="236"/>
      <c r="NI379" s="236"/>
      <c r="NJ379" s="236"/>
      <c r="NK379" s="236"/>
      <c r="NL379" s="236"/>
      <c r="NM379" s="236"/>
      <c r="NN379" s="236"/>
      <c r="NO379" s="236"/>
      <c r="NP379" s="236"/>
      <c r="NQ379" s="236"/>
      <c r="NR379" s="236"/>
      <c r="NS379" s="236"/>
      <c r="NT379" s="236"/>
      <c r="NU379" s="236"/>
      <c r="NV379" s="236"/>
      <c r="NW379" s="236"/>
      <c r="NX379" s="236"/>
      <c r="NY379" s="236"/>
      <c r="NZ379" s="236"/>
      <c r="OA379" s="236"/>
      <c r="OB379" s="236"/>
      <c r="OC379" s="236"/>
      <c r="OD379" s="236"/>
      <c r="OE379" s="236"/>
      <c r="OF379" s="236"/>
      <c r="OG379" s="236"/>
      <c r="OH379" s="236"/>
      <c r="OI379" s="236"/>
      <c r="OJ379" s="236"/>
      <c r="OK379" s="236"/>
      <c r="OL379" s="236"/>
      <c r="OM379" s="236"/>
      <c r="ON379" s="236"/>
      <c r="OO379" s="236"/>
      <c r="OP379" s="236"/>
      <c r="OQ379" s="236"/>
      <c r="OR379" s="236"/>
      <c r="OS379" s="236"/>
      <c r="OT379" s="236"/>
      <c r="OU379" s="236"/>
      <c r="OV379" s="236"/>
      <c r="OW379" s="236"/>
      <c r="OX379" s="236"/>
      <c r="OY379" s="236"/>
      <c r="OZ379" s="236"/>
      <c r="PA379" s="236"/>
      <c r="PB379" s="236"/>
      <c r="PC379" s="236"/>
      <c r="PD379" s="236"/>
      <c r="PE379" s="236"/>
      <c r="PF379" s="236"/>
      <c r="PG379" s="236"/>
      <c r="PH379" s="236"/>
      <c r="PI379" s="236"/>
      <c r="PJ379" s="236"/>
      <c r="PK379" s="236"/>
      <c r="PL379" s="236"/>
      <c r="PM379" s="236"/>
      <c r="PN379" s="236"/>
      <c r="PO379" s="236"/>
      <c r="PP379" s="236"/>
      <c r="PQ379" s="236"/>
      <c r="PR379" s="236"/>
      <c r="PS379" s="236"/>
      <c r="PT379" s="236"/>
      <c r="PU379" s="236"/>
      <c r="PV379" s="236"/>
      <c r="PW379" s="236"/>
      <c r="PX379" s="236"/>
      <c r="PY379" s="236"/>
      <c r="PZ379" s="236"/>
      <c r="QA379" s="236"/>
      <c r="QB379" s="236"/>
      <c r="QC379" s="236"/>
      <c r="QD379" s="236"/>
      <c r="QE379" s="236"/>
      <c r="QF379" s="236"/>
      <c r="QG379" s="236"/>
      <c r="QH379" s="236"/>
      <c r="QI379" s="236"/>
      <c r="QJ379" s="236"/>
      <c r="QK379" s="236"/>
      <c r="QL379" s="236"/>
      <c r="QM379" s="236"/>
      <c r="QN379" s="236"/>
      <c r="QO379" s="236"/>
      <c r="QP379" s="236"/>
      <c r="QQ379" s="236"/>
      <c r="QR379" s="236"/>
      <c r="QS379" s="236"/>
      <c r="QT379" s="236"/>
      <c r="QU379" s="236"/>
      <c r="QV379" s="236"/>
      <c r="QW379" s="236"/>
      <c r="QX379" s="236"/>
      <c r="QY379" s="236"/>
      <c r="QZ379" s="236"/>
      <c r="RA379" s="236"/>
      <c r="RB379" s="236"/>
      <c r="RC379" s="236"/>
      <c r="RD379" s="236"/>
      <c r="RE379" s="236"/>
      <c r="RF379" s="236"/>
      <c r="RG379" s="236"/>
      <c r="RH379" s="236"/>
      <c r="RI379" s="236"/>
      <c r="RJ379" s="236"/>
      <c r="RK379" s="236"/>
      <c r="RL379" s="236"/>
      <c r="RM379" s="236"/>
      <c r="RN379" s="236"/>
      <c r="RO379" s="236"/>
      <c r="RP379" s="236"/>
      <c r="RQ379" s="236"/>
      <c r="RR379" s="236"/>
      <c r="RS379" s="236"/>
      <c r="RT379" s="236"/>
      <c r="RU379" s="236"/>
      <c r="RV379" s="236"/>
      <c r="RW379" s="236"/>
      <c r="RX379" s="236"/>
      <c r="RY379" s="236"/>
      <c r="RZ379" s="236"/>
      <c r="SA379" s="236"/>
      <c r="SB379" s="236"/>
      <c r="SC379" s="236"/>
      <c r="SD379" s="236"/>
      <c r="SE379" s="236"/>
      <c r="SF379" s="236"/>
      <c r="SG379" s="236"/>
      <c r="SH379" s="236"/>
      <c r="SI379" s="236"/>
      <c r="SJ379" s="236"/>
      <c r="SK379" s="236"/>
      <c r="SL379" s="236"/>
      <c r="SM379" s="236"/>
      <c r="SN379" s="236"/>
      <c r="SO379" s="236"/>
      <c r="SP379" s="236"/>
      <c r="SQ379" s="236"/>
      <c r="SR379" s="236"/>
      <c r="SS379" s="236"/>
      <c r="ST379" s="236"/>
      <c r="SU379" s="236"/>
      <c r="SV379" s="236"/>
      <c r="SW379" s="236"/>
      <c r="SX379" s="236"/>
      <c r="SY379" s="236"/>
      <c r="SZ379" s="236"/>
      <c r="TA379" s="236"/>
      <c r="TB379" s="236"/>
      <c r="TC379" s="236"/>
      <c r="TD379" s="236"/>
      <c r="TE379" s="236"/>
      <c r="TF379" s="236"/>
      <c r="TG379" s="236"/>
      <c r="TH379" s="236"/>
      <c r="TI379" s="236"/>
      <c r="TJ379" s="236"/>
      <c r="TK379" s="236"/>
      <c r="TL379" s="236"/>
      <c r="TM379" s="236"/>
      <c r="TN379" s="236"/>
      <c r="TO379" s="236"/>
      <c r="TP379" s="236"/>
      <c r="TQ379" s="236"/>
      <c r="TR379" s="236"/>
      <c r="TS379" s="236"/>
      <c r="TT379" s="236"/>
      <c r="TU379" s="236"/>
      <c r="TV379" s="236"/>
      <c r="TW379" s="236"/>
      <c r="TX379" s="236"/>
      <c r="TY379" s="236"/>
      <c r="TZ379" s="236"/>
      <c r="UA379" s="236"/>
      <c r="UB379" s="236"/>
      <c r="UC379" s="236"/>
      <c r="UD379" s="236"/>
      <c r="UE379" s="236"/>
      <c r="UF379" s="236"/>
      <c r="UG379" s="236"/>
      <c r="UH379" s="236"/>
      <c r="UI379" s="236"/>
      <c r="UJ379" s="236"/>
      <c r="UK379" s="236"/>
      <c r="UL379" s="236"/>
      <c r="UM379" s="236"/>
      <c r="UN379" s="236"/>
      <c r="UO379" s="236"/>
      <c r="UP379" s="236"/>
      <c r="UQ379" s="236"/>
      <c r="UR379" s="236"/>
      <c r="US379" s="236"/>
      <c r="UT379" s="236"/>
      <c r="UU379" s="236"/>
      <c r="UV379" s="236"/>
      <c r="UW379" s="236"/>
      <c r="UX379" s="236"/>
      <c r="UY379" s="236"/>
      <c r="UZ379" s="236"/>
      <c r="VA379" s="236"/>
      <c r="VB379" s="236"/>
      <c r="VC379" s="236"/>
      <c r="VD379" s="236"/>
      <c r="VE379" s="236"/>
      <c r="VF379" s="236"/>
      <c r="VG379" s="236"/>
      <c r="VH379" s="236"/>
      <c r="VI379" s="236"/>
      <c r="VJ379" s="236"/>
      <c r="VK379" s="236"/>
      <c r="VL379" s="236"/>
      <c r="VM379" s="236"/>
      <c r="VN379" s="236"/>
      <c r="VO379" s="236"/>
      <c r="VP379" s="236"/>
      <c r="VQ379" s="236"/>
      <c r="VR379" s="236"/>
      <c r="VS379" s="236"/>
      <c r="VT379" s="236"/>
      <c r="VU379" s="236"/>
      <c r="VV379" s="236"/>
      <c r="VW379" s="236"/>
      <c r="VX379" s="236"/>
      <c r="VY379" s="236"/>
      <c r="VZ379" s="236"/>
      <c r="WA379" s="236"/>
      <c r="WB379" s="236"/>
      <c r="WC379" s="236"/>
      <c r="WD379" s="236"/>
      <c r="WE379" s="236"/>
      <c r="WF379" s="236"/>
      <c r="WG379" s="236"/>
      <c r="WH379" s="236"/>
      <c r="WI379" s="236"/>
      <c r="WJ379" s="236"/>
      <c r="WK379" s="236"/>
      <c r="WL379" s="236"/>
      <c r="WM379" s="236"/>
      <c r="WN379" s="236"/>
      <c r="WO379" s="236"/>
      <c r="WP379" s="236"/>
      <c r="WQ379" s="236"/>
      <c r="WR379" s="236"/>
      <c r="WS379" s="236"/>
      <c r="WT379" s="236"/>
      <c r="WU379" s="236"/>
      <c r="WV379" s="236"/>
      <c r="WW379" s="236"/>
      <c r="WX379" s="236"/>
      <c r="WY379" s="236"/>
      <c r="WZ379" s="236"/>
      <c r="XA379" s="236"/>
      <c r="XB379" s="236"/>
      <c r="XC379" s="236"/>
      <c r="XD379" s="236"/>
      <c r="XE379" s="236"/>
      <c r="XF379" s="236"/>
      <c r="XG379" s="236"/>
      <c r="XH379" s="236"/>
      <c r="XI379" s="236"/>
      <c r="XJ379" s="236"/>
      <c r="XK379" s="236"/>
      <c r="XL379" s="236"/>
      <c r="XM379" s="236"/>
      <c r="XN379" s="236"/>
      <c r="XO379" s="236"/>
      <c r="XP379" s="236"/>
      <c r="XQ379" s="236"/>
      <c r="XR379" s="236"/>
      <c r="XS379" s="236"/>
      <c r="XT379" s="236"/>
      <c r="XU379" s="236"/>
      <c r="XV379" s="236"/>
      <c r="XW379" s="236"/>
      <c r="XX379" s="236"/>
      <c r="XY379" s="236"/>
      <c r="XZ379" s="236"/>
      <c r="YA379" s="236"/>
      <c r="YB379" s="236"/>
      <c r="YC379" s="236"/>
      <c r="YD379" s="236"/>
      <c r="YE379" s="236"/>
      <c r="YF379" s="236"/>
      <c r="YG379" s="236"/>
      <c r="YH379" s="236"/>
      <c r="YI379" s="236"/>
      <c r="YJ379" s="236"/>
      <c r="YK379" s="236"/>
      <c r="YL379" s="236"/>
      <c r="YM379" s="236"/>
      <c r="YN379" s="236"/>
      <c r="YO379" s="236"/>
      <c r="YP379" s="236"/>
      <c r="YQ379" s="236"/>
      <c r="YR379" s="236"/>
      <c r="YS379" s="236"/>
      <c r="YT379" s="236"/>
      <c r="YU379" s="236"/>
    </row>
    <row r="380" spans="1:671" s="262" customFormat="1" ht="5.25" customHeight="1" x14ac:dyDescent="0.2">
      <c r="A380" s="308"/>
      <c r="B380" s="308"/>
      <c r="C380" s="308"/>
      <c r="D380" s="309"/>
      <c r="E380" s="310"/>
      <c r="F380" s="311"/>
      <c r="G380" s="311"/>
      <c r="H380" s="447"/>
      <c r="I380" s="447"/>
      <c r="J380" s="311"/>
      <c r="K380" s="310"/>
      <c r="L380" s="310"/>
      <c r="M380" s="311"/>
      <c r="N380" s="311"/>
      <c r="O380" s="311"/>
      <c r="P380" s="311"/>
      <c r="Q380" s="310"/>
      <c r="R380" s="310"/>
      <c r="S380" s="311"/>
      <c r="T380" s="313"/>
      <c r="U380" s="311"/>
      <c r="V380" s="313"/>
      <c r="W380" s="313"/>
      <c r="X380" s="313"/>
      <c r="Y380" s="311"/>
      <c r="Z380" s="312"/>
      <c r="AA380" s="312"/>
      <c r="AB380" s="236"/>
      <c r="AC380" s="236"/>
      <c r="AD380" s="236"/>
      <c r="AE380" s="236"/>
      <c r="AF380" s="236"/>
      <c r="AG380" s="236"/>
      <c r="AH380" s="236"/>
      <c r="AI380" s="236"/>
      <c r="AJ380" s="236"/>
      <c r="AK380" s="236"/>
      <c r="AL380" s="236"/>
      <c r="AM380" s="236"/>
      <c r="AN380" s="236"/>
      <c r="AO380" s="236"/>
      <c r="AP380" s="236"/>
      <c r="AQ380" s="236"/>
      <c r="AR380" s="236"/>
      <c r="AS380" s="236"/>
      <c r="AT380" s="236"/>
      <c r="AU380" s="236"/>
      <c r="AV380" s="236"/>
      <c r="AW380" s="236"/>
      <c r="AX380" s="236"/>
      <c r="AY380" s="236"/>
      <c r="AZ380" s="236"/>
      <c r="BA380" s="236"/>
      <c r="BB380" s="236"/>
      <c r="BC380" s="236"/>
      <c r="BD380" s="236"/>
      <c r="BE380" s="236"/>
      <c r="BF380" s="236"/>
      <c r="BG380" s="236"/>
      <c r="BH380" s="236"/>
      <c r="BI380" s="236"/>
      <c r="BJ380" s="236"/>
      <c r="BK380" s="236"/>
      <c r="BL380" s="236"/>
      <c r="BM380" s="236"/>
      <c r="BN380" s="236"/>
      <c r="BO380" s="236"/>
      <c r="BP380" s="236"/>
      <c r="BQ380" s="236"/>
      <c r="BR380" s="236"/>
      <c r="BS380" s="236"/>
      <c r="BT380" s="236"/>
      <c r="BU380" s="236"/>
      <c r="BV380" s="236"/>
      <c r="BW380" s="236"/>
      <c r="BX380" s="236"/>
      <c r="BY380" s="236"/>
      <c r="BZ380" s="236"/>
      <c r="CA380" s="236"/>
      <c r="CB380" s="236"/>
      <c r="CC380" s="236"/>
      <c r="CD380" s="236"/>
      <c r="CE380" s="236"/>
      <c r="CF380" s="236"/>
      <c r="CG380" s="236"/>
      <c r="CH380" s="236"/>
      <c r="CI380" s="236"/>
      <c r="CJ380" s="236"/>
      <c r="CK380" s="236"/>
      <c r="CL380" s="236"/>
      <c r="CM380" s="236"/>
      <c r="CN380" s="236"/>
      <c r="CO380" s="236"/>
      <c r="CP380" s="236"/>
      <c r="CQ380" s="236"/>
      <c r="CR380" s="236"/>
      <c r="CS380" s="236"/>
      <c r="CT380" s="236"/>
      <c r="CU380" s="236"/>
      <c r="CV380" s="236"/>
      <c r="CW380" s="236"/>
      <c r="CX380" s="236"/>
      <c r="CY380" s="236"/>
      <c r="CZ380" s="236"/>
      <c r="DA380" s="236"/>
      <c r="DB380" s="236"/>
      <c r="DC380" s="236"/>
      <c r="DD380" s="236"/>
      <c r="DE380" s="236"/>
      <c r="DF380" s="236"/>
      <c r="DG380" s="236"/>
      <c r="DH380" s="236"/>
      <c r="DI380" s="236"/>
      <c r="DJ380" s="236"/>
      <c r="DK380" s="236"/>
      <c r="DL380" s="236"/>
      <c r="DM380" s="236"/>
      <c r="DN380" s="236"/>
      <c r="DO380" s="236"/>
      <c r="DP380" s="236"/>
      <c r="DQ380" s="236"/>
      <c r="DR380" s="236"/>
      <c r="DS380" s="236"/>
      <c r="DT380" s="236"/>
      <c r="DU380" s="236"/>
      <c r="DV380" s="236"/>
      <c r="DW380" s="236"/>
      <c r="DX380" s="236"/>
      <c r="DY380" s="236"/>
      <c r="DZ380" s="236"/>
      <c r="EA380" s="236"/>
      <c r="EB380" s="236"/>
      <c r="EC380" s="236"/>
      <c r="ED380" s="236"/>
      <c r="EE380" s="236"/>
      <c r="EF380" s="236"/>
      <c r="EG380" s="236"/>
      <c r="EH380" s="236"/>
      <c r="EI380" s="236"/>
      <c r="EJ380" s="236"/>
      <c r="EK380" s="236"/>
      <c r="EL380" s="236"/>
      <c r="EM380" s="236"/>
      <c r="EN380" s="236"/>
      <c r="EO380" s="236"/>
      <c r="EP380" s="236"/>
      <c r="EQ380" s="236"/>
      <c r="ER380" s="236"/>
      <c r="ES380" s="236"/>
      <c r="ET380" s="236"/>
      <c r="EU380" s="236"/>
      <c r="EV380" s="236"/>
      <c r="EW380" s="236"/>
      <c r="EX380" s="236"/>
      <c r="EY380" s="236"/>
      <c r="EZ380" s="236"/>
      <c r="FA380" s="236"/>
      <c r="FB380" s="236"/>
      <c r="FC380" s="236"/>
      <c r="FD380" s="236"/>
      <c r="FE380" s="236"/>
      <c r="FF380" s="236"/>
      <c r="FG380" s="236"/>
      <c r="FH380" s="236"/>
      <c r="FI380" s="236"/>
      <c r="FJ380" s="236"/>
      <c r="FK380" s="236"/>
      <c r="FL380" s="236"/>
      <c r="FM380" s="236"/>
      <c r="FN380" s="236"/>
      <c r="FO380" s="236"/>
      <c r="FP380" s="236"/>
      <c r="FQ380" s="236"/>
      <c r="FR380" s="236"/>
      <c r="FS380" s="236"/>
      <c r="FT380" s="236"/>
      <c r="FU380" s="236"/>
      <c r="FV380" s="236"/>
      <c r="FW380" s="236"/>
      <c r="FX380" s="236"/>
      <c r="FY380" s="236"/>
      <c r="FZ380" s="236"/>
      <c r="GA380" s="236"/>
      <c r="GB380" s="236"/>
      <c r="GC380" s="236"/>
      <c r="GD380" s="236"/>
      <c r="GE380" s="236"/>
      <c r="GF380" s="236"/>
      <c r="GG380" s="236"/>
      <c r="GH380" s="236"/>
      <c r="GI380" s="236"/>
      <c r="GJ380" s="236"/>
      <c r="GK380" s="236"/>
      <c r="GL380" s="236"/>
      <c r="GM380" s="236"/>
      <c r="GN380" s="236"/>
      <c r="GO380" s="236"/>
      <c r="GP380" s="236"/>
      <c r="GQ380" s="236"/>
      <c r="GR380" s="236"/>
      <c r="GS380" s="236"/>
      <c r="GT380" s="236"/>
      <c r="GU380" s="236"/>
      <c r="GV380" s="236"/>
      <c r="GW380" s="236"/>
      <c r="GX380" s="236"/>
      <c r="GY380" s="236"/>
      <c r="GZ380" s="236"/>
      <c r="HA380" s="236"/>
      <c r="HB380" s="236"/>
      <c r="HC380" s="236"/>
      <c r="HD380" s="236"/>
      <c r="HE380" s="236"/>
      <c r="HF380" s="236"/>
      <c r="HG380" s="236"/>
      <c r="HH380" s="236"/>
      <c r="HI380" s="236"/>
      <c r="HJ380" s="236"/>
      <c r="HK380" s="236"/>
      <c r="HL380" s="236"/>
      <c r="HM380" s="236"/>
      <c r="HN380" s="236"/>
      <c r="HO380" s="236"/>
      <c r="HP380" s="236"/>
      <c r="HQ380" s="236"/>
      <c r="HR380" s="236"/>
      <c r="HS380" s="236"/>
      <c r="HT380" s="236"/>
      <c r="HU380" s="236"/>
      <c r="HV380" s="236"/>
      <c r="HW380" s="236"/>
      <c r="HX380" s="236"/>
      <c r="HY380" s="236"/>
      <c r="HZ380" s="236"/>
      <c r="IA380" s="236"/>
      <c r="IB380" s="236"/>
      <c r="IC380" s="236"/>
      <c r="ID380" s="236"/>
      <c r="IE380" s="236"/>
      <c r="IF380" s="236"/>
      <c r="IG380" s="236"/>
      <c r="IH380" s="236"/>
      <c r="II380" s="236"/>
      <c r="IJ380" s="236"/>
      <c r="IK380" s="236"/>
      <c r="IL380" s="236"/>
      <c r="IM380" s="236"/>
      <c r="IN380" s="236"/>
      <c r="IO380" s="236"/>
      <c r="IP380" s="236"/>
      <c r="IQ380" s="236"/>
      <c r="IR380" s="236"/>
      <c r="IS380" s="236"/>
      <c r="IT380" s="236"/>
      <c r="IU380" s="236"/>
      <c r="IV380" s="236"/>
      <c r="IW380" s="236"/>
      <c r="IX380" s="236"/>
      <c r="IY380" s="236"/>
      <c r="IZ380" s="236"/>
      <c r="JA380" s="236"/>
      <c r="JB380" s="236"/>
      <c r="JC380" s="236"/>
      <c r="JD380" s="236"/>
      <c r="JE380" s="236"/>
      <c r="JF380" s="236"/>
      <c r="JG380" s="236"/>
      <c r="JH380" s="236"/>
      <c r="JI380" s="236"/>
      <c r="JJ380" s="236"/>
      <c r="JK380" s="236"/>
      <c r="JL380" s="236"/>
      <c r="JM380" s="236"/>
      <c r="JN380" s="236"/>
      <c r="JO380" s="236"/>
      <c r="JP380" s="236"/>
      <c r="JQ380" s="236"/>
      <c r="JR380" s="236"/>
      <c r="JS380" s="236"/>
      <c r="JT380" s="236"/>
      <c r="JU380" s="236"/>
      <c r="JV380" s="236"/>
      <c r="JW380" s="236"/>
      <c r="JX380" s="236"/>
      <c r="JY380" s="236"/>
      <c r="JZ380" s="236"/>
      <c r="KA380" s="236"/>
      <c r="KB380" s="236"/>
      <c r="KC380" s="236"/>
      <c r="KD380" s="236"/>
      <c r="KE380" s="236"/>
      <c r="KF380" s="236"/>
      <c r="KG380" s="236"/>
      <c r="KH380" s="236"/>
      <c r="KI380" s="236"/>
      <c r="KJ380" s="236"/>
      <c r="KK380" s="236"/>
      <c r="KL380" s="236"/>
      <c r="KM380" s="236"/>
      <c r="KN380" s="236"/>
      <c r="KO380" s="236"/>
      <c r="KP380" s="236"/>
      <c r="KQ380" s="236"/>
      <c r="KR380" s="236"/>
      <c r="KS380" s="236"/>
      <c r="KT380" s="236"/>
      <c r="KU380" s="236"/>
      <c r="KV380" s="236"/>
      <c r="KW380" s="236"/>
      <c r="KX380" s="236"/>
      <c r="KY380" s="236"/>
      <c r="KZ380" s="236"/>
      <c r="LA380" s="236"/>
      <c r="LB380" s="236"/>
      <c r="LC380" s="236"/>
      <c r="LD380" s="236"/>
      <c r="LE380" s="236"/>
      <c r="LF380" s="236"/>
      <c r="LG380" s="236"/>
      <c r="LH380" s="236"/>
      <c r="LI380" s="236"/>
      <c r="LJ380" s="236"/>
      <c r="LK380" s="236"/>
      <c r="LL380" s="236"/>
      <c r="LM380" s="236"/>
      <c r="LN380" s="236"/>
      <c r="LO380" s="236"/>
      <c r="LP380" s="236"/>
      <c r="LQ380" s="236"/>
      <c r="LR380" s="236"/>
      <c r="LS380" s="236"/>
      <c r="LT380" s="236"/>
      <c r="LU380" s="236"/>
      <c r="LV380" s="236"/>
      <c r="LW380" s="236"/>
      <c r="LX380" s="236"/>
      <c r="LY380" s="236"/>
      <c r="LZ380" s="236"/>
      <c r="MA380" s="236"/>
      <c r="MB380" s="236"/>
      <c r="MC380" s="236"/>
      <c r="MD380" s="236"/>
      <c r="ME380" s="236"/>
      <c r="MF380" s="236"/>
      <c r="MG380" s="236"/>
      <c r="MH380" s="236"/>
      <c r="MI380" s="236"/>
      <c r="MJ380" s="236"/>
      <c r="MK380" s="236"/>
      <c r="ML380" s="236"/>
      <c r="MM380" s="236"/>
      <c r="MN380" s="236"/>
      <c r="MO380" s="236"/>
      <c r="MP380" s="236"/>
      <c r="MQ380" s="236"/>
      <c r="MR380" s="236"/>
      <c r="MS380" s="236"/>
      <c r="MT380" s="236"/>
      <c r="MU380" s="236"/>
      <c r="MV380" s="236"/>
      <c r="MW380" s="236"/>
      <c r="MX380" s="236"/>
      <c r="MY380" s="236"/>
      <c r="MZ380" s="236"/>
      <c r="NA380" s="236"/>
      <c r="NB380" s="236"/>
      <c r="NC380" s="236"/>
      <c r="ND380" s="236"/>
      <c r="NE380" s="236"/>
      <c r="NF380" s="236"/>
      <c r="NG380" s="236"/>
      <c r="NH380" s="236"/>
      <c r="NI380" s="236"/>
      <c r="NJ380" s="236"/>
      <c r="NK380" s="236"/>
      <c r="NL380" s="236"/>
      <c r="NM380" s="236"/>
      <c r="NN380" s="236"/>
      <c r="NO380" s="236"/>
      <c r="NP380" s="236"/>
      <c r="NQ380" s="236"/>
      <c r="NR380" s="236"/>
      <c r="NS380" s="236"/>
      <c r="NT380" s="236"/>
      <c r="NU380" s="236"/>
      <c r="NV380" s="236"/>
      <c r="NW380" s="236"/>
      <c r="NX380" s="236"/>
      <c r="NY380" s="236"/>
      <c r="NZ380" s="236"/>
      <c r="OA380" s="236"/>
      <c r="OB380" s="236"/>
      <c r="OC380" s="236"/>
      <c r="OD380" s="236"/>
      <c r="OE380" s="236"/>
      <c r="OF380" s="236"/>
      <c r="OG380" s="236"/>
      <c r="OH380" s="236"/>
      <c r="OI380" s="236"/>
      <c r="OJ380" s="236"/>
      <c r="OK380" s="236"/>
      <c r="OL380" s="236"/>
      <c r="OM380" s="236"/>
      <c r="ON380" s="236"/>
      <c r="OO380" s="236"/>
      <c r="OP380" s="236"/>
      <c r="OQ380" s="236"/>
      <c r="OR380" s="236"/>
      <c r="OS380" s="236"/>
      <c r="OT380" s="236"/>
      <c r="OU380" s="236"/>
      <c r="OV380" s="236"/>
      <c r="OW380" s="236"/>
      <c r="OX380" s="236"/>
      <c r="OY380" s="236"/>
      <c r="OZ380" s="236"/>
      <c r="PA380" s="236"/>
      <c r="PB380" s="236"/>
      <c r="PC380" s="236"/>
      <c r="PD380" s="236"/>
      <c r="PE380" s="236"/>
      <c r="PF380" s="236"/>
      <c r="PG380" s="236"/>
      <c r="PH380" s="236"/>
      <c r="PI380" s="236"/>
      <c r="PJ380" s="236"/>
      <c r="PK380" s="236"/>
      <c r="PL380" s="236"/>
      <c r="PM380" s="236"/>
      <c r="PN380" s="236"/>
      <c r="PO380" s="236"/>
      <c r="PP380" s="236"/>
      <c r="PQ380" s="236"/>
      <c r="PR380" s="236"/>
      <c r="PS380" s="236"/>
      <c r="PT380" s="236"/>
      <c r="PU380" s="236"/>
      <c r="PV380" s="236"/>
      <c r="PW380" s="236"/>
      <c r="PX380" s="236"/>
      <c r="PY380" s="236"/>
      <c r="PZ380" s="236"/>
      <c r="QA380" s="236"/>
      <c r="QB380" s="236"/>
      <c r="QC380" s="236"/>
      <c r="QD380" s="236"/>
      <c r="QE380" s="236"/>
      <c r="QF380" s="236"/>
      <c r="QG380" s="236"/>
      <c r="QH380" s="236"/>
      <c r="QI380" s="236"/>
      <c r="QJ380" s="236"/>
      <c r="QK380" s="236"/>
      <c r="QL380" s="236"/>
      <c r="QM380" s="236"/>
      <c r="QN380" s="236"/>
      <c r="QO380" s="236"/>
      <c r="QP380" s="236"/>
      <c r="QQ380" s="236"/>
      <c r="QR380" s="236"/>
      <c r="QS380" s="236"/>
      <c r="QT380" s="236"/>
      <c r="QU380" s="236"/>
      <c r="QV380" s="236"/>
      <c r="QW380" s="236"/>
      <c r="QX380" s="236"/>
      <c r="QY380" s="236"/>
      <c r="QZ380" s="236"/>
      <c r="RA380" s="236"/>
      <c r="RB380" s="236"/>
      <c r="RC380" s="236"/>
      <c r="RD380" s="236"/>
      <c r="RE380" s="236"/>
      <c r="RF380" s="236"/>
      <c r="RG380" s="236"/>
      <c r="RH380" s="236"/>
      <c r="RI380" s="236"/>
      <c r="RJ380" s="236"/>
      <c r="RK380" s="236"/>
      <c r="RL380" s="236"/>
      <c r="RM380" s="236"/>
      <c r="RN380" s="236"/>
      <c r="RO380" s="236"/>
      <c r="RP380" s="236"/>
      <c r="RQ380" s="236"/>
      <c r="RR380" s="236"/>
      <c r="RS380" s="236"/>
      <c r="RT380" s="236"/>
      <c r="RU380" s="236"/>
      <c r="RV380" s="236"/>
      <c r="RW380" s="236"/>
      <c r="RX380" s="236"/>
      <c r="RY380" s="236"/>
      <c r="RZ380" s="236"/>
      <c r="SA380" s="236"/>
      <c r="SB380" s="236"/>
      <c r="SC380" s="236"/>
      <c r="SD380" s="236"/>
      <c r="SE380" s="236"/>
      <c r="SF380" s="236"/>
      <c r="SG380" s="236"/>
      <c r="SH380" s="236"/>
      <c r="SI380" s="236"/>
      <c r="SJ380" s="236"/>
      <c r="SK380" s="236"/>
      <c r="SL380" s="236"/>
      <c r="SM380" s="236"/>
      <c r="SN380" s="236"/>
      <c r="SO380" s="236"/>
      <c r="SP380" s="236"/>
      <c r="SQ380" s="236"/>
      <c r="SR380" s="236"/>
      <c r="SS380" s="236"/>
      <c r="ST380" s="236"/>
      <c r="SU380" s="236"/>
      <c r="SV380" s="236"/>
      <c r="SW380" s="236"/>
      <c r="SX380" s="236"/>
      <c r="SY380" s="236"/>
      <c r="SZ380" s="236"/>
      <c r="TA380" s="236"/>
      <c r="TB380" s="236"/>
      <c r="TC380" s="236"/>
      <c r="TD380" s="236"/>
      <c r="TE380" s="236"/>
      <c r="TF380" s="236"/>
      <c r="TG380" s="236"/>
      <c r="TH380" s="236"/>
      <c r="TI380" s="236"/>
      <c r="TJ380" s="236"/>
      <c r="TK380" s="236"/>
      <c r="TL380" s="236"/>
      <c r="TM380" s="236"/>
      <c r="TN380" s="236"/>
      <c r="TO380" s="236"/>
      <c r="TP380" s="236"/>
      <c r="TQ380" s="236"/>
      <c r="TR380" s="236"/>
      <c r="TS380" s="236"/>
      <c r="TT380" s="236"/>
      <c r="TU380" s="236"/>
      <c r="TV380" s="236"/>
      <c r="TW380" s="236"/>
      <c r="TX380" s="236"/>
      <c r="TY380" s="236"/>
      <c r="TZ380" s="236"/>
      <c r="UA380" s="236"/>
      <c r="UB380" s="236"/>
      <c r="UC380" s="236"/>
      <c r="UD380" s="236"/>
      <c r="UE380" s="236"/>
      <c r="UF380" s="236"/>
      <c r="UG380" s="236"/>
      <c r="UH380" s="236"/>
      <c r="UI380" s="236"/>
      <c r="UJ380" s="236"/>
      <c r="UK380" s="236"/>
      <c r="UL380" s="236"/>
      <c r="UM380" s="236"/>
      <c r="UN380" s="236"/>
      <c r="UO380" s="236"/>
      <c r="UP380" s="236"/>
      <c r="UQ380" s="236"/>
      <c r="UR380" s="236"/>
      <c r="US380" s="236"/>
      <c r="UT380" s="236"/>
      <c r="UU380" s="236"/>
      <c r="UV380" s="236"/>
      <c r="UW380" s="236"/>
      <c r="UX380" s="236"/>
      <c r="UY380" s="236"/>
      <c r="UZ380" s="236"/>
      <c r="VA380" s="236"/>
      <c r="VB380" s="236"/>
      <c r="VC380" s="236"/>
      <c r="VD380" s="236"/>
      <c r="VE380" s="236"/>
      <c r="VF380" s="236"/>
      <c r="VG380" s="236"/>
      <c r="VH380" s="236"/>
      <c r="VI380" s="236"/>
      <c r="VJ380" s="236"/>
      <c r="VK380" s="236"/>
      <c r="VL380" s="236"/>
      <c r="VM380" s="236"/>
      <c r="VN380" s="236"/>
      <c r="VO380" s="236"/>
      <c r="VP380" s="236"/>
      <c r="VQ380" s="236"/>
      <c r="VR380" s="236"/>
      <c r="VS380" s="236"/>
      <c r="VT380" s="236"/>
      <c r="VU380" s="236"/>
      <c r="VV380" s="236"/>
      <c r="VW380" s="236"/>
      <c r="VX380" s="236"/>
      <c r="VY380" s="236"/>
      <c r="VZ380" s="236"/>
      <c r="WA380" s="236"/>
      <c r="WB380" s="236"/>
      <c r="WC380" s="236"/>
      <c r="WD380" s="236"/>
      <c r="WE380" s="236"/>
      <c r="WF380" s="236"/>
      <c r="WG380" s="236"/>
      <c r="WH380" s="236"/>
      <c r="WI380" s="236"/>
      <c r="WJ380" s="236"/>
      <c r="WK380" s="236"/>
      <c r="WL380" s="236"/>
      <c r="WM380" s="236"/>
      <c r="WN380" s="236"/>
      <c r="WO380" s="236"/>
      <c r="WP380" s="236"/>
      <c r="WQ380" s="236"/>
      <c r="WR380" s="236"/>
      <c r="WS380" s="236"/>
      <c r="WT380" s="236"/>
      <c r="WU380" s="236"/>
      <c r="WV380" s="236"/>
      <c r="WW380" s="236"/>
      <c r="WX380" s="236"/>
      <c r="WY380" s="236"/>
      <c r="WZ380" s="236"/>
      <c r="XA380" s="236"/>
      <c r="XB380" s="236"/>
      <c r="XC380" s="236"/>
      <c r="XD380" s="236"/>
      <c r="XE380" s="236"/>
      <c r="XF380" s="236"/>
      <c r="XG380" s="236"/>
      <c r="XH380" s="236"/>
      <c r="XI380" s="236"/>
      <c r="XJ380" s="236"/>
      <c r="XK380" s="236"/>
      <c r="XL380" s="236"/>
      <c r="XM380" s="236"/>
      <c r="XN380" s="236"/>
      <c r="XO380" s="236"/>
      <c r="XP380" s="236"/>
      <c r="XQ380" s="236"/>
      <c r="XR380" s="236"/>
      <c r="XS380" s="236"/>
      <c r="XT380" s="236"/>
      <c r="XU380" s="236"/>
      <c r="XV380" s="236"/>
      <c r="XW380" s="236"/>
      <c r="XX380" s="236"/>
      <c r="XY380" s="236"/>
      <c r="XZ380" s="236"/>
      <c r="YA380" s="236"/>
      <c r="YB380" s="236"/>
      <c r="YC380" s="236"/>
      <c r="YD380" s="236"/>
      <c r="YE380" s="236"/>
      <c r="YF380" s="236"/>
      <c r="YG380" s="236"/>
      <c r="YH380" s="236"/>
      <c r="YI380" s="236"/>
      <c r="YJ380" s="236"/>
      <c r="YK380" s="236"/>
      <c r="YL380" s="236"/>
      <c r="YM380" s="236"/>
      <c r="YN380" s="236"/>
      <c r="YO380" s="236"/>
      <c r="YP380" s="236"/>
      <c r="YQ380" s="236"/>
      <c r="YR380" s="236"/>
      <c r="YS380" s="236"/>
      <c r="YT380" s="236"/>
      <c r="YU380" s="236"/>
    </row>
    <row r="381" spans="1:671" s="262" customFormat="1" x14ac:dyDescent="0.2">
      <c r="A381" s="236"/>
      <c r="B381" s="236"/>
      <c r="C381" s="236"/>
      <c r="D381" s="236"/>
      <c r="E381" s="314"/>
      <c r="F381" s="314"/>
      <c r="G381" s="315"/>
      <c r="H381" s="448"/>
      <c r="I381" s="448"/>
      <c r="J381" s="314"/>
      <c r="K381" s="314"/>
      <c r="L381" s="314"/>
      <c r="M381" s="314"/>
      <c r="N381" s="314"/>
      <c r="O381" s="314"/>
      <c r="P381" s="314"/>
      <c r="Q381" s="314"/>
      <c r="R381" s="314"/>
      <c r="S381" s="314"/>
      <c r="T381" s="314"/>
      <c r="U381" s="314"/>
      <c r="V381" s="314"/>
      <c r="W381" s="314"/>
      <c r="X381" s="314"/>
      <c r="Y381" s="314"/>
      <c r="Z381" s="236"/>
      <c r="AA381" s="236"/>
      <c r="AB381" s="236"/>
      <c r="AC381" s="236"/>
      <c r="AD381" s="236"/>
      <c r="AE381" s="236"/>
      <c r="AF381" s="236"/>
      <c r="AG381" s="236"/>
      <c r="AH381" s="236"/>
      <c r="AI381" s="236"/>
      <c r="AJ381" s="236"/>
      <c r="AK381" s="236"/>
      <c r="AL381" s="236"/>
      <c r="AM381" s="236"/>
      <c r="AN381" s="236"/>
      <c r="AO381" s="236"/>
      <c r="AP381" s="236"/>
      <c r="AQ381" s="236"/>
      <c r="AR381" s="236"/>
      <c r="AS381" s="236"/>
      <c r="AT381" s="236"/>
      <c r="AU381" s="236"/>
      <c r="AV381" s="236"/>
      <c r="AW381" s="236"/>
      <c r="AX381" s="236"/>
      <c r="AY381" s="236"/>
      <c r="AZ381" s="236"/>
      <c r="BA381" s="236"/>
      <c r="BB381" s="236"/>
      <c r="BC381" s="236"/>
      <c r="BD381" s="236"/>
      <c r="BE381" s="236"/>
      <c r="BF381" s="236"/>
      <c r="BG381" s="236"/>
      <c r="BH381" s="236"/>
      <c r="BI381" s="236"/>
      <c r="BJ381" s="236"/>
      <c r="BK381" s="236"/>
      <c r="BL381" s="236"/>
      <c r="BM381" s="236"/>
      <c r="BN381" s="236"/>
      <c r="BO381" s="236"/>
      <c r="BP381" s="236"/>
      <c r="BQ381" s="236"/>
      <c r="BR381" s="236"/>
      <c r="BS381" s="236"/>
      <c r="BT381" s="236"/>
      <c r="BU381" s="236"/>
      <c r="BV381" s="236"/>
      <c r="BW381" s="236"/>
      <c r="BX381" s="236"/>
      <c r="BY381" s="236"/>
      <c r="BZ381" s="236"/>
      <c r="CA381" s="236"/>
      <c r="CB381" s="236"/>
      <c r="CC381" s="236"/>
      <c r="CD381" s="236"/>
      <c r="CE381" s="236"/>
      <c r="CF381" s="236"/>
      <c r="CG381" s="236"/>
      <c r="CH381" s="236"/>
      <c r="CI381" s="236"/>
      <c r="CJ381" s="236"/>
      <c r="CK381" s="236"/>
      <c r="CL381" s="236"/>
      <c r="CM381" s="236"/>
      <c r="CN381" s="236"/>
      <c r="CO381" s="236"/>
      <c r="CP381" s="236"/>
      <c r="CQ381" s="236"/>
      <c r="CR381" s="236"/>
      <c r="CS381" s="236"/>
      <c r="CT381" s="236"/>
      <c r="CU381" s="236"/>
      <c r="CV381" s="236"/>
      <c r="CW381" s="236"/>
      <c r="CX381" s="236"/>
      <c r="CY381" s="236"/>
      <c r="CZ381" s="236"/>
      <c r="DA381" s="236"/>
      <c r="DB381" s="236"/>
      <c r="DC381" s="236"/>
      <c r="DD381" s="236"/>
      <c r="DE381" s="236"/>
      <c r="DF381" s="236"/>
      <c r="DG381" s="236"/>
      <c r="DH381" s="236"/>
      <c r="DI381" s="236"/>
      <c r="DJ381" s="236"/>
      <c r="DK381" s="236"/>
      <c r="DL381" s="236"/>
      <c r="DM381" s="236"/>
      <c r="DN381" s="236"/>
      <c r="DO381" s="236"/>
      <c r="DP381" s="236"/>
      <c r="DQ381" s="236"/>
      <c r="DR381" s="236"/>
      <c r="DS381" s="236"/>
      <c r="DT381" s="236"/>
      <c r="DU381" s="236"/>
      <c r="DV381" s="236"/>
      <c r="DW381" s="236"/>
      <c r="DX381" s="236"/>
      <c r="DY381" s="236"/>
      <c r="DZ381" s="236"/>
      <c r="EA381" s="236"/>
      <c r="EB381" s="236"/>
      <c r="EC381" s="236"/>
      <c r="ED381" s="236"/>
      <c r="EE381" s="236"/>
      <c r="EF381" s="236"/>
      <c r="EG381" s="236"/>
      <c r="EH381" s="236"/>
      <c r="EI381" s="236"/>
      <c r="EJ381" s="236"/>
      <c r="EK381" s="236"/>
      <c r="EL381" s="236"/>
      <c r="EM381" s="236"/>
      <c r="EN381" s="236"/>
      <c r="EO381" s="236"/>
      <c r="EP381" s="236"/>
      <c r="EQ381" s="236"/>
      <c r="ER381" s="236"/>
      <c r="ES381" s="236"/>
      <c r="ET381" s="236"/>
      <c r="EU381" s="236"/>
      <c r="EV381" s="236"/>
      <c r="EW381" s="236"/>
      <c r="EX381" s="236"/>
      <c r="EY381" s="236"/>
      <c r="EZ381" s="236"/>
      <c r="FA381" s="236"/>
      <c r="FB381" s="236"/>
      <c r="FC381" s="236"/>
      <c r="FD381" s="236"/>
      <c r="FE381" s="236"/>
      <c r="FF381" s="236"/>
      <c r="FG381" s="236"/>
      <c r="FH381" s="236"/>
      <c r="FI381" s="236"/>
      <c r="FJ381" s="236"/>
      <c r="FK381" s="236"/>
      <c r="FL381" s="236"/>
      <c r="FM381" s="236"/>
      <c r="FN381" s="236"/>
      <c r="FO381" s="236"/>
      <c r="FP381" s="236"/>
      <c r="FQ381" s="236"/>
      <c r="FR381" s="236"/>
      <c r="FS381" s="236"/>
      <c r="FT381" s="236"/>
      <c r="FU381" s="236"/>
      <c r="FV381" s="236"/>
      <c r="FW381" s="236"/>
      <c r="FX381" s="236"/>
      <c r="FY381" s="236"/>
      <c r="FZ381" s="236"/>
      <c r="GA381" s="236"/>
      <c r="GB381" s="236"/>
      <c r="GC381" s="236"/>
      <c r="GD381" s="236"/>
      <c r="GE381" s="236"/>
      <c r="GF381" s="236"/>
      <c r="GG381" s="236"/>
      <c r="GH381" s="236"/>
      <c r="GI381" s="236"/>
      <c r="GJ381" s="236"/>
      <c r="GK381" s="236"/>
      <c r="GL381" s="236"/>
      <c r="GM381" s="236"/>
      <c r="GN381" s="236"/>
      <c r="GO381" s="236"/>
      <c r="GP381" s="236"/>
      <c r="GQ381" s="236"/>
      <c r="GR381" s="236"/>
      <c r="GS381" s="236"/>
      <c r="GT381" s="236"/>
      <c r="GU381" s="236"/>
      <c r="GV381" s="236"/>
      <c r="GW381" s="236"/>
      <c r="GX381" s="236"/>
      <c r="GY381" s="236"/>
      <c r="GZ381" s="236"/>
      <c r="HA381" s="236"/>
      <c r="HB381" s="236"/>
      <c r="HC381" s="236"/>
      <c r="HD381" s="236"/>
      <c r="HE381" s="236"/>
      <c r="HF381" s="236"/>
      <c r="HG381" s="236"/>
      <c r="HH381" s="236"/>
      <c r="HI381" s="236"/>
      <c r="HJ381" s="236"/>
      <c r="HK381" s="236"/>
      <c r="HL381" s="236"/>
      <c r="HM381" s="236"/>
      <c r="HN381" s="236"/>
      <c r="HO381" s="236"/>
      <c r="HP381" s="236"/>
      <c r="HQ381" s="236"/>
      <c r="HR381" s="236"/>
      <c r="HS381" s="236"/>
      <c r="HT381" s="236"/>
      <c r="HU381" s="236"/>
      <c r="HV381" s="236"/>
      <c r="HW381" s="236"/>
      <c r="HX381" s="236"/>
      <c r="HY381" s="236"/>
      <c r="HZ381" s="236"/>
      <c r="IA381" s="236"/>
      <c r="IB381" s="236"/>
      <c r="IC381" s="236"/>
      <c r="ID381" s="236"/>
      <c r="IE381" s="236"/>
      <c r="IF381" s="236"/>
      <c r="IG381" s="236"/>
      <c r="IH381" s="236"/>
      <c r="II381" s="236"/>
      <c r="IJ381" s="236"/>
      <c r="IK381" s="236"/>
      <c r="IL381" s="236"/>
      <c r="IM381" s="236"/>
      <c r="IN381" s="236"/>
      <c r="IO381" s="236"/>
      <c r="IP381" s="236"/>
      <c r="IQ381" s="236"/>
      <c r="IR381" s="236"/>
      <c r="IS381" s="236"/>
      <c r="IT381" s="236"/>
      <c r="IU381" s="236"/>
      <c r="IV381" s="236"/>
      <c r="IW381" s="236"/>
      <c r="IX381" s="236"/>
      <c r="IY381" s="236"/>
      <c r="IZ381" s="236"/>
      <c r="JA381" s="236"/>
      <c r="JB381" s="236"/>
      <c r="JC381" s="236"/>
      <c r="JD381" s="236"/>
      <c r="JE381" s="236"/>
      <c r="JF381" s="236"/>
      <c r="JG381" s="236"/>
      <c r="JH381" s="236"/>
      <c r="JI381" s="236"/>
      <c r="JJ381" s="236"/>
      <c r="JK381" s="236"/>
      <c r="JL381" s="236"/>
      <c r="JM381" s="236"/>
      <c r="JN381" s="236"/>
      <c r="JO381" s="236"/>
      <c r="JP381" s="236"/>
      <c r="JQ381" s="236"/>
      <c r="JR381" s="236"/>
      <c r="JS381" s="236"/>
      <c r="JT381" s="236"/>
      <c r="JU381" s="236"/>
      <c r="JV381" s="236"/>
      <c r="JW381" s="236"/>
      <c r="JX381" s="236"/>
      <c r="JY381" s="236"/>
      <c r="JZ381" s="236"/>
      <c r="KA381" s="236"/>
      <c r="KB381" s="236"/>
      <c r="KC381" s="236"/>
      <c r="KD381" s="236"/>
      <c r="KE381" s="236"/>
      <c r="KF381" s="236"/>
      <c r="KG381" s="236"/>
      <c r="KH381" s="236"/>
      <c r="KI381" s="236"/>
      <c r="KJ381" s="236"/>
      <c r="KK381" s="236"/>
      <c r="KL381" s="236"/>
      <c r="KM381" s="236"/>
      <c r="KN381" s="236"/>
      <c r="KO381" s="236"/>
      <c r="KP381" s="236"/>
      <c r="KQ381" s="236"/>
      <c r="KR381" s="236"/>
      <c r="KS381" s="236"/>
      <c r="KT381" s="236"/>
      <c r="KU381" s="236"/>
      <c r="KV381" s="236"/>
      <c r="KW381" s="236"/>
      <c r="KX381" s="236"/>
      <c r="KY381" s="236"/>
      <c r="KZ381" s="236"/>
      <c r="LA381" s="236"/>
      <c r="LB381" s="236"/>
      <c r="LC381" s="236"/>
      <c r="LD381" s="236"/>
      <c r="LE381" s="236"/>
      <c r="LF381" s="236"/>
      <c r="LG381" s="236"/>
      <c r="LH381" s="236"/>
      <c r="LI381" s="236"/>
      <c r="LJ381" s="236"/>
      <c r="LK381" s="236"/>
      <c r="LL381" s="236"/>
      <c r="LM381" s="236"/>
      <c r="LN381" s="236"/>
      <c r="LO381" s="236"/>
      <c r="LP381" s="236"/>
      <c r="LQ381" s="236"/>
      <c r="LR381" s="236"/>
      <c r="LS381" s="236"/>
      <c r="LT381" s="236"/>
      <c r="LU381" s="236"/>
      <c r="LV381" s="236"/>
      <c r="LW381" s="236"/>
      <c r="LX381" s="236"/>
      <c r="LY381" s="236"/>
      <c r="LZ381" s="236"/>
      <c r="MA381" s="236"/>
      <c r="MB381" s="236"/>
      <c r="MC381" s="236"/>
      <c r="MD381" s="236"/>
      <c r="ME381" s="236"/>
      <c r="MF381" s="236"/>
      <c r="MG381" s="236"/>
      <c r="MH381" s="236"/>
      <c r="MI381" s="236"/>
      <c r="MJ381" s="236"/>
      <c r="MK381" s="236"/>
      <c r="ML381" s="236"/>
      <c r="MM381" s="236"/>
      <c r="MN381" s="236"/>
      <c r="MO381" s="236"/>
      <c r="MP381" s="236"/>
      <c r="MQ381" s="236"/>
      <c r="MR381" s="236"/>
      <c r="MS381" s="236"/>
      <c r="MT381" s="236"/>
      <c r="MU381" s="236"/>
      <c r="MV381" s="236"/>
      <c r="MW381" s="236"/>
      <c r="MX381" s="236"/>
      <c r="MY381" s="236"/>
      <c r="MZ381" s="236"/>
      <c r="NA381" s="236"/>
      <c r="NB381" s="236"/>
      <c r="NC381" s="236"/>
      <c r="ND381" s="236"/>
      <c r="NE381" s="236"/>
      <c r="NF381" s="236"/>
      <c r="NG381" s="236"/>
      <c r="NH381" s="236"/>
      <c r="NI381" s="236"/>
      <c r="NJ381" s="236"/>
      <c r="NK381" s="236"/>
      <c r="NL381" s="236"/>
      <c r="NM381" s="236"/>
      <c r="NN381" s="236"/>
      <c r="NO381" s="236"/>
      <c r="NP381" s="236"/>
      <c r="NQ381" s="236"/>
      <c r="NR381" s="236"/>
      <c r="NS381" s="236"/>
      <c r="NT381" s="236"/>
      <c r="NU381" s="236"/>
      <c r="NV381" s="236"/>
      <c r="NW381" s="236"/>
      <c r="NX381" s="236"/>
      <c r="NY381" s="236"/>
      <c r="NZ381" s="236"/>
      <c r="OA381" s="236"/>
      <c r="OB381" s="236"/>
      <c r="OC381" s="236"/>
      <c r="OD381" s="236"/>
      <c r="OE381" s="236"/>
      <c r="OF381" s="236"/>
      <c r="OG381" s="236"/>
      <c r="OH381" s="236"/>
      <c r="OI381" s="236"/>
      <c r="OJ381" s="236"/>
      <c r="OK381" s="236"/>
      <c r="OL381" s="236"/>
      <c r="OM381" s="236"/>
      <c r="ON381" s="236"/>
      <c r="OO381" s="236"/>
      <c r="OP381" s="236"/>
      <c r="OQ381" s="236"/>
      <c r="OR381" s="236"/>
      <c r="OS381" s="236"/>
      <c r="OT381" s="236"/>
      <c r="OU381" s="236"/>
      <c r="OV381" s="236"/>
      <c r="OW381" s="236"/>
      <c r="OX381" s="236"/>
      <c r="OY381" s="236"/>
      <c r="OZ381" s="236"/>
      <c r="PA381" s="236"/>
      <c r="PB381" s="236"/>
      <c r="PC381" s="236"/>
      <c r="PD381" s="236"/>
      <c r="PE381" s="236"/>
      <c r="PF381" s="236"/>
      <c r="PG381" s="236"/>
      <c r="PH381" s="236"/>
      <c r="PI381" s="236"/>
      <c r="PJ381" s="236"/>
      <c r="PK381" s="236"/>
      <c r="PL381" s="236"/>
      <c r="PM381" s="236"/>
      <c r="PN381" s="236"/>
      <c r="PO381" s="236"/>
      <c r="PP381" s="236"/>
      <c r="PQ381" s="236"/>
      <c r="PR381" s="236"/>
      <c r="PS381" s="236"/>
      <c r="PT381" s="236"/>
      <c r="PU381" s="236"/>
      <c r="PV381" s="236"/>
      <c r="PW381" s="236"/>
      <c r="PX381" s="236"/>
      <c r="PY381" s="236"/>
      <c r="PZ381" s="236"/>
      <c r="QA381" s="236"/>
      <c r="QB381" s="236"/>
      <c r="QC381" s="236"/>
      <c r="QD381" s="236"/>
      <c r="QE381" s="236"/>
      <c r="QF381" s="236"/>
      <c r="QG381" s="236"/>
      <c r="QH381" s="236"/>
      <c r="QI381" s="236"/>
      <c r="QJ381" s="236"/>
      <c r="QK381" s="236"/>
      <c r="QL381" s="236"/>
      <c r="QM381" s="236"/>
      <c r="QN381" s="236"/>
      <c r="QO381" s="236"/>
      <c r="QP381" s="236"/>
      <c r="QQ381" s="236"/>
      <c r="QR381" s="236"/>
      <c r="QS381" s="236"/>
      <c r="QT381" s="236"/>
      <c r="QU381" s="236"/>
      <c r="QV381" s="236"/>
      <c r="QW381" s="236"/>
      <c r="QX381" s="236"/>
      <c r="QY381" s="236"/>
      <c r="QZ381" s="236"/>
      <c r="RA381" s="236"/>
      <c r="RB381" s="236"/>
      <c r="RC381" s="236"/>
      <c r="RD381" s="236"/>
      <c r="RE381" s="236"/>
      <c r="RF381" s="236"/>
      <c r="RG381" s="236"/>
      <c r="RH381" s="236"/>
      <c r="RI381" s="236"/>
      <c r="RJ381" s="236"/>
      <c r="RK381" s="236"/>
      <c r="RL381" s="236"/>
      <c r="RM381" s="236"/>
      <c r="RN381" s="236"/>
      <c r="RO381" s="236"/>
      <c r="RP381" s="236"/>
      <c r="RQ381" s="236"/>
      <c r="RR381" s="236"/>
      <c r="RS381" s="236"/>
      <c r="RT381" s="236"/>
      <c r="RU381" s="236"/>
      <c r="RV381" s="236"/>
      <c r="RW381" s="236"/>
      <c r="RX381" s="236"/>
      <c r="RY381" s="236"/>
      <c r="RZ381" s="236"/>
      <c r="SA381" s="236"/>
      <c r="SB381" s="236"/>
      <c r="SC381" s="236"/>
      <c r="SD381" s="236"/>
      <c r="SE381" s="236"/>
      <c r="SF381" s="236"/>
      <c r="SG381" s="236"/>
      <c r="SH381" s="236"/>
      <c r="SI381" s="236"/>
      <c r="SJ381" s="236"/>
      <c r="SK381" s="236"/>
      <c r="SL381" s="236"/>
      <c r="SM381" s="236"/>
      <c r="SN381" s="236"/>
      <c r="SO381" s="236"/>
      <c r="SP381" s="236"/>
      <c r="SQ381" s="236"/>
      <c r="SR381" s="236"/>
      <c r="SS381" s="236"/>
      <c r="ST381" s="236"/>
      <c r="SU381" s="236"/>
      <c r="SV381" s="236"/>
      <c r="SW381" s="236"/>
      <c r="SX381" s="236"/>
      <c r="SY381" s="236"/>
      <c r="SZ381" s="236"/>
      <c r="TA381" s="236"/>
      <c r="TB381" s="236"/>
      <c r="TC381" s="236"/>
      <c r="TD381" s="236"/>
      <c r="TE381" s="236"/>
      <c r="TF381" s="236"/>
      <c r="TG381" s="236"/>
      <c r="TH381" s="236"/>
      <c r="TI381" s="236"/>
      <c r="TJ381" s="236"/>
      <c r="TK381" s="236"/>
      <c r="TL381" s="236"/>
      <c r="TM381" s="236"/>
      <c r="TN381" s="236"/>
      <c r="TO381" s="236"/>
      <c r="TP381" s="236"/>
      <c r="TQ381" s="236"/>
      <c r="TR381" s="236"/>
      <c r="TS381" s="236"/>
      <c r="TT381" s="236"/>
      <c r="TU381" s="236"/>
      <c r="TV381" s="236"/>
      <c r="TW381" s="236"/>
      <c r="TX381" s="236"/>
      <c r="TY381" s="236"/>
      <c r="TZ381" s="236"/>
      <c r="UA381" s="236"/>
      <c r="UB381" s="236"/>
      <c r="UC381" s="236"/>
      <c r="UD381" s="236"/>
      <c r="UE381" s="236"/>
      <c r="UF381" s="236"/>
      <c r="UG381" s="236"/>
      <c r="UH381" s="236"/>
      <c r="UI381" s="236"/>
      <c r="UJ381" s="236"/>
      <c r="UK381" s="236"/>
      <c r="UL381" s="236"/>
      <c r="UM381" s="236"/>
      <c r="UN381" s="236"/>
      <c r="UO381" s="236"/>
      <c r="UP381" s="236"/>
      <c r="UQ381" s="236"/>
      <c r="UR381" s="236"/>
      <c r="US381" s="236"/>
      <c r="UT381" s="236"/>
      <c r="UU381" s="236"/>
      <c r="UV381" s="236"/>
      <c r="UW381" s="236"/>
      <c r="UX381" s="236"/>
      <c r="UY381" s="236"/>
      <c r="UZ381" s="236"/>
      <c r="VA381" s="236"/>
      <c r="VB381" s="236"/>
      <c r="VC381" s="236"/>
      <c r="VD381" s="236"/>
      <c r="VE381" s="236"/>
      <c r="VF381" s="236"/>
      <c r="VG381" s="236"/>
      <c r="VH381" s="236"/>
      <c r="VI381" s="236"/>
      <c r="VJ381" s="236"/>
      <c r="VK381" s="236"/>
      <c r="VL381" s="236"/>
      <c r="VM381" s="236"/>
      <c r="VN381" s="236"/>
      <c r="VO381" s="236"/>
      <c r="VP381" s="236"/>
      <c r="VQ381" s="236"/>
      <c r="VR381" s="236"/>
      <c r="VS381" s="236"/>
      <c r="VT381" s="236"/>
      <c r="VU381" s="236"/>
      <c r="VV381" s="236"/>
      <c r="VW381" s="236"/>
      <c r="VX381" s="236"/>
      <c r="VY381" s="236"/>
      <c r="VZ381" s="236"/>
      <c r="WA381" s="236"/>
      <c r="WB381" s="236"/>
      <c r="WC381" s="236"/>
      <c r="WD381" s="236"/>
      <c r="WE381" s="236"/>
      <c r="WF381" s="236"/>
      <c r="WG381" s="236"/>
      <c r="WH381" s="236"/>
      <c r="WI381" s="236"/>
      <c r="WJ381" s="236"/>
      <c r="WK381" s="236"/>
      <c r="WL381" s="236"/>
      <c r="WM381" s="236"/>
      <c r="WN381" s="236"/>
      <c r="WO381" s="236"/>
      <c r="WP381" s="236"/>
      <c r="WQ381" s="236"/>
      <c r="WR381" s="236"/>
      <c r="WS381" s="236"/>
      <c r="WT381" s="236"/>
      <c r="WU381" s="236"/>
      <c r="WV381" s="236"/>
      <c r="WW381" s="236"/>
      <c r="WX381" s="236"/>
      <c r="WY381" s="236"/>
      <c r="WZ381" s="236"/>
      <c r="XA381" s="236"/>
      <c r="XB381" s="236"/>
      <c r="XC381" s="236"/>
      <c r="XD381" s="236"/>
      <c r="XE381" s="236"/>
      <c r="XF381" s="236"/>
      <c r="XG381" s="236"/>
      <c r="XH381" s="236"/>
      <c r="XI381" s="236"/>
      <c r="XJ381" s="236"/>
      <c r="XK381" s="236"/>
      <c r="XL381" s="236"/>
      <c r="XM381" s="236"/>
      <c r="XN381" s="236"/>
      <c r="XO381" s="236"/>
      <c r="XP381" s="236"/>
      <c r="XQ381" s="236"/>
      <c r="XR381" s="236"/>
      <c r="XS381" s="236"/>
      <c r="XT381" s="236"/>
      <c r="XU381" s="236"/>
      <c r="XV381" s="236"/>
      <c r="XW381" s="236"/>
      <c r="XX381" s="236"/>
      <c r="XY381" s="236"/>
      <c r="XZ381" s="236"/>
      <c r="YA381" s="236"/>
      <c r="YB381" s="236"/>
      <c r="YC381" s="236"/>
      <c r="YD381" s="236"/>
      <c r="YE381" s="236"/>
      <c r="YF381" s="236"/>
      <c r="YG381" s="236"/>
      <c r="YH381" s="236"/>
      <c r="YI381" s="236"/>
      <c r="YJ381" s="236"/>
      <c r="YK381" s="236"/>
      <c r="YL381" s="236"/>
      <c r="YM381" s="236"/>
      <c r="YN381" s="236"/>
      <c r="YO381" s="236"/>
      <c r="YP381" s="236"/>
      <c r="YQ381" s="236"/>
      <c r="YR381" s="236"/>
      <c r="YS381" s="236"/>
      <c r="YT381" s="236"/>
      <c r="YU381" s="236"/>
    </row>
    <row r="382" spans="1:671" s="262" customFormat="1" x14ac:dyDescent="0.2">
      <c r="A382" s="236"/>
      <c r="B382" s="236"/>
      <c r="C382" s="236"/>
      <c r="D382" s="236"/>
      <c r="E382" s="314"/>
      <c r="F382" s="314"/>
      <c r="G382" s="316"/>
      <c r="H382" s="449"/>
      <c r="I382" s="449"/>
      <c r="J382" s="314"/>
      <c r="K382" s="314"/>
      <c r="L382" s="314"/>
      <c r="M382" s="314"/>
      <c r="N382" s="314"/>
      <c r="O382" s="314"/>
      <c r="P382" s="314"/>
      <c r="Q382" s="314"/>
      <c r="R382" s="314"/>
      <c r="S382" s="314"/>
      <c r="T382" s="314"/>
      <c r="U382" s="314"/>
      <c r="V382" s="314"/>
      <c r="W382" s="314"/>
      <c r="X382" s="314"/>
      <c r="Y382" s="314"/>
      <c r="Z382" s="236"/>
      <c r="AA382" s="236"/>
      <c r="AB382" s="236"/>
      <c r="AC382" s="236"/>
      <c r="AD382" s="236"/>
      <c r="AE382" s="236"/>
      <c r="AF382" s="236"/>
      <c r="AG382" s="236"/>
      <c r="AH382" s="236"/>
      <c r="AI382" s="236"/>
      <c r="AJ382" s="236"/>
      <c r="AK382" s="236"/>
      <c r="AL382" s="236"/>
      <c r="AM382" s="236"/>
      <c r="AN382" s="236"/>
      <c r="AO382" s="236"/>
      <c r="AP382" s="236"/>
      <c r="AQ382" s="236"/>
      <c r="AR382" s="236"/>
      <c r="AS382" s="236"/>
      <c r="AT382" s="236"/>
      <c r="AU382" s="236"/>
      <c r="AV382" s="236"/>
      <c r="AW382" s="236"/>
      <c r="AX382" s="236"/>
      <c r="AY382" s="236"/>
      <c r="AZ382" s="236"/>
      <c r="BA382" s="236"/>
      <c r="BB382" s="236"/>
      <c r="BC382" s="236"/>
      <c r="BD382" s="236"/>
      <c r="BE382" s="236"/>
      <c r="BF382" s="236"/>
      <c r="BG382" s="236"/>
      <c r="BH382" s="236"/>
      <c r="BI382" s="236"/>
      <c r="BJ382" s="236"/>
      <c r="BK382" s="236"/>
      <c r="BL382" s="236"/>
      <c r="BM382" s="236"/>
      <c r="BN382" s="236"/>
      <c r="BO382" s="236"/>
      <c r="BP382" s="236"/>
      <c r="BQ382" s="236"/>
      <c r="BR382" s="236"/>
      <c r="BS382" s="236"/>
      <c r="BT382" s="236"/>
      <c r="BU382" s="236"/>
      <c r="BV382" s="236"/>
      <c r="BW382" s="236"/>
      <c r="BX382" s="236"/>
      <c r="BY382" s="236"/>
      <c r="BZ382" s="236"/>
      <c r="CA382" s="236"/>
      <c r="CB382" s="236"/>
      <c r="CC382" s="236"/>
      <c r="CD382" s="236"/>
      <c r="CE382" s="236"/>
      <c r="CF382" s="236"/>
      <c r="CG382" s="236"/>
      <c r="CH382" s="236"/>
      <c r="CI382" s="236"/>
      <c r="CJ382" s="236"/>
      <c r="CK382" s="236"/>
      <c r="CL382" s="236"/>
      <c r="CM382" s="236"/>
      <c r="CN382" s="236"/>
      <c r="CO382" s="236"/>
      <c r="CP382" s="236"/>
      <c r="CQ382" s="236"/>
      <c r="CR382" s="236"/>
      <c r="CS382" s="236"/>
      <c r="CT382" s="236"/>
      <c r="CU382" s="236"/>
      <c r="CV382" s="236"/>
      <c r="CW382" s="236"/>
      <c r="CX382" s="236"/>
      <c r="CY382" s="236"/>
      <c r="CZ382" s="236"/>
      <c r="DA382" s="236"/>
      <c r="DB382" s="236"/>
      <c r="DC382" s="236"/>
      <c r="DD382" s="236"/>
      <c r="DE382" s="236"/>
      <c r="DF382" s="236"/>
      <c r="DG382" s="236"/>
      <c r="DH382" s="236"/>
      <c r="DI382" s="236"/>
      <c r="DJ382" s="236"/>
      <c r="DK382" s="236"/>
      <c r="DL382" s="236"/>
      <c r="DM382" s="236"/>
      <c r="DN382" s="236"/>
      <c r="DO382" s="236"/>
      <c r="DP382" s="236"/>
      <c r="DQ382" s="236"/>
      <c r="DR382" s="236"/>
      <c r="DS382" s="236"/>
      <c r="DT382" s="236"/>
      <c r="DU382" s="236"/>
      <c r="DV382" s="236"/>
      <c r="DW382" s="236"/>
      <c r="DX382" s="236"/>
      <c r="DY382" s="236"/>
      <c r="DZ382" s="236"/>
      <c r="EA382" s="236"/>
      <c r="EB382" s="236"/>
      <c r="EC382" s="236"/>
      <c r="ED382" s="236"/>
      <c r="EE382" s="236"/>
      <c r="EF382" s="236"/>
      <c r="EG382" s="236"/>
      <c r="EH382" s="236"/>
      <c r="EI382" s="236"/>
      <c r="EJ382" s="236"/>
      <c r="EK382" s="236"/>
      <c r="EL382" s="236"/>
      <c r="EM382" s="236"/>
      <c r="EN382" s="236"/>
      <c r="EO382" s="236"/>
      <c r="EP382" s="236"/>
      <c r="EQ382" s="236"/>
      <c r="ER382" s="236"/>
      <c r="ES382" s="236"/>
      <c r="ET382" s="236"/>
      <c r="EU382" s="236"/>
      <c r="EV382" s="236"/>
      <c r="EW382" s="236"/>
      <c r="EX382" s="236"/>
      <c r="EY382" s="236"/>
      <c r="EZ382" s="236"/>
      <c r="FA382" s="236"/>
      <c r="FB382" s="236"/>
      <c r="FC382" s="236"/>
      <c r="FD382" s="236"/>
      <c r="FE382" s="236"/>
      <c r="FF382" s="236"/>
      <c r="FG382" s="236"/>
      <c r="FH382" s="236"/>
      <c r="FI382" s="236"/>
      <c r="FJ382" s="236"/>
      <c r="FK382" s="236"/>
      <c r="FL382" s="236"/>
      <c r="FM382" s="236"/>
      <c r="FN382" s="236"/>
      <c r="FO382" s="236"/>
      <c r="FP382" s="236"/>
      <c r="FQ382" s="236"/>
      <c r="FR382" s="236"/>
      <c r="FS382" s="236"/>
      <c r="FT382" s="236"/>
      <c r="FU382" s="236"/>
      <c r="FV382" s="236"/>
      <c r="FW382" s="236"/>
      <c r="FX382" s="236"/>
      <c r="FY382" s="236"/>
      <c r="FZ382" s="236"/>
      <c r="GA382" s="236"/>
      <c r="GB382" s="236"/>
      <c r="GC382" s="236"/>
      <c r="GD382" s="236"/>
      <c r="GE382" s="236"/>
      <c r="GF382" s="236"/>
      <c r="GG382" s="236"/>
      <c r="GH382" s="236"/>
      <c r="GI382" s="236"/>
      <c r="GJ382" s="236"/>
      <c r="GK382" s="236"/>
      <c r="GL382" s="236"/>
      <c r="GM382" s="236"/>
      <c r="GN382" s="236"/>
      <c r="GO382" s="236"/>
      <c r="GP382" s="236"/>
      <c r="GQ382" s="236"/>
      <c r="GR382" s="236"/>
      <c r="GS382" s="236"/>
      <c r="GT382" s="236"/>
      <c r="GU382" s="236"/>
      <c r="GV382" s="236"/>
      <c r="GW382" s="236"/>
      <c r="GX382" s="236"/>
      <c r="GY382" s="236"/>
      <c r="GZ382" s="236"/>
      <c r="HA382" s="236"/>
      <c r="HB382" s="236"/>
      <c r="HC382" s="236"/>
      <c r="HD382" s="236"/>
      <c r="HE382" s="236"/>
      <c r="HF382" s="236"/>
      <c r="HG382" s="236"/>
      <c r="HH382" s="236"/>
      <c r="HI382" s="236"/>
      <c r="HJ382" s="236"/>
      <c r="HK382" s="236"/>
      <c r="HL382" s="236"/>
      <c r="HM382" s="236"/>
      <c r="HN382" s="236"/>
      <c r="HO382" s="236"/>
      <c r="HP382" s="236"/>
      <c r="HQ382" s="236"/>
      <c r="HR382" s="236"/>
      <c r="HS382" s="236"/>
      <c r="HT382" s="236"/>
      <c r="HU382" s="236"/>
      <c r="HV382" s="236"/>
      <c r="HW382" s="236"/>
      <c r="HX382" s="236"/>
      <c r="HY382" s="236"/>
      <c r="HZ382" s="236"/>
      <c r="IA382" s="236"/>
      <c r="IB382" s="236"/>
      <c r="IC382" s="236"/>
      <c r="ID382" s="236"/>
      <c r="IE382" s="236"/>
      <c r="IF382" s="236"/>
      <c r="IG382" s="236"/>
      <c r="IH382" s="236"/>
      <c r="II382" s="236"/>
      <c r="IJ382" s="236"/>
      <c r="IK382" s="236"/>
      <c r="IL382" s="236"/>
      <c r="IM382" s="236"/>
      <c r="IN382" s="236"/>
      <c r="IO382" s="236"/>
      <c r="IP382" s="236"/>
      <c r="IQ382" s="236"/>
      <c r="IR382" s="236"/>
      <c r="IS382" s="236"/>
      <c r="IT382" s="236"/>
      <c r="IU382" s="236"/>
      <c r="IV382" s="236"/>
      <c r="IW382" s="236"/>
      <c r="IX382" s="236"/>
      <c r="IY382" s="236"/>
      <c r="IZ382" s="236"/>
      <c r="JA382" s="236"/>
      <c r="JB382" s="236"/>
      <c r="JC382" s="236"/>
      <c r="JD382" s="236"/>
      <c r="JE382" s="236"/>
      <c r="JF382" s="236"/>
      <c r="JG382" s="236"/>
      <c r="JH382" s="236"/>
      <c r="JI382" s="236"/>
      <c r="JJ382" s="236"/>
      <c r="JK382" s="236"/>
      <c r="JL382" s="236"/>
      <c r="JM382" s="236"/>
      <c r="JN382" s="236"/>
      <c r="JO382" s="236"/>
      <c r="JP382" s="236"/>
      <c r="JQ382" s="236"/>
      <c r="JR382" s="236"/>
      <c r="JS382" s="236"/>
      <c r="JT382" s="236"/>
      <c r="JU382" s="236"/>
      <c r="JV382" s="236"/>
      <c r="JW382" s="236"/>
      <c r="JX382" s="236"/>
      <c r="JY382" s="236"/>
      <c r="JZ382" s="236"/>
      <c r="KA382" s="236"/>
      <c r="KB382" s="236"/>
      <c r="KC382" s="236"/>
      <c r="KD382" s="236"/>
      <c r="KE382" s="236"/>
      <c r="KF382" s="236"/>
      <c r="KG382" s="236"/>
      <c r="KH382" s="236"/>
      <c r="KI382" s="236"/>
      <c r="KJ382" s="236"/>
      <c r="KK382" s="236"/>
      <c r="KL382" s="236"/>
      <c r="KM382" s="236"/>
      <c r="KN382" s="236"/>
      <c r="KO382" s="236"/>
      <c r="KP382" s="236"/>
      <c r="KQ382" s="236"/>
      <c r="KR382" s="236"/>
      <c r="KS382" s="236"/>
      <c r="KT382" s="236"/>
      <c r="KU382" s="236"/>
      <c r="KV382" s="236"/>
      <c r="KW382" s="236"/>
      <c r="KX382" s="236"/>
      <c r="KY382" s="236"/>
      <c r="KZ382" s="236"/>
      <c r="LA382" s="236"/>
      <c r="LB382" s="236"/>
      <c r="LC382" s="236"/>
      <c r="LD382" s="236"/>
      <c r="LE382" s="236"/>
      <c r="LF382" s="236"/>
      <c r="LG382" s="236"/>
      <c r="LH382" s="236"/>
      <c r="LI382" s="236"/>
      <c r="LJ382" s="236"/>
      <c r="LK382" s="236"/>
      <c r="LL382" s="236"/>
      <c r="LM382" s="236"/>
      <c r="LN382" s="236"/>
      <c r="LO382" s="236"/>
      <c r="LP382" s="236"/>
      <c r="LQ382" s="236"/>
      <c r="LR382" s="236"/>
      <c r="LS382" s="236"/>
      <c r="LT382" s="236"/>
      <c r="LU382" s="236"/>
      <c r="LV382" s="236"/>
      <c r="LW382" s="236"/>
      <c r="LX382" s="236"/>
      <c r="LY382" s="236"/>
      <c r="LZ382" s="236"/>
      <c r="MA382" s="236"/>
      <c r="MB382" s="236"/>
      <c r="MC382" s="236"/>
      <c r="MD382" s="236"/>
      <c r="ME382" s="236"/>
      <c r="MF382" s="236"/>
      <c r="MG382" s="236"/>
      <c r="MH382" s="236"/>
      <c r="MI382" s="236"/>
      <c r="MJ382" s="236"/>
      <c r="MK382" s="236"/>
      <c r="ML382" s="236"/>
      <c r="MM382" s="236"/>
      <c r="MN382" s="236"/>
      <c r="MO382" s="236"/>
      <c r="MP382" s="236"/>
      <c r="MQ382" s="236"/>
      <c r="MR382" s="236"/>
      <c r="MS382" s="236"/>
      <c r="MT382" s="236"/>
      <c r="MU382" s="236"/>
      <c r="MV382" s="236"/>
      <c r="MW382" s="236"/>
      <c r="MX382" s="236"/>
      <c r="MY382" s="236"/>
      <c r="MZ382" s="236"/>
      <c r="NA382" s="236"/>
      <c r="NB382" s="236"/>
      <c r="NC382" s="236"/>
      <c r="ND382" s="236"/>
      <c r="NE382" s="236"/>
      <c r="NF382" s="236"/>
      <c r="NG382" s="236"/>
      <c r="NH382" s="236"/>
      <c r="NI382" s="236"/>
      <c r="NJ382" s="236"/>
      <c r="NK382" s="236"/>
      <c r="NL382" s="236"/>
      <c r="NM382" s="236"/>
      <c r="NN382" s="236"/>
      <c r="NO382" s="236"/>
      <c r="NP382" s="236"/>
      <c r="NQ382" s="236"/>
      <c r="NR382" s="236"/>
      <c r="NS382" s="236"/>
      <c r="NT382" s="236"/>
      <c r="NU382" s="236"/>
      <c r="NV382" s="236"/>
      <c r="NW382" s="236"/>
      <c r="NX382" s="236"/>
      <c r="NY382" s="236"/>
      <c r="NZ382" s="236"/>
      <c r="OA382" s="236"/>
      <c r="OB382" s="236"/>
      <c r="OC382" s="236"/>
      <c r="OD382" s="236"/>
      <c r="OE382" s="236"/>
      <c r="OF382" s="236"/>
      <c r="OG382" s="236"/>
      <c r="OH382" s="236"/>
      <c r="OI382" s="236"/>
      <c r="OJ382" s="236"/>
      <c r="OK382" s="236"/>
      <c r="OL382" s="236"/>
      <c r="OM382" s="236"/>
      <c r="ON382" s="236"/>
      <c r="OO382" s="236"/>
      <c r="OP382" s="236"/>
      <c r="OQ382" s="236"/>
      <c r="OR382" s="236"/>
      <c r="OS382" s="236"/>
      <c r="OT382" s="236"/>
      <c r="OU382" s="236"/>
      <c r="OV382" s="236"/>
      <c r="OW382" s="236"/>
      <c r="OX382" s="236"/>
      <c r="OY382" s="236"/>
      <c r="OZ382" s="236"/>
      <c r="PA382" s="236"/>
      <c r="PB382" s="236"/>
      <c r="PC382" s="236"/>
      <c r="PD382" s="236"/>
      <c r="PE382" s="236"/>
      <c r="PF382" s="236"/>
      <c r="PG382" s="236"/>
      <c r="PH382" s="236"/>
      <c r="PI382" s="236"/>
      <c r="PJ382" s="236"/>
      <c r="PK382" s="236"/>
      <c r="PL382" s="236"/>
      <c r="PM382" s="236"/>
      <c r="PN382" s="236"/>
      <c r="PO382" s="236"/>
      <c r="PP382" s="236"/>
      <c r="PQ382" s="236"/>
      <c r="PR382" s="236"/>
      <c r="PS382" s="236"/>
      <c r="PT382" s="236"/>
      <c r="PU382" s="236"/>
      <c r="PV382" s="236"/>
      <c r="PW382" s="236"/>
      <c r="PX382" s="236"/>
      <c r="PY382" s="236"/>
      <c r="PZ382" s="236"/>
      <c r="QA382" s="236"/>
      <c r="QB382" s="236"/>
      <c r="QC382" s="236"/>
      <c r="QD382" s="236"/>
      <c r="QE382" s="236"/>
      <c r="QF382" s="236"/>
      <c r="QG382" s="236"/>
      <c r="QH382" s="236"/>
      <c r="QI382" s="236"/>
      <c r="QJ382" s="236"/>
      <c r="QK382" s="236"/>
      <c r="QL382" s="236"/>
      <c r="QM382" s="236"/>
      <c r="QN382" s="236"/>
      <c r="QO382" s="236"/>
      <c r="QP382" s="236"/>
      <c r="QQ382" s="236"/>
      <c r="QR382" s="236"/>
      <c r="QS382" s="236"/>
      <c r="QT382" s="236"/>
      <c r="QU382" s="236"/>
      <c r="QV382" s="236"/>
      <c r="QW382" s="236"/>
      <c r="QX382" s="236"/>
      <c r="QY382" s="236"/>
      <c r="QZ382" s="236"/>
      <c r="RA382" s="236"/>
      <c r="RB382" s="236"/>
      <c r="RC382" s="236"/>
      <c r="RD382" s="236"/>
      <c r="RE382" s="236"/>
      <c r="RF382" s="236"/>
      <c r="RG382" s="236"/>
      <c r="RH382" s="236"/>
      <c r="RI382" s="236"/>
      <c r="RJ382" s="236"/>
      <c r="RK382" s="236"/>
      <c r="RL382" s="236"/>
      <c r="RM382" s="236"/>
      <c r="RN382" s="236"/>
      <c r="RO382" s="236"/>
      <c r="RP382" s="236"/>
      <c r="RQ382" s="236"/>
      <c r="RR382" s="236"/>
      <c r="RS382" s="236"/>
      <c r="RT382" s="236"/>
      <c r="RU382" s="236"/>
      <c r="RV382" s="236"/>
      <c r="RW382" s="236"/>
      <c r="RX382" s="236"/>
      <c r="RY382" s="236"/>
      <c r="RZ382" s="236"/>
      <c r="SA382" s="236"/>
      <c r="SB382" s="236"/>
      <c r="SC382" s="236"/>
      <c r="SD382" s="236"/>
      <c r="SE382" s="236"/>
      <c r="SF382" s="236"/>
      <c r="SG382" s="236"/>
      <c r="SH382" s="236"/>
      <c r="SI382" s="236"/>
      <c r="SJ382" s="236"/>
      <c r="SK382" s="236"/>
      <c r="SL382" s="236"/>
      <c r="SM382" s="236"/>
      <c r="SN382" s="236"/>
      <c r="SO382" s="236"/>
      <c r="SP382" s="236"/>
      <c r="SQ382" s="236"/>
      <c r="SR382" s="236"/>
      <c r="SS382" s="236"/>
      <c r="ST382" s="236"/>
      <c r="SU382" s="236"/>
      <c r="SV382" s="236"/>
      <c r="SW382" s="236"/>
      <c r="SX382" s="236"/>
      <c r="SY382" s="236"/>
      <c r="SZ382" s="236"/>
      <c r="TA382" s="236"/>
      <c r="TB382" s="236"/>
      <c r="TC382" s="236"/>
      <c r="TD382" s="236"/>
      <c r="TE382" s="236"/>
      <c r="TF382" s="236"/>
      <c r="TG382" s="236"/>
      <c r="TH382" s="236"/>
      <c r="TI382" s="236"/>
      <c r="TJ382" s="236"/>
      <c r="TK382" s="236"/>
      <c r="TL382" s="236"/>
      <c r="TM382" s="236"/>
      <c r="TN382" s="236"/>
      <c r="TO382" s="236"/>
      <c r="TP382" s="236"/>
      <c r="TQ382" s="236"/>
      <c r="TR382" s="236"/>
      <c r="TS382" s="236"/>
      <c r="TT382" s="236"/>
      <c r="TU382" s="236"/>
      <c r="TV382" s="236"/>
      <c r="TW382" s="236"/>
      <c r="TX382" s="236"/>
      <c r="TY382" s="236"/>
      <c r="TZ382" s="236"/>
      <c r="UA382" s="236"/>
      <c r="UB382" s="236"/>
      <c r="UC382" s="236"/>
      <c r="UD382" s="236"/>
      <c r="UE382" s="236"/>
      <c r="UF382" s="236"/>
      <c r="UG382" s="236"/>
      <c r="UH382" s="236"/>
      <c r="UI382" s="236"/>
      <c r="UJ382" s="236"/>
      <c r="UK382" s="236"/>
      <c r="UL382" s="236"/>
      <c r="UM382" s="236"/>
      <c r="UN382" s="236"/>
      <c r="UO382" s="236"/>
      <c r="UP382" s="236"/>
      <c r="UQ382" s="236"/>
      <c r="UR382" s="236"/>
      <c r="US382" s="236"/>
      <c r="UT382" s="236"/>
      <c r="UU382" s="236"/>
      <c r="UV382" s="236"/>
      <c r="UW382" s="236"/>
      <c r="UX382" s="236"/>
      <c r="UY382" s="236"/>
      <c r="UZ382" s="236"/>
      <c r="VA382" s="236"/>
      <c r="VB382" s="236"/>
      <c r="VC382" s="236"/>
      <c r="VD382" s="236"/>
      <c r="VE382" s="236"/>
      <c r="VF382" s="236"/>
      <c r="VG382" s="236"/>
      <c r="VH382" s="236"/>
      <c r="VI382" s="236"/>
      <c r="VJ382" s="236"/>
      <c r="VK382" s="236"/>
      <c r="VL382" s="236"/>
      <c r="VM382" s="236"/>
      <c r="VN382" s="236"/>
      <c r="VO382" s="236"/>
      <c r="VP382" s="236"/>
      <c r="VQ382" s="236"/>
      <c r="VR382" s="236"/>
      <c r="VS382" s="236"/>
      <c r="VT382" s="236"/>
      <c r="VU382" s="236"/>
      <c r="VV382" s="236"/>
      <c r="VW382" s="236"/>
      <c r="VX382" s="236"/>
      <c r="VY382" s="236"/>
      <c r="VZ382" s="236"/>
      <c r="WA382" s="236"/>
      <c r="WB382" s="236"/>
      <c r="WC382" s="236"/>
      <c r="WD382" s="236"/>
      <c r="WE382" s="236"/>
      <c r="WF382" s="236"/>
      <c r="WG382" s="236"/>
      <c r="WH382" s="236"/>
      <c r="WI382" s="236"/>
      <c r="WJ382" s="236"/>
      <c r="WK382" s="236"/>
      <c r="WL382" s="236"/>
      <c r="WM382" s="236"/>
      <c r="WN382" s="236"/>
      <c r="WO382" s="236"/>
      <c r="WP382" s="236"/>
      <c r="WQ382" s="236"/>
      <c r="WR382" s="236"/>
      <c r="WS382" s="236"/>
      <c r="WT382" s="236"/>
      <c r="WU382" s="236"/>
      <c r="WV382" s="236"/>
      <c r="WW382" s="236"/>
      <c r="WX382" s="236"/>
      <c r="WY382" s="236"/>
      <c r="WZ382" s="236"/>
      <c r="XA382" s="236"/>
      <c r="XB382" s="236"/>
      <c r="XC382" s="236"/>
      <c r="XD382" s="236"/>
      <c r="XE382" s="236"/>
      <c r="XF382" s="236"/>
      <c r="XG382" s="236"/>
      <c r="XH382" s="236"/>
      <c r="XI382" s="236"/>
      <c r="XJ382" s="236"/>
      <c r="XK382" s="236"/>
      <c r="XL382" s="236"/>
      <c r="XM382" s="236"/>
      <c r="XN382" s="236"/>
      <c r="XO382" s="236"/>
      <c r="XP382" s="236"/>
      <c r="XQ382" s="236"/>
      <c r="XR382" s="236"/>
      <c r="XS382" s="236"/>
      <c r="XT382" s="236"/>
      <c r="XU382" s="236"/>
      <c r="XV382" s="236"/>
      <c r="XW382" s="236"/>
      <c r="XX382" s="236"/>
      <c r="XY382" s="236"/>
      <c r="XZ382" s="236"/>
      <c r="YA382" s="236"/>
      <c r="YB382" s="236"/>
      <c r="YC382" s="236"/>
      <c r="YD382" s="236"/>
      <c r="YE382" s="236"/>
      <c r="YF382" s="236"/>
      <c r="YG382" s="236"/>
      <c r="YH382" s="236"/>
      <c r="YI382" s="236"/>
      <c r="YJ382" s="236"/>
      <c r="YK382" s="236"/>
      <c r="YL382" s="236"/>
      <c r="YM382" s="236"/>
      <c r="YN382" s="236"/>
      <c r="YO382" s="236"/>
      <c r="YP382" s="236"/>
      <c r="YQ382" s="236"/>
      <c r="YR382" s="236"/>
      <c r="YS382" s="236"/>
      <c r="YT382" s="236"/>
      <c r="YU382" s="236"/>
    </row>
    <row r="383" spans="1:671" ht="20.25" customHeight="1" x14ac:dyDescent="0.2">
      <c r="C383" s="317"/>
      <c r="D383" s="318"/>
      <c r="E383" s="319"/>
      <c r="F383" s="319"/>
      <c r="G383" s="316"/>
      <c r="H383" s="449"/>
      <c r="I383" s="449"/>
      <c r="J383" s="316"/>
      <c r="K383" s="316"/>
      <c r="L383" s="316"/>
      <c r="N383" s="316"/>
      <c r="O383" s="316"/>
      <c r="P383" s="316"/>
      <c r="Q383" s="316"/>
      <c r="R383" s="316"/>
    </row>
    <row r="384" spans="1:671" x14ac:dyDescent="0.2">
      <c r="B384" s="317"/>
      <c r="C384" s="317"/>
      <c r="D384" s="317"/>
      <c r="E384" s="319"/>
      <c r="F384" s="319"/>
      <c r="G384" s="316"/>
      <c r="I384" s="449"/>
      <c r="J384" s="316"/>
      <c r="K384" s="316"/>
      <c r="L384" s="316"/>
      <c r="N384" s="316"/>
      <c r="O384" s="316"/>
      <c r="P384" s="316"/>
      <c r="Q384" s="316"/>
      <c r="R384" s="316"/>
    </row>
    <row r="385" spans="2:18" x14ac:dyDescent="0.2">
      <c r="B385" s="317"/>
      <c r="C385" s="317"/>
      <c r="D385" s="317"/>
      <c r="E385" s="319"/>
      <c r="F385" s="319"/>
      <c r="G385" s="316"/>
      <c r="I385" s="449"/>
      <c r="J385" s="316"/>
      <c r="K385" s="316"/>
      <c r="L385" s="316"/>
      <c r="N385" s="316"/>
      <c r="O385" s="316"/>
      <c r="P385" s="316"/>
      <c r="Q385" s="316"/>
      <c r="R385" s="316"/>
    </row>
  </sheetData>
  <mergeCells count="37">
    <mergeCell ref="F5:L5"/>
    <mergeCell ref="AA1:AA2"/>
    <mergeCell ref="F2:N2"/>
    <mergeCell ref="F3:L3"/>
    <mergeCell ref="A4:B4"/>
    <mergeCell ref="C4:D4"/>
    <mergeCell ref="F6:K6"/>
    <mergeCell ref="F8:J8"/>
    <mergeCell ref="A10:C10"/>
    <mergeCell ref="D10:D12"/>
    <mergeCell ref="E10:E12"/>
    <mergeCell ref="F10:G11"/>
    <mergeCell ref="H10:H12"/>
    <mergeCell ref="I10:I12"/>
    <mergeCell ref="J10:J12"/>
    <mergeCell ref="K10:K12"/>
    <mergeCell ref="Z10:Z12"/>
    <mergeCell ref="AA10:AA12"/>
    <mergeCell ref="A11:A12"/>
    <mergeCell ref="B11:B12"/>
    <mergeCell ref="C11:C12"/>
    <mergeCell ref="Q11:Q12"/>
    <mergeCell ref="R11:R12"/>
    <mergeCell ref="L10:L12"/>
    <mergeCell ref="M10:M12"/>
    <mergeCell ref="N10:N12"/>
    <mergeCell ref="O10:O12"/>
    <mergeCell ref="P10:P12"/>
    <mergeCell ref="Q10:S10"/>
    <mergeCell ref="S11:S12"/>
    <mergeCell ref="V11:V12"/>
    <mergeCell ref="W11:W12"/>
    <mergeCell ref="X11:X12"/>
    <mergeCell ref="Y11:Y12"/>
    <mergeCell ref="T10:T12"/>
    <mergeCell ref="U10:U12"/>
    <mergeCell ref="V10:Y10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январь</vt:lpstr>
      <vt:lpstr>февраль</vt:lpstr>
      <vt:lpstr>март</vt:lpstr>
      <vt:lpstr>апрель</vt:lpstr>
      <vt:lpstr>июнь</vt:lpstr>
      <vt:lpstr>июль</vt:lpstr>
      <vt:lpstr>август</vt:lpstr>
      <vt:lpstr>сентябрь</vt:lpstr>
      <vt:lpstr>октябрь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2026-10-09T12:00:51Z</dcterms:modified>
</cp:coreProperties>
</file>