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2CD65A99-1C6A-4CE0-AAA6-77E7E40D0FC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Тізбе 2026 каз" sheetId="3" r:id="rId1"/>
  </sheets>
  <definedNames>
    <definedName name="_xlnm.Print_Titles" localSheetId="0">'Тізбе 2026 каз'!$3:$5</definedName>
    <definedName name="_xlnm.Print_Area" localSheetId="0">'Тізбе 2026 каз'!$A$1:$T$269</definedName>
  </definedNames>
  <calcPr calcId="191029"/>
</workbook>
</file>

<file path=xl/calcChain.xml><?xml version="1.0" encoding="utf-8"?>
<calcChain xmlns="http://schemas.openxmlformats.org/spreadsheetml/2006/main">
  <c r="T8" i="3" l="1"/>
  <c r="T9" i="3"/>
  <c r="T7" i="3"/>
  <c r="T258" i="3" l="1"/>
  <c r="T257" i="3"/>
  <c r="T256" i="3"/>
  <c r="T255" i="3"/>
  <c r="T254" i="3"/>
  <c r="T253" i="3"/>
  <c r="T252" i="3"/>
  <c r="T251" i="3"/>
  <c r="T250" i="3"/>
  <c r="T249" i="3"/>
  <c r="T248" i="3"/>
  <c r="T247" i="3"/>
  <c r="T246" i="3"/>
  <c r="T245" i="3"/>
  <c r="T244" i="3"/>
  <c r="T243" i="3"/>
  <c r="T242" i="3"/>
  <c r="T241" i="3"/>
  <c r="T240" i="3"/>
  <c r="T239" i="3"/>
  <c r="T238" i="3"/>
  <c r="T237" i="3"/>
  <c r="T236" i="3"/>
  <c r="T235" i="3"/>
  <c r="T234" i="3"/>
  <c r="T205" i="3" l="1"/>
  <c r="T196" i="3"/>
  <c r="T201" i="3"/>
  <c r="S70" i="3"/>
  <c r="R70" i="3"/>
  <c r="Q70" i="3"/>
  <c r="P213" i="3"/>
  <c r="Q213" i="3"/>
  <c r="R213" i="3"/>
  <c r="S213" i="3"/>
  <c r="O213" i="3"/>
  <c r="Q162" i="3" l="1"/>
  <c r="R162" i="3"/>
  <c r="S162" i="3"/>
  <c r="P162" i="3"/>
  <c r="Q10" i="3" l="1"/>
  <c r="R10" i="3"/>
  <c r="S10" i="3"/>
  <c r="R118" i="3"/>
  <c r="S118" i="3"/>
  <c r="T90" i="3"/>
  <c r="T91" i="3"/>
  <c r="T92" i="3"/>
  <c r="T93" i="3"/>
  <c r="T94" i="3"/>
  <c r="T95" i="3"/>
  <c r="T96" i="3"/>
  <c r="R97" i="3"/>
  <c r="S97" i="3"/>
  <c r="Q89" i="3"/>
  <c r="T89" i="3" s="1"/>
  <c r="Q87" i="3"/>
  <c r="R87" i="3"/>
  <c r="S87" i="3"/>
  <c r="S80" i="3"/>
  <c r="R80" i="3"/>
  <c r="Q60" i="3"/>
  <c r="R60" i="3"/>
  <c r="S60" i="3"/>
  <c r="T97" i="3" l="1"/>
  <c r="R266" i="3"/>
  <c r="S266" i="3"/>
  <c r="Q266" i="3"/>
  <c r="S232" i="3"/>
  <c r="R232" i="3"/>
  <c r="Q232" i="3"/>
  <c r="P232" i="3"/>
  <c r="O232" i="3"/>
  <c r="N232" i="3"/>
  <c r="M232" i="3"/>
  <c r="L232" i="3"/>
  <c r="T231" i="3"/>
  <c r="T230" i="3"/>
  <c r="T229" i="3"/>
  <c r="T228" i="3"/>
  <c r="T227" i="3"/>
  <c r="T226" i="3"/>
  <c r="T225" i="3"/>
  <c r="T224" i="3"/>
  <c r="T223" i="3"/>
  <c r="T222" i="3"/>
  <c r="R220" i="3"/>
  <c r="S220" i="3"/>
  <c r="Q220" i="3"/>
  <c r="T219" i="3"/>
  <c r="T218" i="3"/>
  <c r="T266" i="3" l="1"/>
  <c r="T232" i="3"/>
  <c r="T220" i="3"/>
  <c r="T67" i="3" l="1"/>
  <c r="T68" i="3"/>
  <c r="T66" i="3"/>
  <c r="P220" i="3"/>
  <c r="O220" i="3"/>
  <c r="N220" i="3"/>
  <c r="M220" i="3"/>
  <c r="L220" i="3"/>
  <c r="T216" i="3"/>
  <c r="R216" i="3"/>
  <c r="Q216" i="3"/>
  <c r="P216" i="3"/>
  <c r="O216" i="3"/>
  <c r="N216" i="3"/>
  <c r="M216" i="3"/>
  <c r="L216" i="3"/>
  <c r="T186" i="3"/>
  <c r="T187" i="3"/>
  <c r="T188" i="3"/>
  <c r="T189" i="3"/>
  <c r="T190" i="3"/>
  <c r="T191" i="3"/>
  <c r="T192" i="3"/>
  <c r="T193" i="3"/>
  <c r="T194" i="3"/>
  <c r="T195" i="3"/>
  <c r="T197" i="3"/>
  <c r="T198" i="3"/>
  <c r="T199" i="3"/>
  <c r="T200" i="3"/>
  <c r="T202" i="3"/>
  <c r="T203" i="3"/>
  <c r="T204" i="3"/>
  <c r="T184" i="3"/>
  <c r="T185" i="3"/>
  <c r="T182" i="3"/>
  <c r="T183" i="3"/>
  <c r="T176" i="3"/>
  <c r="T177" i="3"/>
  <c r="T178" i="3"/>
  <c r="T179" i="3"/>
  <c r="T180" i="3"/>
  <c r="T181" i="3"/>
  <c r="T170" i="3"/>
  <c r="T171" i="3"/>
  <c r="T172" i="3"/>
  <c r="T173" i="3"/>
  <c r="T174" i="3"/>
  <c r="T175" i="3"/>
  <c r="T165" i="3"/>
  <c r="T166" i="3"/>
  <c r="T167" i="3"/>
  <c r="T168" i="3"/>
  <c r="T169" i="3"/>
  <c r="T164" i="3"/>
  <c r="T70" i="3" l="1"/>
  <c r="M10" i="3"/>
  <c r="N10" i="3"/>
  <c r="L10" i="3"/>
  <c r="O10" i="3"/>
  <c r="M80" i="3"/>
  <c r="N80" i="3"/>
  <c r="O80" i="3"/>
  <c r="P80" i="3"/>
  <c r="Q80" i="3"/>
  <c r="M87" i="3"/>
  <c r="N87" i="3"/>
  <c r="O87" i="3"/>
  <c r="M118" i="3"/>
  <c r="N118" i="3"/>
  <c r="O118" i="3"/>
  <c r="P118" i="3"/>
  <c r="M162" i="3"/>
  <c r="N162" i="3"/>
  <c r="O162" i="3"/>
  <c r="S216" i="3"/>
  <c r="M213" i="3"/>
  <c r="N213" i="3"/>
  <c r="M206" i="3"/>
  <c r="N206" i="3"/>
  <c r="O206" i="3"/>
  <c r="M97" i="3"/>
  <c r="N97" i="3"/>
  <c r="O97" i="3"/>
  <c r="P97" i="3"/>
  <c r="M100" i="3"/>
  <c r="N100" i="3"/>
  <c r="O100" i="3"/>
  <c r="P100" i="3"/>
  <c r="Q100" i="3"/>
  <c r="R100" i="3"/>
  <c r="S100" i="3"/>
  <c r="T100" i="3"/>
  <c r="Q206" i="3"/>
  <c r="R206" i="3"/>
  <c r="S206" i="3"/>
  <c r="P206" i="3"/>
  <c r="L206" i="3"/>
  <c r="T208" i="3"/>
  <c r="T209" i="3"/>
  <c r="T210" i="3"/>
  <c r="T211" i="3"/>
  <c r="T212" i="3"/>
  <c r="L213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86" i="3"/>
  <c r="T85" i="3"/>
  <c r="T84" i="3"/>
  <c r="T83" i="3"/>
  <c r="T82" i="3"/>
  <c r="T72" i="3"/>
  <c r="T76" i="3"/>
  <c r="T75" i="3"/>
  <c r="T74" i="3"/>
  <c r="T73" i="3"/>
  <c r="T63" i="3"/>
  <c r="T6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8" i="3"/>
  <c r="T39" i="3"/>
  <c r="T40" i="3"/>
  <c r="T41" i="3"/>
  <c r="T42" i="3"/>
  <c r="T44" i="3"/>
  <c r="T45" i="3"/>
  <c r="T46" i="3"/>
  <c r="T47" i="3"/>
  <c r="T48" i="3"/>
  <c r="T49" i="3"/>
  <c r="T51" i="3"/>
  <c r="T52" i="3"/>
  <c r="T53" i="3"/>
  <c r="T54" i="3"/>
  <c r="T55" i="3"/>
  <c r="T56" i="3"/>
  <c r="T57" i="3"/>
  <c r="T58" i="3"/>
  <c r="T59" i="3"/>
  <c r="T12" i="3"/>
  <c r="T87" i="3" l="1"/>
  <c r="T80" i="3"/>
  <c r="T213" i="3"/>
  <c r="T118" i="3"/>
  <c r="T162" i="3"/>
  <c r="T206" i="3"/>
  <c r="T64" i="3"/>
  <c r="T10" i="3" l="1"/>
  <c r="Q118" i="3" l="1"/>
  <c r="T50" i="3"/>
  <c r="T43" i="3"/>
  <c r="T37" i="3"/>
  <c r="P87" i="3"/>
  <c r="T60" i="3" l="1"/>
  <c r="T267" i="3" s="1"/>
  <c r="P10" i="3"/>
  <c r="L80" i="3" l="1"/>
  <c r="P60" i="3" l="1"/>
  <c r="L162" i="3" l="1"/>
  <c r="L118" i="3"/>
  <c r="L100" i="3"/>
  <c r="Q97" i="3"/>
  <c r="L97" i="3"/>
  <c r="L87" i="3"/>
  <c r="Q64" i="3" l="1"/>
  <c r="Q267" i="3" s="1"/>
  <c r="R64" i="3"/>
  <c r="R267" i="3" s="1"/>
  <c r="L64" i="3"/>
  <c r="L70" i="3" s="1"/>
  <c r="M64" i="3"/>
  <c r="M70" i="3" s="1"/>
  <c r="N64" i="3"/>
  <c r="N70" i="3" s="1"/>
  <c r="O64" i="3"/>
  <c r="O70" i="3" s="1"/>
  <c r="L60" i="3"/>
  <c r="M60" i="3"/>
  <c r="N60" i="3"/>
  <c r="O60" i="3"/>
  <c r="P64" i="3"/>
  <c r="P267" i="3" s="1"/>
  <c r="L266" i="3" l="1"/>
  <c r="L267" i="3" s="1"/>
  <c r="N266" i="3"/>
  <c r="N267" i="3" s="1"/>
  <c r="O267" i="3"/>
  <c r="M266" i="3"/>
  <c r="M267" i="3" s="1"/>
  <c r="S64" i="3"/>
  <c r="S267" i="3" s="1"/>
</calcChain>
</file>

<file path=xl/sharedStrings.xml><?xml version="1.0" encoding="utf-8"?>
<sst xmlns="http://schemas.openxmlformats.org/spreadsheetml/2006/main" count="664" uniqueCount="242">
  <si>
    <t>Р/с                №</t>
  </si>
  <si>
    <t>РБ</t>
  </si>
  <si>
    <t>001</t>
  </si>
  <si>
    <t>003</t>
  </si>
  <si>
    <t>006</t>
  </si>
  <si>
    <t>107</t>
  </si>
  <si>
    <t>005</t>
  </si>
  <si>
    <t>015</t>
  </si>
  <si>
    <t>099</t>
  </si>
  <si>
    <t>019</t>
  </si>
  <si>
    <t>029</t>
  </si>
  <si>
    <t>045</t>
  </si>
  <si>
    <t>067</t>
  </si>
  <si>
    <t>077</t>
  </si>
  <si>
    <t>004</t>
  </si>
  <si>
    <t>098</t>
  </si>
  <si>
    <t>014</t>
  </si>
  <si>
    <t>032</t>
  </si>
  <si>
    <t>052</t>
  </si>
  <si>
    <t>008</t>
  </si>
  <si>
    <t>011</t>
  </si>
  <si>
    <t>013</t>
  </si>
  <si>
    <t>022</t>
  </si>
  <si>
    <t>009</t>
  </si>
  <si>
    <t>Активтер</t>
  </si>
  <si>
    <t>002</t>
  </si>
  <si>
    <t>109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</si>
  <si>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</si>
  <si>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</si>
  <si>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</si>
  <si>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</si>
  <si>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</si>
  <si>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</si>
  <si>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</si>
  <si>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</si>
  <si>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</si>
  <si>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</si>
  <si>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</si>
  <si>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</si>
  <si>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</si>
  <si>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</si>
  <si>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</si>
  <si>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</si>
  <si>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</si>
  <si>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</si>
  <si>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</si>
  <si>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</si>
  <si>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</si>
  <si>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</si>
  <si>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</si>
  <si>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</si>
  <si>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</si>
  <si>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</si>
  <si>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</si>
  <si>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</si>
  <si>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</si>
  <si>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</si>
  <si>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012</t>
  </si>
  <si>
    <t>2026 жылға арналған Жетісу облысы бойынша Тексеру комиссиясының мемлекеттік аудит объектілерінің тізбесі</t>
  </si>
  <si>
    <t xml:space="preserve">Мемлекеттік аудит объектісі(лері) </t>
  </si>
  <si>
    <t>Тексеру түрі</t>
  </si>
  <si>
    <t>Аудиторлық іс-шара бойынша мерзімдер (тоқсандарға бөле отырып көрсетіледі)</t>
  </si>
  <si>
    <t>дайындық</t>
  </si>
  <si>
    <t>негізгі</t>
  </si>
  <si>
    <t>қорытынды</t>
  </si>
  <si>
    <t>Бюджеттік бағдарлама әкімшісінің коды</t>
  </si>
  <si>
    <t>өткен жылдар ішінде, 2020 жылға дейін</t>
  </si>
  <si>
    <t>2020 жыл</t>
  </si>
  <si>
    <t xml:space="preserve"> 2021 жыл</t>
  </si>
  <si>
    <t xml:space="preserve"> 2022 жыл</t>
  </si>
  <si>
    <t>2023 жыл</t>
  </si>
  <si>
    <t>2024 жыл</t>
  </si>
  <si>
    <t>2025 жыл</t>
  </si>
  <si>
    <t>барлығы</t>
  </si>
  <si>
    <t>Тиімділік аудиті, сәйкестік аудиті</t>
  </si>
  <si>
    <t>Сыртқы мемлекеттік аудит</t>
  </si>
  <si>
    <t>4 тоқсан</t>
  </si>
  <si>
    <t>ЖБ</t>
  </si>
  <si>
    <t>Барлық аудиторлық іс-шаралар 1</t>
  </si>
  <si>
    <t xml:space="preserve">1. «Кербұлақ ауданы әкімінің аппараты» ММ </t>
  </si>
  <si>
    <t>Кербұлақ ауданының мемлекет активтерін пайдалану, жергілікті бюджет қаражатын жоспарлау және атқару тиімділігінің мемлекеттік аудиті</t>
  </si>
  <si>
    <t>2. «Кербұлақ ауданының экономика және қаржы бөлімі» ММ</t>
  </si>
  <si>
    <t>3. Кербұлақ ауданының тұрғын үй-коммуналдық шаруашылығы, жолаушылар көлігі, автомобиль жолдары және тұрғынүй   инспекциясы бөлімі» ММ</t>
  </si>
  <si>
    <t>4. «Кербұлақ ауданының құрылыс, сәулет және қалақұрылыс бөлімі» ММ</t>
  </si>
  <si>
    <t>5. «Кербұлақ ауданының ішкі саясат, мәдениет, тілдерді дамыту және спорт бөлімі» ММ</t>
  </si>
  <si>
    <t>6. «Кербұлақ ауданы Жайнақ ауылдық округі әкімінің аппараты» ММ</t>
  </si>
  <si>
    <t>7. «Кербұлақ ауданы Қоғалы ауылдық округі әкімінің аппараты» ММ</t>
  </si>
  <si>
    <t>8. «Кербұлақ ауданы Сарыөзек ауылдық округі әкімінің аппараты» ММ</t>
  </si>
  <si>
    <t>9. «Кербұлақ ауданы Талдыбұлақ ауылдық округі әкімінің аппараты» ММ</t>
  </si>
  <si>
    <t>10. «Кербұлақ ауданы Шанханай ауылдық округі әкімінің аппараты» ММ</t>
  </si>
  <si>
    <t xml:space="preserve">Барлық аудиторлық іс-шаралар 10 </t>
  </si>
  <si>
    <t>4 тоқсан         2025 жыл</t>
  </si>
  <si>
    <t>1 тоқсан 2026 жыл</t>
  </si>
  <si>
    <t>2025 жылғы 4 тоқсан - 2026 жылғы 1 тоқсан</t>
  </si>
  <si>
    <t>4 тоқсан       2025 жыл</t>
  </si>
  <si>
    <t>1.  «Жетісу облысының денсаулық сақтау басқармасы» ММ  «Талдықорған қалалық көпсалалы ауруханасы» ШЖҚ МКК</t>
  </si>
  <si>
    <t>2.  «Жетісу облысының денсаулық сақтау басқармасы» ММ  «Күншуақ» облыстық балаларды оңалту орталығы" ШЖҚ МКК</t>
  </si>
  <si>
    <t>Барлық аудиторлық іс-шаралар 2</t>
  </si>
  <si>
    <t>"Жетісу облысының денсаулық сақтау басқармасы" ММ-ның бағыныстағы ұйымдарға бөлінген бюджет қаражаты мен активтерді  пайдалану тиімділігіне мемлекеттік аудит жүргізу</t>
  </si>
  <si>
    <t>1. «Жетісу облысының құрылыс басқармасы» ММ</t>
  </si>
  <si>
    <t xml:space="preserve">  Барлық аудиторлық іс-шаралар 1 </t>
  </si>
  <si>
    <t>1. "Жетісу облысының жолаушылар көлігі және автомобиль жолдары басқармасы" мемлекеттік мекемесі</t>
  </si>
  <si>
    <t>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</t>
  </si>
  <si>
    <t>1 тоқсан   2026 жыл</t>
  </si>
  <si>
    <t>1-2 тоқсан  2026 жыл</t>
  </si>
  <si>
    <t>2 тоқсан   2026 жыл</t>
  </si>
  <si>
    <t>2.Жетісу облысының энергетика және тұрғын үй-коммуналдық шаруашылық басқармасы ММ "Жетісуғазсервис" ШЖҚ МКК</t>
  </si>
  <si>
    <t xml:space="preserve">  Барлық аудиторлық іс-шаралар 2 </t>
  </si>
  <si>
    <t>2 тоқсан  2026 жыл</t>
  </si>
  <si>
    <t>1. "Жетісу облысының Ауыл шаруашылығы басқармасы" мемлекеттік мекемесі</t>
  </si>
  <si>
    <t>1-2  тоқсан   2026 жыл</t>
  </si>
  <si>
    <t>3 тоқсан 2026 жыл</t>
  </si>
  <si>
    <t>Салықтық әкімшілендіру тиімділігінің, жергілікті бюджетке түсетін түсімдердің толықтығы мен уақтылығының, бюджетке түсетін түсімдерді өндіріп алудың, сондай-ақ жергілікті бюджеттен қате (артық) төленген сомаларды қайтарудың, есепке жатқызудың дұрыстығының аудиті</t>
  </si>
  <si>
    <t>1. "Қазақстан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басқармасы" ММ</t>
  </si>
  <si>
    <t>Атқарушы орган қызметінің мемлекеттік басқарудың әлеуметтік саласына әсер ету тиімділігінің аудиті</t>
  </si>
  <si>
    <t>1. "Жетісу облысының жұмыспен қамтуды үйлестіру және әлеуметтік бағдарламалар басқармасы" мемлекеттік мекемесі</t>
  </si>
  <si>
    <t>1.1. "Жетісу облысының жұмыспен қамтуды үйлестіру және әлеуметтік бағдарламалар басқармасы" ММ "Еңбек ресурстарын талдау орталығы" КММ</t>
  </si>
  <si>
    <t>1.2. "Жетісу облысының еңбек ұтқырлығы орталығы" КММ "Жетісу облысының жұмыспен қамтуды үйлестіру және әлеуметтік бағдарламалар басқармасы" ММ</t>
  </si>
  <si>
    <t xml:space="preserve">Үстеме аудит </t>
  </si>
  <si>
    <t>1-2  тоқсан      2026 жыл</t>
  </si>
  <si>
    <t>1. "Панфилов ауданының ішкі саясат, мәдениет, тілдерді дамыту және спорт бөлімі" ММ</t>
  </si>
  <si>
    <t>2. "Панфилов ауданының мәдениет, тілдерді дамыту, дене шынықтыру және спорт бөлімі" ММ</t>
  </si>
  <si>
    <t>3. "Панфилов ауданының жер қатынастары бөлімі" ММ</t>
  </si>
  <si>
    <t>4. "Көктал ауылдық округі әкімінің аппараты" ММ</t>
  </si>
  <si>
    <t>5.  "Панфилов ауданы мәслихатының аппараты" ММ</t>
  </si>
  <si>
    <t>6."Пафнилов ауданының құрылыс, сәулет және қала құрылысы бөлімі" ММ</t>
  </si>
  <si>
    <t>7. "Үлкенағаш ауылдық округі әкімінің аппараты" ММ</t>
  </si>
  <si>
    <t>8. "Панфилов ауданы әкімінің аудандық мәдениет үйі" МКҚК</t>
  </si>
  <si>
    <t>9. "Панфилов ауданының жұмыспен қамту және әлеуметтік бағдарламалар бөлімі" ММ</t>
  </si>
  <si>
    <t>Барлық аудиторлық іс-шаралар 9</t>
  </si>
  <si>
    <t>1. "Талдықорған қаласының тұрғын үй қатынастары бөлімі" ММ</t>
  </si>
  <si>
    <t>2. "Талдықорған қаласының құрылыс бөлімі" ММ</t>
  </si>
  <si>
    <t>4. "Талдықорған қалалық мәслихатының аппараты" ММ</t>
  </si>
  <si>
    <t>5. "Талдықорған қаласы әкімінің аппараты" ММ "Шаруашылық басқармасы" КММ</t>
  </si>
  <si>
    <t>6. "Талдықорған қаласының жұмыспен қамтуды үйлестіру және әлеуметтік бағдарламалар бөлімі" ММ "Өмірлік қиын жағдайға тап болған адамдарға арналған әлеуметтік бейімдеу орталығы" КММ</t>
  </si>
  <si>
    <t>7. Талдықорған қаласының сәулет және қала құрылысы бөлімі ММ</t>
  </si>
  <si>
    <t>9. Талдықорған қаласының жолаушылар көлігі және автомобиль жолдары бөлімі ММ</t>
  </si>
  <si>
    <t>Барлық аудиторлық іс-шаралар  11</t>
  </si>
  <si>
    <t>Барлық аудиторлық іс-шаралар  1</t>
  </si>
  <si>
    <t xml:space="preserve"> 4 тоқсан      2026 жыл</t>
  </si>
  <si>
    <t>Шоғырландырылған қаржылық есептілік аудиті</t>
  </si>
  <si>
    <t>Жергілікті бюджеттің шоғырландырылған қаржылық есептілігіне мемлекеттік аудит жүргізу</t>
  </si>
  <si>
    <t>2 тоқсан          2026 жыл</t>
  </si>
  <si>
    <t>2-3 тоқсан                2026 жыл</t>
  </si>
  <si>
    <t>1. "Жетісу облысының қаржы басқармасы" мемлекеттік мекемесі</t>
  </si>
  <si>
    <t>1.1. "Сарқан ауданының экономика және қаржы бөлімі" мемлекеттік мекемесі</t>
  </si>
  <si>
    <t>1.2. "Қаратал ауданының экономика және қаржы бөлімі" мемлекеттік мекемесі</t>
  </si>
  <si>
    <t>3 тоқсан           2026 жыл</t>
  </si>
  <si>
    <t>Қатты пайдалы қазбаларды барлау және өндіру, кең таралған пайдалы қазбаларды өндіру жөніндегі мемлекеттік аудит</t>
  </si>
  <si>
    <t>1."Жетісу облысының кәсіпкерлік және индустриялық-инновациялық даму басқармасы" мемлекеттік мекемесі</t>
  </si>
  <si>
    <t>4 тоқсан        2025 жыл</t>
  </si>
  <si>
    <t>1-тоқсан 2026 жыл</t>
  </si>
  <si>
    <t>3-4 тоқсан 2025 жыл</t>
  </si>
  <si>
    <t xml:space="preserve">2-3 тоқсан     2026 жыл </t>
  </si>
  <si>
    <t xml:space="preserve">2 тоқсан     2026 жыл    </t>
  </si>
  <si>
    <t>1. "Жетісу облысының энергетика және тұрғын үй-коммуналдық шаруашылық басқармасы" мемлекеттік мекемесі</t>
  </si>
  <si>
    <t>1-2 тоқсан     2026 жыл</t>
  </si>
  <si>
    <t>3. "Талдықорған қаласы Отенай ауылдық округі әкімінің аппараты" ММ</t>
  </si>
  <si>
    <t>4 тоқсан 2026 жыл</t>
  </si>
  <si>
    <t>1 тоқсан         2026 жыл</t>
  </si>
  <si>
    <t>1 тоқсан          2026 жыл</t>
  </si>
  <si>
    <t>2026 жылғы           3-4 тоқсан</t>
  </si>
  <si>
    <t>Тиімділік аудиті</t>
  </si>
  <si>
    <t>Сәйкестік аудиті</t>
  </si>
  <si>
    <t>064</t>
  </si>
  <si>
    <t>Жетісу облысының энергетика және тұрғын үй-коммуналдық шаруашылық қызметін ұйымдастыруға бөлінген бюджет қаражатын және мемлекет активтерін пайдалану тиімділігіне мемлекеттік аудит жүргізу</t>
  </si>
  <si>
    <t>2 тоқсан                      2026 жыл</t>
  </si>
  <si>
    <t>2 тоқсан                  2026 жыл</t>
  </si>
  <si>
    <t>3 тоқсан                         2026 жыл</t>
  </si>
  <si>
    <t>2 тоқсан            2026 жыл</t>
  </si>
  <si>
    <t>РБ (ҰҚ)</t>
  </si>
  <si>
    <t>«Панфилов ауданының мемлекет активтерін пайдалану, жергілікті бюджет қаражатын жоспарлау және атқару тиімділігінің мемлекеттік аудиті»</t>
  </si>
  <si>
    <t>8. "Талдықорған қаласының тұрғын үй коммуналдық шаруашылық бөлімі" ММ</t>
  </si>
  <si>
    <t xml:space="preserve">2026 жыл </t>
  </si>
  <si>
    <t>451</t>
  </si>
  <si>
    <t>497</t>
  </si>
  <si>
    <t>2-3 тоқсан      2026 жыл</t>
  </si>
  <si>
    <t xml:space="preserve">  3 тоқсан      2026 жыл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</si>
  <si>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</si>
  <si>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>10. «Талдықорған қаласының әкімінің аппараты» ММ «Салтанат Сарайы»  КММ</t>
  </si>
  <si>
    <t xml:space="preserve">11. КММ "Талдықорған қаласының мәдениет және тілдерді дамыту бөлімі" ММ "Талдықорған қаласының орталықтандырылған кітапхана жүйесі" </t>
  </si>
  <si>
    <t>Талдықорған қаласының мемлекет активтерін пайдалану, жергілікті бюджет қаражатын жоспарлау және атқару тиімділігінің мемлекеттік аудиті</t>
  </si>
  <si>
    <t>2. Ескелді ауданы әкімдігінің шаруашылық жүргізу құқығындағы  «Ескелді су құбыры» мемлекеттік коммуналдық кәсіпорнына</t>
  </si>
  <si>
    <t>3 - 4  тоқсан 2026 жыл</t>
  </si>
  <si>
    <t>1. Алакөл ауданы әкімдігінің « Алакөл ауданының тұрғын үй-коммуналдық шаруашылығы,жолаушылар көлігі, автомобиль жолдары және тұрғын үй инсекциясы бөлімі» мемлекеттік мекемесінің шаруашылық жүргізу құқығындағы  «Алакөл су» мемлекеттік коммуналдық кәсіпорнына</t>
  </si>
  <si>
    <t>3 тоқсан    2026 жыл</t>
  </si>
  <si>
    <t>4  тоқсан        2026 жыл</t>
  </si>
  <si>
    <t>Үстеме 4</t>
  </si>
  <si>
    <t>2. «Жетісу облысының денсаулық сақтау басқармасы» ММ</t>
  </si>
  <si>
    <t>ҮР</t>
  </si>
  <si>
    <t>АҚ</t>
  </si>
  <si>
    <t>038</t>
  </si>
  <si>
    <t>«Квазимемлекеттік сектор субъектілерінің активтерін басқару және жергілікті бюджет қаражатын пайдалану тиімділігіне мемлекеттік аудит жүргізу»</t>
  </si>
  <si>
    <t>Барлық аудиторлық іс-шаралар  2</t>
  </si>
  <si>
    <t>«Жетісу облысында мемлекеттік ішкі саясатты іске асыру тиімділігіне мемлекеттік аудит»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</si>
  <si>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</si>
  <si>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</si>
  <si>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</si>
  <si>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</si>
  <si>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</si>
  <si>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</si>
  <si>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</si>
  <si>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</si>
  <si>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</si>
  <si>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</si>
  <si>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1. «Жетісу облысының ішкі саясат басқармасы» мемлекеттік мекемесіне</t>
  </si>
  <si>
    <t>001 015</t>
  </si>
  <si>
    <t>008 015</t>
  </si>
  <si>
    <t>011 015</t>
  </si>
  <si>
    <t>013 015</t>
  </si>
  <si>
    <t>022 015</t>
  </si>
  <si>
    <t>057 029</t>
  </si>
  <si>
    <t>«Қазақстан Республикасы бюджет жүйесінің қағидаттарына сәйкес жергілікті бюджетті жоспарлау және атқару тиімділігіне мемлекеттік аудит»</t>
  </si>
  <si>
    <t>1. «Ескелді ауданы Бақтыбай ауылдық округі әкімінің аппараты» мемлекеттік мекемесіне</t>
  </si>
  <si>
    <t>2. «Ескелді ауданы Қаратал ауылдық округі әкімінің аппараты» мемлекеттік мекемесі</t>
  </si>
  <si>
    <t>3.«Қаратал ауданы Жолбарыс батыр ауылдық округі әкімінің аппараты» мемлекеттік мекемесі</t>
  </si>
  <si>
    <t>5.«Көксу ауданы Мұқыры ауылдық округі әкімінің аппараты» мемлекеттік мекемесі</t>
  </si>
  <si>
    <t>6.«Көксу ауданы Еңбекші ауылдық округі әкімінің аппараты» мемлекеттік мекемесі</t>
  </si>
  <si>
    <t>Барлық аудиторлық іс-шаралар  6</t>
  </si>
  <si>
    <t>Барлық аудиторлық іс-шаралар  3</t>
  </si>
  <si>
    <t>Барлық аудиторлық іс-шаралар 3</t>
  </si>
  <si>
    <t>Аудиторлық іс-шараның қысқаша атауы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</si>
  <si>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</si>
  <si>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қаржыландыру көзі (бюджет, активтер)</t>
  </si>
  <si>
    <t>бюджеттік бағдарламаның, кіші бағдарламаның нөмірі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</si>
  <si>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</si>
  <si>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Мемлекеттік аудит типі</t>
  </si>
  <si>
    <t>2026 жылғы 2-3 тоқсан</t>
  </si>
  <si>
    <t xml:space="preserve">2026 жылғы         3 тоқсан        </t>
  </si>
  <si>
    <t xml:space="preserve">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</t>
  </si>
  <si>
    <t>Барлық аудиторлық іс-шаралар  56</t>
  </si>
  <si>
    <t>Негізгі  52</t>
  </si>
  <si>
    <t>014 015</t>
  </si>
  <si>
    <t>009  015</t>
  </si>
  <si>
    <t>4.«Қаратал ауданы Балпық би ауылдық округі әкімінің аппараты» мемлекеттік мекемесі</t>
  </si>
  <si>
    <t>001/015</t>
  </si>
  <si>
    <t>003/015</t>
  </si>
  <si>
    <t>006/015</t>
  </si>
  <si>
    <r>
      <t xml:space="preserve">Жетісу облысы бойынша тексеру комиссия Төрағасы 2026 жылғы "8" қазандағы   № 53/Ө 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b/>
        <sz val="11"/>
        <rFont val="Times New Roman"/>
        <family val="1"/>
        <charset val="204"/>
      </rPr>
      <t>ұйрығына № 1 қосымша</t>
    </r>
  </si>
  <si>
    <t xml:space="preserve"> "Жетісу облысының  полиция департаменті" ММ қызметін ұйымдастыруға бөлінген жергілікті  бюджет қаражатын пайдаланудың тиімділігіне мемлекеттік аудит жүргізу</t>
  </si>
  <si>
    <t>4 тоқсан         2026 жыл</t>
  </si>
  <si>
    <t>1. "Жетісу облысының полиция департаменті" мемлекеттік мекемесі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</si>
</sst>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42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165" fontId="9" fillId="0" borderId="1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49" fontId="2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165" fontId="25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165" fontId="32" fillId="0" borderId="1" xfId="0" applyNumberFormat="1" applyFont="1" applyBorder="1" applyAlignment="1">
      <alignment horizontal="center" vertical="center"/>
    </xf>
    <xf numFmtId="166" fontId="33" fillId="0" borderId="0" xfId="0" applyNumberFormat="1" applyFont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/>
    </xf>
    <xf numFmtId="0" fontId="34" fillId="0" borderId="1" xfId="0" applyFont="1" applyBorder="1"/>
    <xf numFmtId="170" fontId="32" fillId="0" borderId="1" xfId="0" applyNumberFormat="1" applyFont="1" applyBorder="1" applyAlignment="1">
      <alignment vertical="center"/>
    </xf>
    <xf numFmtId="171" fontId="32" fillId="0" borderId="1" xfId="7" applyNumberFormat="1" applyFont="1" applyBorder="1" applyAlignment="1">
      <alignment vertical="center" wrapText="1"/>
    </xf>
    <xf numFmtId="171" fontId="33" fillId="0" borderId="1" xfId="7" applyNumberFormat="1" applyFont="1" applyBorder="1" applyAlignment="1">
      <alignment vertical="center"/>
    </xf>
    <xf numFmtId="170" fontId="32" fillId="0" borderId="1" xfId="0" applyNumberFormat="1" applyFont="1" applyBorder="1" applyAlignment="1">
      <alignment horizontal="center" vertical="center"/>
    </xf>
    <xf numFmtId="170" fontId="32" fillId="0" borderId="2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2" fontId="8" fillId="4" borderId="1" xfId="0" applyNumberFormat="1" applyFont="1" applyFill="1" applyBorder="1" applyAlignment="1">
      <alignment horizontal="center" vertical="center" wrapText="1"/>
    </xf>
    <xf numFmtId="172" fontId="35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67" fontId="31" fillId="8" borderId="1" xfId="7" applyNumberFormat="1" applyFont="1" applyFill="1" applyBorder="1" applyAlignment="1">
      <alignment horizontal="center" vertical="center" wrapText="1"/>
    </xf>
    <xf numFmtId="170" fontId="6" fillId="4" borderId="1" xfId="0" applyNumberFormat="1" applyFont="1" applyFill="1" applyBorder="1" applyAlignment="1">
      <alignment vertical="center" wrapText="1"/>
    </xf>
    <xf numFmtId="167" fontId="8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165" fontId="6" fillId="4" borderId="1" xfId="0" applyNumberFormat="1" applyFont="1" applyFill="1" applyBorder="1" applyAlignment="1">
      <alignment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49" fontId="28" fillId="4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top" wrapText="1"/>
    </xf>
    <xf numFmtId="49" fontId="28" fillId="3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/>
    <xf numFmtId="167" fontId="9" fillId="0" borderId="2" xfId="7" applyNumberFormat="1" applyFont="1" applyFill="1" applyBorder="1" applyAlignment="1">
      <alignment horizontal="center" vertical="center"/>
    </xf>
    <xf numFmtId="167" fontId="9" fillId="0" borderId="2" xfId="7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87"/>
  <sheetViews>
    <sheetView tabSelected="1" view="pageBreakPreview" zoomScale="69" zoomScaleNormal="69" zoomScaleSheetLayoutView="69" zoomScalePageLayoutView="60" workbookViewId="0">
      <pane ySplit="5" topLeftCell="A6" activePane="bottomLeft" state="frozen"/>
      <selection pane="bottomLeft" activeCell="A6" sqref="A6:T6"/>
    </sheetView>
  </sheetViews>
  <sheetFormatPr defaultColWidth="9.140625" defaultRowHeight="20.25" x14ac:dyDescent="0.25"/>
  <cols>
    <col min="1" max="1" width="5.7109375" style="55" customWidth="1"/>
    <col min="2" max="2" width="81.42578125" style="8" customWidth="1"/>
    <col min="3" max="3" width="16.7109375" style="3" customWidth="1"/>
    <col min="4" max="4" width="16.28515625" style="3" customWidth="1"/>
    <col min="5" max="5" width="31.5703125" style="3" customWidth="1"/>
    <col min="6" max="6" width="13.7109375" style="3" customWidth="1"/>
    <col min="7" max="7" width="15.7109375" style="3" customWidth="1"/>
    <col min="8" max="8" width="14.5703125" style="3" customWidth="1"/>
    <col min="9" max="9" width="15.42578125" style="1" customWidth="1"/>
    <col min="10" max="10" width="11" style="1" customWidth="1"/>
    <col min="11" max="11" width="10.85546875" style="1" customWidth="1"/>
    <col min="12" max="12" width="18.42578125" style="1" customWidth="1"/>
    <col min="13" max="13" width="14.42578125" style="1" customWidth="1"/>
    <col min="14" max="14" width="15" style="1" customWidth="1"/>
    <col min="15" max="15" width="13.5703125" style="1" customWidth="1"/>
    <col min="16" max="16" width="15.7109375" style="1" customWidth="1"/>
    <col min="17" max="18" width="15.28515625" style="1" customWidth="1"/>
    <col min="19" max="19" width="15.5703125" style="2" customWidth="1"/>
    <col min="20" max="20" width="19.85546875" style="2" customWidth="1"/>
    <col min="21" max="16384" width="9.140625" style="1"/>
  </cols>
  <sheetData>
    <row r="1" spans="1:55" ht="39.7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17" t="s">
        <v>238</v>
      </c>
      <c r="O1" s="217"/>
      <c r="P1" s="217"/>
      <c r="Q1" s="217"/>
      <c r="R1" s="217"/>
      <c r="S1" s="217"/>
      <c r="T1" s="218"/>
    </row>
    <row r="2" spans="1:55" ht="28.5" customHeight="1" x14ac:dyDescent="0.25">
      <c r="A2" s="220" t="s">
        <v>58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55" ht="201.75" customHeight="1" x14ac:dyDescent="0.25">
      <c r="A3" s="221" t="s">
        <v>0</v>
      </c>
      <c r="B3" s="235" t="s">
        <v>59</v>
      </c>
      <c r="C3" s="236" t="s">
        <v>226</v>
      </c>
      <c r="D3" s="236" t="s">
        <v>60</v>
      </c>
      <c r="E3" s="236" t="s">
        <v>221</v>
      </c>
      <c r="F3" s="236" t="s">
        <v>61</v>
      </c>
      <c r="G3" s="236"/>
      <c r="H3" s="236"/>
      <c r="I3" s="237" t="s">
        <v>222</v>
      </c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18" t="s">
        <v>225</v>
      </c>
    </row>
    <row r="4" spans="1:55" ht="169.5" customHeight="1" x14ac:dyDescent="0.25">
      <c r="A4" s="221"/>
      <c r="B4" s="235"/>
      <c r="C4" s="236"/>
      <c r="D4" s="236"/>
      <c r="E4" s="236"/>
      <c r="F4" s="4" t="s">
        <v>62</v>
      </c>
      <c r="G4" s="6" t="s">
        <v>63</v>
      </c>
      <c r="H4" s="6" t="s">
        <v>64</v>
      </c>
      <c r="I4" s="7" t="s">
        <v>223</v>
      </c>
      <c r="J4" s="7" t="s">
        <v>65</v>
      </c>
      <c r="K4" s="7" t="s">
        <v>224</v>
      </c>
      <c r="L4" s="7" t="s">
        <v>66</v>
      </c>
      <c r="M4" s="7" t="s">
        <v>67</v>
      </c>
      <c r="N4" s="7" t="s">
        <v>68</v>
      </c>
      <c r="O4" s="7" t="s">
        <v>69</v>
      </c>
      <c r="P4" s="7" t="s">
        <v>70</v>
      </c>
      <c r="Q4" s="7" t="s">
        <v>71</v>
      </c>
      <c r="R4" s="1" t="s">
        <v>72</v>
      </c>
      <c r="S4" s="7" t="s">
        <v>173</v>
      </c>
      <c r="T4" s="9" t="s">
        <v>73</v>
      </c>
    </row>
    <row r="5" spans="1:55" ht="15" x14ac:dyDescent="0.25">
      <c r="A5" s="54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>
        <v>20</v>
      </c>
      <c r="T5" s="5">
        <v>21</v>
      </c>
    </row>
    <row r="6" spans="1:55" s="25" customFormat="1" ht="27" customHeight="1" x14ac:dyDescent="0.25">
      <c r="A6" s="184" t="s">
        <v>239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</row>
    <row r="7" spans="1:55" s="25" customFormat="1" ht="27" customHeight="1" x14ac:dyDescent="0.25">
      <c r="A7" s="225">
        <v>1</v>
      </c>
      <c r="B7" s="219" t="s">
        <v>241</v>
      </c>
      <c r="C7" s="216" t="s">
        <v>74</v>
      </c>
      <c r="D7" s="216" t="s">
        <v>75</v>
      </c>
      <c r="E7" s="169" t="s">
        <v>239</v>
      </c>
      <c r="F7" s="169" t="s">
        <v>111</v>
      </c>
      <c r="G7" s="169" t="s">
        <v>240</v>
      </c>
      <c r="H7" s="174" t="s">
        <v>158</v>
      </c>
      <c r="I7" s="18" t="s">
        <v>77</v>
      </c>
      <c r="J7" s="171">
        <v>252</v>
      </c>
      <c r="K7" s="26" t="s">
        <v>235</v>
      </c>
      <c r="L7" s="27"/>
      <c r="M7" s="27"/>
      <c r="N7" s="27"/>
      <c r="O7" s="27"/>
      <c r="P7" s="31">
        <v>236.8</v>
      </c>
      <c r="Q7" s="31">
        <v>1372.5</v>
      </c>
      <c r="R7" s="31">
        <v>1418.8</v>
      </c>
      <c r="S7" s="42"/>
      <c r="T7" s="42">
        <f>R7+Q7+P7</f>
        <v>3028.1000000000004</v>
      </c>
    </row>
    <row r="8" spans="1:55" s="25" customFormat="1" ht="36.75" customHeight="1" x14ac:dyDescent="0.25">
      <c r="A8" s="225"/>
      <c r="B8" s="219"/>
      <c r="C8" s="216"/>
      <c r="D8" s="216"/>
      <c r="E8" s="169"/>
      <c r="F8" s="169"/>
      <c r="G8" s="169"/>
      <c r="H8" s="174"/>
      <c r="I8" s="27" t="s">
        <v>77</v>
      </c>
      <c r="J8" s="171"/>
      <c r="K8" s="26" t="s">
        <v>236</v>
      </c>
      <c r="L8" s="27"/>
      <c r="M8" s="27"/>
      <c r="N8" s="27"/>
      <c r="O8" s="27"/>
      <c r="P8" s="31">
        <v>0.3</v>
      </c>
      <c r="Q8" s="31">
        <v>0.5</v>
      </c>
      <c r="R8" s="31"/>
      <c r="S8" s="42"/>
      <c r="T8" s="42">
        <f t="shared" ref="T8:T9" si="0">R8+Q8+P8</f>
        <v>0.8</v>
      </c>
    </row>
    <row r="9" spans="1:55" s="25" customFormat="1" ht="43.5" customHeight="1" x14ac:dyDescent="0.25">
      <c r="A9" s="225"/>
      <c r="B9" s="219"/>
      <c r="C9" s="216"/>
      <c r="D9" s="216"/>
      <c r="E9" s="169"/>
      <c r="F9" s="169"/>
      <c r="G9" s="169"/>
      <c r="H9" s="174"/>
      <c r="I9" s="18" t="s">
        <v>77</v>
      </c>
      <c r="J9" s="171"/>
      <c r="K9" s="26" t="s">
        <v>237</v>
      </c>
      <c r="L9" s="27"/>
      <c r="M9" s="27"/>
      <c r="N9" s="27"/>
      <c r="O9" s="27"/>
      <c r="P9" s="31">
        <v>581.4</v>
      </c>
      <c r="Q9" s="31">
        <v>526.1</v>
      </c>
      <c r="R9" s="31">
        <v>126.5</v>
      </c>
      <c r="S9" s="42"/>
      <c r="T9" s="42">
        <f t="shared" si="0"/>
        <v>1234</v>
      </c>
    </row>
    <row r="10" spans="1:55" s="25" customFormat="1" ht="15" customHeight="1" x14ac:dyDescent="0.25">
      <c r="A10" s="225"/>
      <c r="B10" s="12" t="s">
        <v>78</v>
      </c>
      <c r="C10" s="62"/>
      <c r="D10" s="62"/>
      <c r="E10" s="62"/>
      <c r="F10" s="62"/>
      <c r="G10" s="62"/>
      <c r="H10" s="62"/>
      <c r="I10" s="62"/>
      <c r="J10" s="14"/>
      <c r="K10" s="53"/>
      <c r="L10" s="15">
        <f t="shared" ref="L10:T10" si="1">SUM(L7:L9)</f>
        <v>0</v>
      </c>
      <c r="M10" s="15">
        <f t="shared" si="1"/>
        <v>0</v>
      </c>
      <c r="N10" s="15">
        <f t="shared" si="1"/>
        <v>0</v>
      </c>
      <c r="O10" s="15">
        <f t="shared" si="1"/>
        <v>0</v>
      </c>
      <c r="P10" s="15">
        <f t="shared" si="1"/>
        <v>818.5</v>
      </c>
      <c r="Q10" s="15">
        <f t="shared" si="1"/>
        <v>1899.1</v>
      </c>
      <c r="R10" s="15">
        <f t="shared" si="1"/>
        <v>1545.3</v>
      </c>
      <c r="S10" s="15">
        <f t="shared" si="1"/>
        <v>0</v>
      </c>
      <c r="T10" s="15">
        <f t="shared" si="1"/>
        <v>4262.9000000000005</v>
      </c>
    </row>
    <row r="11" spans="1:55" s="28" customFormat="1" ht="15" customHeight="1" x14ac:dyDescent="0.25">
      <c r="A11" s="167" t="s">
        <v>80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</row>
    <row r="12" spans="1:55" ht="13.5" customHeight="1" x14ac:dyDescent="0.25">
      <c r="A12" s="225">
        <v>2</v>
      </c>
      <c r="B12" s="179" t="s">
        <v>79</v>
      </c>
      <c r="C12" s="225" t="s">
        <v>74</v>
      </c>
      <c r="D12" s="225" t="s">
        <v>75</v>
      </c>
      <c r="E12" s="174" t="s">
        <v>80</v>
      </c>
      <c r="F12" s="174" t="s">
        <v>76</v>
      </c>
      <c r="G12" s="199" t="s">
        <v>91</v>
      </c>
      <c r="H12" s="174" t="s">
        <v>92</v>
      </c>
      <c r="I12" s="29" t="s">
        <v>77</v>
      </c>
      <c r="J12" s="210">
        <v>122</v>
      </c>
      <c r="K12" s="30" t="s">
        <v>2</v>
      </c>
      <c r="L12" s="27"/>
      <c r="M12" s="27"/>
      <c r="N12" s="27"/>
      <c r="O12" s="56"/>
      <c r="P12" s="101">
        <v>155.07550000000001</v>
      </c>
      <c r="Q12" s="101">
        <v>175.96029999999999</v>
      </c>
      <c r="R12" s="31"/>
      <c r="S12" s="42"/>
      <c r="T12" s="42">
        <f>Q12+P12</f>
        <v>331.03579999999999</v>
      </c>
    </row>
    <row r="13" spans="1:55" ht="15" x14ac:dyDescent="0.25">
      <c r="A13" s="225"/>
      <c r="B13" s="179"/>
      <c r="C13" s="225"/>
      <c r="D13" s="225"/>
      <c r="E13" s="174"/>
      <c r="F13" s="174"/>
      <c r="G13" s="200"/>
      <c r="H13" s="174"/>
      <c r="I13" s="29" t="s">
        <v>77</v>
      </c>
      <c r="J13" s="210"/>
      <c r="K13" s="30" t="s">
        <v>3</v>
      </c>
      <c r="L13" s="27"/>
      <c r="M13" s="27"/>
      <c r="N13" s="27"/>
      <c r="O13" s="56"/>
      <c r="P13" s="101">
        <v>92.491200000000006</v>
      </c>
      <c r="Q13" s="101"/>
      <c r="R13" s="31"/>
      <c r="S13" s="42"/>
      <c r="T13" s="42">
        <f t="shared" ref="T13:T59" si="2">Q13+P13</f>
        <v>92.491200000000006</v>
      </c>
    </row>
    <row r="14" spans="1:55" ht="15" x14ac:dyDescent="0.25">
      <c r="A14" s="225"/>
      <c r="B14" s="179"/>
      <c r="C14" s="225"/>
      <c r="D14" s="225"/>
      <c r="E14" s="174"/>
      <c r="F14" s="174"/>
      <c r="G14" s="200"/>
      <c r="H14" s="174"/>
      <c r="I14" s="29" t="s">
        <v>77</v>
      </c>
      <c r="J14" s="210"/>
      <c r="K14" s="30" t="s">
        <v>6</v>
      </c>
      <c r="L14" s="27"/>
      <c r="M14" s="27"/>
      <c r="N14" s="27"/>
      <c r="O14" s="56"/>
      <c r="P14" s="101">
        <v>12.930300000000001</v>
      </c>
      <c r="Q14" s="101">
        <v>12.9352</v>
      </c>
      <c r="R14" s="31"/>
      <c r="S14" s="42"/>
      <c r="T14" s="42">
        <f t="shared" si="2"/>
        <v>25.865500000000001</v>
      </c>
    </row>
    <row r="15" spans="1:55" ht="15" x14ac:dyDescent="0.25">
      <c r="A15" s="225"/>
      <c r="B15" s="202" t="s">
        <v>81</v>
      </c>
      <c r="C15" s="225"/>
      <c r="D15" s="225"/>
      <c r="E15" s="174"/>
      <c r="F15" s="174"/>
      <c r="G15" s="200"/>
      <c r="H15" s="174"/>
      <c r="I15" s="29" t="s">
        <v>77</v>
      </c>
      <c r="J15" s="222">
        <v>459</v>
      </c>
      <c r="K15" s="30" t="s">
        <v>2</v>
      </c>
      <c r="L15" s="27"/>
      <c r="M15" s="27"/>
      <c r="N15" s="27"/>
      <c r="O15" s="57"/>
      <c r="P15" s="101">
        <v>51.819699999999997</v>
      </c>
      <c r="Q15" s="101">
        <v>57.766500000000001</v>
      </c>
      <c r="R15" s="31"/>
      <c r="S15" s="42"/>
      <c r="T15" s="42">
        <f t="shared" si="2"/>
        <v>109.58619999999999</v>
      </c>
    </row>
    <row r="16" spans="1:55" ht="15" x14ac:dyDescent="0.25">
      <c r="A16" s="225"/>
      <c r="B16" s="203"/>
      <c r="C16" s="225"/>
      <c r="D16" s="225"/>
      <c r="E16" s="174"/>
      <c r="F16" s="174"/>
      <c r="G16" s="200"/>
      <c r="H16" s="174"/>
      <c r="I16" s="29" t="s">
        <v>77</v>
      </c>
      <c r="J16" s="223"/>
      <c r="K16" s="30" t="s">
        <v>7</v>
      </c>
      <c r="L16" s="27"/>
      <c r="M16" s="27"/>
      <c r="N16" s="27"/>
      <c r="O16" s="56"/>
      <c r="P16" s="101">
        <v>0.34499999999999997</v>
      </c>
      <c r="Q16" s="101">
        <v>1.034</v>
      </c>
      <c r="R16" s="31"/>
      <c r="S16" s="42"/>
      <c r="T16" s="42">
        <f t="shared" si="2"/>
        <v>1.379</v>
      </c>
    </row>
    <row r="17" spans="1:20" ht="15" x14ac:dyDescent="0.25">
      <c r="A17" s="225"/>
      <c r="B17" s="203"/>
      <c r="C17" s="225"/>
      <c r="D17" s="225"/>
      <c r="E17" s="174"/>
      <c r="F17" s="174"/>
      <c r="G17" s="200"/>
      <c r="H17" s="174"/>
      <c r="I17" s="29" t="s">
        <v>77</v>
      </c>
      <c r="J17" s="223"/>
      <c r="K17" s="1" t="s">
        <v>37</v>
      </c>
      <c r="L17" s="27"/>
      <c r="M17" s="27"/>
      <c r="N17" s="27"/>
      <c r="O17" s="56"/>
      <c r="P17" s="102">
        <v>3.3119999999999998</v>
      </c>
      <c r="Q17" s="102">
        <v>20.753</v>
      </c>
      <c r="R17" s="31"/>
      <c r="S17" s="42"/>
      <c r="T17" s="42">
        <f t="shared" si="2"/>
        <v>24.065000000000001</v>
      </c>
    </row>
    <row r="18" spans="1:20" ht="15" customHeight="1" x14ac:dyDescent="0.25">
      <c r="A18" s="225"/>
      <c r="B18" s="204"/>
      <c r="C18" s="225"/>
      <c r="D18" s="225"/>
      <c r="E18" s="174"/>
      <c r="F18" s="174"/>
      <c r="G18" s="201"/>
      <c r="H18" s="174"/>
      <c r="I18" s="29" t="s">
        <v>77</v>
      </c>
      <c r="J18" s="224"/>
      <c r="K18" s="65" t="s">
        <v>8</v>
      </c>
      <c r="L18" s="27"/>
      <c r="M18" s="27"/>
      <c r="N18" s="27"/>
      <c r="O18" s="56"/>
      <c r="P18" s="101">
        <v>47.156999999999996</v>
      </c>
      <c r="Q18" s="103">
        <v>40.9358</v>
      </c>
      <c r="R18" s="31"/>
      <c r="S18" s="42"/>
      <c r="T18" s="42">
        <f t="shared" si="2"/>
        <v>88.092799999999997</v>
      </c>
    </row>
    <row r="19" spans="1:20" s="66" customFormat="1" ht="15" customHeight="1" x14ac:dyDescent="0.25">
      <c r="A19" s="225"/>
      <c r="B19" s="202" t="s">
        <v>82</v>
      </c>
      <c r="C19" s="225"/>
      <c r="D19" s="225"/>
      <c r="E19" s="174"/>
      <c r="F19" s="174"/>
      <c r="G19" s="199" t="s">
        <v>93</v>
      </c>
      <c r="H19" s="174"/>
      <c r="I19" s="29" t="s">
        <v>77</v>
      </c>
      <c r="J19" s="222"/>
      <c r="K19" s="30" t="s">
        <v>11</v>
      </c>
      <c r="L19" s="27"/>
      <c r="M19" s="27"/>
      <c r="N19" s="27"/>
      <c r="O19" s="56"/>
      <c r="P19" s="101">
        <v>531.47760000000005</v>
      </c>
      <c r="Q19" s="101">
        <v>572.8818</v>
      </c>
      <c r="R19" s="31"/>
      <c r="S19" s="42"/>
      <c r="T19" s="42">
        <f t="shared" si="2"/>
        <v>1104.3594000000001</v>
      </c>
    </row>
    <row r="20" spans="1:20" s="66" customFormat="1" ht="15" x14ac:dyDescent="0.25">
      <c r="A20" s="225"/>
      <c r="B20" s="203"/>
      <c r="C20" s="225"/>
      <c r="D20" s="225"/>
      <c r="E20" s="174"/>
      <c r="F20" s="174"/>
      <c r="G20" s="200"/>
      <c r="H20" s="174"/>
      <c r="I20" s="29" t="s">
        <v>77</v>
      </c>
      <c r="J20" s="223"/>
      <c r="K20" s="30" t="s">
        <v>7</v>
      </c>
      <c r="L20" s="27"/>
      <c r="M20" s="27"/>
      <c r="N20" s="27"/>
      <c r="O20" s="56"/>
      <c r="P20" s="101">
        <v>111.62949999999999</v>
      </c>
      <c r="Q20" s="101"/>
      <c r="R20" s="31"/>
      <c r="S20" s="42"/>
      <c r="T20" s="42">
        <f t="shared" si="2"/>
        <v>111.62949999999999</v>
      </c>
    </row>
    <row r="21" spans="1:20" s="66" customFormat="1" ht="15" x14ac:dyDescent="0.25">
      <c r="A21" s="225"/>
      <c r="B21" s="203"/>
      <c r="C21" s="225"/>
      <c r="D21" s="225"/>
      <c r="E21" s="174"/>
      <c r="F21" s="174"/>
      <c r="G21" s="200"/>
      <c r="H21" s="174"/>
      <c r="I21" s="29" t="s">
        <v>77</v>
      </c>
      <c r="J21" s="223"/>
      <c r="K21" s="30" t="s">
        <v>9</v>
      </c>
      <c r="L21" s="27"/>
      <c r="M21" s="27"/>
      <c r="N21" s="27"/>
      <c r="O21" s="56"/>
      <c r="P21" s="101">
        <v>205.96610000000001</v>
      </c>
      <c r="Q21" s="101"/>
      <c r="R21" s="31"/>
      <c r="S21" s="42"/>
      <c r="T21" s="42">
        <f t="shared" si="2"/>
        <v>205.96610000000001</v>
      </c>
    </row>
    <row r="22" spans="1:20" s="66" customFormat="1" ht="15" x14ac:dyDescent="0.25">
      <c r="A22" s="225"/>
      <c r="B22" s="203"/>
      <c r="C22" s="225"/>
      <c r="D22" s="225"/>
      <c r="E22" s="174"/>
      <c r="F22" s="174"/>
      <c r="G22" s="200"/>
      <c r="H22" s="174"/>
      <c r="I22" s="29" t="s">
        <v>77</v>
      </c>
      <c r="J22" s="223"/>
      <c r="K22" s="30" t="s">
        <v>12</v>
      </c>
      <c r="L22" s="27"/>
      <c r="M22" s="27"/>
      <c r="N22" s="27"/>
      <c r="O22" s="56"/>
      <c r="P22" s="101">
        <v>25.536000000000001</v>
      </c>
      <c r="Q22" s="101">
        <v>273.20890000000003</v>
      </c>
      <c r="R22" s="31"/>
      <c r="S22" s="42"/>
      <c r="T22" s="42">
        <f t="shared" si="2"/>
        <v>298.74490000000003</v>
      </c>
    </row>
    <row r="23" spans="1:20" s="66" customFormat="1" ht="15" x14ac:dyDescent="0.25">
      <c r="A23" s="225"/>
      <c r="B23" s="203"/>
      <c r="C23" s="225"/>
      <c r="D23" s="225"/>
      <c r="E23" s="174"/>
      <c r="F23" s="174"/>
      <c r="G23" s="200"/>
      <c r="H23" s="174"/>
      <c r="I23" s="29" t="s">
        <v>77</v>
      </c>
      <c r="J23" s="223"/>
      <c r="K23" s="30" t="s">
        <v>13</v>
      </c>
      <c r="L23" s="27"/>
      <c r="M23" s="27"/>
      <c r="N23" s="27"/>
      <c r="O23" s="56"/>
      <c r="P23" s="101">
        <v>163.19300000000001</v>
      </c>
      <c r="Q23" s="101"/>
      <c r="R23" s="31"/>
      <c r="S23" s="42"/>
      <c r="T23" s="42">
        <f t="shared" si="2"/>
        <v>163.19300000000001</v>
      </c>
    </row>
    <row r="24" spans="1:20" s="66" customFormat="1" ht="15" x14ac:dyDescent="0.25">
      <c r="A24" s="225"/>
      <c r="B24" s="203"/>
      <c r="C24" s="225"/>
      <c r="D24" s="225"/>
      <c r="E24" s="174"/>
      <c r="F24" s="174"/>
      <c r="G24" s="200"/>
      <c r="H24" s="174"/>
      <c r="I24" s="29" t="s">
        <v>77</v>
      </c>
      <c r="J24" s="223"/>
      <c r="K24" s="30" t="s">
        <v>57</v>
      </c>
      <c r="L24" s="27"/>
      <c r="M24" s="27"/>
      <c r="N24" s="27"/>
      <c r="O24" s="56"/>
      <c r="P24" s="101">
        <v>9.44</v>
      </c>
      <c r="Q24" s="101"/>
      <c r="R24" s="31"/>
      <c r="S24" s="42"/>
      <c r="T24" s="42">
        <f t="shared" si="2"/>
        <v>9.44</v>
      </c>
    </row>
    <row r="25" spans="1:20" s="66" customFormat="1" ht="15" customHeight="1" x14ac:dyDescent="0.25">
      <c r="A25" s="225"/>
      <c r="B25" s="203"/>
      <c r="C25" s="225"/>
      <c r="D25" s="225"/>
      <c r="E25" s="174"/>
      <c r="F25" s="174"/>
      <c r="G25" s="200"/>
      <c r="H25" s="174"/>
      <c r="I25" s="29" t="s">
        <v>77</v>
      </c>
      <c r="J25" s="223"/>
      <c r="K25" s="30" t="s">
        <v>5</v>
      </c>
      <c r="L25" s="27"/>
      <c r="M25" s="27"/>
      <c r="N25" s="27"/>
      <c r="O25" s="56"/>
      <c r="P25" s="101">
        <v>214.52199999999999</v>
      </c>
      <c r="Q25" s="104"/>
      <c r="R25" s="31"/>
      <c r="S25" s="42"/>
      <c r="T25" s="42">
        <f t="shared" si="2"/>
        <v>214.52199999999999</v>
      </c>
    </row>
    <row r="26" spans="1:20" s="66" customFormat="1" ht="15.75" customHeight="1" x14ac:dyDescent="0.25">
      <c r="A26" s="225"/>
      <c r="B26" s="204"/>
      <c r="C26" s="225"/>
      <c r="D26" s="225"/>
      <c r="E26" s="174"/>
      <c r="F26" s="174"/>
      <c r="G26" s="201"/>
      <c r="H26" s="174"/>
      <c r="I26" s="29" t="s">
        <v>77</v>
      </c>
      <c r="J26" s="224"/>
      <c r="K26" s="30" t="s">
        <v>10</v>
      </c>
      <c r="L26" s="27"/>
      <c r="M26" s="27"/>
      <c r="N26" s="27"/>
      <c r="O26" s="56"/>
      <c r="P26" s="101"/>
      <c r="Q26" s="101">
        <v>299.55</v>
      </c>
      <c r="R26" s="31"/>
      <c r="S26" s="42"/>
      <c r="T26" s="42">
        <f t="shared" si="2"/>
        <v>299.55</v>
      </c>
    </row>
    <row r="27" spans="1:20" s="66" customFormat="1" ht="15" customHeight="1" x14ac:dyDescent="0.25">
      <c r="A27" s="225"/>
      <c r="B27" s="207" t="s">
        <v>83</v>
      </c>
      <c r="C27" s="225"/>
      <c r="D27" s="225"/>
      <c r="E27" s="174"/>
      <c r="F27" s="174"/>
      <c r="G27" s="174" t="s">
        <v>94</v>
      </c>
      <c r="H27" s="174"/>
      <c r="I27" s="29" t="s">
        <v>77</v>
      </c>
      <c r="J27" s="222">
        <v>472</v>
      </c>
      <c r="K27" s="30" t="s">
        <v>2</v>
      </c>
      <c r="L27" s="27"/>
      <c r="M27" s="27"/>
      <c r="N27" s="27"/>
      <c r="O27" s="56"/>
      <c r="P27" s="101">
        <v>24.694400000000002</v>
      </c>
      <c r="Q27" s="101">
        <v>26.8611</v>
      </c>
      <c r="R27" s="31"/>
      <c r="S27" s="42"/>
      <c r="T27" s="42">
        <f t="shared" si="2"/>
        <v>51.555500000000002</v>
      </c>
    </row>
    <row r="28" spans="1:20" s="66" customFormat="1" ht="15" x14ac:dyDescent="0.25">
      <c r="A28" s="225"/>
      <c r="B28" s="208"/>
      <c r="C28" s="225"/>
      <c r="D28" s="225"/>
      <c r="E28" s="174"/>
      <c r="F28" s="174"/>
      <c r="G28" s="174"/>
      <c r="H28" s="174"/>
      <c r="I28" s="29" t="s">
        <v>77</v>
      </c>
      <c r="J28" s="223"/>
      <c r="K28" s="30" t="s">
        <v>3</v>
      </c>
      <c r="L28" s="27"/>
      <c r="M28" s="27"/>
      <c r="N28" s="27"/>
      <c r="O28" s="56"/>
      <c r="P28" s="101">
        <v>668.87040000000002</v>
      </c>
      <c r="Q28" s="101">
        <v>348.98939999999999</v>
      </c>
      <c r="R28" s="31"/>
      <c r="S28" s="42"/>
      <c r="T28" s="42">
        <f t="shared" si="2"/>
        <v>1017.8598</v>
      </c>
    </row>
    <row r="29" spans="1:20" s="66" customFormat="1" ht="15" x14ac:dyDescent="0.25">
      <c r="A29" s="225"/>
      <c r="B29" s="208"/>
      <c r="C29" s="225"/>
      <c r="D29" s="225"/>
      <c r="E29" s="174"/>
      <c r="F29" s="174"/>
      <c r="G29" s="174"/>
      <c r="H29" s="174"/>
      <c r="I29" s="29" t="s">
        <v>77</v>
      </c>
      <c r="J29" s="223"/>
      <c r="K29" s="30" t="s">
        <v>14</v>
      </c>
      <c r="L29" s="27"/>
      <c r="M29" s="27"/>
      <c r="N29" s="27"/>
      <c r="O29" s="56"/>
      <c r="P29" s="101"/>
      <c r="Q29" s="101">
        <v>112</v>
      </c>
      <c r="R29" s="31"/>
      <c r="S29" s="42"/>
      <c r="T29" s="42">
        <f t="shared" si="2"/>
        <v>112</v>
      </c>
    </row>
    <row r="30" spans="1:20" s="66" customFormat="1" ht="15" x14ac:dyDescent="0.25">
      <c r="A30" s="225"/>
      <c r="B30" s="208"/>
      <c r="C30" s="225"/>
      <c r="D30" s="225"/>
      <c r="E30" s="174"/>
      <c r="F30" s="174"/>
      <c r="G30" s="174"/>
      <c r="H30" s="174"/>
      <c r="I30" s="29" t="s">
        <v>77</v>
      </c>
      <c r="J30" s="223"/>
      <c r="K30" s="30" t="s">
        <v>7</v>
      </c>
      <c r="L30" s="27"/>
      <c r="M30" s="27"/>
      <c r="N30" s="27"/>
      <c r="O30" s="56"/>
      <c r="P30" s="101"/>
      <c r="Q30" s="101">
        <v>230.94399999999999</v>
      </c>
      <c r="R30" s="31"/>
      <c r="S30" s="42"/>
      <c r="T30" s="42">
        <f t="shared" si="2"/>
        <v>230.94399999999999</v>
      </c>
    </row>
    <row r="31" spans="1:20" s="66" customFormat="1" ht="15" x14ac:dyDescent="0.25">
      <c r="A31" s="225"/>
      <c r="B31" s="209"/>
      <c r="C31" s="225"/>
      <c r="D31" s="225"/>
      <c r="E31" s="174"/>
      <c r="F31" s="174"/>
      <c r="G31" s="174"/>
      <c r="H31" s="174"/>
      <c r="I31" s="29" t="s">
        <v>77</v>
      </c>
      <c r="J31" s="224"/>
      <c r="K31" s="30" t="s">
        <v>15</v>
      </c>
      <c r="L31" s="27"/>
      <c r="M31" s="27"/>
      <c r="N31" s="27"/>
      <c r="O31" s="56"/>
      <c r="P31" s="101"/>
      <c r="Q31" s="101">
        <v>814.62480000000005</v>
      </c>
      <c r="R31" s="31"/>
      <c r="S31" s="42"/>
      <c r="T31" s="42">
        <f t="shared" si="2"/>
        <v>814.62480000000005</v>
      </c>
    </row>
    <row r="32" spans="1:20" s="66" customFormat="1" ht="15" customHeight="1" x14ac:dyDescent="0.25">
      <c r="A32" s="225"/>
      <c r="B32" s="207" t="s">
        <v>84</v>
      </c>
      <c r="C32" s="225"/>
      <c r="D32" s="225"/>
      <c r="E32" s="174"/>
      <c r="F32" s="174"/>
      <c r="G32" s="174"/>
      <c r="H32" s="174"/>
      <c r="I32" s="29" t="s">
        <v>77</v>
      </c>
      <c r="J32" s="210">
        <v>819</v>
      </c>
      <c r="K32" s="30" t="s">
        <v>2</v>
      </c>
      <c r="L32" s="27"/>
      <c r="M32" s="27"/>
      <c r="N32" s="27"/>
      <c r="O32" s="56"/>
      <c r="P32" s="101">
        <v>29.957799999999999</v>
      </c>
      <c r="Q32" s="101">
        <v>26.606000000000002</v>
      </c>
      <c r="R32" s="31"/>
      <c r="S32" s="42"/>
      <c r="T32" s="42">
        <f t="shared" si="2"/>
        <v>56.563800000000001</v>
      </c>
    </row>
    <row r="33" spans="1:20" s="66" customFormat="1" ht="15" customHeight="1" x14ac:dyDescent="0.25">
      <c r="A33" s="225"/>
      <c r="B33" s="208"/>
      <c r="C33" s="225"/>
      <c r="D33" s="225"/>
      <c r="E33" s="174"/>
      <c r="F33" s="174"/>
      <c r="G33" s="174"/>
      <c r="H33" s="174"/>
      <c r="I33" s="29" t="s">
        <v>77</v>
      </c>
      <c r="J33" s="210"/>
      <c r="K33" s="30" t="s">
        <v>3</v>
      </c>
      <c r="L33" s="27"/>
      <c r="M33" s="27"/>
      <c r="N33" s="27"/>
      <c r="O33" s="56"/>
      <c r="P33" s="101"/>
      <c r="Q33" s="101">
        <v>15.892799999999999</v>
      </c>
      <c r="R33" s="31"/>
      <c r="S33" s="42"/>
      <c r="T33" s="42">
        <f t="shared" si="2"/>
        <v>15.892799999999999</v>
      </c>
    </row>
    <row r="34" spans="1:20" ht="15" x14ac:dyDescent="0.25">
      <c r="A34" s="225"/>
      <c r="B34" s="208"/>
      <c r="C34" s="225"/>
      <c r="D34" s="225"/>
      <c r="E34" s="174"/>
      <c r="F34" s="174"/>
      <c r="G34" s="174"/>
      <c r="H34" s="174"/>
      <c r="I34" s="29" t="s">
        <v>77</v>
      </c>
      <c r="J34" s="210"/>
      <c r="K34" s="30" t="s">
        <v>16</v>
      </c>
      <c r="L34" s="27"/>
      <c r="M34" s="27"/>
      <c r="N34" s="27"/>
      <c r="O34" s="56"/>
      <c r="P34" s="101"/>
      <c r="Q34" s="101">
        <v>12.794</v>
      </c>
      <c r="R34" s="31"/>
      <c r="S34" s="42"/>
      <c r="T34" s="42">
        <f t="shared" si="2"/>
        <v>12.794</v>
      </c>
    </row>
    <row r="35" spans="1:20" ht="15" x14ac:dyDescent="0.25">
      <c r="A35" s="225"/>
      <c r="B35" s="208"/>
      <c r="C35" s="225"/>
      <c r="D35" s="225"/>
      <c r="E35" s="174"/>
      <c r="F35" s="174"/>
      <c r="G35" s="174"/>
      <c r="H35" s="174"/>
      <c r="I35" s="29" t="s">
        <v>77</v>
      </c>
      <c r="J35" s="210"/>
      <c r="K35" s="30" t="s">
        <v>17</v>
      </c>
      <c r="L35" s="27"/>
      <c r="M35" s="27"/>
      <c r="N35" s="27"/>
      <c r="O35" s="57"/>
      <c r="P35" s="101">
        <v>288.41539999999998</v>
      </c>
      <c r="Q35" s="101">
        <v>63.557899999999997</v>
      </c>
      <c r="R35" s="31"/>
      <c r="S35" s="42"/>
      <c r="T35" s="42">
        <f t="shared" si="2"/>
        <v>351.97329999999999</v>
      </c>
    </row>
    <row r="36" spans="1:20" ht="15" x14ac:dyDescent="0.25">
      <c r="A36" s="225"/>
      <c r="B36" s="209"/>
      <c r="C36" s="225"/>
      <c r="D36" s="225"/>
      <c r="E36" s="174"/>
      <c r="F36" s="174"/>
      <c r="G36" s="174"/>
      <c r="H36" s="174"/>
      <c r="I36" s="29" t="s">
        <v>77</v>
      </c>
      <c r="J36" s="210"/>
      <c r="K36" s="30" t="s">
        <v>18</v>
      </c>
      <c r="L36" s="27"/>
      <c r="M36" s="27"/>
      <c r="N36" s="27"/>
      <c r="O36" s="56"/>
      <c r="P36" s="101">
        <v>200</v>
      </c>
      <c r="Q36" s="101">
        <v>280.12169999999998</v>
      </c>
      <c r="R36" s="31"/>
      <c r="S36" s="42"/>
      <c r="T36" s="42">
        <f t="shared" si="2"/>
        <v>480.12169999999998</v>
      </c>
    </row>
    <row r="37" spans="1:20" ht="15" x14ac:dyDescent="0.25">
      <c r="A37" s="225"/>
      <c r="B37" s="219" t="s">
        <v>85</v>
      </c>
      <c r="C37" s="225"/>
      <c r="D37" s="225"/>
      <c r="E37" s="174"/>
      <c r="F37" s="174"/>
      <c r="G37" s="174"/>
      <c r="H37" s="174"/>
      <c r="I37" s="29" t="s">
        <v>77</v>
      </c>
      <c r="J37" s="179">
        <v>124</v>
      </c>
      <c r="K37" s="58" t="s">
        <v>2</v>
      </c>
      <c r="L37" s="27"/>
      <c r="M37" s="27"/>
      <c r="N37" s="27"/>
      <c r="O37" s="56"/>
      <c r="P37" s="101">
        <v>28.759</v>
      </c>
      <c r="Q37" s="101">
        <v>29.309799999999999</v>
      </c>
      <c r="R37" s="31"/>
      <c r="S37" s="42"/>
      <c r="T37" s="42">
        <f t="shared" si="2"/>
        <v>58.068799999999996</v>
      </c>
    </row>
    <row r="38" spans="1:20" ht="15" x14ac:dyDescent="0.25">
      <c r="A38" s="225"/>
      <c r="B38" s="219"/>
      <c r="C38" s="225"/>
      <c r="D38" s="225"/>
      <c r="E38" s="174"/>
      <c r="F38" s="174"/>
      <c r="G38" s="174"/>
      <c r="H38" s="174"/>
      <c r="I38" s="29" t="s">
        <v>77</v>
      </c>
      <c r="J38" s="179"/>
      <c r="K38" s="58" t="s">
        <v>19</v>
      </c>
      <c r="L38" s="27"/>
      <c r="M38" s="27"/>
      <c r="N38" s="27"/>
      <c r="O38" s="56"/>
      <c r="P38" s="101">
        <v>2.6999</v>
      </c>
      <c r="Q38" s="101"/>
      <c r="R38" s="31"/>
      <c r="S38" s="42"/>
      <c r="T38" s="42">
        <f t="shared" si="2"/>
        <v>2.6999</v>
      </c>
    </row>
    <row r="39" spans="1:20" s="66" customFormat="1" ht="15" customHeight="1" x14ac:dyDescent="0.25">
      <c r="A39" s="225"/>
      <c r="B39" s="219"/>
      <c r="C39" s="225"/>
      <c r="D39" s="225"/>
      <c r="E39" s="174"/>
      <c r="F39" s="174"/>
      <c r="G39" s="174"/>
      <c r="H39" s="174"/>
      <c r="I39" s="29" t="s">
        <v>77</v>
      </c>
      <c r="J39" s="179"/>
      <c r="K39" s="58" t="s">
        <v>20</v>
      </c>
      <c r="L39" s="27"/>
      <c r="M39" s="27"/>
      <c r="N39" s="27"/>
      <c r="O39" s="56"/>
      <c r="P39" s="101"/>
      <c r="Q39" s="101">
        <v>18.4373</v>
      </c>
      <c r="R39" s="31"/>
      <c r="S39" s="42"/>
      <c r="T39" s="42">
        <f t="shared" si="2"/>
        <v>18.4373</v>
      </c>
    </row>
    <row r="40" spans="1:20" s="66" customFormat="1" ht="15" x14ac:dyDescent="0.25">
      <c r="A40" s="225"/>
      <c r="B40" s="219"/>
      <c r="C40" s="225"/>
      <c r="D40" s="225"/>
      <c r="E40" s="174"/>
      <c r="F40" s="174"/>
      <c r="G40" s="174"/>
      <c r="H40" s="174"/>
      <c r="I40" s="29" t="s">
        <v>77</v>
      </c>
      <c r="J40" s="179"/>
      <c r="K40" s="58" t="s">
        <v>21</v>
      </c>
      <c r="L40" s="27"/>
      <c r="M40" s="27"/>
      <c r="N40" s="27"/>
      <c r="O40" s="56"/>
      <c r="P40" s="101"/>
      <c r="Q40" s="101">
        <v>7.84</v>
      </c>
      <c r="R40" s="31"/>
      <c r="S40" s="42"/>
      <c r="T40" s="42">
        <f t="shared" si="2"/>
        <v>7.84</v>
      </c>
    </row>
    <row r="41" spans="1:20" s="66" customFormat="1" ht="15" x14ac:dyDescent="0.25">
      <c r="A41" s="225"/>
      <c r="B41" s="219"/>
      <c r="C41" s="225"/>
      <c r="D41" s="225"/>
      <c r="E41" s="174"/>
      <c r="F41" s="174"/>
      <c r="G41" s="174"/>
      <c r="H41" s="174"/>
      <c r="I41" s="29" t="s">
        <v>77</v>
      </c>
      <c r="J41" s="179"/>
      <c r="K41" s="58" t="s">
        <v>22</v>
      </c>
      <c r="L41" s="27"/>
      <c r="M41" s="27"/>
      <c r="N41" s="27"/>
      <c r="O41" s="56"/>
      <c r="P41" s="101">
        <v>6.19</v>
      </c>
      <c r="Q41" s="101"/>
      <c r="R41" s="31"/>
      <c r="S41" s="42"/>
      <c r="T41" s="42">
        <f t="shared" si="2"/>
        <v>6.19</v>
      </c>
    </row>
    <row r="42" spans="1:20" s="66" customFormat="1" ht="15" customHeight="1" x14ac:dyDescent="0.25">
      <c r="A42" s="225"/>
      <c r="B42" s="219"/>
      <c r="C42" s="225"/>
      <c r="D42" s="225"/>
      <c r="E42" s="174"/>
      <c r="F42" s="174"/>
      <c r="G42" s="174"/>
      <c r="H42" s="174"/>
      <c r="I42" s="29" t="s">
        <v>77</v>
      </c>
      <c r="J42" s="179"/>
      <c r="K42" s="58" t="s">
        <v>5</v>
      </c>
      <c r="L42" s="27"/>
      <c r="M42" s="27"/>
      <c r="N42" s="27"/>
      <c r="O42" s="56"/>
      <c r="P42" s="101">
        <v>10.489000000000001</v>
      </c>
      <c r="Q42" s="101"/>
      <c r="R42" s="31"/>
      <c r="S42" s="42"/>
      <c r="T42" s="42">
        <f t="shared" si="2"/>
        <v>10.489000000000001</v>
      </c>
    </row>
    <row r="43" spans="1:20" s="66" customFormat="1" ht="15" x14ac:dyDescent="0.25">
      <c r="A43" s="225"/>
      <c r="B43" s="213" t="s">
        <v>86</v>
      </c>
      <c r="C43" s="225"/>
      <c r="D43" s="225"/>
      <c r="E43" s="174"/>
      <c r="F43" s="174"/>
      <c r="G43" s="174"/>
      <c r="H43" s="174"/>
      <c r="I43" s="29" t="s">
        <v>77</v>
      </c>
      <c r="J43" s="179"/>
      <c r="K43" s="58" t="s">
        <v>2</v>
      </c>
      <c r="L43" s="27"/>
      <c r="M43" s="27"/>
      <c r="N43" s="27"/>
      <c r="O43" s="56"/>
      <c r="P43" s="101">
        <v>35.3504</v>
      </c>
      <c r="Q43" s="101">
        <v>31.304099999999998</v>
      </c>
      <c r="R43" s="31"/>
      <c r="S43" s="42"/>
      <c r="T43" s="42">
        <f t="shared" si="2"/>
        <v>66.654499999999999</v>
      </c>
    </row>
    <row r="44" spans="1:20" s="66" customFormat="1" ht="15" customHeight="1" x14ac:dyDescent="0.25">
      <c r="A44" s="225"/>
      <c r="B44" s="213"/>
      <c r="C44" s="225"/>
      <c r="D44" s="225"/>
      <c r="E44" s="174"/>
      <c r="F44" s="174"/>
      <c r="G44" s="174"/>
      <c r="H44" s="174"/>
      <c r="I44" s="29" t="s">
        <v>77</v>
      </c>
      <c r="J44" s="179"/>
      <c r="K44" s="58" t="s">
        <v>19</v>
      </c>
      <c r="L44" s="27"/>
      <c r="M44" s="27"/>
      <c r="N44" s="27"/>
      <c r="O44" s="56"/>
      <c r="P44" s="101">
        <v>81.050700000000006</v>
      </c>
      <c r="Q44" s="101">
        <v>11.9354</v>
      </c>
      <c r="R44" s="31"/>
      <c r="S44" s="42"/>
      <c r="T44" s="42">
        <f t="shared" si="2"/>
        <v>92.986100000000008</v>
      </c>
    </row>
    <row r="45" spans="1:20" s="66" customFormat="1" ht="15" customHeight="1" x14ac:dyDescent="0.25">
      <c r="A45" s="225"/>
      <c r="B45" s="213"/>
      <c r="C45" s="225"/>
      <c r="D45" s="225"/>
      <c r="E45" s="174"/>
      <c r="F45" s="174"/>
      <c r="G45" s="174"/>
      <c r="H45" s="174"/>
      <c r="I45" s="29" t="s">
        <v>77</v>
      </c>
      <c r="J45" s="179"/>
      <c r="K45" s="58" t="s">
        <v>20</v>
      </c>
      <c r="L45" s="27"/>
      <c r="M45" s="27"/>
      <c r="N45" s="27"/>
      <c r="O45" s="56"/>
      <c r="P45" s="101">
        <v>2.2400000000000002</v>
      </c>
      <c r="Q45" s="101">
        <v>17.228000000000002</v>
      </c>
      <c r="R45" s="31"/>
      <c r="S45" s="42"/>
      <c r="T45" s="42">
        <f t="shared" si="2"/>
        <v>19.468000000000004</v>
      </c>
    </row>
    <row r="46" spans="1:20" s="66" customFormat="1" ht="15" x14ac:dyDescent="0.25">
      <c r="A46" s="225"/>
      <c r="B46" s="213"/>
      <c r="C46" s="225"/>
      <c r="D46" s="225"/>
      <c r="E46" s="174"/>
      <c r="F46" s="174"/>
      <c r="G46" s="174"/>
      <c r="H46" s="174"/>
      <c r="I46" s="29" t="s">
        <v>77</v>
      </c>
      <c r="J46" s="179"/>
      <c r="K46" s="58" t="s">
        <v>21</v>
      </c>
      <c r="L46" s="27"/>
      <c r="M46" s="27"/>
      <c r="N46" s="27"/>
      <c r="O46" s="56"/>
      <c r="P46" s="101"/>
      <c r="Q46" s="101">
        <v>20.251799999999999</v>
      </c>
      <c r="R46" s="31"/>
      <c r="S46" s="42"/>
      <c r="T46" s="42">
        <f t="shared" si="2"/>
        <v>20.251799999999999</v>
      </c>
    </row>
    <row r="47" spans="1:20" s="66" customFormat="1" ht="15" x14ac:dyDescent="0.25">
      <c r="A47" s="225"/>
      <c r="B47" s="213" t="s">
        <v>87</v>
      </c>
      <c r="C47" s="225"/>
      <c r="D47" s="225"/>
      <c r="E47" s="174"/>
      <c r="F47" s="174"/>
      <c r="G47" s="174"/>
      <c r="H47" s="174"/>
      <c r="I47" s="29" t="s">
        <v>77</v>
      </c>
      <c r="J47" s="179"/>
      <c r="K47" s="58" t="s">
        <v>2</v>
      </c>
      <c r="L47" s="27"/>
      <c r="M47" s="27"/>
      <c r="N47" s="27"/>
      <c r="O47" s="56"/>
      <c r="P47" s="101">
        <v>60.292499999999997</v>
      </c>
      <c r="Q47" s="101">
        <v>56.834400000000002</v>
      </c>
      <c r="R47" s="31"/>
      <c r="S47" s="42"/>
      <c r="T47" s="42">
        <f t="shared" si="2"/>
        <v>117.12690000000001</v>
      </c>
    </row>
    <row r="48" spans="1:20" s="66" customFormat="1" ht="15" x14ac:dyDescent="0.25">
      <c r="A48" s="225"/>
      <c r="B48" s="213"/>
      <c r="C48" s="225"/>
      <c r="D48" s="225"/>
      <c r="E48" s="174"/>
      <c r="F48" s="174"/>
      <c r="G48" s="174"/>
      <c r="H48" s="174"/>
      <c r="I48" s="29" t="s">
        <v>77</v>
      </c>
      <c r="J48" s="179"/>
      <c r="K48" s="58" t="s">
        <v>20</v>
      </c>
      <c r="L48" s="27"/>
      <c r="M48" s="27"/>
      <c r="N48" s="27"/>
      <c r="O48" s="56"/>
      <c r="P48" s="101">
        <v>100.4817</v>
      </c>
      <c r="Q48" s="101">
        <v>85.448400000000007</v>
      </c>
      <c r="R48" s="31"/>
      <c r="S48" s="42"/>
      <c r="T48" s="42">
        <f t="shared" si="2"/>
        <v>185.93010000000001</v>
      </c>
    </row>
    <row r="49" spans="1:59" s="66" customFormat="1" ht="15" x14ac:dyDescent="0.25">
      <c r="A49" s="225"/>
      <c r="B49" s="213"/>
      <c r="C49" s="225"/>
      <c r="D49" s="225"/>
      <c r="E49" s="174"/>
      <c r="F49" s="174"/>
      <c r="G49" s="174"/>
      <c r="H49" s="174"/>
      <c r="I49" s="29" t="s">
        <v>77</v>
      </c>
      <c r="J49" s="179"/>
      <c r="K49" s="58" t="s">
        <v>22</v>
      </c>
      <c r="L49" s="27"/>
      <c r="M49" s="27"/>
      <c r="N49" s="27"/>
      <c r="O49" s="56"/>
      <c r="P49" s="101">
        <v>0.5</v>
      </c>
      <c r="Q49" s="101">
        <v>1.75</v>
      </c>
      <c r="R49" s="31"/>
      <c r="S49" s="42"/>
      <c r="T49" s="42">
        <f t="shared" si="2"/>
        <v>2.25</v>
      </c>
    </row>
    <row r="50" spans="1:59" s="66" customFormat="1" ht="15" x14ac:dyDescent="0.25">
      <c r="A50" s="225"/>
      <c r="B50" s="213" t="s">
        <v>88</v>
      </c>
      <c r="C50" s="225"/>
      <c r="D50" s="225"/>
      <c r="E50" s="174"/>
      <c r="F50" s="174"/>
      <c r="G50" s="174"/>
      <c r="H50" s="174"/>
      <c r="I50" s="29" t="s">
        <v>77</v>
      </c>
      <c r="J50" s="179"/>
      <c r="K50" s="58" t="s">
        <v>2</v>
      </c>
      <c r="L50" s="27"/>
      <c r="M50" s="27"/>
      <c r="N50" s="27"/>
      <c r="O50" s="56"/>
      <c r="P50" s="101">
        <v>34.972200000000001</v>
      </c>
      <c r="Q50" s="101">
        <v>23.569199999999999</v>
      </c>
      <c r="R50" s="31"/>
      <c r="S50" s="42"/>
      <c r="T50" s="42">
        <f t="shared" si="2"/>
        <v>58.541399999999996</v>
      </c>
    </row>
    <row r="51" spans="1:59" s="66" customFormat="1" ht="15" customHeight="1" x14ac:dyDescent="0.25">
      <c r="A51" s="225"/>
      <c r="B51" s="213"/>
      <c r="C51" s="225"/>
      <c r="D51" s="225"/>
      <c r="E51" s="174"/>
      <c r="F51" s="174"/>
      <c r="G51" s="174"/>
      <c r="H51" s="174"/>
      <c r="I51" s="29" t="s">
        <v>77</v>
      </c>
      <c r="J51" s="179"/>
      <c r="K51" s="58" t="s">
        <v>19</v>
      </c>
      <c r="L51" s="27"/>
      <c r="M51" s="27"/>
      <c r="N51" s="27"/>
      <c r="O51" s="56"/>
      <c r="P51" s="101">
        <v>93.75</v>
      </c>
      <c r="Q51" s="101">
        <v>0.84499999999999997</v>
      </c>
      <c r="R51" s="31"/>
      <c r="S51" s="42"/>
      <c r="T51" s="42">
        <f t="shared" si="2"/>
        <v>94.594999999999999</v>
      </c>
    </row>
    <row r="52" spans="1:59" s="66" customFormat="1" ht="15" customHeight="1" x14ac:dyDescent="0.25">
      <c r="A52" s="225"/>
      <c r="B52" s="213"/>
      <c r="C52" s="225"/>
      <c r="D52" s="225"/>
      <c r="E52" s="174"/>
      <c r="F52" s="174"/>
      <c r="G52" s="174"/>
      <c r="H52" s="174"/>
      <c r="I52" s="29" t="s">
        <v>77</v>
      </c>
      <c r="J52" s="179"/>
      <c r="K52" s="58" t="s">
        <v>23</v>
      </c>
      <c r="L52" s="27"/>
      <c r="M52" s="27"/>
      <c r="N52" s="27"/>
      <c r="O52" s="56"/>
      <c r="P52" s="101">
        <v>0.65</v>
      </c>
      <c r="Q52" s="101">
        <v>1.3552</v>
      </c>
      <c r="R52" s="31"/>
      <c r="S52" s="42"/>
      <c r="T52" s="42">
        <f t="shared" si="2"/>
        <v>2.0051999999999999</v>
      </c>
    </row>
    <row r="53" spans="1:59" s="66" customFormat="1" ht="15" customHeight="1" x14ac:dyDescent="0.25">
      <c r="A53" s="225"/>
      <c r="B53" s="213"/>
      <c r="C53" s="225"/>
      <c r="D53" s="225"/>
      <c r="E53" s="174"/>
      <c r="F53" s="174"/>
      <c r="G53" s="174"/>
      <c r="H53" s="174"/>
      <c r="I53" s="29" t="s">
        <v>77</v>
      </c>
      <c r="J53" s="179"/>
      <c r="K53" s="58" t="s">
        <v>22</v>
      </c>
      <c r="L53" s="27"/>
      <c r="M53" s="27"/>
      <c r="N53" s="27"/>
      <c r="O53" s="56"/>
      <c r="P53" s="101">
        <v>0.32590000000000002</v>
      </c>
      <c r="Q53" s="101">
        <v>1.738</v>
      </c>
      <c r="R53" s="31"/>
      <c r="S53" s="42"/>
      <c r="T53" s="42">
        <f t="shared" si="2"/>
        <v>2.0638999999999998</v>
      </c>
    </row>
    <row r="54" spans="1:59" ht="15" x14ac:dyDescent="0.25">
      <c r="A54" s="225"/>
      <c r="B54" s="213"/>
      <c r="C54" s="225"/>
      <c r="D54" s="225"/>
      <c r="E54" s="174"/>
      <c r="F54" s="174"/>
      <c r="G54" s="174"/>
      <c r="H54" s="174"/>
      <c r="I54" s="29" t="s">
        <v>77</v>
      </c>
      <c r="J54" s="179"/>
      <c r="K54" s="58" t="s">
        <v>11</v>
      </c>
      <c r="L54" s="27"/>
      <c r="M54" s="27"/>
      <c r="N54" s="27"/>
      <c r="O54" s="56"/>
      <c r="P54" s="101"/>
      <c r="Q54" s="101">
        <v>33.9208</v>
      </c>
      <c r="R54" s="31"/>
      <c r="S54" s="42"/>
      <c r="T54" s="42">
        <f t="shared" si="2"/>
        <v>33.9208</v>
      </c>
    </row>
    <row r="55" spans="1:59" s="32" customFormat="1" ht="15" x14ac:dyDescent="0.25">
      <c r="A55" s="225"/>
      <c r="B55" s="213" t="s">
        <v>89</v>
      </c>
      <c r="C55" s="225"/>
      <c r="D55" s="225"/>
      <c r="E55" s="174"/>
      <c r="F55" s="174"/>
      <c r="G55" s="174"/>
      <c r="H55" s="174"/>
      <c r="I55" s="29" t="s">
        <v>77</v>
      </c>
      <c r="J55" s="179"/>
      <c r="K55" s="58" t="s">
        <v>2</v>
      </c>
      <c r="L55" s="27"/>
      <c r="M55" s="27"/>
      <c r="N55" s="27"/>
      <c r="O55" s="56"/>
      <c r="P55" s="101">
        <v>33.323999999999998</v>
      </c>
      <c r="Q55" s="101">
        <v>35.604999999999997</v>
      </c>
      <c r="R55" s="31"/>
      <c r="S55" s="42"/>
      <c r="T55" s="42">
        <f t="shared" si="2"/>
        <v>68.929000000000002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s="32" customFormat="1" ht="15" x14ac:dyDescent="0.25">
      <c r="A56" s="225"/>
      <c r="B56" s="213"/>
      <c r="C56" s="225"/>
      <c r="D56" s="225"/>
      <c r="E56" s="174"/>
      <c r="F56" s="174"/>
      <c r="G56" s="174"/>
      <c r="H56" s="174"/>
      <c r="I56" s="29" t="s">
        <v>77</v>
      </c>
      <c r="J56" s="179"/>
      <c r="K56" s="58" t="s">
        <v>19</v>
      </c>
      <c r="L56" s="27"/>
      <c r="M56" s="27"/>
      <c r="N56" s="27"/>
      <c r="O56" s="57"/>
      <c r="P56" s="101">
        <v>1.7217</v>
      </c>
      <c r="Q56" s="101">
        <v>1.4675</v>
      </c>
      <c r="R56" s="31"/>
      <c r="S56" s="42"/>
      <c r="T56" s="42">
        <f t="shared" si="2"/>
        <v>3.1892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s="32" customFormat="1" ht="15" x14ac:dyDescent="0.25">
      <c r="A57" s="225"/>
      <c r="B57" s="213"/>
      <c r="C57" s="225"/>
      <c r="D57" s="225"/>
      <c r="E57" s="174"/>
      <c r="F57" s="174"/>
      <c r="G57" s="174"/>
      <c r="H57" s="174"/>
      <c r="I57" s="29" t="s">
        <v>77</v>
      </c>
      <c r="J57" s="179"/>
      <c r="K57" s="58" t="s">
        <v>20</v>
      </c>
      <c r="L57" s="27"/>
      <c r="M57" s="27"/>
      <c r="N57" s="27"/>
      <c r="O57" s="56"/>
      <c r="P57" s="101">
        <v>0.35499999999999998</v>
      </c>
      <c r="Q57" s="101"/>
      <c r="R57" s="31"/>
      <c r="S57" s="42"/>
      <c r="T57" s="42">
        <f t="shared" si="2"/>
        <v>0.35499999999999998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s="32" customFormat="1" ht="15" x14ac:dyDescent="0.25">
      <c r="A58" s="225"/>
      <c r="B58" s="213"/>
      <c r="C58" s="225"/>
      <c r="D58" s="225"/>
      <c r="E58" s="174"/>
      <c r="F58" s="174"/>
      <c r="G58" s="174"/>
      <c r="H58" s="174"/>
      <c r="I58" s="29" t="s">
        <v>77</v>
      </c>
      <c r="J58" s="179"/>
      <c r="K58" s="58" t="s">
        <v>16</v>
      </c>
      <c r="L58" s="27"/>
      <c r="M58" s="27"/>
      <c r="N58" s="27"/>
      <c r="O58" s="56"/>
      <c r="P58" s="101">
        <v>0.6583</v>
      </c>
      <c r="Q58" s="101"/>
      <c r="R58" s="31"/>
      <c r="S58" s="42"/>
      <c r="T58" s="42">
        <f t="shared" si="2"/>
        <v>0.6583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s="32" customFormat="1" ht="15" x14ac:dyDescent="0.25">
      <c r="A59" s="225"/>
      <c r="B59" s="213"/>
      <c r="C59" s="225"/>
      <c r="D59" s="225"/>
      <c r="E59" s="174"/>
      <c r="F59" s="174"/>
      <c r="G59" s="174"/>
      <c r="H59" s="174"/>
      <c r="I59" s="29" t="s">
        <v>77</v>
      </c>
      <c r="J59" s="179"/>
      <c r="K59" s="58" t="s">
        <v>22</v>
      </c>
      <c r="L59" s="27"/>
      <c r="M59" s="27"/>
      <c r="N59" s="27"/>
      <c r="O59" s="57"/>
      <c r="P59" s="101">
        <v>6.19</v>
      </c>
      <c r="Q59" s="101"/>
      <c r="R59" s="31"/>
      <c r="S59" s="42"/>
      <c r="T59" s="42">
        <f t="shared" si="2"/>
        <v>6.19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s="22" customFormat="1" ht="27.75" customHeight="1" x14ac:dyDescent="0.25">
      <c r="A60" s="225"/>
      <c r="B60" s="12" t="s">
        <v>90</v>
      </c>
      <c r="C60" s="47"/>
      <c r="D60" s="47"/>
      <c r="E60" s="47"/>
      <c r="F60" s="47"/>
      <c r="G60" s="47"/>
      <c r="H60" s="47"/>
      <c r="I60" s="47"/>
      <c r="J60" s="47"/>
      <c r="K60" s="47"/>
      <c r="L60" s="15">
        <f t="shared" ref="L60:T60" si="3">SUM(L12:L59)</f>
        <v>0</v>
      </c>
      <c r="M60" s="15">
        <f t="shared" si="3"/>
        <v>0</v>
      </c>
      <c r="N60" s="15">
        <f t="shared" si="3"/>
        <v>0</v>
      </c>
      <c r="O60" s="15">
        <f t="shared" si="3"/>
        <v>0</v>
      </c>
      <c r="P60" s="15">
        <f t="shared" si="3"/>
        <v>3336.8332</v>
      </c>
      <c r="Q60" s="15">
        <f t="shared" si="3"/>
        <v>3766.2571000000003</v>
      </c>
      <c r="R60" s="15">
        <f t="shared" si="3"/>
        <v>0</v>
      </c>
      <c r="S60" s="15">
        <f t="shared" si="3"/>
        <v>0</v>
      </c>
      <c r="T60" s="15">
        <f t="shared" si="3"/>
        <v>7103.0902999999962</v>
      </c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</row>
    <row r="61" spans="1:59" s="17" customFormat="1" ht="24" customHeight="1" x14ac:dyDescent="0.25">
      <c r="A61" s="226" t="s">
        <v>98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8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s="11" customFormat="1" ht="57" customHeight="1" x14ac:dyDescent="0.25">
      <c r="A62" s="229">
        <v>3</v>
      </c>
      <c r="B62" s="20" t="s">
        <v>95</v>
      </c>
      <c r="C62" s="216" t="s">
        <v>74</v>
      </c>
      <c r="D62" s="216" t="s">
        <v>75</v>
      </c>
      <c r="E62" s="169" t="s">
        <v>98</v>
      </c>
      <c r="F62" s="200" t="s">
        <v>152</v>
      </c>
      <c r="G62" s="200" t="s">
        <v>150</v>
      </c>
      <c r="H62" s="200" t="s">
        <v>151</v>
      </c>
      <c r="I62" s="10" t="s">
        <v>77</v>
      </c>
      <c r="J62" s="10">
        <v>253</v>
      </c>
      <c r="K62" s="10" t="s">
        <v>24</v>
      </c>
      <c r="L62" s="10"/>
      <c r="M62" s="9"/>
      <c r="N62" s="9"/>
      <c r="O62" s="9"/>
      <c r="P62" s="101">
        <v>480.4</v>
      </c>
      <c r="Q62" s="101">
        <v>592.79999999999995</v>
      </c>
      <c r="R62" s="31"/>
      <c r="S62" s="42"/>
      <c r="T62" s="21">
        <f>Q62+P62</f>
        <v>1073.1999999999998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s="11" customFormat="1" ht="68.25" customHeight="1" x14ac:dyDescent="0.25">
      <c r="A63" s="230"/>
      <c r="B63" s="20" t="s">
        <v>96</v>
      </c>
      <c r="C63" s="216"/>
      <c r="D63" s="216"/>
      <c r="E63" s="169"/>
      <c r="F63" s="200"/>
      <c r="G63" s="200"/>
      <c r="H63" s="200"/>
      <c r="I63" s="10" t="s">
        <v>77</v>
      </c>
      <c r="J63" s="10">
        <v>253</v>
      </c>
      <c r="K63" s="10" t="s">
        <v>24</v>
      </c>
      <c r="L63" s="10"/>
      <c r="M63" s="9"/>
      <c r="N63" s="9"/>
      <c r="O63" s="9"/>
      <c r="P63" s="101">
        <v>67</v>
      </c>
      <c r="Q63" s="101">
        <v>53.6</v>
      </c>
      <c r="R63" s="31"/>
      <c r="S63" s="42"/>
      <c r="T63" s="21">
        <f>Q63+P63</f>
        <v>120.6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s="11" customFormat="1" ht="24.75" customHeight="1" x14ac:dyDescent="0.25">
      <c r="A64" s="230"/>
      <c r="B64" s="12" t="s">
        <v>97</v>
      </c>
      <c r="C64" s="48"/>
      <c r="D64" s="48"/>
      <c r="E64" s="49"/>
      <c r="F64" s="50"/>
      <c r="G64" s="50"/>
      <c r="H64" s="50"/>
      <c r="I64" s="14"/>
      <c r="J64" s="51"/>
      <c r="K64" s="14"/>
      <c r="L64" s="52">
        <f t="shared" ref="L64:O64" si="4">SUM(L62:L63)</f>
        <v>0</v>
      </c>
      <c r="M64" s="52">
        <f t="shared" si="4"/>
        <v>0</v>
      </c>
      <c r="N64" s="52">
        <f t="shared" si="4"/>
        <v>0</v>
      </c>
      <c r="O64" s="52">
        <f t="shared" si="4"/>
        <v>0</v>
      </c>
      <c r="P64" s="52">
        <f>SUM(P62:P63)</f>
        <v>547.4</v>
      </c>
      <c r="Q64" s="52">
        <f t="shared" ref="Q64" si="5">SUM(Q62:Q63)</f>
        <v>646.4</v>
      </c>
      <c r="R64" s="52">
        <f t="shared" ref="R64" si="6">SUM(R62:R63)</f>
        <v>0</v>
      </c>
      <c r="S64" s="52">
        <f t="shared" ref="S64" si="7">SUM(S62:S63)</f>
        <v>0</v>
      </c>
      <c r="T64" s="15">
        <f>SUM(T62:T63)</f>
        <v>1193.7999999999997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s="17" customFormat="1" ht="26.25" customHeight="1" x14ac:dyDescent="0.25">
      <c r="A65" s="184" t="s">
        <v>178</v>
      </c>
      <c r="B65" s="185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6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s="25" customFormat="1" ht="21.75" customHeight="1" x14ac:dyDescent="0.25">
      <c r="A66" s="211">
        <v>4</v>
      </c>
      <c r="B66" s="202" t="s">
        <v>99</v>
      </c>
      <c r="C66" s="231" t="s">
        <v>74</v>
      </c>
      <c r="D66" s="231" t="s">
        <v>75</v>
      </c>
      <c r="E66" s="202" t="s">
        <v>178</v>
      </c>
      <c r="F66" s="199" t="s">
        <v>227</v>
      </c>
      <c r="G66" s="199" t="s">
        <v>228</v>
      </c>
      <c r="H66" s="199" t="s">
        <v>161</v>
      </c>
      <c r="I66" s="114" t="s">
        <v>77</v>
      </c>
      <c r="J66" s="179">
        <v>271</v>
      </c>
      <c r="K66" s="115" t="s">
        <v>191</v>
      </c>
      <c r="L66" s="29"/>
      <c r="M66" s="29"/>
      <c r="N66" s="29"/>
      <c r="O66" s="116"/>
      <c r="P66" s="117"/>
      <c r="Q66" s="118">
        <v>235.08199999999999</v>
      </c>
      <c r="R66" s="118">
        <v>891.43600000000004</v>
      </c>
      <c r="S66" s="118">
        <v>6.5510000000000002</v>
      </c>
      <c r="T66" s="42">
        <f>S66+R66+Q66</f>
        <v>1133.069</v>
      </c>
    </row>
    <row r="67" spans="1:59" s="25" customFormat="1" ht="21.75" customHeight="1" x14ac:dyDescent="0.25">
      <c r="A67" s="212"/>
      <c r="B67" s="203"/>
      <c r="C67" s="232"/>
      <c r="D67" s="232"/>
      <c r="E67" s="203"/>
      <c r="F67" s="200"/>
      <c r="G67" s="200"/>
      <c r="H67" s="200"/>
      <c r="I67" s="114" t="s">
        <v>189</v>
      </c>
      <c r="J67" s="179"/>
      <c r="K67" s="30"/>
      <c r="L67" s="29"/>
      <c r="M67" s="29"/>
      <c r="N67" s="29"/>
      <c r="O67" s="29"/>
      <c r="P67" s="117"/>
      <c r="Q67" s="118">
        <v>1799.241</v>
      </c>
      <c r="R67" s="118"/>
      <c r="S67" s="118"/>
      <c r="T67" s="42">
        <f t="shared" ref="T67:T68" si="8">S67+R67+Q67</f>
        <v>1799.241</v>
      </c>
    </row>
    <row r="68" spans="1:59" s="25" customFormat="1" ht="21.75" customHeight="1" x14ac:dyDescent="0.25">
      <c r="A68" s="212"/>
      <c r="B68" s="204"/>
      <c r="C68" s="232"/>
      <c r="D68" s="232"/>
      <c r="E68" s="203"/>
      <c r="F68" s="200"/>
      <c r="G68" s="200"/>
      <c r="H68" s="200"/>
      <c r="I68" s="114" t="s">
        <v>190</v>
      </c>
      <c r="J68" s="119"/>
      <c r="K68" s="30"/>
      <c r="L68" s="29"/>
      <c r="M68" s="29"/>
      <c r="N68" s="29"/>
      <c r="O68" s="29"/>
      <c r="P68" s="117"/>
      <c r="Q68" s="118"/>
      <c r="R68" s="118">
        <v>410.90199999999999</v>
      </c>
      <c r="S68" s="118"/>
      <c r="T68" s="42">
        <f t="shared" si="8"/>
        <v>410.90199999999999</v>
      </c>
    </row>
    <row r="69" spans="1:59" s="76" customFormat="1" ht="45.75" customHeight="1" x14ac:dyDescent="0.3">
      <c r="A69" s="212"/>
      <c r="B69" s="29" t="s">
        <v>188</v>
      </c>
      <c r="C69" s="233"/>
      <c r="D69" s="233"/>
      <c r="E69" s="204"/>
      <c r="F69" s="201"/>
      <c r="G69" s="201"/>
      <c r="H69" s="201"/>
      <c r="I69" s="27"/>
      <c r="J69" s="29">
        <v>253</v>
      </c>
      <c r="K69" s="39"/>
      <c r="L69" s="72"/>
      <c r="M69" s="33"/>
      <c r="N69" s="33"/>
      <c r="O69" s="42"/>
      <c r="P69" s="120"/>
      <c r="Q69" s="33"/>
      <c r="R69" s="33"/>
      <c r="S69" s="33"/>
      <c r="T69" s="42"/>
    </row>
    <row r="70" spans="1:59" s="11" customFormat="1" ht="24.75" customHeight="1" x14ac:dyDescent="0.25">
      <c r="A70" s="68"/>
      <c r="B70" s="85" t="s">
        <v>107</v>
      </c>
      <c r="C70" s="86"/>
      <c r="D70" s="87"/>
      <c r="E70" s="88"/>
      <c r="F70" s="86"/>
      <c r="G70" s="86"/>
      <c r="H70" s="86"/>
      <c r="I70" s="89"/>
      <c r="J70" s="89"/>
      <c r="K70" s="90"/>
      <c r="L70" s="91">
        <f>SUM(L64:L68)</f>
        <v>0</v>
      </c>
      <c r="M70" s="91">
        <f>SUM(M64:M68)</f>
        <v>0</v>
      </c>
      <c r="N70" s="91">
        <f>SUM(N64:N68)</f>
        <v>0</v>
      </c>
      <c r="O70" s="91">
        <f>SUM(O64:O68)</f>
        <v>0</v>
      </c>
      <c r="P70" s="92"/>
      <c r="Q70" s="92">
        <f>Q67+Q66</f>
        <v>2034.3229999999999</v>
      </c>
      <c r="R70" s="92">
        <f>R68+R66</f>
        <v>1302.338</v>
      </c>
      <c r="S70" s="92">
        <f>S66</f>
        <v>6.5510000000000002</v>
      </c>
      <c r="T70" s="92">
        <f>T68+T67+T66</f>
        <v>3343.212</v>
      </c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9" s="17" customFormat="1" ht="18.75" customHeight="1" x14ac:dyDescent="0.25">
      <c r="A71" s="184" t="s">
        <v>102</v>
      </c>
      <c r="B71" s="185"/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6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9" s="11" customFormat="1" ht="23.25" customHeight="1" x14ac:dyDescent="0.25">
      <c r="A72" s="175">
        <v>5</v>
      </c>
      <c r="B72" s="202" t="s">
        <v>101</v>
      </c>
      <c r="C72" s="170" t="s">
        <v>74</v>
      </c>
      <c r="D72" s="189" t="s">
        <v>75</v>
      </c>
      <c r="E72" s="168" t="s">
        <v>102</v>
      </c>
      <c r="F72" s="180" t="s">
        <v>103</v>
      </c>
      <c r="G72" s="180" t="s">
        <v>104</v>
      </c>
      <c r="H72" s="180" t="s">
        <v>105</v>
      </c>
      <c r="I72" s="10" t="s">
        <v>77</v>
      </c>
      <c r="J72" s="187">
        <v>268</v>
      </c>
      <c r="K72" s="70" t="s">
        <v>2</v>
      </c>
      <c r="L72" s="18"/>
      <c r="M72" s="9"/>
      <c r="N72" s="9"/>
      <c r="O72" s="9"/>
      <c r="P72" s="9"/>
      <c r="Q72" s="9"/>
      <c r="R72" s="105">
        <v>0.1500291</v>
      </c>
      <c r="S72" s="34"/>
      <c r="T72" s="129">
        <f>R72</f>
        <v>0.1500291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9" s="11" customFormat="1" ht="19.5" customHeight="1" x14ac:dyDescent="0.25">
      <c r="A73" s="176"/>
      <c r="B73" s="203"/>
      <c r="C73" s="170"/>
      <c r="D73" s="190"/>
      <c r="E73" s="168"/>
      <c r="F73" s="183"/>
      <c r="G73" s="183"/>
      <c r="H73" s="183"/>
      <c r="I73" s="10" t="s">
        <v>77</v>
      </c>
      <c r="J73" s="188"/>
      <c r="K73" s="70" t="s">
        <v>25</v>
      </c>
      <c r="L73" s="18"/>
      <c r="M73" s="10"/>
      <c r="N73" s="10"/>
      <c r="O73" s="10"/>
      <c r="P73" s="36"/>
      <c r="Q73" s="36"/>
      <c r="R73" s="106">
        <v>6.5243738000000002</v>
      </c>
      <c r="S73" s="34"/>
      <c r="T73" s="129">
        <f>R73</f>
        <v>6.5243738000000002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9" s="11" customFormat="1" ht="15" x14ac:dyDescent="0.25">
      <c r="A74" s="176"/>
      <c r="B74" s="203"/>
      <c r="C74" s="170"/>
      <c r="D74" s="190"/>
      <c r="E74" s="168"/>
      <c r="F74" s="183"/>
      <c r="G74" s="183"/>
      <c r="H74" s="183"/>
      <c r="I74" s="10" t="s">
        <v>77</v>
      </c>
      <c r="J74" s="188"/>
      <c r="K74" s="70" t="s">
        <v>51</v>
      </c>
      <c r="M74" s="10"/>
      <c r="N74" s="10"/>
      <c r="O74" s="10"/>
      <c r="P74" s="36"/>
      <c r="Q74" s="36"/>
      <c r="R74" s="105">
        <v>7.1960345999999999</v>
      </c>
      <c r="S74" s="34"/>
      <c r="T74" s="129">
        <f>R74</f>
        <v>7.1960345999999999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9" s="11" customFormat="1" ht="15" x14ac:dyDescent="0.25">
      <c r="A75" s="176"/>
      <c r="B75" s="203"/>
      <c r="C75" s="170"/>
      <c r="D75" s="190"/>
      <c r="E75" s="168"/>
      <c r="F75" s="183"/>
      <c r="G75" s="183"/>
      <c r="H75" s="183"/>
      <c r="I75" s="10" t="s">
        <v>77</v>
      </c>
      <c r="J75" s="188"/>
      <c r="K75" s="70" t="s">
        <v>52</v>
      </c>
      <c r="L75" s="26"/>
      <c r="M75" s="10"/>
      <c r="N75" s="10"/>
      <c r="O75" s="10"/>
      <c r="P75" s="36"/>
      <c r="Q75" s="36"/>
      <c r="R75" s="106">
        <v>0.43648500000000001</v>
      </c>
      <c r="S75" s="34"/>
      <c r="T75" s="129">
        <f>R75</f>
        <v>0.43648500000000001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9" s="11" customFormat="1" ht="54.75" customHeight="1" x14ac:dyDescent="0.25">
      <c r="A76" s="176"/>
      <c r="B76" s="203"/>
      <c r="C76" s="170"/>
      <c r="D76" s="190"/>
      <c r="E76" s="168"/>
      <c r="F76" s="183"/>
      <c r="G76" s="183"/>
      <c r="H76" s="183"/>
      <c r="I76" s="10" t="s">
        <v>77</v>
      </c>
      <c r="J76" s="188"/>
      <c r="K76" s="58" t="s">
        <v>43</v>
      </c>
      <c r="L76" s="26"/>
      <c r="M76" s="10"/>
      <c r="N76" s="10"/>
      <c r="O76" s="10"/>
      <c r="P76" s="36"/>
      <c r="Q76" s="36"/>
      <c r="R76" s="107">
        <v>7.2105600000000006E-2</v>
      </c>
      <c r="S76" s="34"/>
      <c r="T76" s="129">
        <f>R76</f>
        <v>7.2105600000000006E-2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9" s="11" customFormat="1" ht="15" hidden="1" customHeight="1" x14ac:dyDescent="0.25">
      <c r="A77" s="176"/>
      <c r="B77" s="203"/>
      <c r="C77" s="170"/>
      <c r="D77" s="190"/>
      <c r="E77" s="168"/>
      <c r="F77" s="34"/>
      <c r="G77" s="34"/>
      <c r="H77" s="34"/>
      <c r="I77" s="10"/>
      <c r="J77" s="60"/>
      <c r="K77" s="214"/>
      <c r="L77" s="26"/>
      <c r="M77" s="10"/>
      <c r="N77" s="10"/>
      <c r="O77" s="10"/>
      <c r="P77" s="36"/>
      <c r="Q77" s="36"/>
      <c r="R77" s="130"/>
      <c r="S77" s="34"/>
      <c r="T77" s="13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9" s="11" customFormat="1" ht="15" hidden="1" customHeight="1" x14ac:dyDescent="0.25">
      <c r="A78" s="176"/>
      <c r="B78" s="203"/>
      <c r="C78" s="170"/>
      <c r="D78" s="190"/>
      <c r="E78" s="168"/>
      <c r="F78" s="34"/>
      <c r="G78" s="34"/>
      <c r="H78" s="34"/>
      <c r="I78" s="10"/>
      <c r="J78" s="60"/>
      <c r="K78" s="215"/>
      <c r="L78" s="26"/>
      <c r="M78" s="10"/>
      <c r="N78" s="10"/>
      <c r="O78" s="10"/>
      <c r="P78" s="36"/>
      <c r="Q78" s="36"/>
      <c r="R78" s="130"/>
      <c r="S78" s="34"/>
      <c r="T78" s="13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9" s="11" customFormat="1" ht="30" hidden="1" customHeight="1" x14ac:dyDescent="0.25">
      <c r="A79" s="176"/>
      <c r="B79" s="204"/>
      <c r="C79" s="170"/>
      <c r="D79" s="190"/>
      <c r="E79" s="168"/>
      <c r="F79" s="34"/>
      <c r="G79" s="34"/>
      <c r="H79" s="34"/>
      <c r="I79" s="24"/>
      <c r="J79" s="61"/>
      <c r="K79" s="35"/>
      <c r="L79" s="26"/>
      <c r="M79" s="10"/>
      <c r="N79" s="10"/>
      <c r="O79" s="10"/>
      <c r="P79" s="36"/>
      <c r="Q79" s="36"/>
      <c r="R79" s="130"/>
      <c r="S79" s="34"/>
      <c r="T79" s="13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9" s="16" customFormat="1" ht="25.5" customHeight="1" x14ac:dyDescent="0.25">
      <c r="A80" s="176"/>
      <c r="B80" s="44" t="s">
        <v>100</v>
      </c>
      <c r="C80" s="45"/>
      <c r="D80" s="45"/>
      <c r="E80" s="45"/>
      <c r="F80" s="45"/>
      <c r="G80" s="45"/>
      <c r="H80" s="45"/>
      <c r="I80" s="46"/>
      <c r="J80" s="46"/>
      <c r="K80" s="46"/>
      <c r="L80" s="75">
        <f t="shared" ref="L80:Q80" si="9">SUM(L72:L76)</f>
        <v>0</v>
      </c>
      <c r="M80" s="75">
        <f t="shared" si="9"/>
        <v>0</v>
      </c>
      <c r="N80" s="75">
        <f t="shared" si="9"/>
        <v>0</v>
      </c>
      <c r="O80" s="75">
        <f t="shared" si="9"/>
        <v>0</v>
      </c>
      <c r="P80" s="75">
        <f t="shared" si="9"/>
        <v>0</v>
      </c>
      <c r="Q80" s="75">
        <f t="shared" si="9"/>
        <v>0</v>
      </c>
      <c r="R80" s="128">
        <f>SUM(R72:R79)</f>
        <v>14.379028100000001</v>
      </c>
      <c r="S80" s="132">
        <f t="shared" ref="S80:T80" si="10">SUM(S72:S79)</f>
        <v>0</v>
      </c>
      <c r="T80" s="128">
        <f t="shared" si="10"/>
        <v>14.379028100000001</v>
      </c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</row>
    <row r="81" spans="1:55" s="16" customFormat="1" ht="23.25" customHeight="1" x14ac:dyDescent="0.25">
      <c r="A81" s="177"/>
      <c r="B81" s="196" t="s">
        <v>165</v>
      </c>
      <c r="C81" s="197"/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8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</row>
    <row r="82" spans="1:55" s="11" customFormat="1" ht="19.5" customHeight="1" x14ac:dyDescent="0.25">
      <c r="A82" s="176">
        <v>6</v>
      </c>
      <c r="B82" s="180" t="s">
        <v>155</v>
      </c>
      <c r="C82" s="189" t="s">
        <v>74</v>
      </c>
      <c r="D82" s="189" t="s">
        <v>75</v>
      </c>
      <c r="E82" s="192" t="s">
        <v>165</v>
      </c>
      <c r="F82" s="180" t="s">
        <v>103</v>
      </c>
      <c r="G82" s="180" t="s">
        <v>156</v>
      </c>
      <c r="H82" s="180" t="s">
        <v>108</v>
      </c>
      <c r="I82" s="10" t="s">
        <v>77</v>
      </c>
      <c r="J82" s="180">
        <v>279</v>
      </c>
      <c r="K82" s="35" t="s">
        <v>2</v>
      </c>
      <c r="L82" s="26"/>
      <c r="M82" s="10"/>
      <c r="N82" s="10"/>
      <c r="O82" s="10"/>
      <c r="P82" s="109">
        <v>0.13940379999999999</v>
      </c>
      <c r="Q82" s="109">
        <v>0.15546770000000001</v>
      </c>
      <c r="R82" s="109">
        <v>0.25406129999999999</v>
      </c>
      <c r="S82" s="21"/>
      <c r="T82" s="21">
        <f>R82+Q82+P82</f>
        <v>0.5489328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s="11" customFormat="1" ht="15" x14ac:dyDescent="0.25">
      <c r="A83" s="176"/>
      <c r="B83" s="183"/>
      <c r="C83" s="190"/>
      <c r="D83" s="190"/>
      <c r="E83" s="193"/>
      <c r="F83" s="183"/>
      <c r="G83" s="183"/>
      <c r="H83" s="183"/>
      <c r="I83" s="10" t="s">
        <v>77</v>
      </c>
      <c r="J83" s="181"/>
      <c r="K83" s="35" t="s">
        <v>30</v>
      </c>
      <c r="L83" s="26"/>
      <c r="M83" s="10"/>
      <c r="N83" s="10"/>
      <c r="O83" s="10"/>
      <c r="P83" s="109">
        <v>0.779505</v>
      </c>
      <c r="Q83" s="109">
        <v>0.86316000000000004</v>
      </c>
      <c r="R83" s="109">
        <v>0.81354400000000004</v>
      </c>
      <c r="S83" s="21"/>
      <c r="T83" s="21">
        <f>R83+Q83+P83</f>
        <v>2.4562089999999999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s="11" customFormat="1" ht="15" x14ac:dyDescent="0.25">
      <c r="A84" s="176"/>
      <c r="B84" s="183"/>
      <c r="C84" s="190"/>
      <c r="D84" s="190"/>
      <c r="E84" s="193"/>
      <c r="F84" s="183"/>
      <c r="G84" s="183"/>
      <c r="H84" s="183"/>
      <c r="I84" s="24" t="s">
        <v>77</v>
      </c>
      <c r="J84" s="181"/>
      <c r="K84" s="35" t="s">
        <v>29</v>
      </c>
      <c r="L84" s="26"/>
      <c r="M84" s="10"/>
      <c r="N84" s="10"/>
      <c r="O84" s="10"/>
      <c r="P84" s="109">
        <v>4.4122599999999998E-2</v>
      </c>
      <c r="Q84" s="109">
        <v>1.7644048999999999</v>
      </c>
      <c r="R84" s="109">
        <v>0.28072330000000001</v>
      </c>
      <c r="S84" s="21"/>
      <c r="T84" s="21">
        <f>R84+Q84+P84</f>
        <v>2.0892507999999999</v>
      </c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s="11" customFormat="1" ht="15" x14ac:dyDescent="0.25">
      <c r="A85" s="176"/>
      <c r="B85" s="206"/>
      <c r="C85" s="190"/>
      <c r="D85" s="190"/>
      <c r="E85" s="193"/>
      <c r="F85" s="183"/>
      <c r="G85" s="183"/>
      <c r="H85" s="183"/>
      <c r="I85" s="24" t="s">
        <v>170</v>
      </c>
      <c r="J85" s="71"/>
      <c r="K85" s="35" t="s">
        <v>17</v>
      </c>
      <c r="L85" s="26"/>
      <c r="M85" s="10"/>
      <c r="N85" s="10"/>
      <c r="O85" s="10"/>
      <c r="P85" s="109">
        <v>0</v>
      </c>
      <c r="Q85" s="109">
        <v>0</v>
      </c>
      <c r="R85" s="109">
        <v>0.52523989999999998</v>
      </c>
      <c r="S85" s="21"/>
      <c r="T85" s="21">
        <f>R85</f>
        <v>0.52523989999999998</v>
      </c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s="11" customFormat="1" ht="75.75" customHeight="1" x14ac:dyDescent="0.25">
      <c r="A86" s="176"/>
      <c r="B86" s="10" t="s">
        <v>106</v>
      </c>
      <c r="C86" s="191"/>
      <c r="D86" s="191"/>
      <c r="E86" s="193"/>
      <c r="F86" s="206"/>
      <c r="G86" s="206"/>
      <c r="H86" s="206"/>
      <c r="I86" s="10" t="s">
        <v>77</v>
      </c>
      <c r="J86" s="10"/>
      <c r="K86" s="26" t="s">
        <v>24</v>
      </c>
      <c r="L86" s="26"/>
      <c r="M86" s="10"/>
      <c r="N86" s="10"/>
      <c r="O86" s="10"/>
      <c r="P86" s="109">
        <v>0.54609469999999993</v>
      </c>
      <c r="Q86" s="109">
        <v>0.75334419999999991</v>
      </c>
      <c r="R86" s="109">
        <v>0.71506809999999998</v>
      </c>
      <c r="S86" s="21"/>
      <c r="T86" s="21">
        <f>R86+Q86+P86</f>
        <v>2.0145069999999996</v>
      </c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s="16" customFormat="1" ht="21.75" customHeight="1" x14ac:dyDescent="0.25">
      <c r="A87" s="176"/>
      <c r="B87" s="44" t="s">
        <v>107</v>
      </c>
      <c r="C87" s="45"/>
      <c r="D87" s="45"/>
      <c r="E87" s="45"/>
      <c r="F87" s="45"/>
      <c r="G87" s="45"/>
      <c r="H87" s="45"/>
      <c r="I87" s="46"/>
      <c r="J87" s="46"/>
      <c r="K87" s="46"/>
      <c r="L87" s="75">
        <f t="shared" ref="L87:T87" si="11">SUM(L82:L86)</f>
        <v>0</v>
      </c>
      <c r="M87" s="75">
        <f t="shared" si="11"/>
        <v>0</v>
      </c>
      <c r="N87" s="75">
        <f t="shared" si="11"/>
        <v>0</v>
      </c>
      <c r="O87" s="75">
        <f t="shared" si="11"/>
        <v>0</v>
      </c>
      <c r="P87" s="110">
        <f t="shared" si="11"/>
        <v>1.5091261</v>
      </c>
      <c r="Q87" s="110">
        <f t="shared" si="11"/>
        <v>3.5363768000000002</v>
      </c>
      <c r="R87" s="110">
        <f t="shared" si="11"/>
        <v>2.5886366000000001</v>
      </c>
      <c r="S87" s="110">
        <f t="shared" si="11"/>
        <v>0</v>
      </c>
      <c r="T87" s="110">
        <f t="shared" si="11"/>
        <v>7.6341394999999981</v>
      </c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</row>
    <row r="88" spans="1:55" s="17" customFormat="1" ht="20.25" customHeight="1" x14ac:dyDescent="0.25">
      <c r="A88" s="184" t="s">
        <v>229</v>
      </c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6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ht="21" customHeight="1" x14ac:dyDescent="0.25">
      <c r="A89" s="189">
        <v>7</v>
      </c>
      <c r="B89" s="172" t="s">
        <v>109</v>
      </c>
      <c r="C89" s="175" t="s">
        <v>74</v>
      </c>
      <c r="D89" s="175" t="s">
        <v>75</v>
      </c>
      <c r="E89" s="180" t="s">
        <v>229</v>
      </c>
      <c r="F89" s="172" t="s">
        <v>103</v>
      </c>
      <c r="G89" s="172" t="s">
        <v>110</v>
      </c>
      <c r="H89" s="172" t="s">
        <v>154</v>
      </c>
      <c r="I89" s="27" t="s">
        <v>77</v>
      </c>
      <c r="J89" s="194" t="s">
        <v>31</v>
      </c>
      <c r="K89" s="35" t="s">
        <v>2</v>
      </c>
      <c r="L89" s="38"/>
      <c r="M89" s="38"/>
      <c r="N89" s="27"/>
      <c r="O89" s="27"/>
      <c r="P89" s="67"/>
      <c r="Q89" s="108">
        <f>126239.7/(1000000)</f>
        <v>0.12623970000000001</v>
      </c>
      <c r="R89" s="108">
        <v>0.1426743</v>
      </c>
      <c r="S89" s="42"/>
      <c r="T89" s="112">
        <f>R89+Q89</f>
        <v>0.26891399999999999</v>
      </c>
    </row>
    <row r="90" spans="1:55" ht="15" x14ac:dyDescent="0.25">
      <c r="A90" s="190"/>
      <c r="B90" s="173"/>
      <c r="C90" s="176"/>
      <c r="D90" s="176"/>
      <c r="E90" s="183"/>
      <c r="F90" s="173"/>
      <c r="G90" s="173"/>
      <c r="H90" s="173"/>
      <c r="I90" s="27" t="s">
        <v>77</v>
      </c>
      <c r="J90" s="195"/>
      <c r="K90" s="26" t="s">
        <v>25</v>
      </c>
      <c r="L90" s="38"/>
      <c r="M90" s="38"/>
      <c r="N90" s="27"/>
      <c r="O90" s="27"/>
      <c r="P90" s="67"/>
      <c r="Q90" s="108">
        <v>0.11350300000000001</v>
      </c>
      <c r="R90" s="108">
        <v>9.8121699999999992E-2</v>
      </c>
      <c r="S90" s="42"/>
      <c r="T90" s="112">
        <f t="shared" ref="T90:T96" si="12">R90+Q90</f>
        <v>0.2116247</v>
      </c>
    </row>
    <row r="91" spans="1:55" ht="15" x14ac:dyDescent="0.25">
      <c r="A91" s="190"/>
      <c r="B91" s="173"/>
      <c r="C91" s="176"/>
      <c r="D91" s="176"/>
      <c r="E91" s="183"/>
      <c r="F91" s="173"/>
      <c r="G91" s="173"/>
      <c r="H91" s="173"/>
      <c r="I91" s="27" t="s">
        <v>77</v>
      </c>
      <c r="J91" s="195"/>
      <c r="K91" s="26" t="s">
        <v>3</v>
      </c>
      <c r="L91" s="38"/>
      <c r="M91" s="38"/>
      <c r="N91" s="27"/>
      <c r="O91" s="27"/>
      <c r="P91" s="67"/>
      <c r="Q91" s="108">
        <v>1.9673E-2</v>
      </c>
      <c r="R91" s="108">
        <v>1.3162E-3</v>
      </c>
      <c r="S91" s="42"/>
      <c r="T91" s="112">
        <f t="shared" si="12"/>
        <v>2.09892E-2</v>
      </c>
    </row>
    <row r="92" spans="1:55" ht="15" x14ac:dyDescent="0.25">
      <c r="A92" s="190"/>
      <c r="B92" s="173"/>
      <c r="C92" s="176"/>
      <c r="D92" s="176"/>
      <c r="E92" s="183"/>
      <c r="F92" s="173"/>
      <c r="G92" s="173"/>
      <c r="H92" s="173"/>
      <c r="I92" s="27" t="s">
        <v>77</v>
      </c>
      <c r="J92" s="195"/>
      <c r="K92" s="26" t="s">
        <v>27</v>
      </c>
      <c r="L92" s="38"/>
      <c r="M92" s="38"/>
      <c r="N92" s="27"/>
      <c r="O92" s="27"/>
      <c r="P92" s="67"/>
      <c r="Q92" s="108">
        <v>0.50985769999999997</v>
      </c>
      <c r="R92" s="108">
        <v>0.78921540000000001</v>
      </c>
      <c r="S92" s="42"/>
      <c r="T92" s="112">
        <f t="shared" si="12"/>
        <v>1.2990731</v>
      </c>
    </row>
    <row r="93" spans="1:55" ht="15" x14ac:dyDescent="0.25">
      <c r="A93" s="190"/>
      <c r="B93" s="173"/>
      <c r="C93" s="176"/>
      <c r="D93" s="176"/>
      <c r="E93" s="183"/>
      <c r="F93" s="173"/>
      <c r="G93" s="173"/>
      <c r="H93" s="173"/>
      <c r="I93" s="27" t="s">
        <v>77</v>
      </c>
      <c r="J93" s="195"/>
      <c r="K93" s="26" t="s">
        <v>32</v>
      </c>
      <c r="L93" s="38"/>
      <c r="M93" s="38"/>
      <c r="N93" s="27"/>
      <c r="O93" s="27"/>
      <c r="P93" s="67"/>
      <c r="Q93" s="108">
        <v>0.64896339999999997</v>
      </c>
      <c r="R93" s="108">
        <v>0.44020399999999998</v>
      </c>
      <c r="S93" s="42"/>
      <c r="T93" s="112">
        <f t="shared" si="12"/>
        <v>1.0891674</v>
      </c>
    </row>
    <row r="94" spans="1:55" ht="15" x14ac:dyDescent="0.25">
      <c r="A94" s="190"/>
      <c r="B94" s="173"/>
      <c r="C94" s="176"/>
      <c r="D94" s="176"/>
      <c r="E94" s="183"/>
      <c r="F94" s="173"/>
      <c r="G94" s="173"/>
      <c r="H94" s="173"/>
      <c r="I94" s="27" t="s">
        <v>77</v>
      </c>
      <c r="J94" s="195"/>
      <c r="K94" s="26" t="s">
        <v>30</v>
      </c>
      <c r="L94" s="38"/>
      <c r="M94" s="38"/>
      <c r="N94" s="27"/>
      <c r="O94" s="27"/>
      <c r="P94" s="67"/>
      <c r="Q94" s="108">
        <v>0</v>
      </c>
      <c r="R94" s="108">
        <v>1.9401999999999999E-2</v>
      </c>
      <c r="S94" s="42"/>
      <c r="T94" s="112">
        <f t="shared" si="12"/>
        <v>1.9401999999999999E-2</v>
      </c>
    </row>
    <row r="95" spans="1:55" ht="15" x14ac:dyDescent="0.25">
      <c r="A95" s="190"/>
      <c r="B95" s="173"/>
      <c r="C95" s="176"/>
      <c r="D95" s="176"/>
      <c r="E95" s="183"/>
      <c r="F95" s="173"/>
      <c r="G95" s="173"/>
      <c r="H95" s="173"/>
      <c r="I95" s="27" t="s">
        <v>77</v>
      </c>
      <c r="J95" s="195"/>
      <c r="K95" s="26" t="s">
        <v>12</v>
      </c>
      <c r="L95" s="38"/>
      <c r="M95" s="38"/>
      <c r="N95" s="27"/>
      <c r="O95" s="27"/>
      <c r="P95" s="67"/>
      <c r="Q95" s="108">
        <v>3.12219E-2</v>
      </c>
      <c r="R95" s="108">
        <v>0.1846941</v>
      </c>
      <c r="S95" s="42"/>
      <c r="T95" s="112">
        <f t="shared" si="12"/>
        <v>0.215916</v>
      </c>
    </row>
    <row r="96" spans="1:55" ht="15" x14ac:dyDescent="0.25">
      <c r="A96" s="190"/>
      <c r="B96" s="173"/>
      <c r="C96" s="176"/>
      <c r="D96" s="176"/>
      <c r="E96" s="206"/>
      <c r="F96" s="178"/>
      <c r="G96" s="178"/>
      <c r="H96" s="178"/>
      <c r="I96" s="27" t="s">
        <v>77</v>
      </c>
      <c r="J96" s="195"/>
      <c r="K96" s="26" t="s">
        <v>34</v>
      </c>
      <c r="L96" s="38"/>
      <c r="M96" s="38"/>
      <c r="N96" s="27"/>
      <c r="O96" s="27"/>
      <c r="P96" s="67"/>
      <c r="Q96" s="109">
        <v>0.2101469</v>
      </c>
      <c r="R96" s="109">
        <v>8.2467899999999997E-2</v>
      </c>
      <c r="S96" s="42"/>
      <c r="T96" s="112">
        <f t="shared" si="12"/>
        <v>0.29261480000000001</v>
      </c>
    </row>
    <row r="97" spans="1:58" s="16" customFormat="1" ht="18" customHeight="1" x14ac:dyDescent="0.25">
      <c r="A97" s="190"/>
      <c r="B97" s="12" t="s">
        <v>78</v>
      </c>
      <c r="C97" s="13"/>
      <c r="D97" s="13"/>
      <c r="E97" s="13"/>
      <c r="F97" s="13"/>
      <c r="G97" s="13"/>
      <c r="H97" s="13"/>
      <c r="I97" s="14"/>
      <c r="J97" s="14"/>
      <c r="K97" s="14"/>
      <c r="L97" s="74">
        <f t="shared" ref="L97:T97" si="13">SUM(L89:L96)</f>
        <v>0</v>
      </c>
      <c r="M97" s="74">
        <f t="shared" si="13"/>
        <v>0</v>
      </c>
      <c r="N97" s="74">
        <f t="shared" si="13"/>
        <v>0</v>
      </c>
      <c r="O97" s="74">
        <f t="shared" si="13"/>
        <v>0</v>
      </c>
      <c r="P97" s="74">
        <f t="shared" si="13"/>
        <v>0</v>
      </c>
      <c r="Q97" s="111">
        <f t="shared" si="13"/>
        <v>1.6596055999999999</v>
      </c>
      <c r="R97" s="111">
        <f t="shared" si="13"/>
        <v>1.7580955999999999</v>
      </c>
      <c r="S97" s="111">
        <f t="shared" si="13"/>
        <v>0</v>
      </c>
      <c r="T97" s="111">
        <f t="shared" si="13"/>
        <v>3.4177011999999998</v>
      </c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</row>
    <row r="98" spans="1:58" s="17" customFormat="1" ht="24.75" customHeight="1" x14ac:dyDescent="0.25">
      <c r="A98" s="184" t="s">
        <v>112</v>
      </c>
      <c r="B98" s="185"/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6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8" s="11" customFormat="1" ht="150" x14ac:dyDescent="0.25">
      <c r="A99" s="189">
        <v>8</v>
      </c>
      <c r="B99" s="10" t="s">
        <v>113</v>
      </c>
      <c r="C99" s="59" t="s">
        <v>162</v>
      </c>
      <c r="D99" s="59" t="s">
        <v>75</v>
      </c>
      <c r="E99" s="10" t="s">
        <v>112</v>
      </c>
      <c r="F99" s="10" t="s">
        <v>159</v>
      </c>
      <c r="G99" s="10" t="s">
        <v>160</v>
      </c>
      <c r="H99" s="10" t="s">
        <v>167</v>
      </c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8" s="16" customFormat="1" ht="22.5" customHeight="1" x14ac:dyDescent="0.25">
      <c r="A100" s="190"/>
      <c r="B100" s="12" t="s">
        <v>78</v>
      </c>
      <c r="C100" s="13"/>
      <c r="D100" s="13"/>
      <c r="E100" s="13"/>
      <c r="F100" s="13"/>
      <c r="G100" s="13"/>
      <c r="H100" s="13"/>
      <c r="I100" s="14"/>
      <c r="J100" s="14"/>
      <c r="K100" s="14"/>
      <c r="L100" s="74">
        <f>SUM(L99)</f>
        <v>0</v>
      </c>
      <c r="M100" s="74">
        <f t="shared" ref="M100:T100" si="14">SUM(M99)</f>
        <v>0</v>
      </c>
      <c r="N100" s="74">
        <f t="shared" si="14"/>
        <v>0</v>
      </c>
      <c r="O100" s="74">
        <f t="shared" si="14"/>
        <v>0</v>
      </c>
      <c r="P100" s="74">
        <f t="shared" si="14"/>
        <v>0</v>
      </c>
      <c r="Q100" s="74">
        <f t="shared" si="14"/>
        <v>0</v>
      </c>
      <c r="R100" s="74">
        <f t="shared" si="14"/>
        <v>0</v>
      </c>
      <c r="S100" s="74">
        <f t="shared" si="14"/>
        <v>0</v>
      </c>
      <c r="T100" s="74">
        <f t="shared" si="14"/>
        <v>0</v>
      </c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</row>
    <row r="101" spans="1:58" s="17" customFormat="1" ht="24" customHeight="1" x14ac:dyDescent="0.25">
      <c r="A101" s="184" t="s">
        <v>114</v>
      </c>
      <c r="B101" s="185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6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8" s="32" customFormat="1" ht="27" customHeight="1" x14ac:dyDescent="0.25">
      <c r="A102" s="189">
        <v>9</v>
      </c>
      <c r="B102" s="172" t="s">
        <v>115</v>
      </c>
      <c r="C102" s="175" t="s">
        <v>74</v>
      </c>
      <c r="D102" s="175" t="s">
        <v>75</v>
      </c>
      <c r="E102" s="172" t="s">
        <v>114</v>
      </c>
      <c r="F102" s="172" t="s">
        <v>103</v>
      </c>
      <c r="G102" s="172" t="s">
        <v>119</v>
      </c>
      <c r="H102" s="172" t="s">
        <v>169</v>
      </c>
      <c r="I102" s="27" t="s">
        <v>1</v>
      </c>
      <c r="J102" s="194" t="s">
        <v>35</v>
      </c>
      <c r="K102" s="194" t="s">
        <v>2</v>
      </c>
      <c r="L102" s="27"/>
      <c r="M102" s="27"/>
      <c r="N102" s="27"/>
      <c r="O102" s="33"/>
      <c r="P102" s="33"/>
      <c r="Q102" s="108">
        <v>2.6999999999999999E-5</v>
      </c>
      <c r="R102" s="108">
        <v>0</v>
      </c>
      <c r="S102" s="21"/>
      <c r="T102" s="42">
        <f>Q102</f>
        <v>2.6999999999999999E-5</v>
      </c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32" customFormat="1" ht="15" x14ac:dyDescent="0.25">
      <c r="A103" s="190"/>
      <c r="B103" s="173"/>
      <c r="C103" s="176"/>
      <c r="D103" s="176"/>
      <c r="E103" s="173"/>
      <c r="F103" s="173"/>
      <c r="G103" s="173"/>
      <c r="H103" s="173"/>
      <c r="I103" s="27" t="s">
        <v>77</v>
      </c>
      <c r="J103" s="195"/>
      <c r="K103" s="205"/>
      <c r="L103" s="27"/>
      <c r="M103" s="27"/>
      <c r="N103" s="27"/>
      <c r="O103" s="33"/>
      <c r="P103" s="33"/>
      <c r="Q103" s="108">
        <v>0.20102239999999999</v>
      </c>
      <c r="R103" s="108">
        <v>0.19837399999999999</v>
      </c>
      <c r="S103" s="21"/>
      <c r="T103" s="42">
        <f t="shared" ref="T103:T108" si="15">R103+Q103</f>
        <v>0.39939639999999998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32" customFormat="1" ht="15" x14ac:dyDescent="0.25">
      <c r="A104" s="190"/>
      <c r="B104" s="173"/>
      <c r="C104" s="176"/>
      <c r="D104" s="176"/>
      <c r="E104" s="173"/>
      <c r="F104" s="173"/>
      <c r="G104" s="173"/>
      <c r="H104" s="173"/>
      <c r="I104" s="27" t="s">
        <v>77</v>
      </c>
      <c r="J104" s="195"/>
      <c r="K104" s="39" t="s">
        <v>3</v>
      </c>
      <c r="L104" s="27"/>
      <c r="M104" s="27"/>
      <c r="N104" s="27"/>
      <c r="O104" s="33"/>
      <c r="P104" s="33"/>
      <c r="Q104" s="108">
        <v>0.11926</v>
      </c>
      <c r="R104" s="108">
        <v>0.1055</v>
      </c>
      <c r="S104" s="21"/>
      <c r="T104" s="42">
        <f t="shared" si="15"/>
        <v>0.22476000000000002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32" customFormat="1" ht="15" x14ac:dyDescent="0.25">
      <c r="A105" s="190"/>
      <c r="B105" s="173"/>
      <c r="C105" s="176"/>
      <c r="D105" s="176"/>
      <c r="E105" s="173"/>
      <c r="F105" s="173"/>
      <c r="G105" s="173"/>
      <c r="H105" s="173"/>
      <c r="I105" s="27" t="s">
        <v>77</v>
      </c>
      <c r="J105" s="195"/>
      <c r="K105" s="39" t="s">
        <v>36</v>
      </c>
      <c r="L105" s="27"/>
      <c r="M105" s="27"/>
      <c r="N105" s="27"/>
      <c r="O105" s="33"/>
      <c r="P105" s="33"/>
      <c r="Q105" s="108">
        <v>1.8488999999999998E-2</v>
      </c>
      <c r="R105" s="108">
        <v>0</v>
      </c>
      <c r="S105" s="21"/>
      <c r="T105" s="42">
        <f t="shared" si="15"/>
        <v>1.8488999999999998E-2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32" customFormat="1" ht="15" x14ac:dyDescent="0.25">
      <c r="A106" s="190"/>
      <c r="B106" s="173"/>
      <c r="C106" s="176"/>
      <c r="D106" s="176"/>
      <c r="E106" s="173"/>
      <c r="F106" s="173"/>
      <c r="G106" s="173"/>
      <c r="H106" s="173"/>
      <c r="I106" s="27" t="s">
        <v>77</v>
      </c>
      <c r="J106" s="195"/>
      <c r="K106" s="39" t="s">
        <v>37</v>
      </c>
      <c r="L106" s="27"/>
      <c r="M106" s="27"/>
      <c r="N106" s="27"/>
      <c r="O106" s="33"/>
      <c r="P106" s="33"/>
      <c r="Q106" s="108">
        <v>0.30324319999999999</v>
      </c>
      <c r="R106" s="108">
        <v>3.5999999999999997E-2</v>
      </c>
      <c r="S106" s="21"/>
      <c r="T106" s="42">
        <f t="shared" si="15"/>
        <v>0.33924319999999997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32" customFormat="1" ht="15" x14ac:dyDescent="0.25">
      <c r="A107" s="190"/>
      <c r="B107" s="173"/>
      <c r="C107" s="176"/>
      <c r="D107" s="176"/>
      <c r="E107" s="173"/>
      <c r="F107" s="173"/>
      <c r="G107" s="173"/>
      <c r="H107" s="173"/>
      <c r="I107" s="27" t="s">
        <v>77</v>
      </c>
      <c r="J107" s="195"/>
      <c r="K107" s="37" t="s">
        <v>38</v>
      </c>
      <c r="L107" s="27"/>
      <c r="M107" s="27"/>
      <c r="N107" s="27"/>
      <c r="O107" s="33"/>
      <c r="P107" s="33"/>
      <c r="Q107" s="108">
        <v>1.5183299999999999E-2</v>
      </c>
      <c r="R107" s="108">
        <v>0</v>
      </c>
      <c r="S107" s="21"/>
      <c r="T107" s="42">
        <f t="shared" si="15"/>
        <v>1.5183299999999999E-2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32" customFormat="1" ht="15" x14ac:dyDescent="0.25">
      <c r="A108" s="190"/>
      <c r="B108" s="173"/>
      <c r="C108" s="176"/>
      <c r="D108" s="176"/>
      <c r="E108" s="173"/>
      <c r="F108" s="173"/>
      <c r="G108" s="173"/>
      <c r="H108" s="173"/>
      <c r="I108" s="27" t="s">
        <v>77</v>
      </c>
      <c r="J108" s="195"/>
      <c r="K108" s="39" t="s">
        <v>32</v>
      </c>
      <c r="L108" s="27"/>
      <c r="M108" s="27"/>
      <c r="N108" s="27"/>
      <c r="O108" s="33"/>
      <c r="P108" s="33"/>
      <c r="Q108" s="108">
        <v>3.8100000000000002E-2</v>
      </c>
      <c r="R108" s="108">
        <v>4.5600000000000002E-2</v>
      </c>
      <c r="S108" s="21"/>
      <c r="T108" s="42">
        <f t="shared" si="15"/>
        <v>8.3699999999999997E-2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32" customFormat="1" ht="15" x14ac:dyDescent="0.25">
      <c r="A109" s="190"/>
      <c r="B109" s="173"/>
      <c r="C109" s="176"/>
      <c r="D109" s="176"/>
      <c r="E109" s="173"/>
      <c r="F109" s="173"/>
      <c r="G109" s="173"/>
      <c r="H109" s="173"/>
      <c r="I109" s="27" t="s">
        <v>77</v>
      </c>
      <c r="J109" s="195"/>
      <c r="K109" s="39" t="s">
        <v>12</v>
      </c>
      <c r="L109" s="27"/>
      <c r="M109" s="27"/>
      <c r="N109" s="27"/>
      <c r="O109" s="33"/>
      <c r="P109" s="33"/>
      <c r="Q109" s="108">
        <v>0</v>
      </c>
      <c r="R109" s="108">
        <v>0.1206576</v>
      </c>
      <c r="S109" s="21"/>
      <c r="T109" s="42">
        <f>R109</f>
        <v>0.1206576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32" customFormat="1" ht="15" x14ac:dyDescent="0.25">
      <c r="A110" s="190"/>
      <c r="B110" s="173"/>
      <c r="C110" s="176"/>
      <c r="D110" s="176"/>
      <c r="E110" s="173"/>
      <c r="F110" s="173"/>
      <c r="G110" s="173"/>
      <c r="H110" s="173"/>
      <c r="I110" s="27" t="s">
        <v>77</v>
      </c>
      <c r="J110" s="195"/>
      <c r="K110" s="40" t="s">
        <v>40</v>
      </c>
      <c r="L110" s="27"/>
      <c r="M110" s="27"/>
      <c r="N110" s="27"/>
      <c r="O110" s="33"/>
      <c r="P110" s="33"/>
      <c r="Q110" s="108">
        <v>0</v>
      </c>
      <c r="R110" s="108">
        <v>0.22769720000000002</v>
      </c>
      <c r="S110" s="21"/>
      <c r="T110" s="42">
        <f>R110</f>
        <v>0.22769720000000002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32" customFormat="1" ht="15" x14ac:dyDescent="0.25">
      <c r="A111" s="190"/>
      <c r="B111" s="178"/>
      <c r="C111" s="177"/>
      <c r="D111" s="177"/>
      <c r="E111" s="173"/>
      <c r="F111" s="173"/>
      <c r="G111" s="173"/>
      <c r="H111" s="173"/>
      <c r="I111" s="27" t="s">
        <v>77</v>
      </c>
      <c r="J111" s="195"/>
      <c r="K111" s="40" t="s">
        <v>41</v>
      </c>
      <c r="L111" s="27"/>
      <c r="M111" s="27"/>
      <c r="N111" s="27"/>
      <c r="O111" s="33"/>
      <c r="P111" s="33"/>
      <c r="Q111" s="108">
        <v>0</v>
      </c>
      <c r="R111" s="108">
        <v>5.0808800000000001E-2</v>
      </c>
      <c r="S111" s="21"/>
      <c r="T111" s="42">
        <f>R111</f>
        <v>5.0808800000000001E-2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32" customFormat="1" ht="21.75" customHeight="1" x14ac:dyDescent="0.25">
      <c r="A112" s="190"/>
      <c r="B112" s="172" t="s">
        <v>116</v>
      </c>
      <c r="C112" s="175" t="s">
        <v>163</v>
      </c>
      <c r="D112" s="175" t="s">
        <v>118</v>
      </c>
      <c r="E112" s="173"/>
      <c r="F112" s="173"/>
      <c r="G112" s="173"/>
      <c r="H112" s="173"/>
      <c r="I112" s="27" t="s">
        <v>77</v>
      </c>
      <c r="J112" s="180">
        <v>256</v>
      </c>
      <c r="K112" s="26" t="s">
        <v>25</v>
      </c>
      <c r="L112" s="27"/>
      <c r="M112" s="27"/>
      <c r="N112" s="27"/>
      <c r="O112" s="33"/>
      <c r="P112" s="31"/>
      <c r="Q112" s="108">
        <v>8.3645200000000003E-2</v>
      </c>
      <c r="R112" s="108">
        <v>9.8065300000000008E-2</v>
      </c>
      <c r="S112" s="42"/>
      <c r="T112" s="42">
        <f t="shared" ref="T112:T117" si="16">R112+Q112</f>
        <v>0.1817105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32" customFormat="1" ht="23.25" customHeight="1" x14ac:dyDescent="0.25">
      <c r="A113" s="190"/>
      <c r="B113" s="178"/>
      <c r="C113" s="177"/>
      <c r="D113" s="177"/>
      <c r="E113" s="173"/>
      <c r="F113" s="173"/>
      <c r="G113" s="173"/>
      <c r="H113" s="173"/>
      <c r="I113" s="27" t="s">
        <v>77</v>
      </c>
      <c r="J113" s="182"/>
      <c r="K113" s="26" t="s">
        <v>12</v>
      </c>
      <c r="L113" s="27"/>
      <c r="M113" s="27"/>
      <c r="N113" s="27"/>
      <c r="O113" s="33"/>
      <c r="P113" s="31"/>
      <c r="Q113" s="108">
        <v>0.22</v>
      </c>
      <c r="R113" s="108">
        <v>2.4371999999999996E-3</v>
      </c>
      <c r="S113" s="42"/>
      <c r="T113" s="42">
        <f t="shared" si="16"/>
        <v>0.2224372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32" customFormat="1" ht="24.75" customHeight="1" x14ac:dyDescent="0.25">
      <c r="A114" s="190"/>
      <c r="B114" s="172" t="s">
        <v>117</v>
      </c>
      <c r="C114" s="175" t="s">
        <v>163</v>
      </c>
      <c r="D114" s="175" t="s">
        <v>118</v>
      </c>
      <c r="E114" s="173"/>
      <c r="F114" s="173"/>
      <c r="G114" s="173"/>
      <c r="H114" s="173"/>
      <c r="I114" s="27" t="s">
        <v>77</v>
      </c>
      <c r="J114" s="180">
        <v>256</v>
      </c>
      <c r="K114" s="26" t="s">
        <v>164</v>
      </c>
      <c r="L114" s="27"/>
      <c r="M114" s="27"/>
      <c r="N114" s="27"/>
      <c r="O114" s="33"/>
      <c r="P114" s="31"/>
      <c r="Q114" s="108">
        <v>0.23020789999999999</v>
      </c>
      <c r="R114" s="108">
        <v>0.2285867</v>
      </c>
      <c r="S114" s="42"/>
      <c r="T114" s="42">
        <f t="shared" si="16"/>
        <v>0.4587946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32" customFormat="1" ht="17.25" customHeight="1" x14ac:dyDescent="0.25">
      <c r="A115" s="190"/>
      <c r="B115" s="173"/>
      <c r="C115" s="176"/>
      <c r="D115" s="176"/>
      <c r="E115" s="173"/>
      <c r="F115" s="173"/>
      <c r="G115" s="173"/>
      <c r="H115" s="173"/>
      <c r="I115" s="27" t="s">
        <v>77</v>
      </c>
      <c r="J115" s="181"/>
      <c r="K115" s="26" t="s">
        <v>12</v>
      </c>
      <c r="L115" s="27"/>
      <c r="M115" s="27"/>
      <c r="N115" s="27"/>
      <c r="O115" s="33"/>
      <c r="P115" s="33"/>
      <c r="Q115" s="108">
        <v>0</v>
      </c>
      <c r="R115" s="108">
        <v>4.9221500000000001E-2</v>
      </c>
      <c r="S115" s="42"/>
      <c r="T115" s="42">
        <f t="shared" si="16"/>
        <v>4.9221500000000001E-2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s="32" customFormat="1" ht="25.5" customHeight="1" x14ac:dyDescent="0.25">
      <c r="A116" s="190"/>
      <c r="B116" s="173"/>
      <c r="C116" s="176"/>
      <c r="D116" s="176"/>
      <c r="E116" s="173"/>
      <c r="F116" s="173"/>
      <c r="G116" s="173"/>
      <c r="H116" s="173"/>
      <c r="I116" s="27" t="s">
        <v>77</v>
      </c>
      <c r="J116" s="181"/>
      <c r="K116" s="26" t="s">
        <v>56</v>
      </c>
      <c r="L116" s="27"/>
      <c r="M116" s="27"/>
      <c r="N116" s="27"/>
      <c r="O116" s="33"/>
      <c r="P116" s="33"/>
      <c r="Q116" s="108">
        <v>7.2979299999999997E-2</v>
      </c>
      <c r="R116" s="108">
        <v>8.3651199999999995E-2</v>
      </c>
      <c r="S116" s="21"/>
      <c r="T116" s="42">
        <f t="shared" si="16"/>
        <v>0.15663050000000001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s="32" customFormat="1" ht="25.5" customHeight="1" x14ac:dyDescent="0.25">
      <c r="A117" s="190"/>
      <c r="B117" s="178"/>
      <c r="C117" s="177"/>
      <c r="D117" s="177"/>
      <c r="E117" s="178"/>
      <c r="F117" s="173"/>
      <c r="G117" s="173"/>
      <c r="H117" s="173"/>
      <c r="I117" s="27" t="s">
        <v>77</v>
      </c>
      <c r="J117" s="182"/>
      <c r="K117" s="26" t="s">
        <v>34</v>
      </c>
      <c r="L117" s="27"/>
      <c r="M117" s="27"/>
      <c r="N117" s="27"/>
      <c r="O117" s="33"/>
      <c r="P117" s="33"/>
      <c r="Q117" s="108">
        <v>1.108E-2</v>
      </c>
      <c r="R117" s="108">
        <v>1.1795999999999999E-2</v>
      </c>
      <c r="S117" s="21"/>
      <c r="T117" s="42">
        <f t="shared" si="16"/>
        <v>2.2876000000000001E-2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s="16" customFormat="1" ht="15" customHeight="1" x14ac:dyDescent="0.25">
      <c r="A118" s="190"/>
      <c r="B118" s="12" t="s">
        <v>220</v>
      </c>
      <c r="C118" s="13"/>
      <c r="D118" s="13"/>
      <c r="E118" s="13"/>
      <c r="F118" s="13"/>
      <c r="G118" s="13"/>
      <c r="H118" s="13"/>
      <c r="I118" s="14"/>
      <c r="J118" s="14"/>
      <c r="K118" s="14"/>
      <c r="L118" s="74">
        <f t="shared" ref="L118:T118" si="17">SUM(L102:L117)</f>
        <v>0</v>
      </c>
      <c r="M118" s="74">
        <f t="shared" si="17"/>
        <v>0</v>
      </c>
      <c r="N118" s="74">
        <f t="shared" si="17"/>
        <v>0</v>
      </c>
      <c r="O118" s="74">
        <f t="shared" si="17"/>
        <v>0</v>
      </c>
      <c r="P118" s="74">
        <f t="shared" si="17"/>
        <v>0</v>
      </c>
      <c r="Q118" s="113">
        <f t="shared" si="17"/>
        <v>1.3132372999999999</v>
      </c>
      <c r="R118" s="113">
        <f t="shared" si="17"/>
        <v>1.2583955</v>
      </c>
      <c r="S118" s="113">
        <f t="shared" si="17"/>
        <v>0</v>
      </c>
      <c r="T118" s="113">
        <f t="shared" si="17"/>
        <v>2.5716327999999997</v>
      </c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</row>
    <row r="119" spans="1:58" s="17" customFormat="1" ht="15" customHeight="1" x14ac:dyDescent="0.25">
      <c r="A119" s="184" t="s">
        <v>171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6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s="11" customFormat="1" ht="15" customHeight="1" x14ac:dyDescent="0.25">
      <c r="A120" s="170">
        <v>10</v>
      </c>
      <c r="B120" s="163" t="s">
        <v>120</v>
      </c>
      <c r="C120" s="170" t="s">
        <v>74</v>
      </c>
      <c r="D120" s="170" t="s">
        <v>75</v>
      </c>
      <c r="E120" s="168" t="s">
        <v>171</v>
      </c>
      <c r="F120" s="169" t="s">
        <v>166</v>
      </c>
      <c r="G120" s="169" t="s">
        <v>167</v>
      </c>
      <c r="H120" s="169" t="s">
        <v>168</v>
      </c>
      <c r="I120" s="27" t="s">
        <v>77</v>
      </c>
      <c r="J120" s="168">
        <v>456</v>
      </c>
      <c r="K120" s="26" t="s">
        <v>2</v>
      </c>
      <c r="L120" s="10"/>
      <c r="M120" s="10"/>
      <c r="N120" s="10"/>
      <c r="O120" s="10"/>
      <c r="P120" s="72"/>
      <c r="Q120" s="33">
        <v>24.803000000000001</v>
      </c>
      <c r="R120" s="33">
        <v>19.105</v>
      </c>
      <c r="S120" s="21"/>
      <c r="T120" s="21">
        <f>R120+Q120</f>
        <v>43.908000000000001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s="11" customFormat="1" ht="15" customHeight="1" x14ac:dyDescent="0.25">
      <c r="A121" s="170"/>
      <c r="B121" s="163"/>
      <c r="C121" s="170"/>
      <c r="D121" s="170"/>
      <c r="E121" s="168"/>
      <c r="F121" s="169"/>
      <c r="G121" s="169"/>
      <c r="H121" s="169"/>
      <c r="I121" s="27" t="s">
        <v>77</v>
      </c>
      <c r="J121" s="168"/>
      <c r="K121" s="26" t="s">
        <v>25</v>
      </c>
      <c r="L121" s="10"/>
      <c r="M121" s="10"/>
      <c r="N121" s="10"/>
      <c r="O121" s="10"/>
      <c r="P121" s="72"/>
      <c r="Q121" s="33">
        <v>27.015999999999998</v>
      </c>
      <c r="R121" s="33">
        <v>27.962</v>
      </c>
      <c r="S121" s="21"/>
      <c r="T121" s="21">
        <f>R121+Q121</f>
        <v>54.977999999999994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s="11" customFormat="1" ht="15" customHeight="1" x14ac:dyDescent="0.25">
      <c r="A122" s="170"/>
      <c r="B122" s="163"/>
      <c r="C122" s="170"/>
      <c r="D122" s="170"/>
      <c r="E122" s="168"/>
      <c r="F122" s="169"/>
      <c r="G122" s="169"/>
      <c r="H122" s="169"/>
      <c r="I122" s="27" t="s">
        <v>77</v>
      </c>
      <c r="J122" s="168"/>
      <c r="K122" s="26" t="s">
        <v>4</v>
      </c>
      <c r="L122" s="10"/>
      <c r="M122" s="10"/>
      <c r="N122" s="10"/>
      <c r="O122" s="10"/>
      <c r="P122" s="72"/>
      <c r="Q122" s="33">
        <v>11.747999999999999</v>
      </c>
      <c r="R122" s="33"/>
      <c r="S122" s="21"/>
      <c r="T122" s="21">
        <f>Q122</f>
        <v>11.747999999999999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s="11" customFormat="1" ht="15" customHeight="1" x14ac:dyDescent="0.25">
      <c r="A123" s="170"/>
      <c r="B123" s="163" t="s">
        <v>121</v>
      </c>
      <c r="C123" s="170"/>
      <c r="D123" s="170"/>
      <c r="E123" s="168"/>
      <c r="F123" s="169"/>
      <c r="G123" s="169"/>
      <c r="H123" s="169"/>
      <c r="I123" s="27" t="s">
        <v>77</v>
      </c>
      <c r="J123" s="168">
        <v>457</v>
      </c>
      <c r="K123" s="26" t="s">
        <v>2</v>
      </c>
      <c r="L123" s="10"/>
      <c r="M123" s="10"/>
      <c r="N123" s="10"/>
      <c r="O123" s="10"/>
      <c r="P123" s="72"/>
      <c r="Q123" s="33">
        <v>13.6851</v>
      </c>
      <c r="R123" s="33">
        <v>17.997599999999998</v>
      </c>
      <c r="S123" s="21"/>
      <c r="T123" s="21">
        <f>R123+Q123</f>
        <v>31.682699999999997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s="11" customFormat="1" ht="15" customHeight="1" x14ac:dyDescent="0.25">
      <c r="A124" s="170"/>
      <c r="B124" s="163"/>
      <c r="C124" s="170"/>
      <c r="D124" s="170"/>
      <c r="E124" s="168"/>
      <c r="F124" s="169"/>
      <c r="G124" s="169"/>
      <c r="H124" s="169"/>
      <c r="I124" s="27" t="s">
        <v>77</v>
      </c>
      <c r="J124" s="168"/>
      <c r="K124" s="26" t="s">
        <v>23</v>
      </c>
      <c r="L124" s="10"/>
      <c r="M124" s="10"/>
      <c r="N124" s="10"/>
      <c r="O124" s="10"/>
      <c r="P124" s="72"/>
      <c r="Q124" s="33">
        <v>2.9123000000000001</v>
      </c>
      <c r="R124" s="33">
        <v>4.6077000000000004</v>
      </c>
      <c r="S124" s="21"/>
      <c r="T124" s="21">
        <f>Q124+R124</f>
        <v>7.5200000000000005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s="11" customFormat="1" ht="15" customHeight="1" x14ac:dyDescent="0.25">
      <c r="A125" s="170"/>
      <c r="B125" s="163"/>
      <c r="C125" s="170"/>
      <c r="D125" s="170"/>
      <c r="E125" s="168"/>
      <c r="F125" s="169"/>
      <c r="G125" s="169"/>
      <c r="H125" s="169"/>
      <c r="I125" s="27" t="s">
        <v>77</v>
      </c>
      <c r="J125" s="168"/>
      <c r="K125" s="26" t="s">
        <v>17</v>
      </c>
      <c r="L125" s="10"/>
      <c r="M125" s="10"/>
      <c r="N125" s="10"/>
      <c r="O125" s="10"/>
      <c r="P125" s="72"/>
      <c r="Q125" s="33">
        <v>301.58999999999997</v>
      </c>
      <c r="R125" s="33">
        <v>189.75970000000001</v>
      </c>
      <c r="S125" s="21"/>
      <c r="T125" s="21">
        <f>R125+Q125</f>
        <v>491.34969999999998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s="11" customFormat="1" ht="15" customHeight="1" x14ac:dyDescent="0.25">
      <c r="A126" s="170"/>
      <c r="B126" s="163"/>
      <c r="C126" s="170"/>
      <c r="D126" s="170"/>
      <c r="E126" s="168"/>
      <c r="F126" s="169"/>
      <c r="G126" s="169"/>
      <c r="H126" s="169"/>
      <c r="I126" s="27" t="s">
        <v>77</v>
      </c>
      <c r="J126" s="168"/>
      <c r="K126" s="26" t="s">
        <v>18</v>
      </c>
      <c r="L126" s="10"/>
      <c r="M126" s="10"/>
      <c r="N126" s="10"/>
      <c r="O126" s="10"/>
      <c r="P126" s="72"/>
      <c r="Q126" s="33">
        <v>24.646899999999999</v>
      </c>
      <c r="R126" s="33"/>
      <c r="S126" s="21"/>
      <c r="T126" s="21">
        <f>Q126</f>
        <v>24.646899999999999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15" customHeight="1" x14ac:dyDescent="0.25">
      <c r="A127" s="170"/>
      <c r="B127" s="163" t="s">
        <v>122</v>
      </c>
      <c r="C127" s="170"/>
      <c r="D127" s="170"/>
      <c r="E127" s="168"/>
      <c r="F127" s="169"/>
      <c r="G127" s="169"/>
      <c r="H127" s="169"/>
      <c r="I127" s="27" t="s">
        <v>77</v>
      </c>
      <c r="J127" s="168">
        <v>463</v>
      </c>
      <c r="K127" s="26" t="s">
        <v>2</v>
      </c>
      <c r="L127" s="27"/>
      <c r="M127" s="27"/>
      <c r="N127" s="27"/>
      <c r="O127" s="27"/>
      <c r="P127" s="33"/>
      <c r="Q127" s="33">
        <v>25.885999999999999</v>
      </c>
      <c r="R127" s="33">
        <v>67.771100000000004</v>
      </c>
      <c r="S127" s="42"/>
      <c r="T127" s="42">
        <f>R127+Q127</f>
        <v>93.6571</v>
      </c>
    </row>
    <row r="128" spans="1:58" ht="15" customHeight="1" x14ac:dyDescent="0.25">
      <c r="A128" s="170"/>
      <c r="B128" s="163"/>
      <c r="C128" s="170"/>
      <c r="D128" s="170"/>
      <c r="E128" s="168"/>
      <c r="F128" s="169"/>
      <c r="G128" s="169"/>
      <c r="H128" s="169"/>
      <c r="I128" s="27" t="s">
        <v>77</v>
      </c>
      <c r="J128" s="168"/>
      <c r="K128" s="26" t="s">
        <v>14</v>
      </c>
      <c r="L128" s="27"/>
      <c r="M128" s="27"/>
      <c r="N128" s="27"/>
      <c r="O128" s="27"/>
      <c r="P128" s="33"/>
      <c r="Q128" s="33"/>
      <c r="R128" s="33">
        <v>36.840899999999998</v>
      </c>
      <c r="S128" s="42"/>
      <c r="T128" s="42">
        <f>R128</f>
        <v>36.840899999999998</v>
      </c>
    </row>
    <row r="129" spans="1:55" ht="15" customHeight="1" x14ac:dyDescent="0.25">
      <c r="A129" s="170"/>
      <c r="B129" s="163"/>
      <c r="C129" s="170"/>
      <c r="D129" s="170"/>
      <c r="E129" s="168"/>
      <c r="F129" s="169"/>
      <c r="G129" s="169"/>
      <c r="H129" s="169"/>
      <c r="I129" s="27" t="s">
        <v>77</v>
      </c>
      <c r="J129" s="168"/>
      <c r="K129" s="26" t="s">
        <v>4</v>
      </c>
      <c r="L129" s="27"/>
      <c r="M129" s="27"/>
      <c r="N129" s="27"/>
      <c r="O129" s="27"/>
      <c r="P129" s="33"/>
      <c r="Q129" s="33">
        <v>1.5</v>
      </c>
      <c r="R129" s="33">
        <v>5.3657000000000004</v>
      </c>
      <c r="S129" s="42"/>
      <c r="T129" s="42">
        <f>R129+Q129</f>
        <v>6.8657000000000004</v>
      </c>
    </row>
    <row r="130" spans="1:55" ht="15" customHeight="1" x14ac:dyDescent="0.25">
      <c r="A130" s="170"/>
      <c r="B130" s="163"/>
      <c r="C130" s="170"/>
      <c r="D130" s="170"/>
      <c r="E130" s="168"/>
      <c r="F130" s="169"/>
      <c r="G130" s="169"/>
      <c r="H130" s="169"/>
      <c r="I130" s="27" t="s">
        <v>77</v>
      </c>
      <c r="J130" s="168"/>
      <c r="K130" s="26" t="s">
        <v>36</v>
      </c>
      <c r="L130" s="27"/>
      <c r="M130" s="27"/>
      <c r="N130" s="27"/>
      <c r="O130" s="27"/>
      <c r="P130" s="33"/>
      <c r="Q130" s="33"/>
      <c r="R130" s="33">
        <v>13.423999999999999</v>
      </c>
      <c r="S130" s="42"/>
      <c r="T130" s="42">
        <f>R130</f>
        <v>13.423999999999999</v>
      </c>
    </row>
    <row r="131" spans="1:55" s="11" customFormat="1" ht="15" customHeight="1" x14ac:dyDescent="0.25">
      <c r="A131" s="170"/>
      <c r="B131" s="163" t="s">
        <v>123</v>
      </c>
      <c r="C131" s="170"/>
      <c r="D131" s="170"/>
      <c r="E131" s="168"/>
      <c r="F131" s="169"/>
      <c r="G131" s="169"/>
      <c r="H131" s="169"/>
      <c r="I131" s="27" t="s">
        <v>77</v>
      </c>
      <c r="J131" s="168">
        <v>124</v>
      </c>
      <c r="K131" s="26" t="s">
        <v>2</v>
      </c>
      <c r="L131" s="10"/>
      <c r="M131" s="10"/>
      <c r="N131" s="10"/>
      <c r="O131" s="10"/>
      <c r="P131" s="33">
        <v>40.482100000000003</v>
      </c>
      <c r="Q131" s="33">
        <v>43.448999999999998</v>
      </c>
      <c r="R131" s="33">
        <v>42.886899999999997</v>
      </c>
      <c r="S131" s="21"/>
      <c r="T131" s="21">
        <f>R131+Q131+P131</f>
        <v>126.818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s="11" customFormat="1" ht="15" customHeight="1" x14ac:dyDescent="0.25">
      <c r="A132" s="170"/>
      <c r="B132" s="163"/>
      <c r="C132" s="170"/>
      <c r="D132" s="170"/>
      <c r="E132" s="168"/>
      <c r="F132" s="169"/>
      <c r="G132" s="169"/>
      <c r="H132" s="169"/>
      <c r="I132" s="27" t="s">
        <v>77</v>
      </c>
      <c r="J132" s="168"/>
      <c r="K132" s="26" t="s">
        <v>20</v>
      </c>
      <c r="L132" s="10"/>
      <c r="M132" s="10"/>
      <c r="N132" s="10"/>
      <c r="O132" s="10"/>
      <c r="P132" s="33">
        <v>0.38500000000000001</v>
      </c>
      <c r="Q132" s="33">
        <v>15.987299999999999</v>
      </c>
      <c r="R132" s="33">
        <v>34.884999999999998</v>
      </c>
      <c r="S132" s="21"/>
      <c r="T132" s="21">
        <f>R132+Q132+P132</f>
        <v>51.257299999999994</v>
      </c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s="11" customFormat="1" ht="15" customHeight="1" x14ac:dyDescent="0.25">
      <c r="A133" s="170"/>
      <c r="B133" s="163"/>
      <c r="C133" s="170"/>
      <c r="D133" s="170"/>
      <c r="E133" s="168"/>
      <c r="F133" s="169"/>
      <c r="G133" s="169"/>
      <c r="H133" s="169"/>
      <c r="I133" s="27" t="s">
        <v>77</v>
      </c>
      <c r="J133" s="168"/>
      <c r="K133" s="26" t="s">
        <v>22</v>
      </c>
      <c r="L133" s="10"/>
      <c r="M133" s="10"/>
      <c r="N133" s="10"/>
      <c r="O133" s="10"/>
      <c r="P133" s="33">
        <v>0.41499999999999998</v>
      </c>
      <c r="Q133" s="33">
        <v>0.35699999999999998</v>
      </c>
      <c r="R133" s="33">
        <v>0.39229999999999998</v>
      </c>
      <c r="S133" s="21"/>
      <c r="T133" s="21">
        <f>R133+Q133+P133</f>
        <v>1.1642999999999999</v>
      </c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s="11" customFormat="1" ht="15" customHeight="1" x14ac:dyDescent="0.25">
      <c r="A134" s="170"/>
      <c r="B134" s="163"/>
      <c r="C134" s="170"/>
      <c r="D134" s="170"/>
      <c r="E134" s="168"/>
      <c r="F134" s="169"/>
      <c r="G134" s="169"/>
      <c r="H134" s="169"/>
      <c r="I134" s="27" t="s">
        <v>77</v>
      </c>
      <c r="J134" s="168"/>
      <c r="K134" s="26" t="s">
        <v>33</v>
      </c>
      <c r="L134" s="10"/>
      <c r="M134" s="10"/>
      <c r="N134" s="10"/>
      <c r="O134" s="10"/>
      <c r="P134" s="33">
        <v>14.987</v>
      </c>
      <c r="Q134" s="33"/>
      <c r="R134" s="33">
        <v>29.490200000000002</v>
      </c>
      <c r="S134" s="21"/>
      <c r="T134" s="21">
        <f>R134+P134</f>
        <v>44.477200000000003</v>
      </c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s="11" customFormat="1" ht="15" customHeight="1" x14ac:dyDescent="0.25">
      <c r="A135" s="170"/>
      <c r="B135" s="163"/>
      <c r="C135" s="170"/>
      <c r="D135" s="170"/>
      <c r="E135" s="168"/>
      <c r="F135" s="169"/>
      <c r="G135" s="169"/>
      <c r="H135" s="169"/>
      <c r="I135" s="27" t="s">
        <v>77</v>
      </c>
      <c r="J135" s="168"/>
      <c r="K135" s="26" t="s">
        <v>5</v>
      </c>
      <c r="L135" s="10"/>
      <c r="M135" s="10"/>
      <c r="N135" s="10"/>
      <c r="O135" s="10"/>
      <c r="P135" s="121">
        <v>4.34</v>
      </c>
      <c r="Q135" s="33"/>
      <c r="R135" s="33"/>
      <c r="S135" s="21"/>
      <c r="T135" s="21">
        <f>P135</f>
        <v>4.34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s="11" customFormat="1" ht="15" customHeight="1" x14ac:dyDescent="0.25">
      <c r="A136" s="170"/>
      <c r="B136" s="163" t="s">
        <v>124</v>
      </c>
      <c r="C136" s="170"/>
      <c r="D136" s="170"/>
      <c r="E136" s="168"/>
      <c r="F136" s="169"/>
      <c r="G136" s="169"/>
      <c r="H136" s="169"/>
      <c r="I136" s="27" t="s">
        <v>77</v>
      </c>
      <c r="J136" s="168">
        <v>112</v>
      </c>
      <c r="K136" s="26" t="s">
        <v>2</v>
      </c>
      <c r="L136" s="10"/>
      <c r="M136" s="10"/>
      <c r="N136" s="10"/>
      <c r="O136" s="10"/>
      <c r="P136" s="33">
        <v>30.762</v>
      </c>
      <c r="Q136" s="33">
        <v>31.692399999999999</v>
      </c>
      <c r="R136" s="33">
        <v>36.930199999999999</v>
      </c>
      <c r="S136" s="21"/>
      <c r="T136" s="21">
        <f>R136+Q136+P136</f>
        <v>99.384600000000006</v>
      </c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s="11" customFormat="1" ht="15" customHeight="1" x14ac:dyDescent="0.25">
      <c r="A137" s="170"/>
      <c r="B137" s="163"/>
      <c r="C137" s="170"/>
      <c r="D137" s="170"/>
      <c r="E137" s="168"/>
      <c r="F137" s="169"/>
      <c r="G137" s="169"/>
      <c r="H137" s="169"/>
      <c r="I137" s="27" t="s">
        <v>77</v>
      </c>
      <c r="J137" s="168"/>
      <c r="K137" s="26" t="s">
        <v>3</v>
      </c>
      <c r="L137" s="10"/>
      <c r="M137" s="10"/>
      <c r="N137" s="10"/>
      <c r="O137" s="10"/>
      <c r="P137" s="33">
        <v>0.39550000000000002</v>
      </c>
      <c r="Q137" s="33"/>
      <c r="R137" s="33">
        <v>0.19989999999999999</v>
      </c>
      <c r="S137" s="21"/>
      <c r="T137" s="21">
        <f>R137+P137</f>
        <v>0.59540000000000004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s="11" customFormat="1" ht="17.25" customHeight="1" x14ac:dyDescent="0.25">
      <c r="A138" s="170"/>
      <c r="B138" s="163" t="s">
        <v>125</v>
      </c>
      <c r="C138" s="170"/>
      <c r="D138" s="170"/>
      <c r="E138" s="168"/>
      <c r="F138" s="169"/>
      <c r="G138" s="169"/>
      <c r="H138" s="169"/>
      <c r="I138" s="27" t="s">
        <v>77</v>
      </c>
      <c r="J138" s="168">
        <v>472</v>
      </c>
      <c r="K138" s="26" t="s">
        <v>2</v>
      </c>
      <c r="L138" s="10"/>
      <c r="M138" s="10"/>
      <c r="N138" s="10"/>
      <c r="O138" s="10"/>
      <c r="P138" s="72"/>
      <c r="Q138" s="33">
        <v>27.883700000000001</v>
      </c>
      <c r="R138" s="33">
        <v>33.4191</v>
      </c>
      <c r="S138" s="21"/>
      <c r="T138" s="21">
        <f>R138+Q138</f>
        <v>61.302800000000005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s="11" customFormat="1" ht="15" customHeight="1" x14ac:dyDescent="0.25">
      <c r="A139" s="170"/>
      <c r="B139" s="163"/>
      <c r="C139" s="170"/>
      <c r="D139" s="170"/>
      <c r="E139" s="168"/>
      <c r="F139" s="169"/>
      <c r="G139" s="169"/>
      <c r="H139" s="169"/>
      <c r="I139" s="27" t="s">
        <v>77</v>
      </c>
      <c r="J139" s="168"/>
      <c r="K139" s="26" t="s">
        <v>3</v>
      </c>
      <c r="L139" s="10"/>
      <c r="M139" s="10"/>
      <c r="N139" s="10"/>
      <c r="O139" s="10"/>
      <c r="P139" s="72"/>
      <c r="Q139" s="33">
        <v>2348.8560000000002</v>
      </c>
      <c r="R139" s="33">
        <v>2014.3824</v>
      </c>
      <c r="S139" s="21"/>
      <c r="T139" s="21">
        <f>R139+Q139</f>
        <v>4363.2384000000002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s="11" customFormat="1" ht="15" customHeight="1" x14ac:dyDescent="0.25">
      <c r="A140" s="170"/>
      <c r="B140" s="163"/>
      <c r="C140" s="170"/>
      <c r="D140" s="170"/>
      <c r="E140" s="168"/>
      <c r="F140" s="169"/>
      <c r="G140" s="169"/>
      <c r="H140" s="169"/>
      <c r="I140" s="27" t="s">
        <v>77</v>
      </c>
      <c r="J140" s="168"/>
      <c r="K140" s="26" t="s">
        <v>14</v>
      </c>
      <c r="L140" s="10"/>
      <c r="M140" s="10"/>
      <c r="N140" s="10"/>
      <c r="O140" s="10"/>
      <c r="P140" s="72"/>
      <c r="Q140" s="33">
        <v>236.81469999999999</v>
      </c>
      <c r="R140" s="33">
        <v>861.2595</v>
      </c>
      <c r="S140" s="21"/>
      <c r="T140" s="21">
        <f>R140+Q140</f>
        <v>1098.0742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s="11" customFormat="1" ht="15" customHeight="1" x14ac:dyDescent="0.25">
      <c r="A141" s="170"/>
      <c r="B141" s="163"/>
      <c r="C141" s="170"/>
      <c r="D141" s="170"/>
      <c r="E141" s="168"/>
      <c r="F141" s="169"/>
      <c r="G141" s="169"/>
      <c r="H141" s="169"/>
      <c r="I141" s="27" t="s">
        <v>77</v>
      </c>
      <c r="J141" s="168"/>
      <c r="K141" s="26" t="s">
        <v>39</v>
      </c>
      <c r="L141" s="10"/>
      <c r="M141" s="10"/>
      <c r="N141" s="10"/>
      <c r="O141" s="10"/>
      <c r="P141" s="72"/>
      <c r="Q141" s="33"/>
      <c r="R141" s="33">
        <v>532.45029999999997</v>
      </c>
      <c r="S141" s="21"/>
      <c r="T141" s="21">
        <f>R141</f>
        <v>532.45029999999997</v>
      </c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s="11" customFormat="1" ht="15" customHeight="1" x14ac:dyDescent="0.25">
      <c r="A142" s="170"/>
      <c r="B142" s="163"/>
      <c r="C142" s="170"/>
      <c r="D142" s="170"/>
      <c r="E142" s="168"/>
      <c r="F142" s="169"/>
      <c r="G142" s="169"/>
      <c r="H142" s="169"/>
      <c r="I142" s="27" t="s">
        <v>77</v>
      </c>
      <c r="J142" s="168"/>
      <c r="K142" s="26" t="s">
        <v>15</v>
      </c>
      <c r="L142" s="10"/>
      <c r="M142" s="10"/>
      <c r="N142" s="10"/>
      <c r="O142" s="10"/>
      <c r="P142" s="72"/>
      <c r="Q142" s="33">
        <v>458.94580000000002</v>
      </c>
      <c r="R142" s="33"/>
      <c r="S142" s="21"/>
      <c r="T142" s="21">
        <f>Q142</f>
        <v>458.94580000000002</v>
      </c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s="11" customFormat="1" ht="15" customHeight="1" x14ac:dyDescent="0.25">
      <c r="A143" s="170"/>
      <c r="B143" s="163"/>
      <c r="C143" s="170"/>
      <c r="D143" s="170"/>
      <c r="E143" s="168"/>
      <c r="F143" s="169"/>
      <c r="G143" s="169"/>
      <c r="H143" s="169"/>
      <c r="I143" s="27" t="s">
        <v>77</v>
      </c>
      <c r="J143" s="168">
        <v>124</v>
      </c>
      <c r="K143" s="26" t="s">
        <v>2</v>
      </c>
      <c r="L143" s="10"/>
      <c r="M143" s="10"/>
      <c r="N143" s="10"/>
      <c r="O143" s="10"/>
      <c r="P143" s="33">
        <v>32.387099999999997</v>
      </c>
      <c r="Q143" s="33">
        <v>36.048299999999998</v>
      </c>
      <c r="R143" s="33">
        <v>35.701500000000003</v>
      </c>
      <c r="S143" s="21"/>
      <c r="T143" s="21">
        <f>R143+Q143+P143</f>
        <v>104.1369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s="11" customFormat="1" ht="15" customHeight="1" x14ac:dyDescent="0.25">
      <c r="A144" s="170"/>
      <c r="B144" s="163" t="s">
        <v>126</v>
      </c>
      <c r="C144" s="170"/>
      <c r="D144" s="170"/>
      <c r="E144" s="168"/>
      <c r="F144" s="169"/>
      <c r="G144" s="169"/>
      <c r="H144" s="169"/>
      <c r="I144" s="27" t="s">
        <v>77</v>
      </c>
      <c r="J144" s="168"/>
      <c r="K144" s="26" t="s">
        <v>19</v>
      </c>
      <c r="L144" s="10"/>
      <c r="M144" s="10"/>
      <c r="N144" s="10"/>
      <c r="O144" s="10"/>
      <c r="P144" s="33">
        <v>2.9182000000000001</v>
      </c>
      <c r="Q144" s="33">
        <v>2.3218999999999999</v>
      </c>
      <c r="R144" s="33">
        <v>24.8444</v>
      </c>
      <c r="S144" s="21"/>
      <c r="T144" s="21">
        <f>R144+Q144+P144</f>
        <v>30.084499999999998</v>
      </c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s="11" customFormat="1" ht="15" customHeight="1" x14ac:dyDescent="0.25">
      <c r="A145" s="170"/>
      <c r="B145" s="163"/>
      <c r="C145" s="170"/>
      <c r="D145" s="170"/>
      <c r="E145" s="168"/>
      <c r="F145" s="169"/>
      <c r="G145" s="169"/>
      <c r="H145" s="169"/>
      <c r="I145" s="27" t="s">
        <v>77</v>
      </c>
      <c r="J145" s="168"/>
      <c r="K145" s="26" t="s">
        <v>23</v>
      </c>
      <c r="L145" s="10"/>
      <c r="M145" s="10"/>
      <c r="N145" s="10"/>
      <c r="O145" s="10"/>
      <c r="P145" s="33">
        <v>1.0097</v>
      </c>
      <c r="Q145" s="33">
        <v>1.2</v>
      </c>
      <c r="R145" s="33">
        <v>2.0657999999999999</v>
      </c>
      <c r="S145" s="21"/>
      <c r="T145" s="21">
        <f>R145+Q145+P145</f>
        <v>4.2754999999999992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s="11" customFormat="1" ht="15" customHeight="1" x14ac:dyDescent="0.25">
      <c r="A146" s="170"/>
      <c r="B146" s="163"/>
      <c r="C146" s="170"/>
      <c r="D146" s="170"/>
      <c r="E146" s="168"/>
      <c r="F146" s="169"/>
      <c r="G146" s="169"/>
      <c r="H146" s="169"/>
      <c r="I146" s="27" t="s">
        <v>77</v>
      </c>
      <c r="J146" s="168"/>
      <c r="K146" s="26" t="s">
        <v>20</v>
      </c>
      <c r="L146" s="10"/>
      <c r="M146" s="10"/>
      <c r="N146" s="10"/>
      <c r="O146" s="10"/>
      <c r="P146" s="33"/>
      <c r="Q146" s="33">
        <v>3.5779000000000001</v>
      </c>
      <c r="R146" s="33">
        <v>4.6177999999999999</v>
      </c>
      <c r="S146" s="21"/>
      <c r="T146" s="21">
        <f>R146+Q146</f>
        <v>8.1957000000000004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s="11" customFormat="1" ht="15" customHeight="1" x14ac:dyDescent="0.25">
      <c r="A147" s="170"/>
      <c r="B147" s="163"/>
      <c r="C147" s="170"/>
      <c r="D147" s="170"/>
      <c r="E147" s="168"/>
      <c r="F147" s="169"/>
      <c r="G147" s="169"/>
      <c r="H147" s="169"/>
      <c r="I147" s="27" t="s">
        <v>77</v>
      </c>
      <c r="J147" s="168"/>
      <c r="K147" s="26" t="s">
        <v>21</v>
      </c>
      <c r="L147" s="10"/>
      <c r="M147" s="10"/>
      <c r="N147" s="10"/>
      <c r="O147" s="10"/>
      <c r="P147" s="33"/>
      <c r="Q147" s="33"/>
      <c r="R147" s="33">
        <v>2.0630000000000002</v>
      </c>
      <c r="S147" s="21"/>
      <c r="T147" s="21">
        <f>R147</f>
        <v>2.0630000000000002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s="11" customFormat="1" ht="15" customHeight="1" x14ac:dyDescent="0.25">
      <c r="A148" s="170"/>
      <c r="B148" s="163"/>
      <c r="C148" s="170"/>
      <c r="D148" s="170"/>
      <c r="E148" s="168"/>
      <c r="F148" s="169"/>
      <c r="G148" s="169"/>
      <c r="H148" s="169"/>
      <c r="I148" s="27" t="s">
        <v>77</v>
      </c>
      <c r="J148" s="168"/>
      <c r="K148" s="26" t="s">
        <v>22</v>
      </c>
      <c r="L148" s="10"/>
      <c r="M148" s="10"/>
      <c r="N148" s="10"/>
      <c r="O148" s="10"/>
      <c r="P148" s="33">
        <v>7.8288000000000002</v>
      </c>
      <c r="Q148" s="33"/>
      <c r="R148" s="33"/>
      <c r="S148" s="21"/>
      <c r="T148" s="21">
        <f>P148</f>
        <v>7.8288000000000002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s="11" customFormat="1" ht="15" customHeight="1" x14ac:dyDescent="0.25">
      <c r="A149" s="170"/>
      <c r="B149" s="163"/>
      <c r="C149" s="170"/>
      <c r="D149" s="170"/>
      <c r="E149" s="168"/>
      <c r="F149" s="169"/>
      <c r="G149" s="169"/>
      <c r="H149" s="169"/>
      <c r="I149" s="27" t="s">
        <v>77</v>
      </c>
      <c r="J149" s="168"/>
      <c r="K149" s="26" t="s">
        <v>33</v>
      </c>
      <c r="L149" s="10"/>
      <c r="M149" s="10"/>
      <c r="N149" s="10"/>
      <c r="O149" s="10"/>
      <c r="P149" s="33"/>
      <c r="Q149" s="33"/>
      <c r="R149" s="33">
        <v>35.207500000000003</v>
      </c>
      <c r="S149" s="21"/>
      <c r="T149" s="21">
        <f>R149</f>
        <v>35.207500000000003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s="11" customFormat="1" ht="15" customHeight="1" x14ac:dyDescent="0.25">
      <c r="A150" s="170"/>
      <c r="B150" s="163"/>
      <c r="C150" s="170"/>
      <c r="D150" s="170"/>
      <c r="E150" s="168"/>
      <c r="F150" s="169"/>
      <c r="G150" s="169"/>
      <c r="H150" s="169"/>
      <c r="I150" s="27" t="s">
        <v>77</v>
      </c>
      <c r="J150" s="168"/>
      <c r="K150" s="26" t="s">
        <v>5</v>
      </c>
      <c r="L150" s="10"/>
      <c r="M150" s="10"/>
      <c r="N150" s="10"/>
      <c r="O150" s="10"/>
      <c r="P150" s="33">
        <v>1.61</v>
      </c>
      <c r="Q150" s="33">
        <v>2.0541</v>
      </c>
      <c r="R150" s="33">
        <v>2.0649000000000002</v>
      </c>
      <c r="S150" s="21"/>
      <c r="T150" s="21">
        <f>R150+Q150+P150</f>
        <v>5.7290000000000001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s="11" customFormat="1" ht="15" customHeight="1" x14ac:dyDescent="0.25">
      <c r="A151" s="170"/>
      <c r="B151" s="10" t="s">
        <v>127</v>
      </c>
      <c r="C151" s="170"/>
      <c r="D151" s="170"/>
      <c r="E151" s="168"/>
      <c r="F151" s="169"/>
      <c r="G151" s="169"/>
      <c r="H151" s="169"/>
      <c r="I151" s="27" t="s">
        <v>77</v>
      </c>
      <c r="J151" s="10"/>
      <c r="K151" s="26" t="s">
        <v>24</v>
      </c>
      <c r="L151" s="10"/>
      <c r="M151" s="10"/>
      <c r="N151" s="10"/>
      <c r="O151" s="10"/>
      <c r="P151" s="33"/>
      <c r="Q151" s="33">
        <v>100.0801</v>
      </c>
      <c r="R151" s="33">
        <v>144.29089999999999</v>
      </c>
      <c r="S151" s="21"/>
      <c r="T151" s="21">
        <f>R151+Q151</f>
        <v>244.37099999999998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s="11" customFormat="1" ht="15" customHeight="1" x14ac:dyDescent="0.25">
      <c r="A152" s="170"/>
      <c r="B152" s="168" t="s">
        <v>128</v>
      </c>
      <c r="C152" s="170"/>
      <c r="D152" s="170"/>
      <c r="E152" s="168"/>
      <c r="F152" s="169"/>
      <c r="G152" s="169"/>
      <c r="H152" s="169"/>
      <c r="I152" s="10" t="s">
        <v>77</v>
      </c>
      <c r="J152" s="168">
        <v>451</v>
      </c>
      <c r="K152" s="26" t="s">
        <v>2</v>
      </c>
      <c r="L152" s="10"/>
      <c r="M152" s="10"/>
      <c r="N152" s="10"/>
      <c r="O152" s="10"/>
      <c r="P152" s="33"/>
      <c r="Q152" s="33">
        <v>49.3504</v>
      </c>
      <c r="R152" s="33">
        <v>58.470199999999998</v>
      </c>
      <c r="S152" s="21"/>
      <c r="T152" s="21">
        <f>R152+Q152</f>
        <v>107.8206</v>
      </c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s="11" customFormat="1" ht="15" customHeight="1" x14ac:dyDescent="0.25">
      <c r="A153" s="170"/>
      <c r="B153" s="168"/>
      <c r="C153" s="170"/>
      <c r="D153" s="170"/>
      <c r="E153" s="168"/>
      <c r="F153" s="169"/>
      <c r="G153" s="169"/>
      <c r="H153" s="169"/>
      <c r="I153" s="10" t="s">
        <v>77</v>
      </c>
      <c r="J153" s="168"/>
      <c r="K153" s="26" t="s">
        <v>14</v>
      </c>
      <c r="L153" s="10"/>
      <c r="M153" s="10"/>
      <c r="N153" s="10"/>
      <c r="O153" s="10"/>
      <c r="P153" s="33"/>
      <c r="Q153" s="33">
        <v>56.542999999999999</v>
      </c>
      <c r="R153" s="33">
        <v>55.480499999999999</v>
      </c>
      <c r="S153" s="21"/>
      <c r="T153" s="21">
        <f>R153+Q153</f>
        <v>112.0235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s="11" customFormat="1" ht="15" customHeight="1" x14ac:dyDescent="0.25">
      <c r="A154" s="170"/>
      <c r="B154" s="168"/>
      <c r="C154" s="170"/>
      <c r="D154" s="170"/>
      <c r="E154" s="168"/>
      <c r="F154" s="169"/>
      <c r="G154" s="169"/>
      <c r="H154" s="169"/>
      <c r="I154" s="10" t="s">
        <v>77</v>
      </c>
      <c r="J154" s="168"/>
      <c r="K154" s="26" t="s">
        <v>4</v>
      </c>
      <c r="L154" s="10"/>
      <c r="M154" s="10"/>
      <c r="N154" s="10"/>
      <c r="O154" s="10"/>
      <c r="P154" s="33"/>
      <c r="Q154" s="33"/>
      <c r="R154" s="122">
        <v>0.03</v>
      </c>
      <c r="S154" s="21"/>
      <c r="T154" s="21">
        <f>R154</f>
        <v>0.03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s="11" customFormat="1" ht="15" customHeight="1" x14ac:dyDescent="0.25">
      <c r="A155" s="170"/>
      <c r="B155" s="168"/>
      <c r="C155" s="170"/>
      <c r="D155" s="170"/>
      <c r="E155" s="168"/>
      <c r="F155" s="169"/>
      <c r="G155" s="169"/>
      <c r="H155" s="169"/>
      <c r="I155" s="10" t="s">
        <v>77</v>
      </c>
      <c r="J155" s="168"/>
      <c r="K155" s="26" t="s">
        <v>36</v>
      </c>
      <c r="L155" s="10"/>
      <c r="M155" s="10"/>
      <c r="N155" s="10"/>
      <c r="O155" s="10"/>
      <c r="P155" s="33"/>
      <c r="Q155" s="33">
        <v>136.28880000000001</v>
      </c>
      <c r="R155" s="33">
        <v>190.26050000000001</v>
      </c>
      <c r="S155" s="21"/>
      <c r="T155" s="21">
        <f>R155+Q155</f>
        <v>326.54930000000002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s="11" customFormat="1" ht="15" customHeight="1" x14ac:dyDescent="0.25">
      <c r="A156" s="170"/>
      <c r="B156" s="168"/>
      <c r="C156" s="170"/>
      <c r="D156" s="170"/>
      <c r="E156" s="168"/>
      <c r="F156" s="169"/>
      <c r="G156" s="169"/>
      <c r="H156" s="169"/>
      <c r="I156" s="10" t="s">
        <v>77</v>
      </c>
      <c r="J156" s="168"/>
      <c r="K156" s="26" t="s">
        <v>42</v>
      </c>
      <c r="L156" s="10"/>
      <c r="M156" s="10"/>
      <c r="N156" s="10"/>
      <c r="O156" s="10"/>
      <c r="P156" s="33"/>
      <c r="Q156" s="33">
        <v>12.3133</v>
      </c>
      <c r="R156" s="33">
        <v>12.5929</v>
      </c>
      <c r="S156" s="21"/>
      <c r="T156" s="21">
        <f>R156+Q156</f>
        <v>24.906199999999998</v>
      </c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s="11" customFormat="1" ht="15" customHeight="1" x14ac:dyDescent="0.25">
      <c r="A157" s="170"/>
      <c r="B157" s="168"/>
      <c r="C157" s="170"/>
      <c r="D157" s="170"/>
      <c r="E157" s="168"/>
      <c r="F157" s="169"/>
      <c r="G157" s="169"/>
      <c r="H157" s="169"/>
      <c r="I157" s="10" t="s">
        <v>77</v>
      </c>
      <c r="J157" s="168"/>
      <c r="K157" s="26" t="s">
        <v>16</v>
      </c>
      <c r="L157" s="10"/>
      <c r="M157" s="10"/>
      <c r="N157" s="10"/>
      <c r="O157" s="10"/>
      <c r="P157" s="33"/>
      <c r="Q157" s="33">
        <v>27.617699999999999</v>
      </c>
      <c r="R157" s="33">
        <v>28.8371</v>
      </c>
      <c r="S157" s="21"/>
      <c r="T157" s="21">
        <f>R157+Q157</f>
        <v>56.454799999999999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s="11" customFormat="1" ht="15" customHeight="1" x14ac:dyDescent="0.25">
      <c r="A158" s="170"/>
      <c r="B158" s="168"/>
      <c r="C158" s="170"/>
      <c r="D158" s="170"/>
      <c r="E158" s="168"/>
      <c r="F158" s="169"/>
      <c r="G158" s="169"/>
      <c r="H158" s="169"/>
      <c r="I158" s="10" t="s">
        <v>77</v>
      </c>
      <c r="J158" s="168"/>
      <c r="K158" s="26" t="s">
        <v>37</v>
      </c>
      <c r="L158" s="10"/>
      <c r="M158" s="10"/>
      <c r="N158" s="10"/>
      <c r="O158" s="10"/>
      <c r="P158" s="33"/>
      <c r="Q158" s="33"/>
      <c r="R158" s="33">
        <v>8.0212000000000003</v>
      </c>
      <c r="S158" s="21"/>
      <c r="T158" s="21">
        <f>R158</f>
        <v>8.0212000000000003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s="11" customFormat="1" ht="15" customHeight="1" x14ac:dyDescent="0.25">
      <c r="A159" s="170"/>
      <c r="B159" s="168"/>
      <c r="C159" s="170"/>
      <c r="D159" s="170"/>
      <c r="E159" s="168"/>
      <c r="F159" s="169"/>
      <c r="G159" s="169"/>
      <c r="H159" s="169"/>
      <c r="I159" s="10" t="s">
        <v>77</v>
      </c>
      <c r="J159" s="168"/>
      <c r="K159" s="26" t="s">
        <v>44</v>
      </c>
      <c r="L159" s="10"/>
      <c r="M159" s="10"/>
      <c r="N159" s="10"/>
      <c r="O159" s="10"/>
      <c r="P159" s="33"/>
      <c r="Q159" s="33">
        <v>10.89</v>
      </c>
      <c r="R159" s="33"/>
      <c r="S159" s="21"/>
      <c r="T159" s="21">
        <f>Q159</f>
        <v>10.89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s="11" customFormat="1" ht="15" customHeight="1" x14ac:dyDescent="0.25">
      <c r="A160" s="170"/>
      <c r="B160" s="168"/>
      <c r="C160" s="170"/>
      <c r="D160" s="170"/>
      <c r="E160" s="168"/>
      <c r="F160" s="169"/>
      <c r="G160" s="169"/>
      <c r="H160" s="169"/>
      <c r="I160" s="10" t="s">
        <v>77</v>
      </c>
      <c r="J160" s="168"/>
      <c r="K160" s="26" t="s">
        <v>27</v>
      </c>
      <c r="L160" s="10"/>
      <c r="M160" s="10"/>
      <c r="N160" s="10"/>
      <c r="O160" s="10"/>
      <c r="P160" s="33"/>
      <c r="Q160" s="33">
        <v>9.17</v>
      </c>
      <c r="R160" s="33">
        <v>9.17</v>
      </c>
      <c r="S160" s="21"/>
      <c r="T160" s="21">
        <f>R160+Q160</f>
        <v>18.34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s="11" customFormat="1" ht="15" customHeight="1" x14ac:dyDescent="0.25">
      <c r="A161" s="170"/>
      <c r="B161" s="168"/>
      <c r="C161" s="170"/>
      <c r="D161" s="170"/>
      <c r="E161" s="168"/>
      <c r="F161" s="169"/>
      <c r="G161" s="169"/>
      <c r="H161" s="169"/>
      <c r="I161" s="10" t="s">
        <v>77</v>
      </c>
      <c r="J161" s="168"/>
      <c r="K161" s="26" t="s">
        <v>28</v>
      </c>
      <c r="L161" s="10"/>
      <c r="M161" s="10"/>
      <c r="N161" s="10"/>
      <c r="O161" s="10"/>
      <c r="P161" s="33"/>
      <c r="Q161" s="33">
        <v>43.720300000000002</v>
      </c>
      <c r="R161" s="33">
        <v>28.631599999999999</v>
      </c>
      <c r="S161" s="21"/>
      <c r="T161" s="21">
        <f>R161+Q161</f>
        <v>72.351900000000001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s="16" customFormat="1" ht="17.25" customHeight="1" x14ac:dyDescent="0.25">
      <c r="A162" s="170"/>
      <c r="B162" s="12" t="s">
        <v>129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74">
        <f t="shared" ref="L162:O162" si="18">SUM(L120:L161)</f>
        <v>0</v>
      </c>
      <c r="M162" s="74">
        <f t="shared" si="18"/>
        <v>0</v>
      </c>
      <c r="N162" s="74">
        <f t="shared" si="18"/>
        <v>0</v>
      </c>
      <c r="O162" s="74">
        <f t="shared" si="18"/>
        <v>0</v>
      </c>
      <c r="P162" s="15">
        <f>SUM(P120:P161)</f>
        <v>137.5204</v>
      </c>
      <c r="Q162" s="15">
        <f t="shared" ref="Q162:T162" si="19">SUM(Q120:Q161)</f>
        <v>4088.9489999999992</v>
      </c>
      <c r="R162" s="15">
        <f t="shared" si="19"/>
        <v>4611.4792999999991</v>
      </c>
      <c r="S162" s="113">
        <f t="shared" si="19"/>
        <v>0</v>
      </c>
      <c r="T162" s="15">
        <f t="shared" si="19"/>
        <v>8837.948699999999</v>
      </c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</row>
    <row r="163" spans="1:55" s="17" customFormat="1" ht="15" customHeight="1" x14ac:dyDescent="0.25">
      <c r="A163" s="167" t="s">
        <v>181</v>
      </c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s="11" customFormat="1" ht="14.45" customHeight="1" x14ac:dyDescent="0.25">
      <c r="A164" s="170">
        <v>11</v>
      </c>
      <c r="B164" s="163" t="s">
        <v>130</v>
      </c>
      <c r="C164" s="166" t="s">
        <v>74</v>
      </c>
      <c r="D164" s="166" t="s">
        <v>75</v>
      </c>
      <c r="E164" s="163" t="s">
        <v>181</v>
      </c>
      <c r="F164" s="163" t="s">
        <v>176</v>
      </c>
      <c r="G164" s="163" t="s">
        <v>177</v>
      </c>
      <c r="H164" s="163" t="s">
        <v>139</v>
      </c>
      <c r="I164" s="27" t="s">
        <v>77</v>
      </c>
      <c r="J164" s="165" t="s">
        <v>45</v>
      </c>
      <c r="K164" s="39" t="s">
        <v>2</v>
      </c>
      <c r="L164" s="27"/>
      <c r="M164" s="27"/>
      <c r="N164" s="27"/>
      <c r="O164" s="33"/>
      <c r="P164" s="33">
        <v>95.1</v>
      </c>
      <c r="Q164" s="33">
        <v>73.8</v>
      </c>
      <c r="R164" s="33">
        <v>81.400000000000006</v>
      </c>
      <c r="S164" s="33">
        <v>29.7</v>
      </c>
      <c r="T164" s="42">
        <f>S164+R164+Q164+P164</f>
        <v>280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s="11" customFormat="1" ht="15" customHeight="1" x14ac:dyDescent="0.25">
      <c r="A165" s="170"/>
      <c r="B165" s="163"/>
      <c r="C165" s="166"/>
      <c r="D165" s="166"/>
      <c r="E165" s="163"/>
      <c r="F165" s="163"/>
      <c r="G165" s="163"/>
      <c r="H165" s="163"/>
      <c r="I165" s="27" t="s">
        <v>77</v>
      </c>
      <c r="J165" s="165"/>
      <c r="K165" s="39" t="s">
        <v>3</v>
      </c>
      <c r="L165" s="27"/>
      <c r="M165" s="27"/>
      <c r="N165" s="27"/>
      <c r="O165" s="139"/>
      <c r="P165" s="33">
        <v>17.5</v>
      </c>
      <c r="Q165" s="33">
        <v>0.8</v>
      </c>
      <c r="R165" s="33">
        <v>0.2</v>
      </c>
      <c r="S165" s="33"/>
      <c r="T165" s="42">
        <f t="shared" ref="T165:T180" si="20">S165+R165+Q165+P165</f>
        <v>18.5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s="11" customFormat="1" ht="15" customHeight="1" x14ac:dyDescent="0.25">
      <c r="A166" s="170"/>
      <c r="B166" s="163"/>
      <c r="C166" s="166"/>
      <c r="D166" s="166"/>
      <c r="E166" s="163"/>
      <c r="F166" s="163"/>
      <c r="G166" s="163"/>
      <c r="H166" s="163"/>
      <c r="I166" s="27" t="s">
        <v>77</v>
      </c>
      <c r="J166" s="165"/>
      <c r="K166" s="39" t="s">
        <v>6</v>
      </c>
      <c r="L166" s="27"/>
      <c r="M166" s="27"/>
      <c r="N166" s="27"/>
      <c r="O166" s="27"/>
      <c r="P166" s="33"/>
      <c r="Q166" s="33"/>
      <c r="R166" s="33">
        <v>15.9</v>
      </c>
      <c r="S166" s="33"/>
      <c r="T166" s="42">
        <f t="shared" si="20"/>
        <v>15.9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s="11" customFormat="1" ht="14.45" customHeight="1" x14ac:dyDescent="0.25">
      <c r="A167" s="170"/>
      <c r="B167" s="163"/>
      <c r="C167" s="166"/>
      <c r="D167" s="166"/>
      <c r="E167" s="163"/>
      <c r="F167" s="163"/>
      <c r="G167" s="163"/>
      <c r="H167" s="163"/>
      <c r="I167" s="27" t="s">
        <v>77</v>
      </c>
      <c r="J167" s="165"/>
      <c r="K167" s="39" t="s">
        <v>4</v>
      </c>
      <c r="L167" s="27"/>
      <c r="M167" s="27"/>
      <c r="N167" s="27"/>
      <c r="O167" s="27"/>
      <c r="P167" s="33"/>
      <c r="Q167" s="33"/>
      <c r="R167" s="33"/>
      <c r="S167" s="33">
        <v>487.3</v>
      </c>
      <c r="T167" s="42">
        <f t="shared" si="20"/>
        <v>487.3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s="11" customFormat="1" ht="15" customHeight="1" x14ac:dyDescent="0.25">
      <c r="A168" s="170"/>
      <c r="B168" s="163"/>
      <c r="C168" s="166"/>
      <c r="D168" s="166"/>
      <c r="E168" s="163"/>
      <c r="F168" s="163"/>
      <c r="G168" s="163"/>
      <c r="H168" s="163"/>
      <c r="I168" s="27" t="s">
        <v>77</v>
      </c>
      <c r="J168" s="165"/>
      <c r="K168" s="39" t="s">
        <v>36</v>
      </c>
      <c r="L168" s="27"/>
      <c r="M168" s="27"/>
      <c r="N168" s="27"/>
      <c r="O168" s="27"/>
      <c r="P168" s="33"/>
      <c r="Q168" s="33"/>
      <c r="R168" s="33"/>
      <c r="S168" s="33">
        <v>64.3</v>
      </c>
      <c r="T168" s="42">
        <f t="shared" si="20"/>
        <v>64.3</v>
      </c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s="11" customFormat="1" ht="15" customHeight="1" x14ac:dyDescent="0.25">
      <c r="A169" s="170"/>
      <c r="B169" s="163"/>
      <c r="C169" s="166"/>
      <c r="D169" s="166"/>
      <c r="E169" s="163"/>
      <c r="F169" s="163"/>
      <c r="G169" s="163"/>
      <c r="H169" s="163"/>
      <c r="I169" s="27" t="s">
        <v>77</v>
      </c>
      <c r="J169" s="165"/>
      <c r="K169" s="39" t="s">
        <v>46</v>
      </c>
      <c r="L169" s="27"/>
      <c r="M169" s="27"/>
      <c r="N169" s="27"/>
      <c r="O169" s="27"/>
      <c r="P169" s="33"/>
      <c r="Q169" s="33"/>
      <c r="R169" s="33">
        <v>134</v>
      </c>
      <c r="S169" s="33"/>
      <c r="T169" s="42">
        <f t="shared" si="20"/>
        <v>134</v>
      </c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s="11" customFormat="1" ht="15" customHeight="1" x14ac:dyDescent="0.25">
      <c r="A170" s="170"/>
      <c r="B170" s="163" t="s">
        <v>131</v>
      </c>
      <c r="C170" s="166"/>
      <c r="D170" s="166"/>
      <c r="E170" s="163"/>
      <c r="F170" s="163"/>
      <c r="G170" s="163"/>
      <c r="H170" s="163"/>
      <c r="I170" s="27" t="s">
        <v>77</v>
      </c>
      <c r="J170" s="165" t="s">
        <v>47</v>
      </c>
      <c r="K170" s="39" t="s">
        <v>2</v>
      </c>
      <c r="L170" s="27"/>
      <c r="M170" s="27"/>
      <c r="N170" s="27"/>
      <c r="O170" s="27"/>
      <c r="P170" s="33">
        <v>61.8</v>
      </c>
      <c r="Q170" s="33">
        <v>54.5</v>
      </c>
      <c r="R170" s="33">
        <v>64.2</v>
      </c>
      <c r="S170" s="33">
        <v>34.200000000000003</v>
      </c>
      <c r="T170" s="42">
        <f t="shared" si="20"/>
        <v>214.7</v>
      </c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s="11" customFormat="1" ht="15" customHeight="1" x14ac:dyDescent="0.25">
      <c r="A171" s="170"/>
      <c r="B171" s="163"/>
      <c r="C171" s="166"/>
      <c r="D171" s="166"/>
      <c r="E171" s="163"/>
      <c r="F171" s="163"/>
      <c r="G171" s="163"/>
      <c r="H171" s="163"/>
      <c r="I171" s="27" t="s">
        <v>77</v>
      </c>
      <c r="J171" s="165"/>
      <c r="K171" s="39" t="s">
        <v>3</v>
      </c>
      <c r="L171" s="27"/>
      <c r="M171" s="27"/>
      <c r="N171" s="27"/>
      <c r="O171" s="27"/>
      <c r="P171" s="33"/>
      <c r="Q171" s="33">
        <v>1912</v>
      </c>
      <c r="R171" s="33">
        <v>5128</v>
      </c>
      <c r="S171" s="33">
        <v>1901</v>
      </c>
      <c r="T171" s="42">
        <f t="shared" si="20"/>
        <v>8941</v>
      </c>
      <c r="U171" s="234"/>
      <c r="V171" s="234"/>
      <c r="W171" s="234"/>
      <c r="X171" s="234"/>
      <c r="Y171" s="234"/>
      <c r="Z171" s="234"/>
      <c r="AA171" s="234"/>
      <c r="AB171" s="234"/>
      <c r="AC171" s="234"/>
      <c r="AD171" s="234"/>
      <c r="AE171" s="234"/>
      <c r="AF171" s="234"/>
      <c r="AG171" s="234"/>
      <c r="AH171" s="234"/>
      <c r="AI171" s="234"/>
      <c r="AJ171" s="234"/>
      <c r="AK171" s="234"/>
      <c r="AL171" s="234"/>
      <c r="AM171" s="234"/>
      <c r="AN171" s="234"/>
      <c r="AO171" s="234"/>
      <c r="AP171" s="234"/>
      <c r="AQ171" s="234"/>
      <c r="AR171" s="234"/>
      <c r="AS171" s="234"/>
      <c r="AT171" s="234"/>
      <c r="AU171" s="234"/>
      <c r="AV171" s="234"/>
      <c r="AW171" s="234"/>
      <c r="AX171" s="234"/>
      <c r="AY171" s="234"/>
      <c r="AZ171" s="234"/>
      <c r="BA171" s="234"/>
      <c r="BB171" s="234"/>
      <c r="BC171" s="234"/>
    </row>
    <row r="172" spans="1:55" s="11" customFormat="1" ht="15" customHeight="1" x14ac:dyDescent="0.25">
      <c r="A172" s="170"/>
      <c r="B172" s="163"/>
      <c r="C172" s="166"/>
      <c r="D172" s="166"/>
      <c r="E172" s="163"/>
      <c r="F172" s="163"/>
      <c r="G172" s="163"/>
      <c r="H172" s="163"/>
      <c r="I172" s="27" t="s">
        <v>77</v>
      </c>
      <c r="J172" s="165"/>
      <c r="K172" s="39" t="s">
        <v>14</v>
      </c>
      <c r="L172" s="27"/>
      <c r="M172" s="27"/>
      <c r="N172" s="27"/>
      <c r="O172" s="27"/>
      <c r="P172" s="33">
        <v>90</v>
      </c>
      <c r="Q172" s="33">
        <v>302.2</v>
      </c>
      <c r="R172" s="33">
        <v>4622</v>
      </c>
      <c r="S172" s="33">
        <v>707.5</v>
      </c>
      <c r="T172" s="42">
        <f t="shared" si="20"/>
        <v>5721.7</v>
      </c>
      <c r="U172" s="234"/>
      <c r="V172" s="234"/>
      <c r="W172" s="234"/>
      <c r="X172" s="234"/>
      <c r="Y172" s="234"/>
      <c r="Z172" s="234"/>
      <c r="AA172" s="234"/>
      <c r="AB172" s="234"/>
      <c r="AC172" s="234"/>
      <c r="AD172" s="234"/>
      <c r="AE172" s="234"/>
      <c r="AF172" s="234"/>
      <c r="AG172" s="234"/>
      <c r="AH172" s="234"/>
      <c r="AI172" s="234"/>
      <c r="AJ172" s="234"/>
      <c r="AK172" s="234"/>
      <c r="AL172" s="234"/>
      <c r="AM172" s="234"/>
      <c r="AN172" s="234"/>
      <c r="AO172" s="234"/>
      <c r="AP172" s="234"/>
      <c r="AQ172" s="234"/>
      <c r="AR172" s="234"/>
      <c r="AS172" s="234"/>
      <c r="AT172" s="234"/>
      <c r="AU172" s="234"/>
      <c r="AV172" s="234"/>
      <c r="AW172" s="234"/>
      <c r="AX172" s="234"/>
      <c r="AY172" s="234"/>
      <c r="AZ172" s="234"/>
      <c r="BA172" s="234"/>
      <c r="BB172" s="234"/>
      <c r="BC172" s="234"/>
    </row>
    <row r="173" spans="1:55" s="11" customFormat="1" ht="15" customHeight="1" x14ac:dyDescent="0.25">
      <c r="A173" s="170"/>
      <c r="B173" s="163"/>
      <c r="C173" s="166"/>
      <c r="D173" s="166"/>
      <c r="E173" s="163"/>
      <c r="F173" s="163"/>
      <c r="G173" s="163"/>
      <c r="H173" s="163"/>
      <c r="I173" s="27" t="s">
        <v>77</v>
      </c>
      <c r="J173" s="165"/>
      <c r="K173" s="39" t="s">
        <v>6</v>
      </c>
      <c r="L173" s="27"/>
      <c r="M173" s="27"/>
      <c r="N173" s="27"/>
      <c r="O173" s="27"/>
      <c r="P173" s="33">
        <v>24.2</v>
      </c>
      <c r="Q173" s="33">
        <v>251.7</v>
      </c>
      <c r="R173" s="33"/>
      <c r="S173" s="33"/>
      <c r="T173" s="42">
        <f t="shared" si="20"/>
        <v>275.89999999999998</v>
      </c>
      <c r="U173" s="234"/>
      <c r="V173" s="234"/>
      <c r="W173" s="234"/>
      <c r="X173" s="234"/>
      <c r="Y173" s="234"/>
      <c r="Z173" s="234"/>
      <c r="AA173" s="234"/>
      <c r="AB173" s="234"/>
      <c r="AC173" s="234"/>
      <c r="AD173" s="234"/>
      <c r="AE173" s="234"/>
      <c r="AF173" s="234"/>
      <c r="AG173" s="234"/>
      <c r="AH173" s="234"/>
      <c r="AI173" s="234"/>
      <c r="AJ173" s="234"/>
      <c r="AK173" s="234"/>
      <c r="AL173" s="234"/>
      <c r="AM173" s="234"/>
      <c r="AN173" s="234"/>
      <c r="AO173" s="234"/>
      <c r="AP173" s="234"/>
      <c r="AQ173" s="234"/>
      <c r="AR173" s="234"/>
      <c r="AS173" s="234"/>
      <c r="AT173" s="234"/>
      <c r="AU173" s="234"/>
      <c r="AV173" s="234"/>
      <c r="AW173" s="234"/>
      <c r="AX173" s="234"/>
      <c r="AY173" s="234"/>
      <c r="AZ173" s="234"/>
      <c r="BA173" s="234"/>
      <c r="BB173" s="234"/>
      <c r="BC173" s="234"/>
    </row>
    <row r="174" spans="1:55" s="11" customFormat="1" ht="15" customHeight="1" x14ac:dyDescent="0.25">
      <c r="A174" s="170"/>
      <c r="B174" s="163"/>
      <c r="C174" s="166"/>
      <c r="D174" s="166"/>
      <c r="E174" s="163"/>
      <c r="F174" s="163"/>
      <c r="G174" s="163"/>
      <c r="H174" s="163"/>
      <c r="I174" s="27" t="s">
        <v>77</v>
      </c>
      <c r="J174" s="165"/>
      <c r="K174" s="39" t="s">
        <v>19</v>
      </c>
      <c r="L174" s="27"/>
      <c r="M174" s="27"/>
      <c r="N174" s="27"/>
      <c r="O174" s="27"/>
      <c r="P174" s="33"/>
      <c r="Q174" s="33"/>
      <c r="R174" s="33">
        <v>804</v>
      </c>
      <c r="S174" s="33"/>
      <c r="T174" s="42">
        <f t="shared" si="20"/>
        <v>804</v>
      </c>
      <c r="U174" s="234"/>
      <c r="V174" s="234"/>
      <c r="W174" s="234"/>
      <c r="X174" s="234"/>
      <c r="Y174" s="234"/>
      <c r="Z174" s="234"/>
      <c r="AA174" s="234"/>
      <c r="AB174" s="234"/>
      <c r="AC174" s="234"/>
      <c r="AD174" s="234"/>
      <c r="AE174" s="234"/>
      <c r="AF174" s="234"/>
      <c r="AG174" s="234"/>
      <c r="AH174" s="234"/>
      <c r="AI174" s="234"/>
      <c r="AJ174" s="234"/>
      <c r="AK174" s="234"/>
      <c r="AL174" s="234"/>
      <c r="AM174" s="234"/>
      <c r="AN174" s="234"/>
      <c r="AO174" s="234"/>
      <c r="AP174" s="234"/>
      <c r="AQ174" s="234"/>
      <c r="AR174" s="234"/>
      <c r="AS174" s="234"/>
      <c r="AT174" s="234"/>
      <c r="AU174" s="234"/>
      <c r="AV174" s="234"/>
      <c r="AW174" s="234"/>
      <c r="AX174" s="234"/>
      <c r="AY174" s="234"/>
      <c r="AZ174" s="234"/>
      <c r="BA174" s="234"/>
      <c r="BB174" s="234"/>
      <c r="BC174" s="234"/>
    </row>
    <row r="175" spans="1:55" s="11" customFormat="1" ht="15" customHeight="1" x14ac:dyDescent="0.25">
      <c r="A175" s="170"/>
      <c r="B175" s="163"/>
      <c r="C175" s="166"/>
      <c r="D175" s="166"/>
      <c r="E175" s="163"/>
      <c r="F175" s="163"/>
      <c r="G175" s="163"/>
      <c r="H175" s="163"/>
      <c r="I175" s="27" t="s">
        <v>77</v>
      </c>
      <c r="J175" s="165"/>
      <c r="K175" s="39" t="s">
        <v>23</v>
      </c>
      <c r="L175" s="27"/>
      <c r="M175" s="27"/>
      <c r="N175" s="27"/>
      <c r="O175" s="27"/>
      <c r="P175" s="33">
        <v>91.5</v>
      </c>
      <c r="Q175" s="33"/>
      <c r="R175" s="33"/>
      <c r="S175" s="33"/>
      <c r="T175" s="42">
        <f t="shared" si="20"/>
        <v>91.5</v>
      </c>
      <c r="U175" s="234"/>
      <c r="V175" s="234"/>
      <c r="W175" s="234"/>
      <c r="X175" s="234"/>
      <c r="Y175" s="234"/>
      <c r="Z175" s="234"/>
      <c r="AA175" s="234"/>
      <c r="AB175" s="234"/>
      <c r="AC175" s="234"/>
      <c r="AD175" s="234"/>
      <c r="AE175" s="234"/>
      <c r="AF175" s="234"/>
      <c r="AG175" s="234"/>
      <c r="AH175" s="234"/>
      <c r="AI175" s="234"/>
      <c r="AJ175" s="234"/>
      <c r="AK175" s="234"/>
      <c r="AL175" s="234"/>
      <c r="AM175" s="234"/>
      <c r="AN175" s="234"/>
      <c r="AO175" s="234"/>
      <c r="AP175" s="234"/>
      <c r="AQ175" s="234"/>
      <c r="AR175" s="234"/>
      <c r="AS175" s="234"/>
      <c r="AT175" s="234"/>
      <c r="AU175" s="234"/>
      <c r="AV175" s="234"/>
      <c r="AW175" s="234"/>
      <c r="AX175" s="234"/>
      <c r="AY175" s="234"/>
      <c r="AZ175" s="234"/>
      <c r="BA175" s="234"/>
      <c r="BB175" s="234"/>
      <c r="BC175" s="234"/>
    </row>
    <row r="176" spans="1:55" s="11" customFormat="1" ht="15" customHeight="1" x14ac:dyDescent="0.25">
      <c r="A176" s="170"/>
      <c r="B176" s="163" t="s">
        <v>157</v>
      </c>
      <c r="C176" s="166"/>
      <c r="D176" s="166"/>
      <c r="E176" s="163"/>
      <c r="F176" s="163"/>
      <c r="G176" s="163"/>
      <c r="H176" s="163"/>
      <c r="I176" s="27" t="s">
        <v>77</v>
      </c>
      <c r="J176" s="165" t="s">
        <v>48</v>
      </c>
      <c r="K176" s="39" t="s">
        <v>2</v>
      </c>
      <c r="L176" s="27"/>
      <c r="M176" s="27"/>
      <c r="N176" s="27"/>
      <c r="O176" s="27"/>
      <c r="P176" s="33">
        <v>83</v>
      </c>
      <c r="Q176" s="33">
        <v>80.599999999999994</v>
      </c>
      <c r="R176" s="33">
        <v>84</v>
      </c>
      <c r="S176" s="33">
        <v>34.200000000000003</v>
      </c>
      <c r="T176" s="42">
        <f t="shared" si="20"/>
        <v>281.8</v>
      </c>
      <c r="U176" s="234"/>
      <c r="V176" s="234"/>
      <c r="W176" s="234"/>
      <c r="X176" s="234"/>
      <c r="Y176" s="234"/>
      <c r="Z176" s="234"/>
      <c r="AA176" s="234"/>
      <c r="AB176" s="234"/>
      <c r="AC176" s="234"/>
      <c r="AD176" s="234"/>
      <c r="AE176" s="234"/>
      <c r="AF176" s="234"/>
      <c r="AG176" s="234"/>
      <c r="AH176" s="234"/>
      <c r="AI176" s="234"/>
      <c r="AJ176" s="234"/>
      <c r="AK176" s="234"/>
      <c r="AL176" s="234"/>
      <c r="AM176" s="234"/>
      <c r="AN176" s="234"/>
      <c r="AO176" s="234"/>
      <c r="AP176" s="234"/>
      <c r="AQ176" s="234"/>
      <c r="AR176" s="234"/>
      <c r="AS176" s="234"/>
      <c r="AT176" s="234"/>
      <c r="AU176" s="234"/>
      <c r="AV176" s="234"/>
      <c r="AW176" s="234"/>
      <c r="AX176" s="234"/>
      <c r="AY176" s="234"/>
      <c r="AZ176" s="234"/>
      <c r="BA176" s="234"/>
      <c r="BB176" s="234"/>
      <c r="BC176" s="234"/>
    </row>
    <row r="177" spans="1:55" s="11" customFormat="1" ht="15" customHeight="1" x14ac:dyDescent="0.25">
      <c r="A177" s="170"/>
      <c r="B177" s="163"/>
      <c r="C177" s="166"/>
      <c r="D177" s="166"/>
      <c r="E177" s="163"/>
      <c r="F177" s="163"/>
      <c r="G177" s="163"/>
      <c r="H177" s="163"/>
      <c r="I177" s="27" t="s">
        <v>77</v>
      </c>
      <c r="J177" s="165"/>
      <c r="K177" s="39" t="s">
        <v>19</v>
      </c>
      <c r="L177" s="27"/>
      <c r="M177" s="27"/>
      <c r="N177" s="27"/>
      <c r="O177" s="27"/>
      <c r="P177" s="33">
        <v>215.2</v>
      </c>
      <c r="Q177" s="33">
        <v>5.6</v>
      </c>
      <c r="R177" s="33">
        <v>10.9</v>
      </c>
      <c r="S177" s="33"/>
      <c r="T177" s="42">
        <f t="shared" si="20"/>
        <v>231.7</v>
      </c>
      <c r="U177" s="234"/>
      <c r="V177" s="234"/>
      <c r="W177" s="234"/>
      <c r="X177" s="234"/>
      <c r="Y177" s="234"/>
      <c r="Z177" s="234"/>
      <c r="AA177" s="234"/>
      <c r="AB177" s="234"/>
      <c r="AC177" s="234"/>
      <c r="AD177" s="234"/>
      <c r="AE177" s="234"/>
      <c r="AF177" s="234"/>
      <c r="AG177" s="234"/>
      <c r="AH177" s="234"/>
      <c r="AI177" s="234"/>
      <c r="AJ177" s="234"/>
      <c r="AK177" s="234"/>
      <c r="AL177" s="234"/>
      <c r="AM177" s="234"/>
      <c r="AN177" s="234"/>
      <c r="AO177" s="234"/>
      <c r="AP177" s="234"/>
      <c r="AQ177" s="234"/>
      <c r="AR177" s="234"/>
      <c r="AS177" s="234"/>
      <c r="AT177" s="234"/>
      <c r="AU177" s="234"/>
      <c r="AV177" s="234"/>
      <c r="AW177" s="234"/>
      <c r="AX177" s="234"/>
      <c r="AY177" s="234"/>
      <c r="AZ177" s="234"/>
      <c r="BA177" s="234"/>
      <c r="BB177" s="234"/>
      <c r="BC177" s="234"/>
    </row>
    <row r="178" spans="1:55" s="11" customFormat="1" ht="15" customHeight="1" x14ac:dyDescent="0.25">
      <c r="A178" s="170"/>
      <c r="B178" s="163"/>
      <c r="C178" s="166"/>
      <c r="D178" s="166"/>
      <c r="E178" s="163"/>
      <c r="F178" s="163"/>
      <c r="G178" s="163"/>
      <c r="H178" s="163"/>
      <c r="I178" s="27" t="s">
        <v>77</v>
      </c>
      <c r="J178" s="165"/>
      <c r="K178" s="39" t="s">
        <v>23</v>
      </c>
      <c r="L178" s="27"/>
      <c r="M178" s="27"/>
      <c r="N178" s="27"/>
      <c r="O178" s="27"/>
      <c r="P178" s="33"/>
      <c r="Q178" s="33">
        <v>5</v>
      </c>
      <c r="R178" s="33">
        <v>10.5</v>
      </c>
      <c r="S178" s="33">
        <v>5.8</v>
      </c>
      <c r="T178" s="42">
        <f t="shared" si="20"/>
        <v>21.3</v>
      </c>
      <c r="U178" s="234"/>
      <c r="V178" s="234"/>
      <c r="W178" s="234"/>
      <c r="X178" s="234"/>
      <c r="Y178" s="234"/>
      <c r="Z178" s="234"/>
      <c r="AA178" s="234"/>
      <c r="AB178" s="234"/>
      <c r="AC178" s="234"/>
      <c r="AD178" s="234"/>
      <c r="AE178" s="234"/>
      <c r="AF178" s="234"/>
      <c r="AG178" s="234"/>
      <c r="AH178" s="234"/>
      <c r="AI178" s="234"/>
      <c r="AJ178" s="234"/>
      <c r="AK178" s="234"/>
      <c r="AL178" s="234"/>
      <c r="AM178" s="234"/>
      <c r="AN178" s="234"/>
      <c r="AO178" s="234"/>
      <c r="AP178" s="234"/>
      <c r="AQ178" s="234"/>
      <c r="AR178" s="234"/>
      <c r="AS178" s="234"/>
      <c r="AT178" s="234"/>
      <c r="AU178" s="234"/>
      <c r="AV178" s="234"/>
      <c r="AW178" s="234"/>
      <c r="AX178" s="234"/>
      <c r="AY178" s="234"/>
      <c r="AZ178" s="234"/>
      <c r="BA178" s="234"/>
      <c r="BB178" s="234"/>
      <c r="BC178" s="234"/>
    </row>
    <row r="179" spans="1:55" s="11" customFormat="1" ht="15" customHeight="1" x14ac:dyDescent="0.25">
      <c r="A179" s="170"/>
      <c r="B179" s="163"/>
      <c r="C179" s="166"/>
      <c r="D179" s="166"/>
      <c r="E179" s="163"/>
      <c r="F179" s="163"/>
      <c r="G179" s="163"/>
      <c r="H179" s="163"/>
      <c r="I179" s="27" t="s">
        <v>77</v>
      </c>
      <c r="J179" s="165"/>
      <c r="K179" s="39" t="s">
        <v>20</v>
      </c>
      <c r="L179" s="27"/>
      <c r="M179" s="27"/>
      <c r="N179" s="27"/>
      <c r="O179" s="27"/>
      <c r="P179" s="33">
        <v>338</v>
      </c>
      <c r="Q179" s="33">
        <v>26.8</v>
      </c>
      <c r="R179" s="33">
        <v>14.5</v>
      </c>
      <c r="S179" s="33">
        <v>4</v>
      </c>
      <c r="T179" s="42">
        <f t="shared" si="20"/>
        <v>383.3</v>
      </c>
      <c r="U179" s="234"/>
      <c r="V179" s="234"/>
      <c r="W179" s="234"/>
      <c r="X179" s="234"/>
      <c r="Y179" s="234"/>
      <c r="Z179" s="234"/>
      <c r="AA179" s="234"/>
      <c r="AB179" s="234"/>
      <c r="AC179" s="234"/>
      <c r="AD179" s="234"/>
      <c r="AE179" s="234"/>
      <c r="AF179" s="234"/>
      <c r="AG179" s="234"/>
      <c r="AH179" s="234"/>
      <c r="AI179" s="234"/>
      <c r="AJ179" s="234"/>
      <c r="AK179" s="234"/>
      <c r="AL179" s="234"/>
      <c r="AM179" s="234"/>
      <c r="AN179" s="234"/>
      <c r="AO179" s="234"/>
      <c r="AP179" s="234"/>
      <c r="AQ179" s="234"/>
      <c r="AR179" s="234"/>
      <c r="AS179" s="234"/>
      <c r="AT179" s="234"/>
      <c r="AU179" s="234"/>
      <c r="AV179" s="234"/>
      <c r="AW179" s="234"/>
      <c r="AX179" s="234"/>
      <c r="AY179" s="234"/>
      <c r="AZ179" s="234"/>
      <c r="BA179" s="234"/>
      <c r="BB179" s="234"/>
      <c r="BC179" s="234"/>
    </row>
    <row r="180" spans="1:55" s="11" customFormat="1" ht="15" customHeight="1" x14ac:dyDescent="0.25">
      <c r="A180" s="170"/>
      <c r="B180" s="163"/>
      <c r="C180" s="166"/>
      <c r="D180" s="166"/>
      <c r="E180" s="163"/>
      <c r="F180" s="163"/>
      <c r="G180" s="163"/>
      <c r="H180" s="163"/>
      <c r="I180" s="27" t="s">
        <v>77</v>
      </c>
      <c r="J180" s="165"/>
      <c r="K180" s="39" t="s">
        <v>21</v>
      </c>
      <c r="L180" s="27"/>
      <c r="M180" s="27"/>
      <c r="N180" s="27"/>
      <c r="O180" s="27"/>
      <c r="P180" s="33">
        <v>22.5</v>
      </c>
      <c r="Q180" s="33">
        <v>32.200000000000003</v>
      </c>
      <c r="R180" s="33">
        <v>38.799999999999997</v>
      </c>
      <c r="S180" s="33">
        <v>16.600000000000001</v>
      </c>
      <c r="T180" s="42">
        <f t="shared" si="20"/>
        <v>110.1</v>
      </c>
      <c r="U180" s="234"/>
      <c r="V180" s="234"/>
      <c r="W180" s="234"/>
      <c r="X180" s="234"/>
      <c r="Y180" s="234"/>
      <c r="Z180" s="234"/>
      <c r="AA180" s="234"/>
      <c r="AB180" s="234"/>
      <c r="AC180" s="234"/>
      <c r="AD180" s="234"/>
      <c r="AE180" s="234"/>
      <c r="AF180" s="234"/>
      <c r="AG180" s="234"/>
      <c r="AH180" s="234"/>
      <c r="AI180" s="234"/>
      <c r="AJ180" s="234"/>
      <c r="AK180" s="234"/>
      <c r="AL180" s="234"/>
      <c r="AM180" s="234"/>
      <c r="AN180" s="234"/>
      <c r="AO180" s="234"/>
      <c r="AP180" s="234"/>
      <c r="AQ180" s="234"/>
      <c r="AR180" s="234"/>
      <c r="AS180" s="234"/>
      <c r="AT180" s="234"/>
      <c r="AU180" s="234"/>
      <c r="AV180" s="234"/>
      <c r="AW180" s="234"/>
      <c r="AX180" s="234"/>
      <c r="AY180" s="234"/>
      <c r="AZ180" s="234"/>
      <c r="BA180" s="234"/>
      <c r="BB180" s="234"/>
      <c r="BC180" s="234"/>
    </row>
    <row r="181" spans="1:55" s="11" customFormat="1" ht="16.5" customHeight="1" x14ac:dyDescent="0.25">
      <c r="A181" s="170"/>
      <c r="B181" s="163"/>
      <c r="C181" s="166"/>
      <c r="D181" s="166"/>
      <c r="E181" s="163"/>
      <c r="F181" s="163"/>
      <c r="G181" s="163"/>
      <c r="H181" s="163"/>
      <c r="I181" s="27" t="s">
        <v>77</v>
      </c>
      <c r="J181" s="165"/>
      <c r="K181" s="39" t="s">
        <v>11</v>
      </c>
      <c r="L181" s="27"/>
      <c r="M181" s="27"/>
      <c r="N181" s="27"/>
      <c r="O181" s="27"/>
      <c r="P181" s="33">
        <v>185</v>
      </c>
      <c r="Q181" s="33"/>
      <c r="R181" s="33">
        <v>5</v>
      </c>
      <c r="S181" s="33"/>
      <c r="T181" s="42">
        <f>S181+R181+Q181+P181</f>
        <v>190</v>
      </c>
      <c r="U181" s="234"/>
      <c r="V181" s="234"/>
      <c r="W181" s="234"/>
      <c r="X181" s="234"/>
      <c r="Y181" s="234"/>
      <c r="Z181" s="234"/>
      <c r="AA181" s="234"/>
      <c r="AB181" s="234"/>
      <c r="AC181" s="234"/>
      <c r="AD181" s="234"/>
      <c r="AE181" s="234"/>
      <c r="AF181" s="234"/>
      <c r="AG181" s="234"/>
      <c r="AH181" s="234"/>
      <c r="AI181" s="234"/>
      <c r="AJ181" s="234"/>
      <c r="AK181" s="234"/>
      <c r="AL181" s="234"/>
      <c r="AM181" s="234"/>
      <c r="AN181" s="234"/>
      <c r="AO181" s="234"/>
      <c r="AP181" s="234"/>
      <c r="AQ181" s="234"/>
      <c r="AR181" s="234"/>
      <c r="AS181" s="234"/>
      <c r="AT181" s="234"/>
      <c r="AU181" s="234"/>
      <c r="AV181" s="234"/>
      <c r="AW181" s="234"/>
      <c r="AX181" s="234"/>
      <c r="AY181" s="234"/>
      <c r="AZ181" s="234"/>
      <c r="BA181" s="234"/>
      <c r="BB181" s="234"/>
      <c r="BC181" s="234"/>
    </row>
    <row r="182" spans="1:55" s="17" customFormat="1" ht="15" customHeight="1" x14ac:dyDescent="0.25">
      <c r="A182" s="170"/>
      <c r="B182" s="163" t="s">
        <v>132</v>
      </c>
      <c r="C182" s="166"/>
      <c r="D182" s="166"/>
      <c r="E182" s="163"/>
      <c r="F182" s="163"/>
      <c r="G182" s="163"/>
      <c r="H182" s="163"/>
      <c r="I182" s="27" t="s">
        <v>77</v>
      </c>
      <c r="J182" s="165" t="s">
        <v>49</v>
      </c>
      <c r="K182" s="39" t="s">
        <v>49</v>
      </c>
      <c r="L182" s="27"/>
      <c r="M182" s="27"/>
      <c r="N182" s="27"/>
      <c r="O182" s="27"/>
      <c r="P182" s="33">
        <v>52.8</v>
      </c>
      <c r="Q182" s="33">
        <v>68.900000000000006</v>
      </c>
      <c r="R182" s="33">
        <v>66.400000000000006</v>
      </c>
      <c r="S182" s="33">
        <v>31.8</v>
      </c>
      <c r="T182" s="42">
        <f t="shared" ref="T182:T205" si="21">S182+R182+Q182+P182</f>
        <v>219.90000000000003</v>
      </c>
      <c r="U182" s="234"/>
      <c r="V182" s="234"/>
      <c r="W182" s="234"/>
      <c r="X182" s="234"/>
      <c r="Y182" s="234"/>
      <c r="Z182" s="234"/>
      <c r="AA182" s="234"/>
      <c r="AB182" s="234"/>
      <c r="AC182" s="234"/>
      <c r="AD182" s="234"/>
      <c r="AE182" s="234"/>
      <c r="AF182" s="234"/>
      <c r="AG182" s="234"/>
      <c r="AH182" s="234"/>
      <c r="AI182" s="234"/>
      <c r="AJ182" s="234"/>
      <c r="AK182" s="234"/>
      <c r="AL182" s="234"/>
      <c r="AM182" s="234"/>
      <c r="AN182" s="234"/>
      <c r="AO182" s="234"/>
      <c r="AP182" s="234"/>
      <c r="AQ182" s="234"/>
      <c r="AR182" s="234"/>
      <c r="AS182" s="234"/>
      <c r="AT182" s="234"/>
      <c r="AU182" s="234"/>
      <c r="AV182" s="234"/>
      <c r="AW182" s="234"/>
      <c r="AX182" s="234"/>
      <c r="AY182" s="234"/>
      <c r="AZ182" s="234"/>
      <c r="BA182" s="234"/>
      <c r="BB182" s="234"/>
      <c r="BC182" s="234"/>
    </row>
    <row r="183" spans="1:55" s="17" customFormat="1" ht="15" customHeight="1" x14ac:dyDescent="0.25">
      <c r="A183" s="170"/>
      <c r="B183" s="163"/>
      <c r="C183" s="166"/>
      <c r="D183" s="166"/>
      <c r="E183" s="163"/>
      <c r="F183" s="163"/>
      <c r="G183" s="163"/>
      <c r="H183" s="163"/>
      <c r="I183" s="27" t="s">
        <v>77</v>
      </c>
      <c r="J183" s="165"/>
      <c r="K183" s="39" t="s">
        <v>3</v>
      </c>
      <c r="L183" s="27"/>
      <c r="M183" s="27"/>
      <c r="N183" s="27"/>
      <c r="O183" s="27"/>
      <c r="P183" s="33">
        <v>2.4</v>
      </c>
      <c r="Q183" s="33">
        <v>2.2999999999999998</v>
      </c>
      <c r="R183" s="33">
        <v>20.6</v>
      </c>
      <c r="S183" s="33">
        <v>0.4</v>
      </c>
      <c r="T183" s="42">
        <f t="shared" si="21"/>
        <v>25.7</v>
      </c>
      <c r="U183" s="234"/>
      <c r="V183" s="234"/>
      <c r="W183" s="234"/>
      <c r="X183" s="234"/>
      <c r="Y183" s="234"/>
      <c r="Z183" s="234"/>
      <c r="AA183" s="234"/>
      <c r="AB183" s="234"/>
      <c r="AC183" s="234"/>
      <c r="AD183" s="234"/>
      <c r="AE183" s="234"/>
      <c r="AF183" s="234"/>
      <c r="AG183" s="234"/>
      <c r="AH183" s="234"/>
      <c r="AI183" s="234"/>
      <c r="AJ183" s="234"/>
      <c r="AK183" s="234"/>
      <c r="AL183" s="234"/>
      <c r="AM183" s="234"/>
      <c r="AN183" s="234"/>
      <c r="AO183" s="234"/>
      <c r="AP183" s="234"/>
      <c r="AQ183" s="234"/>
      <c r="AR183" s="234"/>
      <c r="AS183" s="234"/>
      <c r="AT183" s="234"/>
      <c r="AU183" s="234"/>
      <c r="AV183" s="234"/>
      <c r="AW183" s="234"/>
      <c r="AX183" s="234"/>
      <c r="AY183" s="234"/>
      <c r="AZ183" s="234"/>
      <c r="BA183" s="234"/>
      <c r="BB183" s="234"/>
      <c r="BC183" s="234"/>
    </row>
    <row r="184" spans="1:55" s="11" customFormat="1" ht="15" customHeight="1" x14ac:dyDescent="0.25">
      <c r="A184" s="170"/>
      <c r="B184" s="163" t="s">
        <v>133</v>
      </c>
      <c r="C184" s="166"/>
      <c r="D184" s="166"/>
      <c r="E184" s="163"/>
      <c r="F184" s="163"/>
      <c r="G184" s="163"/>
      <c r="H184" s="163"/>
      <c r="I184" s="27" t="s">
        <v>77</v>
      </c>
      <c r="J184" s="165" t="s">
        <v>50</v>
      </c>
      <c r="K184" s="39" t="s">
        <v>2</v>
      </c>
      <c r="L184" s="27"/>
      <c r="M184" s="27"/>
      <c r="N184" s="27"/>
      <c r="O184" s="27"/>
      <c r="P184" s="33">
        <v>319</v>
      </c>
      <c r="Q184" s="33">
        <v>177</v>
      </c>
      <c r="R184" s="33">
        <v>266.2</v>
      </c>
      <c r="S184" s="33">
        <v>60.1</v>
      </c>
      <c r="T184" s="42">
        <f t="shared" si="21"/>
        <v>822.3</v>
      </c>
      <c r="U184" s="234"/>
      <c r="V184" s="234"/>
      <c r="W184" s="234"/>
      <c r="X184" s="234"/>
      <c r="Y184" s="234"/>
      <c r="Z184" s="234"/>
      <c r="AA184" s="234"/>
      <c r="AB184" s="234"/>
      <c r="AC184" s="234"/>
      <c r="AD184" s="234"/>
      <c r="AE184" s="234"/>
      <c r="AF184" s="234"/>
      <c r="AG184" s="234"/>
      <c r="AH184" s="234"/>
      <c r="AI184" s="234"/>
      <c r="AJ184" s="234"/>
      <c r="AK184" s="234"/>
      <c r="AL184" s="234"/>
      <c r="AM184" s="234"/>
      <c r="AN184" s="234"/>
      <c r="AO184" s="234"/>
      <c r="AP184" s="234"/>
      <c r="AQ184" s="234"/>
      <c r="AR184" s="234"/>
      <c r="AS184" s="234"/>
      <c r="AT184" s="234"/>
      <c r="AU184" s="234"/>
      <c r="AV184" s="234"/>
      <c r="AW184" s="234"/>
      <c r="AX184" s="234"/>
      <c r="AY184" s="234"/>
      <c r="AZ184" s="234"/>
      <c r="BA184" s="234"/>
      <c r="BB184" s="234"/>
      <c r="BC184" s="234"/>
    </row>
    <row r="185" spans="1:55" s="11" customFormat="1" ht="15" customHeight="1" x14ac:dyDescent="0.25">
      <c r="A185" s="170"/>
      <c r="B185" s="163"/>
      <c r="C185" s="166"/>
      <c r="D185" s="166"/>
      <c r="E185" s="163"/>
      <c r="F185" s="163"/>
      <c r="G185" s="163"/>
      <c r="H185" s="163"/>
      <c r="I185" s="27" t="s">
        <v>77</v>
      </c>
      <c r="J185" s="165"/>
      <c r="K185" s="39" t="s">
        <v>23</v>
      </c>
      <c r="L185" s="27"/>
      <c r="M185" s="27"/>
      <c r="N185" s="27"/>
      <c r="O185" s="27"/>
      <c r="P185" s="33">
        <v>30.2</v>
      </c>
      <c r="Q185" s="33">
        <v>72.5</v>
      </c>
      <c r="R185" s="33">
        <v>80</v>
      </c>
      <c r="S185" s="33"/>
      <c r="T185" s="42">
        <f t="shared" si="21"/>
        <v>182.7</v>
      </c>
      <c r="U185" s="234"/>
      <c r="V185" s="234"/>
      <c r="W185" s="234"/>
      <c r="X185" s="234"/>
      <c r="Y185" s="234"/>
      <c r="Z185" s="234"/>
      <c r="AA185" s="234"/>
      <c r="AB185" s="234"/>
      <c r="AC185" s="234"/>
      <c r="AD185" s="234"/>
      <c r="AE185" s="234"/>
      <c r="AF185" s="234"/>
      <c r="AG185" s="234"/>
      <c r="AH185" s="234"/>
      <c r="AI185" s="234"/>
      <c r="AJ185" s="234"/>
      <c r="AK185" s="234"/>
      <c r="AL185" s="234"/>
      <c r="AM185" s="234"/>
      <c r="AN185" s="234"/>
      <c r="AO185" s="234"/>
      <c r="AP185" s="234"/>
      <c r="AQ185" s="234"/>
      <c r="AR185" s="234"/>
      <c r="AS185" s="234"/>
      <c r="AT185" s="234"/>
      <c r="AU185" s="234"/>
      <c r="AV185" s="234"/>
      <c r="AW185" s="234"/>
      <c r="AX185" s="234"/>
      <c r="AY185" s="234"/>
      <c r="AZ185" s="234"/>
      <c r="BA185" s="234"/>
      <c r="BB185" s="234"/>
      <c r="BC185" s="234"/>
    </row>
    <row r="186" spans="1:55" s="11" customFormat="1" ht="15" customHeight="1" x14ac:dyDescent="0.25">
      <c r="A186" s="170"/>
      <c r="B186" s="163" t="s">
        <v>134</v>
      </c>
      <c r="C186" s="166"/>
      <c r="D186" s="166"/>
      <c r="E186" s="163"/>
      <c r="F186" s="163"/>
      <c r="G186" s="163"/>
      <c r="H186" s="163"/>
      <c r="I186" s="27" t="s">
        <v>77</v>
      </c>
      <c r="J186" s="165" t="s">
        <v>174</v>
      </c>
      <c r="K186" s="39" t="s">
        <v>21</v>
      </c>
      <c r="L186" s="27"/>
      <c r="M186" s="27"/>
      <c r="N186" s="27"/>
      <c r="O186" s="27"/>
      <c r="P186" s="33"/>
      <c r="Q186" s="33">
        <v>89.2</v>
      </c>
      <c r="R186" s="33">
        <v>151.4</v>
      </c>
      <c r="S186" s="33">
        <v>65.8</v>
      </c>
      <c r="T186" s="42">
        <f t="shared" si="21"/>
        <v>306.39999999999998</v>
      </c>
      <c r="U186" s="234"/>
      <c r="V186" s="234"/>
      <c r="W186" s="234"/>
      <c r="X186" s="234"/>
      <c r="Y186" s="234"/>
      <c r="Z186" s="234"/>
      <c r="AA186" s="234"/>
      <c r="AB186" s="234"/>
      <c r="AC186" s="234"/>
      <c r="AD186" s="234"/>
      <c r="AE186" s="234"/>
      <c r="AF186" s="234"/>
      <c r="AG186" s="234"/>
      <c r="AH186" s="234"/>
      <c r="AI186" s="234"/>
      <c r="AJ186" s="234"/>
      <c r="AK186" s="234"/>
      <c r="AL186" s="234"/>
      <c r="AM186" s="234"/>
      <c r="AN186" s="234"/>
      <c r="AO186" s="234"/>
      <c r="AP186" s="234"/>
      <c r="AQ186" s="234"/>
      <c r="AR186" s="234"/>
      <c r="AS186" s="234"/>
      <c r="AT186" s="234"/>
      <c r="AU186" s="234"/>
      <c r="AV186" s="234"/>
      <c r="AW186" s="234"/>
      <c r="AX186" s="234"/>
      <c r="AY186" s="234"/>
      <c r="AZ186" s="234"/>
      <c r="BA186" s="234"/>
      <c r="BB186" s="234"/>
      <c r="BC186" s="234"/>
    </row>
    <row r="187" spans="1:55" s="11" customFormat="1" ht="15" customHeight="1" x14ac:dyDescent="0.25">
      <c r="A187" s="170"/>
      <c r="B187" s="163"/>
      <c r="C187" s="166"/>
      <c r="D187" s="166"/>
      <c r="E187" s="163"/>
      <c r="F187" s="163"/>
      <c r="G187" s="163"/>
      <c r="H187" s="163"/>
      <c r="I187" s="27" t="s">
        <v>77</v>
      </c>
      <c r="J187" s="165"/>
      <c r="K187" s="39" t="s">
        <v>12</v>
      </c>
      <c r="L187" s="27"/>
      <c r="M187" s="27"/>
      <c r="N187" s="27"/>
      <c r="O187" s="27"/>
      <c r="P187" s="33"/>
      <c r="Q187" s="33">
        <v>67.099999999999994</v>
      </c>
      <c r="R187" s="33"/>
      <c r="S187" s="33"/>
      <c r="T187" s="42">
        <f t="shared" si="21"/>
        <v>67.099999999999994</v>
      </c>
      <c r="U187" s="234"/>
      <c r="V187" s="234"/>
      <c r="W187" s="234"/>
      <c r="X187" s="234"/>
      <c r="Y187" s="234"/>
      <c r="Z187" s="234"/>
      <c r="AA187" s="234"/>
      <c r="AB187" s="234"/>
      <c r="AC187" s="234"/>
      <c r="AD187" s="234"/>
      <c r="AE187" s="234"/>
      <c r="AF187" s="234"/>
      <c r="AG187" s="234"/>
      <c r="AH187" s="234"/>
      <c r="AI187" s="234"/>
      <c r="AJ187" s="234"/>
      <c r="AK187" s="234"/>
      <c r="AL187" s="234"/>
      <c r="AM187" s="234"/>
      <c r="AN187" s="234"/>
      <c r="AO187" s="234"/>
      <c r="AP187" s="234"/>
      <c r="AQ187" s="234"/>
      <c r="AR187" s="234"/>
      <c r="AS187" s="234"/>
      <c r="AT187" s="234"/>
      <c r="AU187" s="234"/>
      <c r="AV187" s="234"/>
      <c r="AW187" s="234"/>
      <c r="AX187" s="234"/>
      <c r="AY187" s="234"/>
      <c r="AZ187" s="234"/>
      <c r="BA187" s="234"/>
      <c r="BB187" s="234"/>
      <c r="BC187" s="234"/>
    </row>
    <row r="188" spans="1:55" s="11" customFormat="1" ht="15" customHeight="1" x14ac:dyDescent="0.25">
      <c r="A188" s="170"/>
      <c r="B188" s="163" t="s">
        <v>135</v>
      </c>
      <c r="C188" s="166"/>
      <c r="D188" s="166"/>
      <c r="E188" s="163"/>
      <c r="F188" s="163"/>
      <c r="G188" s="163"/>
      <c r="H188" s="163"/>
      <c r="I188" s="27" t="s">
        <v>77</v>
      </c>
      <c r="J188" s="179">
        <v>468</v>
      </c>
      <c r="K188" s="39" t="s">
        <v>2</v>
      </c>
      <c r="L188" s="27"/>
      <c r="M188" s="27"/>
      <c r="N188" s="27"/>
      <c r="O188" s="27"/>
      <c r="P188" s="33">
        <v>23</v>
      </c>
      <c r="Q188" s="33">
        <v>28.7</v>
      </c>
      <c r="R188" s="33">
        <v>34.299999999999997</v>
      </c>
      <c r="S188" s="33">
        <v>17.8</v>
      </c>
      <c r="T188" s="42">
        <f t="shared" si="21"/>
        <v>103.8</v>
      </c>
      <c r="U188" s="234"/>
      <c r="V188" s="234"/>
      <c r="W188" s="234"/>
      <c r="X188" s="234"/>
      <c r="Y188" s="234"/>
      <c r="Z188" s="234"/>
      <c r="AA188" s="234"/>
      <c r="AB188" s="234"/>
      <c r="AC188" s="234"/>
      <c r="AD188" s="234"/>
      <c r="AE188" s="234"/>
      <c r="AF188" s="234"/>
      <c r="AG188" s="234"/>
      <c r="AH188" s="234"/>
      <c r="AI188" s="234"/>
      <c r="AJ188" s="234"/>
      <c r="AK188" s="234"/>
      <c r="AL188" s="234"/>
      <c r="AM188" s="234"/>
      <c r="AN188" s="234"/>
      <c r="AO188" s="234"/>
      <c r="AP188" s="234"/>
      <c r="AQ188" s="234"/>
      <c r="AR188" s="234"/>
      <c r="AS188" s="234"/>
      <c r="AT188" s="234"/>
      <c r="AU188" s="234"/>
      <c r="AV188" s="234"/>
      <c r="AW188" s="234"/>
      <c r="AX188" s="234"/>
      <c r="AY188" s="234"/>
      <c r="AZ188" s="234"/>
      <c r="BA188" s="234"/>
      <c r="BB188" s="234"/>
      <c r="BC188" s="234"/>
    </row>
    <row r="189" spans="1:55" s="11" customFormat="1" ht="15" customHeight="1" x14ac:dyDescent="0.25">
      <c r="A189" s="170"/>
      <c r="B189" s="163"/>
      <c r="C189" s="166"/>
      <c r="D189" s="166"/>
      <c r="E189" s="163"/>
      <c r="F189" s="163"/>
      <c r="G189" s="163"/>
      <c r="H189" s="163"/>
      <c r="I189" s="27" t="s">
        <v>77</v>
      </c>
      <c r="J189" s="179"/>
      <c r="K189" s="39" t="s">
        <v>3</v>
      </c>
      <c r="L189" s="27"/>
      <c r="M189" s="27"/>
      <c r="N189" s="27"/>
      <c r="O189" s="27"/>
      <c r="P189" s="33">
        <v>21.5</v>
      </c>
      <c r="Q189" s="33">
        <v>230.2</v>
      </c>
      <c r="R189" s="33"/>
      <c r="S189" s="33"/>
      <c r="T189" s="42">
        <f t="shared" si="21"/>
        <v>251.7</v>
      </c>
      <c r="U189" s="234"/>
      <c r="V189" s="234"/>
      <c r="W189" s="234"/>
      <c r="X189" s="234"/>
      <c r="Y189" s="234"/>
      <c r="Z189" s="234"/>
      <c r="AA189" s="234"/>
      <c r="AB189" s="234"/>
      <c r="AC189" s="234"/>
      <c r="AD189" s="234"/>
      <c r="AE189" s="234"/>
      <c r="AF189" s="234"/>
      <c r="AG189" s="234"/>
      <c r="AH189" s="234"/>
      <c r="AI189" s="234"/>
      <c r="AJ189" s="234"/>
      <c r="AK189" s="234"/>
      <c r="AL189" s="234"/>
      <c r="AM189" s="234"/>
      <c r="AN189" s="234"/>
      <c r="AO189" s="234"/>
      <c r="AP189" s="234"/>
      <c r="AQ189" s="234"/>
      <c r="AR189" s="234"/>
      <c r="AS189" s="234"/>
      <c r="AT189" s="234"/>
      <c r="AU189" s="234"/>
      <c r="AV189" s="234"/>
      <c r="AW189" s="234"/>
      <c r="AX189" s="234"/>
      <c r="AY189" s="234"/>
      <c r="AZ189" s="234"/>
      <c r="BA189" s="234"/>
      <c r="BB189" s="234"/>
      <c r="BC189" s="234"/>
    </row>
    <row r="190" spans="1:55" s="11" customFormat="1" ht="16.5" customHeight="1" x14ac:dyDescent="0.25">
      <c r="A190" s="170"/>
      <c r="B190" s="163"/>
      <c r="C190" s="166"/>
      <c r="D190" s="166"/>
      <c r="E190" s="163"/>
      <c r="F190" s="163"/>
      <c r="G190" s="163"/>
      <c r="H190" s="163"/>
      <c r="I190" s="27" t="s">
        <v>77</v>
      </c>
      <c r="J190" s="179"/>
      <c r="K190" s="39" t="s">
        <v>14</v>
      </c>
      <c r="L190" s="27"/>
      <c r="M190" s="27"/>
      <c r="N190" s="27"/>
      <c r="O190" s="27"/>
      <c r="P190" s="33"/>
      <c r="Q190" s="33">
        <v>3.3</v>
      </c>
      <c r="R190" s="33">
        <v>2.7</v>
      </c>
      <c r="S190" s="33"/>
      <c r="T190" s="42">
        <f t="shared" si="21"/>
        <v>6</v>
      </c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1:55" s="11" customFormat="1" ht="15" customHeight="1" x14ac:dyDescent="0.25">
      <c r="A191" s="170"/>
      <c r="B191" s="163" t="s">
        <v>172</v>
      </c>
      <c r="C191" s="166"/>
      <c r="D191" s="166"/>
      <c r="E191" s="163"/>
      <c r="F191" s="163"/>
      <c r="G191" s="163"/>
      <c r="H191" s="163"/>
      <c r="I191" s="27" t="s">
        <v>77</v>
      </c>
      <c r="J191" s="165" t="s">
        <v>175</v>
      </c>
      <c r="K191" s="39" t="s">
        <v>2</v>
      </c>
      <c r="L191" s="27"/>
      <c r="M191" s="27"/>
      <c r="N191" s="27"/>
      <c r="O191" s="27"/>
      <c r="P191" s="33">
        <v>82.5</v>
      </c>
      <c r="Q191" s="33">
        <v>85.2</v>
      </c>
      <c r="R191" s="33">
        <v>74.5</v>
      </c>
      <c r="S191" s="33">
        <v>30.8</v>
      </c>
      <c r="T191" s="42">
        <f t="shared" si="21"/>
        <v>273</v>
      </c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1:55" s="11" customFormat="1" ht="15" customHeight="1" x14ac:dyDescent="0.25">
      <c r="A192" s="170"/>
      <c r="B192" s="163"/>
      <c r="C192" s="166"/>
      <c r="D192" s="166"/>
      <c r="E192" s="163"/>
      <c r="F192" s="163"/>
      <c r="G192" s="163"/>
      <c r="H192" s="163"/>
      <c r="I192" s="27" t="s">
        <v>77</v>
      </c>
      <c r="J192" s="165"/>
      <c r="K192" s="39" t="s">
        <v>3</v>
      </c>
      <c r="L192" s="27"/>
      <c r="M192" s="27"/>
      <c r="N192" s="27"/>
      <c r="O192" s="27"/>
      <c r="P192" s="33"/>
      <c r="Q192" s="33">
        <v>261.2</v>
      </c>
      <c r="R192" s="33"/>
      <c r="S192" s="33"/>
      <c r="T192" s="42">
        <f t="shared" si="21"/>
        <v>261.2</v>
      </c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s="11" customFormat="1" ht="15" customHeight="1" x14ac:dyDescent="0.25">
      <c r="A193" s="170"/>
      <c r="B193" s="163"/>
      <c r="C193" s="166"/>
      <c r="D193" s="166"/>
      <c r="E193" s="163"/>
      <c r="F193" s="163"/>
      <c r="G193" s="163"/>
      <c r="H193" s="163"/>
      <c r="I193" s="27" t="s">
        <v>77</v>
      </c>
      <c r="J193" s="165"/>
      <c r="K193" s="39" t="s">
        <v>23</v>
      </c>
      <c r="L193" s="27"/>
      <c r="M193" s="27"/>
      <c r="N193" s="27"/>
      <c r="O193" s="27"/>
      <c r="P193" s="33">
        <v>2182.6999999999998</v>
      </c>
      <c r="Q193" s="33">
        <v>1304.2</v>
      </c>
      <c r="R193" s="33">
        <v>343.7</v>
      </c>
      <c r="S193" s="33">
        <v>394</v>
      </c>
      <c r="T193" s="42">
        <f t="shared" si="21"/>
        <v>4224.6000000000004</v>
      </c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s="11" customFormat="1" ht="15" customHeight="1" x14ac:dyDescent="0.25">
      <c r="A194" s="170"/>
      <c r="B194" s="163"/>
      <c r="C194" s="166"/>
      <c r="D194" s="166"/>
      <c r="E194" s="163"/>
      <c r="F194" s="163"/>
      <c r="G194" s="163"/>
      <c r="H194" s="163"/>
      <c r="I194" s="27" t="s">
        <v>77</v>
      </c>
      <c r="J194" s="165"/>
      <c r="K194" s="39" t="s">
        <v>51</v>
      </c>
      <c r="L194" s="27"/>
      <c r="M194" s="27"/>
      <c r="N194" s="27"/>
      <c r="O194" s="27"/>
      <c r="P194" s="33"/>
      <c r="Q194" s="33"/>
      <c r="R194" s="33">
        <v>1777</v>
      </c>
      <c r="S194" s="33">
        <v>719.5</v>
      </c>
      <c r="T194" s="42">
        <f t="shared" si="21"/>
        <v>2496.5</v>
      </c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s="11" customFormat="1" ht="15" customHeight="1" x14ac:dyDescent="0.25">
      <c r="A195" s="170"/>
      <c r="B195" s="163"/>
      <c r="C195" s="166"/>
      <c r="D195" s="166"/>
      <c r="E195" s="163"/>
      <c r="F195" s="163"/>
      <c r="G195" s="163"/>
      <c r="H195" s="163"/>
      <c r="I195" s="27" t="s">
        <v>77</v>
      </c>
      <c r="J195" s="165"/>
      <c r="K195" s="39" t="s">
        <v>10</v>
      </c>
      <c r="L195" s="27"/>
      <c r="M195" s="27"/>
      <c r="N195" s="27"/>
      <c r="O195" s="27"/>
      <c r="P195" s="33">
        <v>440.8</v>
      </c>
      <c r="Q195" s="33"/>
      <c r="R195" s="33">
        <v>240.5</v>
      </c>
      <c r="S195" s="33"/>
      <c r="T195" s="42">
        <f t="shared" si="21"/>
        <v>681.3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s="11" customFormat="1" ht="15" customHeight="1" x14ac:dyDescent="0.25">
      <c r="A196" s="170"/>
      <c r="B196" s="163"/>
      <c r="C196" s="166"/>
      <c r="D196" s="166"/>
      <c r="E196" s="163"/>
      <c r="F196" s="163"/>
      <c r="G196" s="163"/>
      <c r="H196" s="163"/>
      <c r="I196" s="27" t="s">
        <v>77</v>
      </c>
      <c r="J196" s="165"/>
      <c r="K196" s="39" t="s">
        <v>53</v>
      </c>
      <c r="L196" s="27"/>
      <c r="M196" s="27"/>
      <c r="N196" s="27"/>
      <c r="O196" s="27"/>
      <c r="P196" s="33"/>
      <c r="Q196" s="33"/>
      <c r="R196" s="33">
        <v>2531.1</v>
      </c>
      <c r="S196" s="33">
        <v>726.7</v>
      </c>
      <c r="T196" s="42">
        <f t="shared" si="21"/>
        <v>3257.8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s="11" customFormat="1" ht="15" customHeight="1" x14ac:dyDescent="0.25">
      <c r="A197" s="170"/>
      <c r="B197" s="163" t="s">
        <v>136</v>
      </c>
      <c r="C197" s="166"/>
      <c r="D197" s="166"/>
      <c r="E197" s="163"/>
      <c r="F197" s="163"/>
      <c r="G197" s="163"/>
      <c r="H197" s="163"/>
      <c r="I197" s="27" t="s">
        <v>77</v>
      </c>
      <c r="J197" s="165" t="s">
        <v>54</v>
      </c>
      <c r="K197" s="39" t="s">
        <v>2</v>
      </c>
      <c r="L197" s="27"/>
      <c r="M197" s="27"/>
      <c r="N197" s="27"/>
      <c r="O197" s="27"/>
      <c r="P197" s="33"/>
      <c r="Q197" s="33"/>
      <c r="R197" s="33">
        <v>33.6</v>
      </c>
      <c r="S197" s="33">
        <v>14.4</v>
      </c>
      <c r="T197" s="42">
        <f t="shared" si="21"/>
        <v>48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s="11" customFormat="1" ht="15" customHeight="1" x14ac:dyDescent="0.25">
      <c r="A198" s="170"/>
      <c r="B198" s="163"/>
      <c r="C198" s="166"/>
      <c r="D198" s="166"/>
      <c r="E198" s="163"/>
      <c r="F198" s="163"/>
      <c r="G198" s="163"/>
      <c r="H198" s="163"/>
      <c r="I198" s="27" t="s">
        <v>77</v>
      </c>
      <c r="J198" s="165"/>
      <c r="K198" s="39" t="s">
        <v>3</v>
      </c>
      <c r="L198" s="27"/>
      <c r="M198" s="27"/>
      <c r="N198" s="27"/>
      <c r="O198" s="27"/>
      <c r="P198" s="33"/>
      <c r="Q198" s="33"/>
      <c r="R198" s="33">
        <v>5</v>
      </c>
      <c r="S198" s="33"/>
      <c r="T198" s="42">
        <f t="shared" si="21"/>
        <v>5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s="11" customFormat="1" ht="15" customHeight="1" x14ac:dyDescent="0.25">
      <c r="A199" s="170"/>
      <c r="B199" s="163"/>
      <c r="C199" s="166"/>
      <c r="D199" s="166"/>
      <c r="E199" s="163"/>
      <c r="F199" s="163"/>
      <c r="G199" s="163"/>
      <c r="H199" s="163"/>
      <c r="I199" s="27" t="s">
        <v>77</v>
      </c>
      <c r="J199" s="165"/>
      <c r="K199" s="39" t="s">
        <v>22</v>
      </c>
      <c r="L199" s="27"/>
      <c r="M199" s="27"/>
      <c r="N199" s="27"/>
      <c r="O199" s="27"/>
      <c r="P199" s="33"/>
      <c r="Q199" s="33"/>
      <c r="R199" s="33">
        <v>3827.2</v>
      </c>
      <c r="S199" s="33">
        <v>1515</v>
      </c>
      <c r="T199" s="42">
        <f t="shared" si="21"/>
        <v>5342.2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s="11" customFormat="1" ht="15" customHeight="1" x14ac:dyDescent="0.25">
      <c r="A200" s="170"/>
      <c r="B200" s="163"/>
      <c r="C200" s="166"/>
      <c r="D200" s="166"/>
      <c r="E200" s="163"/>
      <c r="F200" s="163"/>
      <c r="G200" s="163"/>
      <c r="H200" s="163"/>
      <c r="I200" s="27" t="s">
        <v>77</v>
      </c>
      <c r="J200" s="165"/>
      <c r="K200" s="39" t="s">
        <v>55</v>
      </c>
      <c r="L200" s="27"/>
      <c r="M200" s="27"/>
      <c r="N200" s="27"/>
      <c r="O200" s="27"/>
      <c r="P200" s="33"/>
      <c r="Q200" s="33"/>
      <c r="R200" s="33">
        <v>2582</v>
      </c>
      <c r="S200" s="33"/>
      <c r="T200" s="42">
        <f t="shared" si="21"/>
        <v>2582</v>
      </c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s="11" customFormat="1" ht="15" customHeight="1" x14ac:dyDescent="0.25">
      <c r="A201" s="170"/>
      <c r="B201" s="163"/>
      <c r="C201" s="166"/>
      <c r="D201" s="166"/>
      <c r="E201" s="163"/>
      <c r="F201" s="163"/>
      <c r="G201" s="163"/>
      <c r="H201" s="163"/>
      <c r="I201" s="27" t="s">
        <v>77</v>
      </c>
      <c r="J201" s="165"/>
      <c r="K201" s="39" t="s">
        <v>11</v>
      </c>
      <c r="L201" s="27"/>
      <c r="M201" s="27"/>
      <c r="N201" s="27"/>
      <c r="O201" s="27"/>
      <c r="P201" s="33"/>
      <c r="Q201" s="33"/>
      <c r="R201" s="33">
        <v>6240.4</v>
      </c>
      <c r="S201" s="33">
        <v>1078</v>
      </c>
      <c r="T201" s="42">
        <f t="shared" si="21"/>
        <v>7318.4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s="11" customFormat="1" ht="15" x14ac:dyDescent="0.25">
      <c r="A202" s="170"/>
      <c r="B202" s="163" t="s">
        <v>179</v>
      </c>
      <c r="C202" s="166"/>
      <c r="D202" s="166"/>
      <c r="E202" s="163"/>
      <c r="F202" s="163"/>
      <c r="G202" s="163"/>
      <c r="H202" s="163"/>
      <c r="I202" s="27" t="s">
        <v>77</v>
      </c>
      <c r="J202" s="163">
        <v>122</v>
      </c>
      <c r="K202" s="39" t="s">
        <v>2</v>
      </c>
      <c r="L202" s="27"/>
      <c r="M202" s="27"/>
      <c r="N202" s="27"/>
      <c r="O202" s="27"/>
      <c r="P202" s="33">
        <v>42</v>
      </c>
      <c r="Q202" s="33">
        <v>100</v>
      </c>
      <c r="R202" s="33">
        <v>68.099999999999994</v>
      </c>
      <c r="S202" s="33">
        <v>22.1</v>
      </c>
      <c r="T202" s="42">
        <f t="shared" si="21"/>
        <v>232.2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s="11" customFormat="1" ht="18.75" customHeight="1" x14ac:dyDescent="0.25">
      <c r="A203" s="170"/>
      <c r="B203" s="163"/>
      <c r="C203" s="166"/>
      <c r="D203" s="166"/>
      <c r="E203" s="163"/>
      <c r="F203" s="163"/>
      <c r="G203" s="163"/>
      <c r="H203" s="163"/>
      <c r="I203" s="27" t="s">
        <v>77</v>
      </c>
      <c r="J203" s="163"/>
      <c r="K203" s="39" t="s">
        <v>23</v>
      </c>
      <c r="L203" s="27"/>
      <c r="M203" s="27"/>
      <c r="N203" s="27"/>
      <c r="O203" s="27"/>
      <c r="P203" s="33"/>
      <c r="Q203" s="33"/>
      <c r="R203" s="33">
        <v>0.1</v>
      </c>
      <c r="S203" s="33"/>
      <c r="T203" s="42">
        <f t="shared" si="21"/>
        <v>0.1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s="11" customFormat="1" ht="19.5" customHeight="1" x14ac:dyDescent="0.25">
      <c r="A204" s="170"/>
      <c r="B204" s="174" t="s">
        <v>180</v>
      </c>
      <c r="C204" s="166"/>
      <c r="D204" s="166"/>
      <c r="E204" s="163"/>
      <c r="F204" s="163"/>
      <c r="G204" s="163"/>
      <c r="H204" s="163"/>
      <c r="I204" s="27" t="s">
        <v>77</v>
      </c>
      <c r="J204" s="163">
        <v>455</v>
      </c>
      <c r="K204" s="39" t="s">
        <v>4</v>
      </c>
      <c r="L204" s="27"/>
      <c r="M204" s="27"/>
      <c r="N204" s="27"/>
      <c r="O204" s="27"/>
      <c r="P204" s="33">
        <v>80</v>
      </c>
      <c r="Q204" s="33">
        <v>94</v>
      </c>
      <c r="R204" s="33">
        <v>116.7</v>
      </c>
      <c r="S204" s="33">
        <v>43.2</v>
      </c>
      <c r="T204" s="42">
        <f t="shared" si="21"/>
        <v>333.9</v>
      </c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s="11" customFormat="1" ht="21.75" customHeight="1" x14ac:dyDescent="0.25">
      <c r="A205" s="170"/>
      <c r="B205" s="174"/>
      <c r="C205" s="166"/>
      <c r="D205" s="166"/>
      <c r="E205" s="163"/>
      <c r="F205" s="163"/>
      <c r="G205" s="163"/>
      <c r="H205" s="163"/>
      <c r="I205" s="27" t="s">
        <v>77</v>
      </c>
      <c r="J205" s="163"/>
      <c r="K205" s="40" t="s">
        <v>17</v>
      </c>
      <c r="L205" s="27"/>
      <c r="M205" s="27"/>
      <c r="N205" s="27"/>
      <c r="O205" s="27"/>
      <c r="P205" s="31">
        <v>0.5</v>
      </c>
      <c r="Q205" s="31"/>
      <c r="R205" s="31"/>
      <c r="S205" s="31"/>
      <c r="T205" s="42">
        <f t="shared" si="21"/>
        <v>0.5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s="16" customFormat="1" ht="15.75" customHeight="1" x14ac:dyDescent="0.25">
      <c r="A206" s="9"/>
      <c r="B206" s="12" t="s">
        <v>137</v>
      </c>
      <c r="C206" s="13"/>
      <c r="D206" s="13"/>
      <c r="E206" s="13"/>
      <c r="F206" s="13"/>
      <c r="G206" s="13"/>
      <c r="H206" s="13"/>
      <c r="I206" s="14"/>
      <c r="J206" s="14"/>
      <c r="K206" s="14"/>
      <c r="L206" s="74">
        <f t="shared" ref="L206:T206" si="22">SUM(L164:L205)</f>
        <v>0</v>
      </c>
      <c r="M206" s="74">
        <f t="shared" si="22"/>
        <v>0</v>
      </c>
      <c r="N206" s="74">
        <f t="shared" si="22"/>
        <v>0</v>
      </c>
      <c r="O206" s="74">
        <f t="shared" si="22"/>
        <v>0</v>
      </c>
      <c r="P206" s="74">
        <f t="shared" si="22"/>
        <v>4501.2</v>
      </c>
      <c r="Q206" s="74">
        <f t="shared" si="22"/>
        <v>5328.9999999999991</v>
      </c>
      <c r="R206" s="74">
        <f t="shared" si="22"/>
        <v>29474.899999999998</v>
      </c>
      <c r="S206" s="74">
        <f t="shared" si="22"/>
        <v>8004.2000000000007</v>
      </c>
      <c r="T206" s="74">
        <f t="shared" si="22"/>
        <v>47309.299999999996</v>
      </c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</row>
    <row r="207" spans="1:55" s="19" customFormat="1" ht="15" customHeight="1" x14ac:dyDescent="0.25">
      <c r="A207" s="167" t="s">
        <v>141</v>
      </c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</row>
    <row r="208" spans="1:55" s="19" customFormat="1" ht="30" customHeight="1" x14ac:dyDescent="0.25">
      <c r="A208" s="170">
        <v>12</v>
      </c>
      <c r="B208" s="168" t="s">
        <v>144</v>
      </c>
      <c r="C208" s="166" t="s">
        <v>140</v>
      </c>
      <c r="D208" s="170" t="s">
        <v>75</v>
      </c>
      <c r="E208" s="171" t="s">
        <v>141</v>
      </c>
      <c r="F208" s="171" t="s">
        <v>142</v>
      </c>
      <c r="G208" s="171" t="s">
        <v>143</v>
      </c>
      <c r="H208" s="171" t="s">
        <v>111</v>
      </c>
      <c r="I208" s="163" t="s">
        <v>77</v>
      </c>
      <c r="J208" s="168">
        <v>257</v>
      </c>
      <c r="K208" s="40" t="s">
        <v>2</v>
      </c>
      <c r="L208" s="10"/>
      <c r="M208" s="10"/>
      <c r="N208" s="41"/>
      <c r="O208" s="36">
        <v>14.201000000000001</v>
      </c>
      <c r="P208" s="31">
        <v>37.0929</v>
      </c>
      <c r="Q208" s="31">
        <v>38.549999999999997</v>
      </c>
      <c r="R208" s="31"/>
      <c r="S208" s="73"/>
      <c r="T208" s="21">
        <f>SUM(O208:R208)</f>
        <v>89.843899999999991</v>
      </c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</row>
    <row r="209" spans="1:55" s="19" customFormat="1" ht="17.25" customHeight="1" x14ac:dyDescent="0.25">
      <c r="A209" s="170"/>
      <c r="B209" s="168"/>
      <c r="C209" s="166"/>
      <c r="D209" s="170"/>
      <c r="E209" s="171"/>
      <c r="F209" s="171"/>
      <c r="G209" s="171"/>
      <c r="H209" s="171"/>
      <c r="I209" s="163"/>
      <c r="J209" s="168"/>
      <c r="K209" s="40" t="s">
        <v>21</v>
      </c>
      <c r="L209" s="10"/>
      <c r="M209" s="10"/>
      <c r="N209" s="41"/>
      <c r="O209" s="36"/>
      <c r="P209" s="31"/>
      <c r="Q209" s="31">
        <v>37.063600000000001</v>
      </c>
      <c r="R209" s="31"/>
      <c r="S209" s="73"/>
      <c r="T209" s="21">
        <f>SUM(O209:R209)</f>
        <v>37.063600000000001</v>
      </c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</row>
    <row r="210" spans="1:55" s="19" customFormat="1" ht="24" customHeight="1" x14ac:dyDescent="0.25">
      <c r="A210" s="170"/>
      <c r="B210" s="168"/>
      <c r="C210" s="166"/>
      <c r="D210" s="170"/>
      <c r="E210" s="171"/>
      <c r="F210" s="171"/>
      <c r="G210" s="171"/>
      <c r="H210" s="171"/>
      <c r="I210" s="163"/>
      <c r="J210" s="168"/>
      <c r="K210" s="40" t="s">
        <v>26</v>
      </c>
      <c r="L210" s="10"/>
      <c r="M210" s="10"/>
      <c r="N210" s="41"/>
      <c r="O210" s="36">
        <v>13.2614</v>
      </c>
      <c r="P210" s="31"/>
      <c r="Q210" s="31"/>
      <c r="R210" s="31"/>
      <c r="S210" s="73"/>
      <c r="T210" s="21">
        <f>SUM(O210:R210)</f>
        <v>13.2614</v>
      </c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</row>
    <row r="211" spans="1:55" s="11" customFormat="1" ht="15" x14ac:dyDescent="0.25">
      <c r="A211" s="170"/>
      <c r="B211" s="10" t="s">
        <v>145</v>
      </c>
      <c r="C211" s="9"/>
      <c r="D211" s="9" t="s">
        <v>118</v>
      </c>
      <c r="E211" s="9"/>
      <c r="F211" s="9"/>
      <c r="G211" s="9"/>
      <c r="H211" s="9"/>
      <c r="I211" s="9"/>
      <c r="J211" s="9"/>
      <c r="K211" s="38"/>
      <c r="L211" s="38"/>
      <c r="M211" s="38"/>
      <c r="N211" s="38"/>
      <c r="O211" s="38"/>
      <c r="P211" s="38"/>
      <c r="Q211" s="38"/>
      <c r="R211" s="38"/>
      <c r="S211" s="18"/>
      <c r="T211" s="42">
        <f>SUM(O211:R211)</f>
        <v>0</v>
      </c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s="11" customFormat="1" ht="15" x14ac:dyDescent="0.25">
      <c r="A212" s="170"/>
      <c r="B212" s="10" t="s">
        <v>146</v>
      </c>
      <c r="C212" s="9"/>
      <c r="D212" s="9" t="s">
        <v>118</v>
      </c>
      <c r="E212" s="9"/>
      <c r="F212" s="9"/>
      <c r="G212" s="9"/>
      <c r="H212" s="9"/>
      <c r="I212" s="9"/>
      <c r="J212" s="9"/>
      <c r="K212" s="38"/>
      <c r="L212" s="38"/>
      <c r="M212" s="38"/>
      <c r="N212" s="38"/>
      <c r="O212" s="38"/>
      <c r="P212" s="38"/>
      <c r="Q212" s="38"/>
      <c r="R212" s="38"/>
      <c r="S212" s="18"/>
      <c r="T212" s="42">
        <f>SUM(O212:R212)</f>
        <v>0</v>
      </c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1:55" s="16" customFormat="1" ht="21.75" customHeight="1" x14ac:dyDescent="0.25">
      <c r="A213" s="141"/>
      <c r="B213" s="12" t="s">
        <v>219</v>
      </c>
      <c r="C213" s="13"/>
      <c r="D213" s="13"/>
      <c r="E213" s="13"/>
      <c r="F213" s="13"/>
      <c r="G213" s="13"/>
      <c r="H213" s="13"/>
      <c r="I213" s="14"/>
      <c r="J213" s="14"/>
      <c r="K213" s="14"/>
      <c r="L213" s="74">
        <f>SUM(L208:L212)</f>
        <v>0</v>
      </c>
      <c r="M213" s="74">
        <f t="shared" ref="M213:N213" si="23">SUM(M208:M212)</f>
        <v>0</v>
      </c>
      <c r="N213" s="74">
        <f t="shared" si="23"/>
        <v>0</v>
      </c>
      <c r="O213" s="15">
        <f>O210+O208</f>
        <v>27.462400000000002</v>
      </c>
      <c r="P213" s="15">
        <f t="shared" ref="P213:S213" si="24">P210+P208</f>
        <v>37.0929</v>
      </c>
      <c r="Q213" s="15">
        <f t="shared" si="24"/>
        <v>38.549999999999997</v>
      </c>
      <c r="R213" s="15">
        <f t="shared" si="24"/>
        <v>0</v>
      </c>
      <c r="S213" s="15">
        <f t="shared" si="24"/>
        <v>0</v>
      </c>
      <c r="T213" s="15">
        <f>T212+T211+T210+T209+T208</f>
        <v>140.16890000000001</v>
      </c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</row>
    <row r="214" spans="1:55" s="23" customFormat="1" ht="27.75" customHeight="1" x14ac:dyDescent="0.25">
      <c r="A214" s="140"/>
      <c r="B214" s="167" t="s">
        <v>148</v>
      </c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42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</row>
    <row r="215" spans="1:55" s="22" customFormat="1" ht="60" x14ac:dyDescent="0.25">
      <c r="A215" s="9">
        <v>13</v>
      </c>
      <c r="B215" s="27" t="s">
        <v>149</v>
      </c>
      <c r="C215" s="9" t="s">
        <v>74</v>
      </c>
      <c r="D215" s="34" t="s">
        <v>75</v>
      </c>
      <c r="E215" s="29" t="s">
        <v>148</v>
      </c>
      <c r="F215" s="18" t="s">
        <v>142</v>
      </c>
      <c r="G215" s="18" t="s">
        <v>153</v>
      </c>
      <c r="H215" s="18" t="s">
        <v>147</v>
      </c>
      <c r="I215" s="10"/>
      <c r="J215" s="10"/>
      <c r="K215" s="10"/>
      <c r="L215" s="10"/>
      <c r="M215" s="21"/>
      <c r="N215" s="21"/>
      <c r="O215" s="21"/>
      <c r="P215" s="21"/>
      <c r="Q215" s="21"/>
      <c r="R215" s="21"/>
      <c r="S215" s="21"/>
      <c r="T215" s="10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</row>
    <row r="216" spans="1:55" s="16" customFormat="1" ht="23.25" customHeight="1" x14ac:dyDescent="0.25">
      <c r="A216" s="43"/>
      <c r="B216" s="12" t="s">
        <v>138</v>
      </c>
      <c r="C216" s="13"/>
      <c r="D216" s="13"/>
      <c r="E216" s="45"/>
      <c r="F216" s="45"/>
      <c r="G216" s="45"/>
      <c r="H216" s="45"/>
      <c r="I216" s="14"/>
      <c r="J216" s="14"/>
      <c r="K216" s="14"/>
      <c r="L216" s="74">
        <f>SUM(L215)</f>
        <v>0</v>
      </c>
      <c r="M216" s="74">
        <f t="shared" ref="M216:R216" si="25">SUM(M215)</f>
        <v>0</v>
      </c>
      <c r="N216" s="74">
        <f t="shared" si="25"/>
        <v>0</v>
      </c>
      <c r="O216" s="74">
        <f t="shared" si="25"/>
        <v>0</v>
      </c>
      <c r="P216" s="43">
        <f t="shared" si="25"/>
        <v>0</v>
      </c>
      <c r="Q216" s="43">
        <f t="shared" si="25"/>
        <v>0</v>
      </c>
      <c r="R216" s="43">
        <f t="shared" si="25"/>
        <v>0</v>
      </c>
      <c r="S216" s="74">
        <f>SUM(S214:S215)</f>
        <v>0</v>
      </c>
      <c r="T216" s="43">
        <f>SUM(T215)</f>
        <v>0</v>
      </c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</row>
    <row r="217" spans="1:55" s="23" customFormat="1" ht="27" customHeight="1" x14ac:dyDescent="0.25">
      <c r="A217" s="140"/>
      <c r="B217" s="167" t="s">
        <v>192</v>
      </c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42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</row>
    <row r="218" spans="1:55" s="94" customFormat="1" ht="68.25" customHeight="1" x14ac:dyDescent="0.3">
      <c r="A218" s="166">
        <v>14</v>
      </c>
      <c r="B218" s="27" t="s">
        <v>184</v>
      </c>
      <c r="C218" s="241" t="s">
        <v>74</v>
      </c>
      <c r="D218" s="241" t="s">
        <v>75</v>
      </c>
      <c r="E218" s="163" t="s">
        <v>192</v>
      </c>
      <c r="F218" s="174" t="s">
        <v>185</v>
      </c>
      <c r="G218" s="174" t="s">
        <v>183</v>
      </c>
      <c r="H218" s="174" t="s">
        <v>186</v>
      </c>
      <c r="I218" s="40" t="s">
        <v>77</v>
      </c>
      <c r="J218" s="40" t="s">
        <v>24</v>
      </c>
      <c r="K218" s="99"/>
      <c r="L218" s="95"/>
      <c r="M218" s="96"/>
      <c r="N218" s="96"/>
      <c r="O218" s="97"/>
      <c r="P218" s="76"/>
      <c r="Q218" s="127">
        <v>11.33</v>
      </c>
      <c r="R218" s="127">
        <v>11.33</v>
      </c>
      <c r="S218" s="127">
        <v>11.33</v>
      </c>
      <c r="T218" s="100">
        <f>S218+R218+Q218</f>
        <v>33.99</v>
      </c>
    </row>
    <row r="219" spans="1:55" s="94" customFormat="1" ht="47.25" customHeight="1" x14ac:dyDescent="0.3">
      <c r="A219" s="166"/>
      <c r="B219" s="27" t="s">
        <v>182</v>
      </c>
      <c r="C219" s="241"/>
      <c r="D219" s="241"/>
      <c r="E219" s="163"/>
      <c r="F219" s="174"/>
      <c r="G219" s="174"/>
      <c r="H219" s="174"/>
      <c r="I219" s="40" t="s">
        <v>77</v>
      </c>
      <c r="J219" s="40" t="s">
        <v>24</v>
      </c>
      <c r="K219" s="99"/>
      <c r="L219" s="95"/>
      <c r="M219" s="96"/>
      <c r="N219" s="96"/>
      <c r="O219" s="97"/>
      <c r="P219" s="76"/>
      <c r="Q219" s="123">
        <v>608.79999999999995</v>
      </c>
      <c r="R219" s="123">
        <v>608.79999999999995</v>
      </c>
      <c r="S219" s="123">
        <v>608.79999999999995</v>
      </c>
      <c r="T219" s="100">
        <f>S219+R219+Q219</f>
        <v>1826.3999999999999</v>
      </c>
    </row>
    <row r="220" spans="1:55" s="16" customFormat="1" ht="23.25" customHeight="1" x14ac:dyDescent="0.25">
      <c r="A220" s="43"/>
      <c r="B220" s="12" t="s">
        <v>193</v>
      </c>
      <c r="C220" s="13"/>
      <c r="D220" s="13"/>
      <c r="E220" s="45"/>
      <c r="F220" s="45"/>
      <c r="G220" s="45"/>
      <c r="H220" s="45"/>
      <c r="I220" s="14"/>
      <c r="J220" s="14"/>
      <c r="K220" s="14"/>
      <c r="L220" s="74">
        <f>SUM(L219)</f>
        <v>0</v>
      </c>
      <c r="M220" s="74">
        <f t="shared" ref="M220:P220" si="26">SUM(M219)</f>
        <v>0</v>
      </c>
      <c r="N220" s="74">
        <f t="shared" si="26"/>
        <v>0</v>
      </c>
      <c r="O220" s="74">
        <f t="shared" si="26"/>
        <v>0</v>
      </c>
      <c r="P220" s="43">
        <f t="shared" si="26"/>
        <v>0</v>
      </c>
      <c r="Q220" s="93">
        <f>SUM(Q218:Q219)</f>
        <v>620.13</v>
      </c>
      <c r="R220" s="93">
        <f t="shared" ref="R220:T220" si="27">SUM(R218:R219)</f>
        <v>620.13</v>
      </c>
      <c r="S220" s="93">
        <f t="shared" si="27"/>
        <v>620.13</v>
      </c>
      <c r="T220" s="93">
        <f t="shared" si="27"/>
        <v>1860.3899999999999</v>
      </c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</row>
    <row r="221" spans="1:55" s="23" customFormat="1" ht="38.25" customHeight="1" x14ac:dyDescent="0.25">
      <c r="A221" s="140"/>
      <c r="B221" s="167" t="s">
        <v>194</v>
      </c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</row>
    <row r="222" spans="1:55" s="94" customFormat="1" ht="19.5" customHeight="1" x14ac:dyDescent="0.3">
      <c r="A222" s="166">
        <v>15</v>
      </c>
      <c r="B222" s="163" t="s">
        <v>205</v>
      </c>
      <c r="C222" s="239" t="s">
        <v>74</v>
      </c>
      <c r="D222" s="240" t="s">
        <v>75</v>
      </c>
      <c r="E222" s="174" t="s">
        <v>194</v>
      </c>
      <c r="F222" s="174" t="s">
        <v>185</v>
      </c>
      <c r="G222" s="174" t="s">
        <v>183</v>
      </c>
      <c r="H222" s="174" t="s">
        <v>186</v>
      </c>
      <c r="I222" s="57" t="s">
        <v>77</v>
      </c>
      <c r="J222" s="238">
        <v>752</v>
      </c>
      <c r="K222" s="40" t="s">
        <v>195</v>
      </c>
      <c r="L222" s="95"/>
      <c r="M222" s="96"/>
      <c r="N222" s="96"/>
      <c r="O222" s="97"/>
      <c r="P222" s="76"/>
      <c r="Q222" s="123">
        <v>429.1</v>
      </c>
      <c r="R222" s="124">
        <v>553.1</v>
      </c>
      <c r="S222" s="125">
        <v>210.8</v>
      </c>
      <c r="T222" s="98">
        <f>S222+R222+Q222</f>
        <v>1193</v>
      </c>
    </row>
    <row r="223" spans="1:55" s="94" customFormat="1" ht="21" customHeight="1" x14ac:dyDescent="0.3">
      <c r="A223" s="166"/>
      <c r="B223" s="163"/>
      <c r="C223" s="239"/>
      <c r="D223" s="240"/>
      <c r="E223" s="174"/>
      <c r="F223" s="174"/>
      <c r="G223" s="174"/>
      <c r="H223" s="174"/>
      <c r="I223" s="57"/>
      <c r="J223" s="238"/>
      <c r="K223" s="40" t="s">
        <v>196</v>
      </c>
      <c r="L223" s="95"/>
      <c r="M223" s="96"/>
      <c r="N223" s="96"/>
      <c r="O223" s="97"/>
      <c r="P223" s="76"/>
      <c r="Q223" s="123"/>
      <c r="R223" s="124">
        <v>1.6</v>
      </c>
      <c r="S223" s="125">
        <v>119.2</v>
      </c>
      <c r="T223" s="98">
        <f t="shared" ref="T223:T231" si="28">S223+R223+Q223</f>
        <v>120.8</v>
      </c>
    </row>
    <row r="224" spans="1:55" s="94" customFormat="1" ht="15" customHeight="1" x14ac:dyDescent="0.3">
      <c r="A224" s="166"/>
      <c r="B224" s="163"/>
      <c r="C224" s="239"/>
      <c r="D224" s="240"/>
      <c r="E224" s="174"/>
      <c r="F224" s="174"/>
      <c r="G224" s="174"/>
      <c r="H224" s="174"/>
      <c r="I224" s="27" t="s">
        <v>77</v>
      </c>
      <c r="J224" s="238"/>
      <c r="K224" s="39" t="s">
        <v>197</v>
      </c>
      <c r="L224" s="95"/>
      <c r="M224" s="96"/>
      <c r="N224" s="96"/>
      <c r="O224" s="97"/>
      <c r="P224" s="76"/>
      <c r="Q224" s="126">
        <v>165.8</v>
      </c>
      <c r="R224" s="125">
        <v>168.2</v>
      </c>
      <c r="S224" s="125"/>
      <c r="T224" s="98">
        <f t="shared" si="28"/>
        <v>334</v>
      </c>
    </row>
    <row r="225" spans="1:55" s="94" customFormat="1" ht="15" customHeight="1" x14ac:dyDescent="0.3">
      <c r="A225" s="166"/>
      <c r="B225" s="163"/>
      <c r="C225" s="239"/>
      <c r="D225" s="240"/>
      <c r="E225" s="174"/>
      <c r="F225" s="174"/>
      <c r="G225" s="174"/>
      <c r="H225" s="174"/>
      <c r="I225" s="27"/>
      <c r="J225" s="238"/>
      <c r="K225" s="39" t="s">
        <v>198</v>
      </c>
      <c r="L225" s="95"/>
      <c r="M225" s="96"/>
      <c r="N225" s="96"/>
      <c r="O225" s="97"/>
      <c r="P225" s="76"/>
      <c r="Q225" s="126"/>
      <c r="R225" s="125"/>
      <c r="S225" s="125">
        <v>770.9</v>
      </c>
      <c r="T225" s="98">
        <f t="shared" si="28"/>
        <v>770.9</v>
      </c>
    </row>
    <row r="226" spans="1:55" s="94" customFormat="1" ht="15" customHeight="1" x14ac:dyDescent="0.3">
      <c r="A226" s="166"/>
      <c r="B226" s="163"/>
      <c r="C226" s="239"/>
      <c r="D226" s="240"/>
      <c r="E226" s="174"/>
      <c r="F226" s="174"/>
      <c r="G226" s="174"/>
      <c r="H226" s="174"/>
      <c r="I226" s="27" t="s">
        <v>77</v>
      </c>
      <c r="J226" s="238"/>
      <c r="K226" s="39" t="s">
        <v>199</v>
      </c>
      <c r="L226" s="95"/>
      <c r="M226" s="96"/>
      <c r="N226" s="96"/>
      <c r="O226" s="97"/>
      <c r="P226" s="76"/>
      <c r="Q226" s="126">
        <v>1321.9</v>
      </c>
      <c r="R226" s="125">
        <v>1509.4</v>
      </c>
      <c r="S226" s="125"/>
      <c r="T226" s="98">
        <f t="shared" si="28"/>
        <v>2831.3</v>
      </c>
    </row>
    <row r="227" spans="1:55" s="94" customFormat="1" ht="18.75" x14ac:dyDescent="0.3">
      <c r="A227" s="166"/>
      <c r="B227" s="163"/>
      <c r="C227" s="239"/>
      <c r="D227" s="240"/>
      <c r="E227" s="174"/>
      <c r="F227" s="174"/>
      <c r="G227" s="174"/>
      <c r="H227" s="174"/>
      <c r="I227" s="27" t="s">
        <v>77</v>
      </c>
      <c r="J227" s="238"/>
      <c r="K227" s="39" t="s">
        <v>200</v>
      </c>
      <c r="L227" s="95"/>
      <c r="M227" s="96"/>
      <c r="N227" s="96"/>
      <c r="O227" s="97"/>
      <c r="P227" s="76"/>
      <c r="Q227" s="126">
        <v>11.8</v>
      </c>
      <c r="R227" s="125">
        <v>12.8</v>
      </c>
      <c r="S227" s="125">
        <v>2</v>
      </c>
      <c r="T227" s="98">
        <f t="shared" si="28"/>
        <v>26.6</v>
      </c>
    </row>
    <row r="228" spans="1:55" s="94" customFormat="1" ht="18.75" x14ac:dyDescent="0.3">
      <c r="A228" s="166"/>
      <c r="B228" s="163"/>
      <c r="C228" s="239"/>
      <c r="D228" s="240"/>
      <c r="E228" s="174"/>
      <c r="F228" s="174"/>
      <c r="G228" s="174"/>
      <c r="H228" s="174"/>
      <c r="I228" s="27" t="s">
        <v>77</v>
      </c>
      <c r="J228" s="238"/>
      <c r="K228" s="39" t="s">
        <v>201</v>
      </c>
      <c r="L228" s="95"/>
      <c r="M228" s="96"/>
      <c r="N228" s="96"/>
      <c r="O228" s="97"/>
      <c r="P228" s="76"/>
      <c r="Q228" s="126">
        <v>48</v>
      </c>
      <c r="R228" s="125">
        <v>86.2</v>
      </c>
      <c r="S228" s="125"/>
      <c r="T228" s="98">
        <f t="shared" si="28"/>
        <v>134.19999999999999</v>
      </c>
    </row>
    <row r="229" spans="1:55" s="94" customFormat="1" ht="18.75" x14ac:dyDescent="0.3">
      <c r="A229" s="166"/>
      <c r="B229" s="163"/>
      <c r="C229" s="239"/>
      <c r="D229" s="240"/>
      <c r="E229" s="174"/>
      <c r="F229" s="174"/>
      <c r="G229" s="174"/>
      <c r="H229" s="174"/>
      <c r="I229" s="27" t="s">
        <v>77</v>
      </c>
      <c r="J229" s="238"/>
      <c r="K229" s="39" t="s">
        <v>202</v>
      </c>
      <c r="L229" s="95"/>
      <c r="M229" s="96"/>
      <c r="N229" s="96"/>
      <c r="O229" s="97"/>
      <c r="P229" s="76"/>
      <c r="Q229" s="126">
        <v>59.5</v>
      </c>
      <c r="R229" s="125">
        <v>59.5</v>
      </c>
      <c r="S229" s="125"/>
      <c r="T229" s="98">
        <f t="shared" si="28"/>
        <v>119</v>
      </c>
    </row>
    <row r="230" spans="1:55" s="94" customFormat="1" ht="18.75" x14ac:dyDescent="0.3">
      <c r="A230" s="166"/>
      <c r="B230" s="163"/>
      <c r="C230" s="239"/>
      <c r="D230" s="240"/>
      <c r="E230" s="174"/>
      <c r="F230" s="174"/>
      <c r="G230" s="174"/>
      <c r="H230" s="174"/>
      <c r="I230" s="27"/>
      <c r="J230" s="238"/>
      <c r="K230" s="39" t="s">
        <v>203</v>
      </c>
      <c r="L230" s="95"/>
      <c r="M230" s="96"/>
      <c r="N230" s="96"/>
      <c r="O230" s="97"/>
      <c r="P230" s="76"/>
      <c r="Q230" s="126"/>
      <c r="R230" s="125"/>
      <c r="S230" s="125">
        <v>29.7</v>
      </c>
      <c r="T230" s="98">
        <f t="shared" si="28"/>
        <v>29.7</v>
      </c>
    </row>
    <row r="231" spans="1:55" s="94" customFormat="1" ht="18.75" x14ac:dyDescent="0.3">
      <c r="A231" s="166"/>
      <c r="B231" s="163"/>
      <c r="C231" s="239"/>
      <c r="D231" s="240"/>
      <c r="E231" s="174"/>
      <c r="F231" s="174"/>
      <c r="G231" s="174"/>
      <c r="H231" s="174"/>
      <c r="I231" s="27" t="s">
        <v>77</v>
      </c>
      <c r="J231" s="238"/>
      <c r="K231" s="39" t="s">
        <v>204</v>
      </c>
      <c r="L231" s="95"/>
      <c r="M231" s="96"/>
      <c r="N231" s="96"/>
      <c r="O231" s="97"/>
      <c r="P231" s="76"/>
      <c r="Q231" s="126">
        <v>11.7</v>
      </c>
      <c r="R231" s="125"/>
      <c r="S231" s="125"/>
      <c r="T231" s="98">
        <f t="shared" si="28"/>
        <v>11.7</v>
      </c>
    </row>
    <row r="232" spans="1:55" s="16" customFormat="1" ht="16.5" customHeight="1" x14ac:dyDescent="0.25">
      <c r="A232" s="141"/>
      <c r="B232" s="12" t="s">
        <v>138</v>
      </c>
      <c r="C232" s="143"/>
      <c r="D232" s="13"/>
      <c r="E232" s="144"/>
      <c r="F232" s="13"/>
      <c r="G232" s="13"/>
      <c r="H232" s="13"/>
      <c r="I232" s="14"/>
      <c r="J232" s="14"/>
      <c r="K232" s="145"/>
      <c r="L232" s="74">
        <f>SUM(L222:L231)</f>
        <v>0</v>
      </c>
      <c r="M232" s="74">
        <f t="shared" ref="M232" si="29">SUM(M222:M231)</f>
        <v>0</v>
      </c>
      <c r="N232" s="74">
        <f t="shared" ref="N232" si="30">SUM(N222:N231)</f>
        <v>0</v>
      </c>
      <c r="O232" s="74">
        <f t="shared" ref="O232" si="31">SUM(O222:O231)</f>
        <v>0</v>
      </c>
      <c r="P232" s="74">
        <f t="shared" ref="P232" si="32">SUM(P222:P231)</f>
        <v>0</v>
      </c>
      <c r="Q232" s="146">
        <f>SUM(Q222:Q231)</f>
        <v>2047.8000000000002</v>
      </c>
      <c r="R232" s="146">
        <f t="shared" ref="R232" si="33">SUM(R222:R231)</f>
        <v>2390.8000000000002</v>
      </c>
      <c r="S232" s="146">
        <f t="shared" ref="S232" si="34">SUM(S222:S231)</f>
        <v>1132.6000000000001</v>
      </c>
      <c r="T232" s="146">
        <f t="shared" ref="T232" si="35">SUM(T222:T231)</f>
        <v>5571.2</v>
      </c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</row>
    <row r="233" spans="1:55" s="23" customFormat="1" ht="31.5" customHeight="1" x14ac:dyDescent="0.25">
      <c r="A233" s="140"/>
      <c r="B233" s="167" t="s">
        <v>212</v>
      </c>
      <c r="C233" s="167"/>
      <c r="D233" s="167"/>
      <c r="E233" s="167"/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</row>
    <row r="234" spans="1:55" s="94" customFormat="1" ht="23.25" customHeight="1" x14ac:dyDescent="0.3">
      <c r="A234" s="166">
        <v>16</v>
      </c>
      <c r="B234" s="163" t="s">
        <v>213</v>
      </c>
      <c r="C234" s="239" t="s">
        <v>74</v>
      </c>
      <c r="D234" s="240" t="s">
        <v>75</v>
      </c>
      <c r="E234" s="174" t="s">
        <v>212</v>
      </c>
      <c r="F234" s="174" t="s">
        <v>185</v>
      </c>
      <c r="G234" s="174" t="s">
        <v>183</v>
      </c>
      <c r="H234" s="174" t="s">
        <v>186</v>
      </c>
      <c r="I234" s="40" t="s">
        <v>77</v>
      </c>
      <c r="J234" s="164" t="s">
        <v>48</v>
      </c>
      <c r="K234" s="40" t="s">
        <v>206</v>
      </c>
      <c r="L234" s="95"/>
      <c r="M234" s="96"/>
      <c r="N234" s="96"/>
      <c r="O234" s="97"/>
      <c r="P234" s="76"/>
      <c r="Q234" s="133">
        <v>55.431899999999999</v>
      </c>
      <c r="R234" s="134">
        <v>61.376100000000001</v>
      </c>
      <c r="S234" s="135">
        <v>58.908000000000001</v>
      </c>
      <c r="T234" s="98">
        <f>S234+R234+Q234</f>
        <v>175.71600000000001</v>
      </c>
    </row>
    <row r="235" spans="1:55" s="94" customFormat="1" ht="23.25" customHeight="1" x14ac:dyDescent="0.3">
      <c r="A235" s="166"/>
      <c r="B235" s="163"/>
      <c r="C235" s="239"/>
      <c r="D235" s="240"/>
      <c r="E235" s="174"/>
      <c r="F235" s="174"/>
      <c r="G235" s="174"/>
      <c r="H235" s="174"/>
      <c r="I235" s="40" t="s">
        <v>77</v>
      </c>
      <c r="J235" s="164"/>
      <c r="K235" s="40" t="s">
        <v>207</v>
      </c>
      <c r="L235" s="95"/>
      <c r="M235" s="96"/>
      <c r="N235" s="96"/>
      <c r="O235" s="97"/>
      <c r="P235" s="76"/>
      <c r="Q235" s="133"/>
      <c r="R235" s="134">
        <v>14.071999999999999</v>
      </c>
      <c r="S235" s="135">
        <v>31.370699999999999</v>
      </c>
      <c r="T235" s="98">
        <f t="shared" ref="T235:T258" si="36">S235+R235+Q235</f>
        <v>45.442700000000002</v>
      </c>
    </row>
    <row r="236" spans="1:55" s="94" customFormat="1" ht="23.25" customHeight="1" x14ac:dyDescent="0.3">
      <c r="A236" s="166"/>
      <c r="B236" s="163"/>
      <c r="C236" s="239"/>
      <c r="D236" s="240"/>
      <c r="E236" s="174"/>
      <c r="F236" s="174"/>
      <c r="G236" s="174"/>
      <c r="H236" s="174"/>
      <c r="I236" s="40" t="s">
        <v>77</v>
      </c>
      <c r="J236" s="164"/>
      <c r="K236" s="40" t="s">
        <v>208</v>
      </c>
      <c r="L236" s="95"/>
      <c r="M236" s="96"/>
      <c r="N236" s="96"/>
      <c r="O236" s="97"/>
      <c r="P236" s="76"/>
      <c r="Q236" s="133">
        <v>5.8280000000000003</v>
      </c>
      <c r="R236" s="134"/>
      <c r="S236" s="135"/>
      <c r="T236" s="98">
        <f t="shared" si="36"/>
        <v>5.8280000000000003</v>
      </c>
    </row>
    <row r="237" spans="1:55" s="94" customFormat="1" ht="21" customHeight="1" x14ac:dyDescent="0.3">
      <c r="A237" s="166"/>
      <c r="B237" s="163"/>
      <c r="C237" s="239"/>
      <c r="D237" s="240"/>
      <c r="E237" s="174"/>
      <c r="F237" s="174"/>
      <c r="G237" s="174"/>
      <c r="H237" s="174"/>
      <c r="I237" s="40" t="s">
        <v>77</v>
      </c>
      <c r="J237" s="164"/>
      <c r="K237" s="40" t="s">
        <v>209</v>
      </c>
      <c r="L237" s="95"/>
      <c r="M237" s="96"/>
      <c r="N237" s="96"/>
      <c r="O237" s="97"/>
      <c r="P237" s="76"/>
      <c r="Q237" s="133"/>
      <c r="R237" s="134">
        <v>20.667000000000002</v>
      </c>
      <c r="S237" s="135">
        <v>9.6980000000000004</v>
      </c>
      <c r="T237" s="98">
        <f t="shared" si="36"/>
        <v>30.365000000000002</v>
      </c>
    </row>
    <row r="238" spans="1:55" s="94" customFormat="1" ht="18.75" x14ac:dyDescent="0.3">
      <c r="A238" s="166"/>
      <c r="B238" s="163" t="s">
        <v>214</v>
      </c>
      <c r="C238" s="239"/>
      <c r="D238" s="240"/>
      <c r="E238" s="174"/>
      <c r="F238" s="174"/>
      <c r="G238" s="174"/>
      <c r="H238" s="174"/>
      <c r="I238" s="57" t="s">
        <v>77</v>
      </c>
      <c r="J238" s="163">
        <v>124</v>
      </c>
      <c r="K238" s="39" t="s">
        <v>206</v>
      </c>
      <c r="L238" s="95"/>
      <c r="M238" s="96"/>
      <c r="N238" s="96"/>
      <c r="O238" s="97"/>
      <c r="P238" s="76"/>
      <c r="Q238" s="136">
        <v>38.200000000000003</v>
      </c>
      <c r="R238" s="133">
        <v>39.6</v>
      </c>
      <c r="S238" s="136">
        <v>27.3</v>
      </c>
      <c r="T238" s="98">
        <f t="shared" si="36"/>
        <v>105.10000000000001</v>
      </c>
    </row>
    <row r="239" spans="1:55" s="94" customFormat="1" ht="18.75" x14ac:dyDescent="0.3">
      <c r="A239" s="166"/>
      <c r="B239" s="163"/>
      <c r="C239" s="239"/>
      <c r="D239" s="240"/>
      <c r="E239" s="174"/>
      <c r="F239" s="174"/>
      <c r="G239" s="174"/>
      <c r="H239" s="174"/>
      <c r="I239" s="57" t="s">
        <v>77</v>
      </c>
      <c r="J239" s="163"/>
      <c r="K239" s="39" t="s">
        <v>207</v>
      </c>
      <c r="L239" s="95"/>
      <c r="M239" s="96"/>
      <c r="N239" s="96"/>
      <c r="O239" s="97"/>
      <c r="P239" s="76"/>
      <c r="Q239" s="136"/>
      <c r="R239" s="133"/>
      <c r="S239" s="136">
        <v>15.6</v>
      </c>
      <c r="T239" s="98">
        <f t="shared" si="36"/>
        <v>15.6</v>
      </c>
    </row>
    <row r="240" spans="1:55" s="94" customFormat="1" ht="18.75" x14ac:dyDescent="0.3">
      <c r="A240" s="166"/>
      <c r="B240" s="163"/>
      <c r="C240" s="239"/>
      <c r="D240" s="240"/>
      <c r="E240" s="174"/>
      <c r="F240" s="174"/>
      <c r="G240" s="174"/>
      <c r="H240" s="174"/>
      <c r="I240" s="57" t="s">
        <v>77</v>
      </c>
      <c r="J240" s="163"/>
      <c r="K240" s="39" t="s">
        <v>208</v>
      </c>
      <c r="L240" s="95"/>
      <c r="M240" s="96"/>
      <c r="N240" s="96"/>
      <c r="O240" s="97"/>
      <c r="P240" s="76"/>
      <c r="Q240" s="136">
        <v>5.9</v>
      </c>
      <c r="R240" s="133">
        <v>9.4</v>
      </c>
      <c r="S240" s="136">
        <v>5.8</v>
      </c>
      <c r="T240" s="98">
        <f t="shared" si="36"/>
        <v>21.1</v>
      </c>
    </row>
    <row r="241" spans="1:20" s="94" customFormat="1" ht="18.75" x14ac:dyDescent="0.3">
      <c r="A241" s="166"/>
      <c r="B241" s="163"/>
      <c r="C241" s="239"/>
      <c r="D241" s="240"/>
      <c r="E241" s="174"/>
      <c r="F241" s="174"/>
      <c r="G241" s="174"/>
      <c r="H241" s="174"/>
      <c r="I241" s="57" t="s">
        <v>77</v>
      </c>
      <c r="J241" s="163"/>
      <c r="K241" s="39" t="s">
        <v>232</v>
      </c>
      <c r="L241" s="95"/>
      <c r="M241" s="96"/>
      <c r="N241" s="96"/>
      <c r="O241" s="97"/>
      <c r="P241" s="76"/>
      <c r="Q241" s="136"/>
      <c r="R241" s="133"/>
      <c r="S241" s="136">
        <v>12.7</v>
      </c>
      <c r="T241" s="98">
        <f t="shared" si="36"/>
        <v>12.7</v>
      </c>
    </row>
    <row r="242" spans="1:20" s="94" customFormat="1" ht="18.75" customHeight="1" x14ac:dyDescent="0.3">
      <c r="A242" s="166"/>
      <c r="B242" s="163" t="s">
        <v>215</v>
      </c>
      <c r="C242" s="239"/>
      <c r="D242" s="240"/>
      <c r="E242" s="174"/>
      <c r="F242" s="174"/>
      <c r="G242" s="174"/>
      <c r="H242" s="174"/>
      <c r="I242" s="57" t="s">
        <v>77</v>
      </c>
      <c r="J242" s="163">
        <v>124</v>
      </c>
      <c r="K242" s="40" t="s">
        <v>206</v>
      </c>
      <c r="L242" s="95"/>
      <c r="M242" s="96"/>
      <c r="N242" s="96"/>
      <c r="O242" s="97"/>
      <c r="P242" s="76"/>
      <c r="Q242" s="136">
        <v>30.018999999999998</v>
      </c>
      <c r="R242" s="136">
        <v>31.812999999999999</v>
      </c>
      <c r="S242" s="137">
        <v>46.704000000000001</v>
      </c>
      <c r="T242" s="98">
        <f t="shared" si="36"/>
        <v>108.536</v>
      </c>
    </row>
    <row r="243" spans="1:20" s="94" customFormat="1" ht="23.25" customHeight="1" x14ac:dyDescent="0.3">
      <c r="A243" s="166"/>
      <c r="B243" s="163"/>
      <c r="C243" s="239"/>
      <c r="D243" s="240"/>
      <c r="E243" s="174"/>
      <c r="F243" s="174"/>
      <c r="G243" s="174"/>
      <c r="H243" s="174"/>
      <c r="I243" s="57" t="s">
        <v>77</v>
      </c>
      <c r="J243" s="163"/>
      <c r="K243" s="40" t="s">
        <v>207</v>
      </c>
      <c r="L243" s="95"/>
      <c r="M243" s="96"/>
      <c r="N243" s="96"/>
      <c r="O243" s="97"/>
      <c r="P243" s="76"/>
      <c r="Q243" s="136">
        <v>7.2679999999999998</v>
      </c>
      <c r="R243" s="136">
        <v>27.120999999999999</v>
      </c>
      <c r="S243" s="137">
        <v>6.9589999999999996</v>
      </c>
      <c r="T243" s="98">
        <f t="shared" si="36"/>
        <v>41.347999999999999</v>
      </c>
    </row>
    <row r="244" spans="1:20" s="94" customFormat="1" ht="21" customHeight="1" x14ac:dyDescent="0.3">
      <c r="A244" s="166"/>
      <c r="B244" s="163"/>
      <c r="C244" s="239"/>
      <c r="D244" s="240"/>
      <c r="E244" s="174"/>
      <c r="F244" s="174"/>
      <c r="G244" s="174"/>
      <c r="H244" s="174"/>
      <c r="I244" s="57" t="s">
        <v>77</v>
      </c>
      <c r="J244" s="163"/>
      <c r="K244" s="40" t="s">
        <v>233</v>
      </c>
      <c r="L244" s="95"/>
      <c r="M244" s="96"/>
      <c r="N244" s="96"/>
      <c r="O244" s="97"/>
      <c r="P244" s="76"/>
      <c r="Q244" s="136"/>
      <c r="R244" s="136">
        <v>1.31</v>
      </c>
      <c r="S244" s="137">
        <v>3.5</v>
      </c>
      <c r="T244" s="98">
        <f t="shared" si="36"/>
        <v>4.8100000000000005</v>
      </c>
    </row>
    <row r="245" spans="1:20" s="94" customFormat="1" ht="15" customHeight="1" x14ac:dyDescent="0.3">
      <c r="A245" s="166"/>
      <c r="B245" s="163"/>
      <c r="C245" s="239"/>
      <c r="D245" s="240"/>
      <c r="E245" s="174"/>
      <c r="F245" s="174"/>
      <c r="G245" s="174"/>
      <c r="H245" s="174"/>
      <c r="I245" s="57" t="s">
        <v>77</v>
      </c>
      <c r="J245" s="163"/>
      <c r="K245" s="40" t="s">
        <v>208</v>
      </c>
      <c r="L245" s="95"/>
      <c r="M245" s="96"/>
      <c r="N245" s="96"/>
      <c r="O245" s="97"/>
      <c r="P245" s="76"/>
      <c r="Q245" s="136">
        <v>3.44</v>
      </c>
      <c r="R245" s="134">
        <v>20.167999999999999</v>
      </c>
      <c r="S245" s="137">
        <v>4.1500000000000004</v>
      </c>
      <c r="T245" s="98">
        <f t="shared" si="36"/>
        <v>27.757999999999999</v>
      </c>
    </row>
    <row r="246" spans="1:20" s="94" customFormat="1" ht="15" customHeight="1" x14ac:dyDescent="0.3">
      <c r="A246" s="166"/>
      <c r="B246" s="163"/>
      <c r="C246" s="239"/>
      <c r="D246" s="240"/>
      <c r="E246" s="174"/>
      <c r="F246" s="174"/>
      <c r="G246" s="174"/>
      <c r="H246" s="174"/>
      <c r="I246" s="57" t="s">
        <v>77</v>
      </c>
      <c r="J246" s="163"/>
      <c r="K246" s="40" t="s">
        <v>209</v>
      </c>
      <c r="L246" s="95"/>
      <c r="M246" s="96"/>
      <c r="N246" s="96"/>
      <c r="O246" s="97"/>
      <c r="P246" s="76"/>
      <c r="Q246" s="136"/>
      <c r="R246" s="134">
        <v>10.079000000000001</v>
      </c>
      <c r="S246" s="137"/>
      <c r="T246" s="98">
        <f t="shared" si="36"/>
        <v>10.079000000000001</v>
      </c>
    </row>
    <row r="247" spans="1:20" s="94" customFormat="1" ht="18.75" customHeight="1" x14ac:dyDescent="0.3">
      <c r="A247" s="166"/>
      <c r="B247" s="163" t="s">
        <v>234</v>
      </c>
      <c r="C247" s="239"/>
      <c r="D247" s="240"/>
      <c r="E247" s="174"/>
      <c r="F247" s="174"/>
      <c r="G247" s="174"/>
      <c r="H247" s="174"/>
      <c r="I247" s="57" t="s">
        <v>77</v>
      </c>
      <c r="J247" s="163">
        <v>124</v>
      </c>
      <c r="K247" s="40" t="s">
        <v>206</v>
      </c>
      <c r="L247" s="95"/>
      <c r="M247" s="96"/>
      <c r="N247" s="96"/>
      <c r="O247" s="97"/>
      <c r="P247" s="76"/>
      <c r="Q247" s="136">
        <v>30.091999999999999</v>
      </c>
      <c r="R247" s="136">
        <v>30.443000000000001</v>
      </c>
      <c r="S247" s="137">
        <v>20.613</v>
      </c>
      <c r="T247" s="137">
        <f t="shared" si="36"/>
        <v>81.147999999999996</v>
      </c>
    </row>
    <row r="248" spans="1:20" s="94" customFormat="1" ht="18.75" x14ac:dyDescent="0.3">
      <c r="A248" s="166"/>
      <c r="B248" s="163"/>
      <c r="C248" s="239"/>
      <c r="D248" s="240"/>
      <c r="E248" s="174"/>
      <c r="F248" s="174"/>
      <c r="G248" s="174"/>
      <c r="H248" s="174"/>
      <c r="I248" s="57" t="s">
        <v>77</v>
      </c>
      <c r="J248" s="163"/>
      <c r="K248" s="40" t="s">
        <v>207</v>
      </c>
      <c r="L248" s="95"/>
      <c r="M248" s="96"/>
      <c r="N248" s="96"/>
      <c r="O248" s="97"/>
      <c r="P248" s="76"/>
      <c r="Q248" s="136">
        <v>6.9260000000000002</v>
      </c>
      <c r="R248" s="136">
        <v>7.9409999999999998</v>
      </c>
      <c r="S248" s="137">
        <v>6.4560000000000004</v>
      </c>
      <c r="T248" s="137">
        <f t="shared" si="36"/>
        <v>21.323</v>
      </c>
    </row>
    <row r="249" spans="1:20" s="94" customFormat="1" ht="15" customHeight="1" x14ac:dyDescent="0.3">
      <c r="A249" s="166"/>
      <c r="B249" s="163"/>
      <c r="C249" s="239"/>
      <c r="D249" s="240"/>
      <c r="E249" s="174"/>
      <c r="F249" s="174"/>
      <c r="G249" s="174"/>
      <c r="H249" s="174"/>
      <c r="I249" s="152" t="s">
        <v>77</v>
      </c>
      <c r="J249" s="163"/>
      <c r="K249" s="153" t="s">
        <v>199</v>
      </c>
      <c r="L249" s="154"/>
      <c r="M249" s="155"/>
      <c r="N249" s="155"/>
      <c r="O249" s="156"/>
      <c r="P249" s="157"/>
      <c r="Q249" s="158"/>
      <c r="R249" s="158">
        <v>1.3</v>
      </c>
      <c r="S249" s="159">
        <v>2.899</v>
      </c>
      <c r="T249" s="159">
        <f t="shared" si="36"/>
        <v>4.1989999999999998</v>
      </c>
    </row>
    <row r="250" spans="1:20" s="76" customFormat="1" ht="15" customHeight="1" x14ac:dyDescent="0.3">
      <c r="A250" s="166"/>
      <c r="B250" s="163"/>
      <c r="C250" s="239"/>
      <c r="D250" s="240"/>
      <c r="E250" s="174"/>
      <c r="F250" s="174"/>
      <c r="G250" s="174"/>
      <c r="H250" s="174"/>
      <c r="I250" s="57" t="s">
        <v>77</v>
      </c>
      <c r="J250" s="163"/>
      <c r="K250" s="40" t="s">
        <v>208</v>
      </c>
      <c r="L250" s="95"/>
      <c r="M250" s="96"/>
      <c r="N250" s="96"/>
      <c r="O250" s="97"/>
      <c r="Q250" s="136">
        <v>2.7930000000000001</v>
      </c>
      <c r="R250" s="136">
        <v>20.527999999999999</v>
      </c>
      <c r="S250" s="137">
        <v>12.15</v>
      </c>
      <c r="T250" s="137">
        <f t="shared" si="36"/>
        <v>35.470999999999997</v>
      </c>
    </row>
    <row r="251" spans="1:20" s="76" customFormat="1" ht="15" customHeight="1" x14ac:dyDescent="0.3">
      <c r="A251" s="166"/>
      <c r="B251" s="163"/>
      <c r="C251" s="239"/>
      <c r="D251" s="240"/>
      <c r="E251" s="174"/>
      <c r="F251" s="174"/>
      <c r="G251" s="174"/>
      <c r="H251" s="174"/>
      <c r="I251" s="57" t="s">
        <v>77</v>
      </c>
      <c r="J251" s="163"/>
      <c r="K251" s="40" t="s">
        <v>209</v>
      </c>
      <c r="L251" s="95"/>
      <c r="M251" s="96"/>
      <c r="N251" s="96"/>
      <c r="O251" s="97"/>
      <c r="Q251" s="136">
        <v>3.169</v>
      </c>
      <c r="R251" s="136"/>
      <c r="S251" s="137"/>
      <c r="T251" s="137">
        <f t="shared" si="36"/>
        <v>3.169</v>
      </c>
    </row>
    <row r="252" spans="1:20" s="76" customFormat="1" ht="18.75" x14ac:dyDescent="0.3">
      <c r="A252" s="166"/>
      <c r="B252" s="163" t="s">
        <v>216</v>
      </c>
      <c r="C252" s="239"/>
      <c r="D252" s="240"/>
      <c r="E252" s="174"/>
      <c r="F252" s="174"/>
      <c r="G252" s="174"/>
      <c r="H252" s="174"/>
      <c r="I252" s="57" t="s">
        <v>77</v>
      </c>
      <c r="J252" s="163">
        <v>124</v>
      </c>
      <c r="K252" s="40" t="s">
        <v>206</v>
      </c>
      <c r="L252" s="95"/>
      <c r="M252" s="96"/>
      <c r="N252" s="96"/>
      <c r="O252" s="97"/>
      <c r="Q252" s="136">
        <v>31.54</v>
      </c>
      <c r="R252" s="136">
        <v>31.117999999999999</v>
      </c>
      <c r="S252" s="137">
        <v>21.777999999999999</v>
      </c>
      <c r="T252" s="98">
        <f t="shared" si="36"/>
        <v>84.436000000000007</v>
      </c>
    </row>
    <row r="253" spans="1:20" s="76" customFormat="1" ht="18.75" x14ac:dyDescent="0.3">
      <c r="A253" s="166"/>
      <c r="B253" s="163"/>
      <c r="C253" s="239"/>
      <c r="D253" s="240"/>
      <c r="E253" s="174"/>
      <c r="F253" s="174"/>
      <c r="G253" s="174"/>
      <c r="H253" s="174"/>
      <c r="I253" s="57" t="s">
        <v>77</v>
      </c>
      <c r="J253" s="163"/>
      <c r="K253" s="40" t="s">
        <v>207</v>
      </c>
      <c r="L253" s="95"/>
      <c r="M253" s="96"/>
      <c r="N253" s="96"/>
      <c r="O253" s="97"/>
      <c r="Q253" s="136">
        <v>3.407</v>
      </c>
      <c r="R253" s="136">
        <v>12.223000000000001</v>
      </c>
      <c r="S253" s="137">
        <v>2.8740000000000001</v>
      </c>
      <c r="T253" s="98">
        <f t="shared" si="36"/>
        <v>18.504000000000001</v>
      </c>
    </row>
    <row r="254" spans="1:20" s="76" customFormat="1" ht="23.25" customHeight="1" x14ac:dyDescent="0.3">
      <c r="A254" s="166"/>
      <c r="B254" s="163"/>
      <c r="C254" s="239"/>
      <c r="D254" s="240"/>
      <c r="E254" s="174"/>
      <c r="F254" s="174"/>
      <c r="G254" s="174"/>
      <c r="H254" s="174"/>
      <c r="I254" s="57" t="s">
        <v>77</v>
      </c>
      <c r="J254" s="163"/>
      <c r="K254" s="40" t="s">
        <v>199</v>
      </c>
      <c r="L254" s="95"/>
      <c r="M254" s="96"/>
      <c r="N254" s="96"/>
      <c r="O254" s="97"/>
      <c r="Q254" s="136">
        <v>0.77</v>
      </c>
      <c r="R254" s="136">
        <v>0.84799999999999998</v>
      </c>
      <c r="S254" s="137">
        <v>2.7170000000000001</v>
      </c>
      <c r="T254" s="98">
        <f t="shared" si="36"/>
        <v>4.335</v>
      </c>
    </row>
    <row r="255" spans="1:20" s="76" customFormat="1" ht="21" customHeight="1" x14ac:dyDescent="0.3">
      <c r="A255" s="166"/>
      <c r="B255" s="163"/>
      <c r="C255" s="239"/>
      <c r="D255" s="240"/>
      <c r="E255" s="174"/>
      <c r="F255" s="174"/>
      <c r="G255" s="174"/>
      <c r="H255" s="174"/>
      <c r="I255" s="57" t="s">
        <v>77</v>
      </c>
      <c r="J255" s="163"/>
      <c r="K255" s="40" t="s">
        <v>200</v>
      </c>
      <c r="L255" s="95"/>
      <c r="M255" s="96"/>
      <c r="N255" s="96"/>
      <c r="O255" s="97"/>
      <c r="Q255" s="136"/>
      <c r="R255" s="136"/>
      <c r="S255" s="137">
        <v>0.63</v>
      </c>
      <c r="T255" s="98">
        <f t="shared" si="36"/>
        <v>0.63</v>
      </c>
    </row>
    <row r="256" spans="1:20" s="76" customFormat="1" ht="15" customHeight="1" x14ac:dyDescent="0.3">
      <c r="A256" s="166"/>
      <c r="B256" s="163"/>
      <c r="C256" s="239"/>
      <c r="D256" s="240"/>
      <c r="E256" s="174"/>
      <c r="F256" s="174"/>
      <c r="G256" s="174"/>
      <c r="H256" s="174"/>
      <c r="I256" s="57" t="s">
        <v>77</v>
      </c>
      <c r="J256" s="163"/>
      <c r="K256" s="40" t="s">
        <v>208</v>
      </c>
      <c r="L256" s="95"/>
      <c r="M256" s="96"/>
      <c r="N256" s="96"/>
      <c r="O256" s="97"/>
      <c r="Q256" s="136">
        <v>3.7789999999999999</v>
      </c>
      <c r="R256" s="136">
        <v>30.186</v>
      </c>
      <c r="S256" s="137"/>
      <c r="T256" s="98">
        <f t="shared" si="36"/>
        <v>33.965000000000003</v>
      </c>
    </row>
    <row r="257" spans="1:55" s="76" customFormat="1" ht="15" customHeight="1" x14ac:dyDescent="0.3">
      <c r="A257" s="166"/>
      <c r="B257" s="163"/>
      <c r="C257" s="239"/>
      <c r="D257" s="240"/>
      <c r="E257" s="174"/>
      <c r="F257" s="174"/>
      <c r="G257" s="174"/>
      <c r="H257" s="174"/>
      <c r="I257" s="57" t="s">
        <v>77</v>
      </c>
      <c r="J257" s="163"/>
      <c r="K257" s="40" t="s">
        <v>209</v>
      </c>
      <c r="L257" s="95"/>
      <c r="M257" s="96"/>
      <c r="N257" s="96"/>
      <c r="O257" s="97"/>
      <c r="Q257" s="136"/>
      <c r="R257" s="136">
        <v>0.85</v>
      </c>
      <c r="S257" s="137"/>
      <c r="T257" s="98">
        <f t="shared" si="36"/>
        <v>0.85</v>
      </c>
    </row>
    <row r="258" spans="1:55" s="76" customFormat="1" ht="15" customHeight="1" x14ac:dyDescent="0.3">
      <c r="A258" s="166"/>
      <c r="B258" s="163"/>
      <c r="C258" s="239"/>
      <c r="D258" s="240"/>
      <c r="E258" s="174"/>
      <c r="F258" s="174"/>
      <c r="G258" s="174"/>
      <c r="H258" s="174"/>
      <c r="I258" s="57" t="s">
        <v>77</v>
      </c>
      <c r="J258" s="27"/>
      <c r="K258" s="40" t="s">
        <v>211</v>
      </c>
      <c r="L258" s="95"/>
      <c r="M258" s="96"/>
      <c r="N258" s="96"/>
      <c r="O258" s="97"/>
      <c r="Q258" s="136">
        <v>21.547000000000001</v>
      </c>
      <c r="R258" s="136">
        <v>24.513999999999999</v>
      </c>
      <c r="S258" s="137"/>
      <c r="T258" s="98">
        <f t="shared" si="36"/>
        <v>46.061</v>
      </c>
    </row>
    <row r="259" spans="1:55" s="76" customFormat="1" ht="15" customHeight="1" x14ac:dyDescent="0.3">
      <c r="A259" s="166"/>
      <c r="B259" s="163" t="s">
        <v>217</v>
      </c>
      <c r="C259" s="239"/>
      <c r="D259" s="240"/>
      <c r="E259" s="174"/>
      <c r="F259" s="174"/>
      <c r="G259" s="174"/>
      <c r="H259" s="174"/>
      <c r="I259" s="57" t="s">
        <v>77</v>
      </c>
      <c r="J259" s="163">
        <v>124</v>
      </c>
      <c r="K259" s="40" t="s">
        <v>206</v>
      </c>
      <c r="L259" s="95"/>
      <c r="M259" s="96"/>
      <c r="N259" s="96"/>
      <c r="O259" s="97"/>
      <c r="Q259" s="136">
        <v>26.6</v>
      </c>
      <c r="R259" s="136">
        <v>26.2</v>
      </c>
      <c r="S259" s="137">
        <v>19.399999999999999</v>
      </c>
      <c r="T259" s="98">
        <v>72.199999999999989</v>
      </c>
    </row>
    <row r="260" spans="1:55" s="76" customFormat="1" ht="15" customHeight="1" x14ac:dyDescent="0.3">
      <c r="A260" s="166"/>
      <c r="B260" s="163"/>
      <c r="C260" s="239"/>
      <c r="D260" s="240"/>
      <c r="E260" s="174"/>
      <c r="F260" s="174"/>
      <c r="G260" s="174"/>
      <c r="H260" s="174"/>
      <c r="I260" s="57" t="s">
        <v>77</v>
      </c>
      <c r="J260" s="163"/>
      <c r="K260" s="40" t="s">
        <v>207</v>
      </c>
      <c r="L260" s="95"/>
      <c r="M260" s="96"/>
      <c r="N260" s="96"/>
      <c r="O260" s="97"/>
      <c r="Q260" s="136">
        <v>3.4</v>
      </c>
      <c r="R260" s="136">
        <v>16.5</v>
      </c>
      <c r="S260" s="137">
        <v>3.8</v>
      </c>
      <c r="T260" s="98">
        <v>23.7</v>
      </c>
    </row>
    <row r="261" spans="1:55" s="76" customFormat="1" ht="18.75" x14ac:dyDescent="0.3">
      <c r="A261" s="166"/>
      <c r="B261" s="163"/>
      <c r="C261" s="239"/>
      <c r="D261" s="240"/>
      <c r="E261" s="174"/>
      <c r="F261" s="174"/>
      <c r="G261" s="174"/>
      <c r="H261" s="174"/>
      <c r="I261" s="57" t="s">
        <v>77</v>
      </c>
      <c r="J261" s="163"/>
      <c r="K261" s="40" t="s">
        <v>233</v>
      </c>
      <c r="L261" s="95"/>
      <c r="M261" s="96"/>
      <c r="N261" s="96"/>
      <c r="O261" s="97"/>
      <c r="Q261" s="136">
        <v>1.6</v>
      </c>
      <c r="R261" s="136"/>
      <c r="S261" s="137">
        <v>1.3</v>
      </c>
      <c r="T261" s="98">
        <v>2.9000000000000004</v>
      </c>
    </row>
    <row r="262" spans="1:55" s="76" customFormat="1" ht="16.5" customHeight="1" x14ac:dyDescent="0.3">
      <c r="A262" s="166"/>
      <c r="B262" s="163"/>
      <c r="C262" s="239"/>
      <c r="D262" s="240"/>
      <c r="E262" s="174"/>
      <c r="F262" s="174"/>
      <c r="G262" s="174"/>
      <c r="H262" s="174"/>
      <c r="I262" s="57" t="s">
        <v>77</v>
      </c>
      <c r="J262" s="163"/>
      <c r="K262" s="40" t="s">
        <v>200</v>
      </c>
      <c r="L262" s="95"/>
      <c r="M262" s="96"/>
      <c r="N262" s="96"/>
      <c r="O262" s="97"/>
      <c r="Q262" s="136"/>
      <c r="R262" s="136"/>
      <c r="S262" s="137">
        <v>15</v>
      </c>
      <c r="T262" s="98">
        <v>15</v>
      </c>
    </row>
    <row r="263" spans="1:55" s="76" customFormat="1" ht="18.75" x14ac:dyDescent="0.3">
      <c r="A263" s="166"/>
      <c r="B263" s="163"/>
      <c r="C263" s="239"/>
      <c r="D263" s="240"/>
      <c r="E263" s="174"/>
      <c r="F263" s="174"/>
      <c r="G263" s="174"/>
      <c r="H263" s="174"/>
      <c r="I263" s="57" t="s">
        <v>77</v>
      </c>
      <c r="J263" s="163"/>
      <c r="K263" s="40" t="s">
        <v>208</v>
      </c>
      <c r="L263" s="95"/>
      <c r="M263" s="96"/>
      <c r="N263" s="96"/>
      <c r="O263" s="97"/>
      <c r="Q263" s="136">
        <v>1.3</v>
      </c>
      <c r="R263" s="136">
        <v>34.700000000000003</v>
      </c>
      <c r="S263" s="137">
        <v>0.5</v>
      </c>
      <c r="T263" s="98">
        <v>36.5</v>
      </c>
    </row>
    <row r="264" spans="1:55" s="76" customFormat="1" ht="18.75" x14ac:dyDescent="0.3">
      <c r="A264" s="166"/>
      <c r="B264" s="163"/>
      <c r="C264" s="239"/>
      <c r="D264" s="240"/>
      <c r="E264" s="174"/>
      <c r="F264" s="174"/>
      <c r="G264" s="174"/>
      <c r="H264" s="174"/>
      <c r="I264" s="57" t="s">
        <v>77</v>
      </c>
      <c r="J264" s="163"/>
      <c r="K264" s="40" t="s">
        <v>209</v>
      </c>
      <c r="L264" s="95"/>
      <c r="M264" s="96"/>
      <c r="N264" s="96"/>
      <c r="O264" s="97"/>
      <c r="Q264" s="136"/>
      <c r="R264" s="136">
        <v>15.1</v>
      </c>
      <c r="S264" s="137">
        <v>2.7</v>
      </c>
      <c r="T264" s="98">
        <v>17.8</v>
      </c>
    </row>
    <row r="265" spans="1:55" s="76" customFormat="1" ht="18.75" x14ac:dyDescent="0.3">
      <c r="A265" s="166"/>
      <c r="B265" s="163"/>
      <c r="C265" s="239"/>
      <c r="D265" s="240"/>
      <c r="E265" s="174"/>
      <c r="F265" s="174"/>
      <c r="G265" s="174"/>
      <c r="H265" s="174"/>
      <c r="I265" s="57"/>
      <c r="J265" s="163"/>
      <c r="K265" s="40" t="s">
        <v>210</v>
      </c>
      <c r="L265" s="95"/>
      <c r="M265" s="96"/>
      <c r="N265" s="96"/>
      <c r="O265" s="97"/>
      <c r="Q265" s="136">
        <v>0.5</v>
      </c>
      <c r="R265" s="136"/>
      <c r="S265" s="137"/>
      <c r="T265" s="98">
        <v>0.5</v>
      </c>
    </row>
    <row r="266" spans="1:55" s="161" customFormat="1" ht="16.5" customHeight="1" x14ac:dyDescent="0.25">
      <c r="A266" s="141"/>
      <c r="B266" s="12" t="s">
        <v>218</v>
      </c>
      <c r="C266" s="143"/>
      <c r="D266" s="13"/>
      <c r="E266" s="144"/>
      <c r="F266" s="13"/>
      <c r="G266" s="13"/>
      <c r="H266" s="13"/>
      <c r="I266" s="14"/>
      <c r="J266" s="14"/>
      <c r="K266" s="145"/>
      <c r="L266" s="74">
        <f>L232+L220+L216+L213+L206+L162+L118+L100+L97+L87+L80+L70+L64+L60+L10</f>
        <v>0</v>
      </c>
      <c r="M266" s="74">
        <f t="shared" ref="M266:N266" si="37">M232+M220+M216+M213+M206+M162+M118+M100+M97+M87+M80+M70+M64+M60+M10</f>
        <v>0</v>
      </c>
      <c r="N266" s="74">
        <f t="shared" si="37"/>
        <v>0</v>
      </c>
      <c r="O266" s="74"/>
      <c r="P266" s="74"/>
      <c r="Q266" s="74">
        <f>SUM(Q234:Q265)</f>
        <v>283.50990000000002</v>
      </c>
      <c r="R266" s="74">
        <f>SUM(R234:R265)</f>
        <v>488.05710000000005</v>
      </c>
      <c r="S266" s="74">
        <f>SUM(S234:S265)</f>
        <v>335.50670000000002</v>
      </c>
      <c r="T266" s="74">
        <f>SUM(T234:T265)</f>
        <v>1107.0737000000001</v>
      </c>
      <c r="U266" s="160"/>
      <c r="V266" s="160"/>
      <c r="W266" s="160"/>
      <c r="X266" s="160"/>
      <c r="Y266" s="160"/>
      <c r="Z266" s="160"/>
      <c r="AA266" s="160"/>
      <c r="AB266" s="160"/>
      <c r="AC266" s="160"/>
      <c r="AD266" s="160"/>
      <c r="AE266" s="160"/>
      <c r="AF266" s="160"/>
      <c r="AG266" s="160"/>
      <c r="AH266" s="160"/>
      <c r="AI266" s="160"/>
      <c r="AJ266" s="160"/>
      <c r="AK266" s="160"/>
      <c r="AL266" s="160"/>
      <c r="AM266" s="160"/>
      <c r="AN266" s="160"/>
      <c r="AO266" s="160"/>
      <c r="AP266" s="160"/>
      <c r="AQ266" s="160"/>
      <c r="AR266" s="160"/>
      <c r="AS266" s="160"/>
      <c r="AT266" s="160"/>
      <c r="AU266" s="160"/>
      <c r="AV266" s="160"/>
      <c r="AW266" s="160"/>
      <c r="AX266" s="160"/>
      <c r="AY266" s="160"/>
      <c r="AZ266" s="160"/>
      <c r="BA266" s="160"/>
      <c r="BB266" s="160"/>
      <c r="BC266" s="160"/>
    </row>
    <row r="267" spans="1:55" s="162" customFormat="1" ht="21" customHeight="1" x14ac:dyDescent="0.25">
      <c r="A267" s="147"/>
      <c r="B267" s="138" t="s">
        <v>230</v>
      </c>
      <c r="C267" s="148"/>
      <c r="D267" s="149"/>
      <c r="E267" s="150"/>
      <c r="F267" s="149"/>
      <c r="G267" s="149"/>
      <c r="H267" s="149"/>
      <c r="I267" s="142"/>
      <c r="J267" s="142"/>
      <c r="K267" s="151"/>
      <c r="L267" s="84">
        <f>SUM(L266)</f>
        <v>0</v>
      </c>
      <c r="M267" s="84">
        <f t="shared" ref="M267:N267" si="38">SUM(M266)</f>
        <v>0</v>
      </c>
      <c r="N267" s="84">
        <f t="shared" si="38"/>
        <v>0</v>
      </c>
      <c r="O267" s="84">
        <f>O266+O232+O220+O216+O213+O206+O162+O118+O100+O97+O87+O80+O70+O64+O60+O10</f>
        <v>27.462400000000002</v>
      </c>
      <c r="P267" s="84">
        <f t="shared" ref="P267:T267" si="39">P266+P232+P220+P216+P213+P206+P162+P118+P100+P97+P87+P80+P70+P64+P60+P10</f>
        <v>9380.0556260999983</v>
      </c>
      <c r="Q267" s="84">
        <f t="shared" si="39"/>
        <v>20760.528219699998</v>
      </c>
      <c r="R267" s="84">
        <f t="shared" si="39"/>
        <v>40452.988555800002</v>
      </c>
      <c r="S267" s="84">
        <f t="shared" si="39"/>
        <v>10098.987700000001</v>
      </c>
      <c r="T267" s="84">
        <f t="shared" si="39"/>
        <v>80757.086101599984</v>
      </c>
    </row>
    <row r="268" spans="1:55" s="18" customFormat="1" ht="15.75" x14ac:dyDescent="0.25">
      <c r="A268" s="166" t="s">
        <v>231</v>
      </c>
      <c r="B268" s="166"/>
      <c r="C268" s="78"/>
      <c r="D268" s="38"/>
      <c r="E268" s="79"/>
      <c r="F268" s="38"/>
      <c r="G268" s="38"/>
      <c r="H268" s="38"/>
      <c r="I268" s="38"/>
      <c r="J268" s="38"/>
      <c r="K268" s="77"/>
      <c r="L268" s="38"/>
      <c r="M268" s="38"/>
      <c r="N268" s="38"/>
      <c r="O268" s="38"/>
      <c r="P268" s="38"/>
      <c r="Q268" s="38"/>
      <c r="R268" s="38"/>
      <c r="S268" s="38"/>
      <c r="T268" s="38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</row>
    <row r="269" spans="1:55" s="18" customFormat="1" ht="15.75" x14ac:dyDescent="0.25">
      <c r="A269" s="166" t="s">
        <v>187</v>
      </c>
      <c r="B269" s="166"/>
      <c r="C269" s="78"/>
      <c r="D269" s="38"/>
      <c r="E269" s="79"/>
      <c r="F269" s="38"/>
      <c r="G269" s="38"/>
      <c r="H269" s="38"/>
      <c r="I269" s="38"/>
      <c r="J269" s="38"/>
      <c r="K269" s="77"/>
      <c r="L269" s="38"/>
      <c r="M269" s="38"/>
      <c r="N269" s="38"/>
      <c r="O269" s="38"/>
      <c r="P269" s="38"/>
      <c r="Q269" s="38"/>
      <c r="R269" s="38"/>
      <c r="S269" s="38"/>
      <c r="T269" s="38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</row>
    <row r="270" spans="1:55" x14ac:dyDescent="0.25">
      <c r="C270" s="80"/>
      <c r="E270" s="81"/>
      <c r="T270" s="1"/>
    </row>
    <row r="271" spans="1:55" x14ac:dyDescent="0.25">
      <c r="C271" s="80"/>
      <c r="E271" s="81"/>
      <c r="T271" s="1"/>
    </row>
    <row r="272" spans="1:55" x14ac:dyDescent="0.25">
      <c r="C272" s="80"/>
      <c r="E272" s="81"/>
    </row>
    <row r="273" spans="3:5" x14ac:dyDescent="0.25">
      <c r="C273" s="80"/>
      <c r="E273" s="81"/>
    </row>
    <row r="274" spans="3:5" x14ac:dyDescent="0.25">
      <c r="C274" s="80"/>
      <c r="E274" s="81"/>
    </row>
    <row r="275" spans="3:5" x14ac:dyDescent="0.25">
      <c r="C275" s="80"/>
      <c r="E275" s="81"/>
    </row>
    <row r="276" spans="3:5" x14ac:dyDescent="0.25">
      <c r="C276" s="80"/>
      <c r="E276" s="81"/>
    </row>
    <row r="277" spans="3:5" x14ac:dyDescent="0.25">
      <c r="C277" s="80"/>
      <c r="E277" s="81"/>
    </row>
    <row r="278" spans="3:5" x14ac:dyDescent="0.25">
      <c r="C278" s="80"/>
      <c r="E278" s="81"/>
    </row>
    <row r="279" spans="3:5" x14ac:dyDescent="0.25">
      <c r="C279" s="80"/>
      <c r="E279" s="81"/>
    </row>
    <row r="280" spans="3:5" x14ac:dyDescent="0.25">
      <c r="C280" s="80"/>
      <c r="E280" s="81"/>
    </row>
    <row r="281" spans="3:5" x14ac:dyDescent="0.25">
      <c r="C281" s="80"/>
      <c r="E281" s="81"/>
    </row>
    <row r="282" spans="3:5" x14ac:dyDescent="0.25">
      <c r="C282" s="80"/>
      <c r="E282" s="81"/>
    </row>
    <row r="283" spans="3:5" x14ac:dyDescent="0.25">
      <c r="C283" s="80"/>
      <c r="E283" s="81"/>
    </row>
    <row r="284" spans="3:5" x14ac:dyDescent="0.25">
      <c r="C284" s="80"/>
      <c r="E284" s="81"/>
    </row>
    <row r="285" spans="3:5" x14ac:dyDescent="0.25">
      <c r="C285" s="80"/>
      <c r="E285" s="81"/>
    </row>
    <row r="286" spans="3:5" x14ac:dyDescent="0.25">
      <c r="C286" s="80"/>
      <c r="E286" s="81"/>
    </row>
    <row r="287" spans="3:5" x14ac:dyDescent="0.25">
      <c r="C287" s="80"/>
      <c r="E287" s="81"/>
    </row>
  </sheetData>
  <mergeCells count="222">
    <mergeCell ref="A208:A212"/>
    <mergeCell ref="A234:A265"/>
    <mergeCell ref="J222:J231"/>
    <mergeCell ref="E234:E265"/>
    <mergeCell ref="C234:C265"/>
    <mergeCell ref="D234:D265"/>
    <mergeCell ref="F234:F265"/>
    <mergeCell ref="G234:G265"/>
    <mergeCell ref="H234:H265"/>
    <mergeCell ref="A218:A219"/>
    <mergeCell ref="D218:D219"/>
    <mergeCell ref="C218:C219"/>
    <mergeCell ref="E218:E219"/>
    <mergeCell ref="F218:F219"/>
    <mergeCell ref="G218:G219"/>
    <mergeCell ref="H218:H219"/>
    <mergeCell ref="B221:T221"/>
    <mergeCell ref="A222:A231"/>
    <mergeCell ref="B222:B231"/>
    <mergeCell ref="C222:C231"/>
    <mergeCell ref="D222:D231"/>
    <mergeCell ref="E222:E231"/>
    <mergeCell ref="F222:F231"/>
    <mergeCell ref="G222:G231"/>
    <mergeCell ref="H222:H231"/>
    <mergeCell ref="B66:B68"/>
    <mergeCell ref="J66:J67"/>
    <mergeCell ref="C66:C69"/>
    <mergeCell ref="D66:D69"/>
    <mergeCell ref="U171:BC189"/>
    <mergeCell ref="B214:S214"/>
    <mergeCell ref="B3:B4"/>
    <mergeCell ref="C3:C4"/>
    <mergeCell ref="D3:D4"/>
    <mergeCell ref="E3:E4"/>
    <mergeCell ref="F3:H3"/>
    <mergeCell ref="I3:S3"/>
    <mergeCell ref="D72:D79"/>
    <mergeCell ref="E72:E79"/>
    <mergeCell ref="A6:T6"/>
    <mergeCell ref="G27:G59"/>
    <mergeCell ref="D62:D63"/>
    <mergeCell ref="E62:E63"/>
    <mergeCell ref="F62:F63"/>
    <mergeCell ref="G62:G63"/>
    <mergeCell ref="A7:A10"/>
    <mergeCell ref="J7:J9"/>
    <mergeCell ref="B12:B14"/>
    <mergeCell ref="A65:T65"/>
    <mergeCell ref="H12:H59"/>
    <mergeCell ref="B72:B79"/>
    <mergeCell ref="J15:J18"/>
    <mergeCell ref="J19:J26"/>
    <mergeCell ref="C12:C59"/>
    <mergeCell ref="D12:D59"/>
    <mergeCell ref="E12:E59"/>
    <mergeCell ref="A61:T61"/>
    <mergeCell ref="A62:A64"/>
    <mergeCell ref="F12:F59"/>
    <mergeCell ref="J27:J31"/>
    <mergeCell ref="J32:J36"/>
    <mergeCell ref="B37:B42"/>
    <mergeCell ref="J37:J59"/>
    <mergeCell ref="B43:B46"/>
    <mergeCell ref="B50:B54"/>
    <mergeCell ref="B55:B59"/>
    <mergeCell ref="A12:A60"/>
    <mergeCell ref="G12:G18"/>
    <mergeCell ref="G19:G26"/>
    <mergeCell ref="B15:B18"/>
    <mergeCell ref="B19:B26"/>
    <mergeCell ref="H62:H63"/>
    <mergeCell ref="N1:T1"/>
    <mergeCell ref="B7:B9"/>
    <mergeCell ref="C7:C9"/>
    <mergeCell ref="D7:D9"/>
    <mergeCell ref="E7:E9"/>
    <mergeCell ref="F7:F9"/>
    <mergeCell ref="G7:G9"/>
    <mergeCell ref="H7:H9"/>
    <mergeCell ref="B27:B31"/>
    <mergeCell ref="A2:T2"/>
    <mergeCell ref="A3:A4"/>
    <mergeCell ref="A11:T11"/>
    <mergeCell ref="B32:B36"/>
    <mergeCell ref="J12:J14"/>
    <mergeCell ref="A120:A162"/>
    <mergeCell ref="A164:A205"/>
    <mergeCell ref="C164:C205"/>
    <mergeCell ref="D164:D205"/>
    <mergeCell ref="A99:A100"/>
    <mergeCell ref="A101:T101"/>
    <mergeCell ref="A71:T71"/>
    <mergeCell ref="A66:A69"/>
    <mergeCell ref="B47:B49"/>
    <mergeCell ref="A89:A97"/>
    <mergeCell ref="C82:C86"/>
    <mergeCell ref="A72:A81"/>
    <mergeCell ref="C72:C79"/>
    <mergeCell ref="H82:H86"/>
    <mergeCell ref="B82:B85"/>
    <mergeCell ref="F82:F86"/>
    <mergeCell ref="G82:G86"/>
    <mergeCell ref="A82:A87"/>
    <mergeCell ref="K77:K78"/>
    <mergeCell ref="H72:H76"/>
    <mergeCell ref="C112:C113"/>
    <mergeCell ref="C62:C63"/>
    <mergeCell ref="H66:H69"/>
    <mergeCell ref="E66:E69"/>
    <mergeCell ref="F66:F69"/>
    <mergeCell ref="G66:G69"/>
    <mergeCell ref="H208:H210"/>
    <mergeCell ref="J208:J210"/>
    <mergeCell ref="B208:B210"/>
    <mergeCell ref="B217:S217"/>
    <mergeCell ref="C89:C96"/>
    <mergeCell ref="K102:K103"/>
    <mergeCell ref="J152:J161"/>
    <mergeCell ref="B136:B137"/>
    <mergeCell ref="J138:J142"/>
    <mergeCell ref="D102:D111"/>
    <mergeCell ref="A98:T98"/>
    <mergeCell ref="A207:T207"/>
    <mergeCell ref="A102:A118"/>
    <mergeCell ref="A119:T119"/>
    <mergeCell ref="A163:T163"/>
    <mergeCell ref="C120:C161"/>
    <mergeCell ref="D120:D161"/>
    <mergeCell ref="E120:E161"/>
    <mergeCell ref="E164:E205"/>
    <mergeCell ref="E89:E96"/>
    <mergeCell ref="F72:F76"/>
    <mergeCell ref="G72:G76"/>
    <mergeCell ref="F89:F96"/>
    <mergeCell ref="G89:G96"/>
    <mergeCell ref="A88:T88"/>
    <mergeCell ref="J72:J76"/>
    <mergeCell ref="B102:B111"/>
    <mergeCell ref="H102:H117"/>
    <mergeCell ref="C114:C117"/>
    <mergeCell ref="D112:D113"/>
    <mergeCell ref="D82:D86"/>
    <mergeCell ref="E82:E86"/>
    <mergeCell ref="J89:J96"/>
    <mergeCell ref="J82:J84"/>
    <mergeCell ref="B89:B96"/>
    <mergeCell ref="D89:D96"/>
    <mergeCell ref="B81:T81"/>
    <mergeCell ref="H89:H96"/>
    <mergeCell ref="J102:J111"/>
    <mergeCell ref="J112:J113"/>
    <mergeCell ref="B114:B117"/>
    <mergeCell ref="C102:C111"/>
    <mergeCell ref="B112:B113"/>
    <mergeCell ref="J176:J181"/>
    <mergeCell ref="J182:J183"/>
    <mergeCell ref="J184:J185"/>
    <mergeCell ref="J186:J187"/>
    <mergeCell ref="J188:J190"/>
    <mergeCell ref="J191:J196"/>
    <mergeCell ref="J197:J201"/>
    <mergeCell ref="J202:J203"/>
    <mergeCell ref="J114:J117"/>
    <mergeCell ref="J164:J169"/>
    <mergeCell ref="I208:I210"/>
    <mergeCell ref="F102:F117"/>
    <mergeCell ref="G102:G117"/>
    <mergeCell ref="B127:B130"/>
    <mergeCell ref="F120:F161"/>
    <mergeCell ref="B164:B169"/>
    <mergeCell ref="B204:B205"/>
    <mergeCell ref="B170:B175"/>
    <mergeCell ref="B176:B181"/>
    <mergeCell ref="B182:B183"/>
    <mergeCell ref="B184:B185"/>
    <mergeCell ref="B186:B187"/>
    <mergeCell ref="B188:B190"/>
    <mergeCell ref="B191:B196"/>
    <mergeCell ref="B197:B201"/>
    <mergeCell ref="B202:B203"/>
    <mergeCell ref="B152:B161"/>
    <mergeCell ref="F164:F205"/>
    <mergeCell ref="G164:G205"/>
    <mergeCell ref="D114:D117"/>
    <mergeCell ref="E102:E117"/>
    <mergeCell ref="F208:F210"/>
    <mergeCell ref="G208:G210"/>
    <mergeCell ref="J204:J205"/>
    <mergeCell ref="J170:J175"/>
    <mergeCell ref="B259:B265"/>
    <mergeCell ref="J259:J265"/>
    <mergeCell ref="A268:B268"/>
    <mergeCell ref="A269:B269"/>
    <mergeCell ref="B233:T233"/>
    <mergeCell ref="J120:J122"/>
    <mergeCell ref="B120:B122"/>
    <mergeCell ref="J123:J126"/>
    <mergeCell ref="B123:B126"/>
    <mergeCell ref="B131:B135"/>
    <mergeCell ref="J136:J137"/>
    <mergeCell ref="J127:J130"/>
    <mergeCell ref="J143:J150"/>
    <mergeCell ref="B144:B150"/>
    <mergeCell ref="J131:J135"/>
    <mergeCell ref="G120:G161"/>
    <mergeCell ref="H120:H161"/>
    <mergeCell ref="B138:B143"/>
    <mergeCell ref="H164:H205"/>
    <mergeCell ref="C208:C210"/>
    <mergeCell ref="D208:D210"/>
    <mergeCell ref="E208:E210"/>
    <mergeCell ref="B234:B237"/>
    <mergeCell ref="J234:J237"/>
    <mergeCell ref="B238:B241"/>
    <mergeCell ref="J238:J241"/>
    <mergeCell ref="B242:B246"/>
    <mergeCell ref="J242:J246"/>
    <mergeCell ref="B247:B251"/>
    <mergeCell ref="J247:J251"/>
    <mergeCell ref="B252:B258"/>
    <mergeCell ref="J252:J257"/>
  </mergeCells>
  <pageMargins left="0.70866141732283472" right="0.70866141732283472" top="0.19685039370078741" bottom="0.15748031496062992" header="0.31496062992125984" footer="0.31496062992125984"/>
  <pageSetup paperSize="9" scale="35" fitToHeight="0" orientation="landscape" r:id="rId1"/>
  <rowBreaks count="1" manualBreakCount="1">
    <brk id="11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Тізбе 2026 каз</vt:lpstr>
      <vt:lpstr>'Тізбе 2026 каз'!Заголовки_для_печати</vt:lpstr>
      <vt:lpstr>'Тізбе 2026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2026-10-08T13:14:46Z</dcterms:modified>
</cp:coreProperties>
</file>