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48770E8-34AC-4F08-9F08-78E22DEC472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 Лето осень" sheetId="13" r:id="rId1"/>
    <sheet name="Зима весна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7" i="11" l="1"/>
  <c r="K67" i="11"/>
  <c r="F67" i="11"/>
  <c r="P244" i="11"/>
  <c r="K244" i="11"/>
  <c r="F244" i="11"/>
  <c r="P64" i="11"/>
  <c r="K64" i="11"/>
  <c r="F64" i="11"/>
  <c r="P458" i="13"/>
  <c r="K458" i="13"/>
  <c r="F458" i="13"/>
  <c r="P158" i="13"/>
  <c r="K158" i="13"/>
  <c r="F158" i="13"/>
  <c r="P9" i="13"/>
  <c r="K9" i="13"/>
  <c r="F9" i="13"/>
  <c r="B547" i="11"/>
  <c r="C547" i="11"/>
  <c r="B337" i="11"/>
  <c r="D337" i="11"/>
  <c r="E337" i="11"/>
  <c r="F337" i="11"/>
  <c r="F338" i="11" s="1"/>
  <c r="G337" i="11"/>
  <c r="H337" i="11"/>
  <c r="I337" i="11"/>
  <c r="J337" i="11"/>
  <c r="K337" i="11"/>
  <c r="K338" i="11" s="1"/>
  <c r="L337" i="11"/>
  <c r="M337" i="11"/>
  <c r="N337" i="11"/>
  <c r="O337" i="11"/>
  <c r="P337" i="11"/>
  <c r="P338" i="11" s="1"/>
  <c r="C126" i="11"/>
  <c r="D126" i="11"/>
  <c r="E126" i="11"/>
  <c r="F126" i="11"/>
  <c r="H126" i="11"/>
  <c r="I126" i="11"/>
  <c r="J126" i="11"/>
  <c r="K126" i="11"/>
  <c r="M126" i="11"/>
  <c r="N126" i="11"/>
  <c r="O126" i="11"/>
  <c r="P126" i="11"/>
  <c r="K215" i="13"/>
  <c r="P215" i="13"/>
  <c r="K216" i="13"/>
  <c r="P216" i="13"/>
  <c r="K217" i="13"/>
  <c r="P217" i="13"/>
  <c r="K219" i="13"/>
  <c r="P219" i="13"/>
  <c r="B220" i="13"/>
  <c r="C220" i="13"/>
  <c r="D220" i="13"/>
  <c r="D221" i="13" s="1"/>
  <c r="E220" i="13"/>
  <c r="F220" i="13"/>
  <c r="G220" i="13"/>
  <c r="H220" i="13"/>
  <c r="I220" i="13"/>
  <c r="J220" i="13"/>
  <c r="L220" i="13"/>
  <c r="M220" i="13"/>
  <c r="N220" i="13"/>
  <c r="O220" i="13"/>
  <c r="P220" i="13" l="1"/>
  <c r="P221" i="13" s="1"/>
  <c r="I338" i="11"/>
  <c r="M127" i="11"/>
  <c r="H127" i="11"/>
  <c r="C127" i="11"/>
  <c r="N338" i="11"/>
  <c r="D338" i="11"/>
  <c r="O338" i="11"/>
  <c r="M338" i="11"/>
  <c r="H338" i="11"/>
  <c r="E338" i="11"/>
  <c r="J338" i="11"/>
  <c r="K127" i="11"/>
  <c r="D127" i="11"/>
  <c r="N127" i="11"/>
  <c r="I127" i="11"/>
  <c r="P127" i="11"/>
  <c r="F127" i="11"/>
  <c r="O127" i="11"/>
  <c r="J127" i="11"/>
  <c r="E127" i="11"/>
  <c r="C221" i="13"/>
  <c r="N221" i="13"/>
  <c r="K220" i="13"/>
  <c r="H221" i="13" s="1"/>
  <c r="F221" i="13"/>
  <c r="M221" i="13"/>
  <c r="O221" i="13"/>
  <c r="E221" i="13"/>
  <c r="I221" i="13" l="1"/>
  <c r="K221" i="13"/>
  <c r="J221" i="13"/>
  <c r="K7" i="11"/>
  <c r="F7" i="11"/>
  <c r="F37" i="13" l="1"/>
  <c r="P480" i="11"/>
  <c r="K480" i="11"/>
  <c r="F480" i="11"/>
  <c r="F7" i="13"/>
  <c r="K7" i="13"/>
  <c r="P7" i="13"/>
  <c r="F308" i="13"/>
  <c r="N516" i="11" l="1"/>
  <c r="O516" i="11"/>
  <c r="P516" i="11"/>
  <c r="M516" i="11"/>
  <c r="I516" i="11"/>
  <c r="J516" i="11"/>
  <c r="K516" i="11"/>
  <c r="K517" i="11" s="1"/>
  <c r="H516" i="11"/>
  <c r="D516" i="11"/>
  <c r="E516" i="11"/>
  <c r="F516" i="11"/>
  <c r="C516" i="11"/>
  <c r="D424" i="11"/>
  <c r="E424" i="11"/>
  <c r="F424" i="11"/>
  <c r="F425" i="11" s="1"/>
  <c r="D548" i="13"/>
  <c r="E548" i="13"/>
  <c r="J517" i="11" l="1"/>
  <c r="I517" i="11"/>
  <c r="D488" i="13"/>
  <c r="E488" i="13"/>
  <c r="N460" i="13"/>
  <c r="O460" i="13"/>
  <c r="M460" i="13"/>
  <c r="I460" i="13"/>
  <c r="J460" i="13"/>
  <c r="H460" i="13"/>
  <c r="D460" i="13"/>
  <c r="E460" i="13"/>
  <c r="C460" i="13"/>
  <c r="N398" i="13"/>
  <c r="O398" i="13"/>
  <c r="M398" i="13"/>
  <c r="I398" i="13"/>
  <c r="J398" i="13"/>
  <c r="H398" i="13"/>
  <c r="D398" i="13"/>
  <c r="E398" i="13"/>
  <c r="C398" i="13"/>
  <c r="N366" i="13"/>
  <c r="O366" i="13"/>
  <c r="M366" i="13"/>
  <c r="I366" i="13"/>
  <c r="J366" i="13"/>
  <c r="H366" i="13"/>
  <c r="D366" i="13"/>
  <c r="E366" i="13"/>
  <c r="C366" i="13"/>
  <c r="N280" i="13"/>
  <c r="O280" i="13"/>
  <c r="M280" i="13"/>
  <c r="I280" i="13"/>
  <c r="J280" i="13"/>
  <c r="H280" i="13"/>
  <c r="D280" i="13"/>
  <c r="E280" i="13"/>
  <c r="C280" i="13"/>
  <c r="N160" i="13"/>
  <c r="O160" i="13"/>
  <c r="M160" i="13"/>
  <c r="I160" i="13"/>
  <c r="J160" i="13"/>
  <c r="H160" i="13"/>
  <c r="D160" i="13"/>
  <c r="E160" i="13"/>
  <c r="C160" i="13"/>
  <c r="N127" i="13"/>
  <c r="O127" i="13"/>
  <c r="M127" i="13"/>
  <c r="I127" i="13"/>
  <c r="J127" i="13"/>
  <c r="H127" i="13"/>
  <c r="D127" i="13"/>
  <c r="E127" i="13"/>
  <c r="C127" i="13"/>
  <c r="N100" i="13"/>
  <c r="O100" i="13"/>
  <c r="M100" i="13"/>
  <c r="I100" i="13"/>
  <c r="J100" i="13"/>
  <c r="H100" i="13"/>
  <c r="D100" i="13"/>
  <c r="E100" i="13"/>
  <c r="C100" i="13"/>
  <c r="F97" i="11" l="1"/>
  <c r="K97" i="11"/>
  <c r="P97" i="11"/>
  <c r="P575" i="11"/>
  <c r="P576" i="11" s="1"/>
  <c r="O575" i="11"/>
  <c r="N575" i="11"/>
  <c r="M575" i="11"/>
  <c r="L575" i="11"/>
  <c r="K575" i="11"/>
  <c r="K576" i="11" s="1"/>
  <c r="J575" i="11"/>
  <c r="I575" i="11"/>
  <c r="I576" i="11" s="1"/>
  <c r="H575" i="11"/>
  <c r="G575" i="11"/>
  <c r="F575" i="11"/>
  <c r="F576" i="11" s="1"/>
  <c r="E575" i="11"/>
  <c r="D575" i="11"/>
  <c r="D576" i="11" s="1"/>
  <c r="C575" i="11"/>
  <c r="B575" i="11"/>
  <c r="P547" i="11"/>
  <c r="P548" i="11" s="1"/>
  <c r="O547" i="11"/>
  <c r="N547" i="11"/>
  <c r="M547" i="11"/>
  <c r="L547" i="11"/>
  <c r="K547" i="11"/>
  <c r="K548" i="11" s="1"/>
  <c r="J547" i="11"/>
  <c r="I547" i="11"/>
  <c r="H547" i="11"/>
  <c r="G547" i="11"/>
  <c r="F547" i="11"/>
  <c r="E547" i="11"/>
  <c r="D547" i="11"/>
  <c r="P517" i="11"/>
  <c r="F517" i="11"/>
  <c r="P484" i="11"/>
  <c r="P485" i="11" s="1"/>
  <c r="O484" i="11"/>
  <c r="N484" i="11"/>
  <c r="N485" i="11" s="1"/>
  <c r="M484" i="11"/>
  <c r="L484" i="11"/>
  <c r="K484" i="11"/>
  <c r="K485" i="11" s="1"/>
  <c r="J484" i="11"/>
  <c r="I484" i="11"/>
  <c r="H484" i="11"/>
  <c r="G484" i="11"/>
  <c r="F484" i="11"/>
  <c r="F485" i="11" s="1"/>
  <c r="E484" i="11"/>
  <c r="D484" i="11"/>
  <c r="C484" i="11"/>
  <c r="B484" i="11"/>
  <c r="P457" i="11"/>
  <c r="P458" i="11" s="1"/>
  <c r="O457" i="11"/>
  <c r="N457" i="11"/>
  <c r="M457" i="11"/>
  <c r="L457" i="11"/>
  <c r="K457" i="11"/>
  <c r="K458" i="11" s="1"/>
  <c r="J457" i="11"/>
  <c r="I457" i="11"/>
  <c r="I458" i="11" s="1"/>
  <c r="H457" i="11"/>
  <c r="G457" i="11"/>
  <c r="F457" i="11"/>
  <c r="F458" i="11" s="1"/>
  <c r="E457" i="11"/>
  <c r="D457" i="11"/>
  <c r="C457" i="11"/>
  <c r="B457" i="11"/>
  <c r="P424" i="11"/>
  <c r="P425" i="11" s="1"/>
  <c r="O424" i="11"/>
  <c r="N424" i="11"/>
  <c r="M424" i="11"/>
  <c r="K424" i="11"/>
  <c r="K425" i="11" s="1"/>
  <c r="J424" i="11"/>
  <c r="I424" i="11"/>
  <c r="H424" i="11"/>
  <c r="C424" i="11"/>
  <c r="C425" i="11" s="1"/>
  <c r="P396" i="11"/>
  <c r="O396" i="11"/>
  <c r="N396" i="11"/>
  <c r="M396" i="11"/>
  <c r="L396" i="11"/>
  <c r="K396" i="11"/>
  <c r="J396" i="11"/>
  <c r="I396" i="11"/>
  <c r="H396" i="11"/>
  <c r="G396" i="11"/>
  <c r="F396" i="11"/>
  <c r="E396" i="11"/>
  <c r="D396" i="11"/>
  <c r="C396" i="11"/>
  <c r="B396" i="11"/>
  <c r="P366" i="11"/>
  <c r="P367" i="11" s="1"/>
  <c r="O366" i="11"/>
  <c r="N366" i="11"/>
  <c r="M366" i="11"/>
  <c r="K366" i="11"/>
  <c r="K367" i="11" s="1"/>
  <c r="J366" i="11"/>
  <c r="I366" i="11"/>
  <c r="H366" i="11"/>
  <c r="F366" i="11"/>
  <c r="F367" i="11" s="1"/>
  <c r="E366" i="11"/>
  <c r="D366" i="11"/>
  <c r="C366" i="11"/>
  <c r="P310" i="11"/>
  <c r="P311" i="11" s="1"/>
  <c r="O310" i="11"/>
  <c r="N310" i="11"/>
  <c r="M310" i="11"/>
  <c r="L310" i="11"/>
  <c r="K310" i="11"/>
  <c r="K311" i="11" s="1"/>
  <c r="J310" i="11"/>
  <c r="I310" i="11"/>
  <c r="H310" i="11"/>
  <c r="G310" i="11"/>
  <c r="F310" i="11"/>
  <c r="F311" i="11" s="1"/>
  <c r="E310" i="11"/>
  <c r="D310" i="11"/>
  <c r="D311" i="11" s="1"/>
  <c r="C310" i="11"/>
  <c r="B310" i="11"/>
  <c r="P277" i="11"/>
  <c r="P278" i="11" s="1"/>
  <c r="O277" i="11"/>
  <c r="N277" i="11"/>
  <c r="M277" i="11"/>
  <c r="K277" i="11"/>
  <c r="K278" i="11" s="1"/>
  <c r="J277" i="11"/>
  <c r="I277" i="11"/>
  <c r="H277" i="11"/>
  <c r="F277" i="11"/>
  <c r="F278" i="11" s="1"/>
  <c r="E277" i="11"/>
  <c r="D277" i="11"/>
  <c r="C277" i="11"/>
  <c r="P249" i="11"/>
  <c r="P250" i="11" s="1"/>
  <c r="O249" i="11"/>
  <c r="N249" i="11"/>
  <c r="M249" i="11"/>
  <c r="L249" i="11"/>
  <c r="K249" i="11"/>
  <c r="K250" i="11" s="1"/>
  <c r="J249" i="11"/>
  <c r="I249" i="11"/>
  <c r="H249" i="11"/>
  <c r="G249" i="11"/>
  <c r="F249" i="11"/>
  <c r="F250" i="11" s="1"/>
  <c r="E249" i="11"/>
  <c r="D249" i="11"/>
  <c r="C249" i="11"/>
  <c r="B249" i="11"/>
  <c r="P219" i="11"/>
  <c r="P220" i="11" s="1"/>
  <c r="O219" i="11"/>
  <c r="N219" i="11"/>
  <c r="M219" i="11"/>
  <c r="L219" i="11"/>
  <c r="K219" i="11"/>
  <c r="J219" i="11"/>
  <c r="I219" i="11"/>
  <c r="H219" i="11"/>
  <c r="G219" i="11"/>
  <c r="F219" i="11"/>
  <c r="F220" i="11" s="1"/>
  <c r="E219" i="11"/>
  <c r="D219" i="11"/>
  <c r="C219" i="11"/>
  <c r="B219" i="11"/>
  <c r="P187" i="11"/>
  <c r="P188" i="11" s="1"/>
  <c r="O187" i="11"/>
  <c r="N187" i="11"/>
  <c r="M187" i="11"/>
  <c r="L187" i="11"/>
  <c r="K187" i="11"/>
  <c r="K188" i="11" s="1"/>
  <c r="J187" i="11"/>
  <c r="I187" i="11"/>
  <c r="H187" i="11"/>
  <c r="G187" i="11"/>
  <c r="F187" i="11"/>
  <c r="F188" i="11" s="1"/>
  <c r="E187" i="11"/>
  <c r="D187" i="11"/>
  <c r="C187" i="11"/>
  <c r="B187" i="11"/>
  <c r="P160" i="11"/>
  <c r="P161" i="11" s="1"/>
  <c r="O160" i="11"/>
  <c r="N160" i="11"/>
  <c r="M160" i="11"/>
  <c r="L160" i="11"/>
  <c r="K160" i="11"/>
  <c r="K161" i="11" s="1"/>
  <c r="J160" i="11"/>
  <c r="I160" i="11"/>
  <c r="H160" i="11"/>
  <c r="G160" i="11"/>
  <c r="F160" i="11"/>
  <c r="E160" i="11"/>
  <c r="D160" i="11"/>
  <c r="C160" i="11"/>
  <c r="B160" i="11"/>
  <c r="O100" i="11"/>
  <c r="N100" i="11"/>
  <c r="M100" i="11"/>
  <c r="J100" i="11"/>
  <c r="I100" i="11"/>
  <c r="H100" i="11"/>
  <c r="E100" i="11"/>
  <c r="D100" i="11"/>
  <c r="C100" i="11"/>
  <c r="P99" i="11"/>
  <c r="K99" i="11"/>
  <c r="F99" i="11"/>
  <c r="P98" i="11"/>
  <c r="K98" i="11"/>
  <c r="F98" i="11"/>
  <c r="P95" i="11"/>
  <c r="K95" i="11"/>
  <c r="F95" i="11"/>
  <c r="O70" i="11"/>
  <c r="N70" i="11"/>
  <c r="M70" i="11"/>
  <c r="J70" i="11"/>
  <c r="I70" i="11"/>
  <c r="H70" i="11"/>
  <c r="E70" i="11"/>
  <c r="D70" i="11"/>
  <c r="C70" i="11"/>
  <c r="P69" i="11"/>
  <c r="K69" i="11"/>
  <c r="F69" i="11"/>
  <c r="P65" i="11"/>
  <c r="K65" i="11"/>
  <c r="F65" i="11"/>
  <c r="O40" i="11"/>
  <c r="N40" i="11"/>
  <c r="M40" i="11"/>
  <c r="J40" i="11"/>
  <c r="I40" i="11"/>
  <c r="H40" i="11"/>
  <c r="E40" i="11"/>
  <c r="D40" i="11"/>
  <c r="C40" i="11"/>
  <c r="P39" i="11"/>
  <c r="K39" i="11"/>
  <c r="F39" i="11"/>
  <c r="P38" i="11"/>
  <c r="K38" i="11"/>
  <c r="F38" i="11"/>
  <c r="P37" i="11"/>
  <c r="K37" i="11"/>
  <c r="F37" i="11"/>
  <c r="P36" i="11"/>
  <c r="K36" i="11"/>
  <c r="F36" i="11"/>
  <c r="O11" i="11"/>
  <c r="N11" i="11"/>
  <c r="M11" i="11"/>
  <c r="J11" i="11"/>
  <c r="I11" i="11"/>
  <c r="H11" i="11"/>
  <c r="E11" i="11"/>
  <c r="D11" i="11"/>
  <c r="C11" i="11"/>
  <c r="P10" i="11"/>
  <c r="K10" i="11"/>
  <c r="F10" i="11"/>
  <c r="P9" i="11"/>
  <c r="K9" i="11"/>
  <c r="F9" i="11"/>
  <c r="P7" i="11"/>
  <c r="P34" i="13"/>
  <c r="K34" i="13"/>
  <c r="F34" i="13"/>
  <c r="I311" i="11" l="1"/>
  <c r="N458" i="11"/>
  <c r="I250" i="11"/>
  <c r="N311" i="11"/>
  <c r="D367" i="11"/>
  <c r="I367" i="11"/>
  <c r="N367" i="11"/>
  <c r="D485" i="11"/>
  <c r="N576" i="11"/>
  <c r="N250" i="11"/>
  <c r="D278" i="11"/>
  <c r="I278" i="11"/>
  <c r="N278" i="11"/>
  <c r="D458" i="11"/>
  <c r="I485" i="11"/>
  <c r="F548" i="11"/>
  <c r="C548" i="11"/>
  <c r="M250" i="11"/>
  <c r="O250" i="11"/>
  <c r="C278" i="11"/>
  <c r="H278" i="11"/>
  <c r="M278" i="11"/>
  <c r="O278" i="11"/>
  <c r="C458" i="11"/>
  <c r="E458" i="11"/>
  <c r="M458" i="11"/>
  <c r="O458" i="11"/>
  <c r="H576" i="11"/>
  <c r="J576" i="11"/>
  <c r="C311" i="11"/>
  <c r="E311" i="11"/>
  <c r="M311" i="11"/>
  <c r="O311" i="11"/>
  <c r="C367" i="11"/>
  <c r="H367" i="11"/>
  <c r="M367" i="11"/>
  <c r="H458" i="11"/>
  <c r="J458" i="11"/>
  <c r="M485" i="11"/>
  <c r="O485" i="11"/>
  <c r="H311" i="11"/>
  <c r="J311" i="11"/>
  <c r="C576" i="11"/>
  <c r="E576" i="11"/>
  <c r="M576" i="11"/>
  <c r="O576" i="11"/>
  <c r="C485" i="11"/>
  <c r="E485" i="11"/>
  <c r="H485" i="11"/>
  <c r="J485" i="11"/>
  <c r="M425" i="11"/>
  <c r="P397" i="11"/>
  <c r="N397" i="11"/>
  <c r="O397" i="11"/>
  <c r="M397" i="11"/>
  <c r="K397" i="11"/>
  <c r="I397" i="11"/>
  <c r="J397" i="11"/>
  <c r="H397" i="11"/>
  <c r="F397" i="11"/>
  <c r="E397" i="11"/>
  <c r="C397" i="11"/>
  <c r="D397" i="11"/>
  <c r="O367" i="11"/>
  <c r="J367" i="11"/>
  <c r="E367" i="11"/>
  <c r="J278" i="11"/>
  <c r="E278" i="11"/>
  <c r="H250" i="11"/>
  <c r="D250" i="11"/>
  <c r="C250" i="11"/>
  <c r="J250" i="11"/>
  <c r="E250" i="11"/>
  <c r="D425" i="11"/>
  <c r="N425" i="11"/>
  <c r="E425" i="11"/>
  <c r="O425" i="11"/>
  <c r="E517" i="11"/>
  <c r="O188" i="11"/>
  <c r="E220" i="11"/>
  <c r="H425" i="11"/>
  <c r="H548" i="11"/>
  <c r="J188" i="11"/>
  <c r="I548" i="11"/>
  <c r="J548" i="11"/>
  <c r="I161" i="11"/>
  <c r="I425" i="11"/>
  <c r="J425" i="11"/>
  <c r="D161" i="11"/>
  <c r="M161" i="11"/>
  <c r="N161" i="11"/>
  <c r="O161" i="11"/>
  <c r="H188" i="11"/>
  <c r="I220" i="11"/>
  <c r="F40" i="11"/>
  <c r="F41" i="11" s="1"/>
  <c r="K70" i="11"/>
  <c r="K71" i="11" s="1"/>
  <c r="C220" i="11"/>
  <c r="J220" i="11"/>
  <c r="D188" i="11"/>
  <c r="D548" i="11"/>
  <c r="E188" i="11"/>
  <c r="M220" i="11"/>
  <c r="N220" i="11"/>
  <c r="O548" i="11"/>
  <c r="F70" i="11"/>
  <c r="F71" i="11" s="1"/>
  <c r="C161" i="11"/>
  <c r="C188" i="11"/>
  <c r="K220" i="11"/>
  <c r="P40" i="11"/>
  <c r="N41" i="11" s="1"/>
  <c r="F100" i="11"/>
  <c r="E101" i="11" s="1"/>
  <c r="K11" i="11"/>
  <c r="P70" i="11"/>
  <c r="P71" i="11" s="1"/>
  <c r="D220" i="11"/>
  <c r="P11" i="11"/>
  <c r="O12" i="11" s="1"/>
  <c r="P100" i="11"/>
  <c r="N188" i="11"/>
  <c r="O517" i="11"/>
  <c r="C517" i="11"/>
  <c r="M517" i="11"/>
  <c r="E548" i="11"/>
  <c r="F11" i="11"/>
  <c r="K40" i="11"/>
  <c r="J41" i="11" s="1"/>
  <c r="K100" i="11"/>
  <c r="H101" i="11" s="1"/>
  <c r="D517" i="11"/>
  <c r="N517" i="11"/>
  <c r="H220" i="11"/>
  <c r="I188" i="11"/>
  <c r="E161" i="11"/>
  <c r="F161" i="11"/>
  <c r="M188" i="11"/>
  <c r="M548" i="11"/>
  <c r="H161" i="11"/>
  <c r="H517" i="11"/>
  <c r="N548" i="11"/>
  <c r="J161" i="11"/>
  <c r="O220" i="11"/>
  <c r="O101" i="11" l="1"/>
  <c r="P101" i="11"/>
  <c r="M12" i="11"/>
  <c r="N12" i="11"/>
  <c r="K12" i="11"/>
  <c r="J12" i="11"/>
  <c r="H12" i="11"/>
  <c r="I12" i="11"/>
  <c r="E12" i="11"/>
  <c r="C12" i="11"/>
  <c r="D12" i="11"/>
  <c r="J101" i="11"/>
  <c r="K101" i="11"/>
  <c r="C71" i="11"/>
  <c r="E41" i="11"/>
  <c r="O41" i="11"/>
  <c r="C41" i="11"/>
  <c r="M41" i="11"/>
  <c r="P41" i="11"/>
  <c r="J71" i="11"/>
  <c r="I71" i="11"/>
  <c r="C101" i="11"/>
  <c r="F101" i="11"/>
  <c r="D41" i="11"/>
  <c r="H71" i="11"/>
  <c r="I101" i="11"/>
  <c r="I41" i="11"/>
  <c r="H41" i="11"/>
  <c r="F12" i="11"/>
  <c r="K41" i="11"/>
  <c r="M71" i="11"/>
  <c r="O71" i="11"/>
  <c r="N71" i="11"/>
  <c r="M101" i="11"/>
  <c r="D71" i="11"/>
  <c r="E71" i="11"/>
  <c r="N101" i="11"/>
  <c r="P12" i="11"/>
  <c r="D101" i="11"/>
  <c r="O576" i="13" l="1"/>
  <c r="N576" i="13"/>
  <c r="M576" i="13"/>
  <c r="L576" i="13"/>
  <c r="J576" i="13"/>
  <c r="I576" i="13"/>
  <c r="H576" i="13"/>
  <c r="G576" i="13"/>
  <c r="E576" i="13"/>
  <c r="D576" i="13"/>
  <c r="C576" i="13"/>
  <c r="B576" i="13"/>
  <c r="P575" i="13"/>
  <c r="K575" i="13"/>
  <c r="F575" i="13"/>
  <c r="P574" i="13"/>
  <c r="K574" i="13"/>
  <c r="F574" i="13"/>
  <c r="O548" i="13"/>
  <c r="N548" i="13"/>
  <c r="M548" i="13"/>
  <c r="L548" i="13"/>
  <c r="J548" i="13"/>
  <c r="I548" i="13"/>
  <c r="H548" i="13"/>
  <c r="G548" i="13"/>
  <c r="C548" i="13"/>
  <c r="B548" i="13"/>
  <c r="P547" i="13"/>
  <c r="P545" i="13"/>
  <c r="K545" i="13"/>
  <c r="F545" i="13"/>
  <c r="P544" i="13"/>
  <c r="K544" i="13"/>
  <c r="F544" i="13"/>
  <c r="O518" i="13"/>
  <c r="N518" i="13"/>
  <c r="M518" i="13"/>
  <c r="L518" i="13"/>
  <c r="J518" i="13"/>
  <c r="I518" i="13"/>
  <c r="H518" i="13"/>
  <c r="G518" i="13"/>
  <c r="E518" i="13"/>
  <c r="D518" i="13"/>
  <c r="C518" i="13"/>
  <c r="B518" i="13"/>
  <c r="P516" i="13"/>
  <c r="K516" i="13"/>
  <c r="F516" i="13"/>
  <c r="P513" i="13"/>
  <c r="K513" i="13"/>
  <c r="F513" i="13"/>
  <c r="O488" i="13"/>
  <c r="N488" i="13"/>
  <c r="M488" i="13"/>
  <c r="L488" i="13"/>
  <c r="J488" i="13"/>
  <c r="I488" i="13"/>
  <c r="H488" i="13"/>
  <c r="G488" i="13"/>
  <c r="C488" i="13"/>
  <c r="B488" i="13"/>
  <c r="P487" i="13"/>
  <c r="K487" i="13"/>
  <c r="F487" i="13"/>
  <c r="P486" i="13"/>
  <c r="K486" i="13"/>
  <c r="F486" i="13"/>
  <c r="L460" i="13"/>
  <c r="G460" i="13"/>
  <c r="B460" i="13"/>
  <c r="P459" i="13"/>
  <c r="K459" i="13"/>
  <c r="F459" i="13"/>
  <c r="P456" i="13"/>
  <c r="K456" i="13"/>
  <c r="F456" i="13"/>
  <c r="O426" i="13"/>
  <c r="N426" i="13"/>
  <c r="M426" i="13"/>
  <c r="J426" i="13"/>
  <c r="I426" i="13"/>
  <c r="H426" i="13"/>
  <c r="E426" i="13"/>
  <c r="D426" i="13"/>
  <c r="C426" i="13"/>
  <c r="P425" i="13"/>
  <c r="K425" i="13"/>
  <c r="F425" i="13"/>
  <c r="P397" i="13"/>
  <c r="K397" i="13"/>
  <c r="F397" i="13"/>
  <c r="P396" i="13"/>
  <c r="K396" i="13"/>
  <c r="F396" i="13"/>
  <c r="P395" i="13"/>
  <c r="K395" i="13"/>
  <c r="F395" i="13"/>
  <c r="P394" i="13"/>
  <c r="K394" i="13"/>
  <c r="F394" i="13"/>
  <c r="P393" i="13"/>
  <c r="K393" i="13"/>
  <c r="F393" i="13"/>
  <c r="P365" i="13"/>
  <c r="K365" i="13"/>
  <c r="F365" i="13"/>
  <c r="P363" i="13"/>
  <c r="K363" i="13"/>
  <c r="F363" i="13"/>
  <c r="P362" i="13"/>
  <c r="K362" i="13"/>
  <c r="F362" i="13"/>
  <c r="O338" i="13"/>
  <c r="N338" i="13"/>
  <c r="M338" i="13"/>
  <c r="J338" i="13"/>
  <c r="I338" i="13"/>
  <c r="H338" i="13"/>
  <c r="E338" i="13"/>
  <c r="D338" i="13"/>
  <c r="C338" i="13"/>
  <c r="P337" i="13"/>
  <c r="K337" i="13"/>
  <c r="F337" i="13"/>
  <c r="P333" i="13"/>
  <c r="K333" i="13"/>
  <c r="F333" i="13"/>
  <c r="P332" i="13"/>
  <c r="K332" i="13"/>
  <c r="F332" i="13"/>
  <c r="O312" i="13"/>
  <c r="N312" i="13"/>
  <c r="M312" i="13"/>
  <c r="J312" i="13"/>
  <c r="I312" i="13"/>
  <c r="H312" i="13"/>
  <c r="E312" i="13"/>
  <c r="D312" i="13"/>
  <c r="C312" i="13"/>
  <c r="P311" i="13"/>
  <c r="K311" i="13"/>
  <c r="F311" i="13"/>
  <c r="P309" i="13"/>
  <c r="K309" i="13"/>
  <c r="F309" i="13"/>
  <c r="P308" i="13"/>
  <c r="K308" i="13"/>
  <c r="P307" i="13"/>
  <c r="K307" i="13"/>
  <c r="F307" i="13"/>
  <c r="L280" i="13"/>
  <c r="G280" i="13"/>
  <c r="B280" i="13"/>
  <c r="P278" i="13"/>
  <c r="K278" i="13"/>
  <c r="F278" i="13"/>
  <c r="P275" i="13"/>
  <c r="K275" i="13"/>
  <c r="F275" i="13"/>
  <c r="O252" i="13"/>
  <c r="N252" i="13"/>
  <c r="M252" i="13"/>
  <c r="L252" i="13"/>
  <c r="J252" i="13"/>
  <c r="I252" i="13"/>
  <c r="H252" i="13"/>
  <c r="G252" i="13"/>
  <c r="E252" i="13"/>
  <c r="D252" i="13"/>
  <c r="C252" i="13"/>
  <c r="B252" i="13"/>
  <c r="P251" i="13"/>
  <c r="K251" i="13"/>
  <c r="F251" i="13"/>
  <c r="P248" i="13"/>
  <c r="K248" i="13"/>
  <c r="F248" i="13"/>
  <c r="O189" i="13"/>
  <c r="N189" i="13"/>
  <c r="M189" i="13"/>
  <c r="L189" i="13"/>
  <c r="J189" i="13"/>
  <c r="I189" i="13"/>
  <c r="H189" i="13"/>
  <c r="G189" i="13"/>
  <c r="E189" i="13"/>
  <c r="D189" i="13"/>
  <c r="C189" i="13"/>
  <c r="B189" i="13"/>
  <c r="P188" i="13"/>
  <c r="K188" i="13"/>
  <c r="F188" i="13"/>
  <c r="P186" i="13"/>
  <c r="K186" i="13"/>
  <c r="F186" i="13"/>
  <c r="P184" i="13"/>
  <c r="K184" i="13"/>
  <c r="F184" i="13"/>
  <c r="K166" i="13"/>
  <c r="G166" i="13"/>
  <c r="G165" i="13"/>
  <c r="K164" i="13"/>
  <c r="I164" i="13"/>
  <c r="D164" i="13"/>
  <c r="L160" i="13"/>
  <c r="G160" i="13"/>
  <c r="B160" i="13"/>
  <c r="P159" i="13"/>
  <c r="K159" i="13"/>
  <c r="F159" i="13"/>
  <c r="P156" i="13"/>
  <c r="K156" i="13"/>
  <c r="F156" i="13"/>
  <c r="P126" i="13"/>
  <c r="P127" i="13" s="1"/>
  <c r="P128" i="13" s="1"/>
  <c r="K126" i="13"/>
  <c r="F126" i="13"/>
  <c r="F127" i="13" s="1"/>
  <c r="F128" i="13" s="1"/>
  <c r="P99" i="13"/>
  <c r="K99" i="13"/>
  <c r="F99" i="13"/>
  <c r="P98" i="13"/>
  <c r="K98" i="13"/>
  <c r="F98" i="13"/>
  <c r="P96" i="13"/>
  <c r="K96" i="13"/>
  <c r="F96" i="13"/>
  <c r="P95" i="13"/>
  <c r="K95" i="13"/>
  <c r="F95" i="13"/>
  <c r="O70" i="13"/>
  <c r="N70" i="13"/>
  <c r="M70" i="13"/>
  <c r="J70" i="13"/>
  <c r="I70" i="13"/>
  <c r="H70" i="13"/>
  <c r="E70" i="13"/>
  <c r="D70" i="13"/>
  <c r="C70" i="13"/>
  <c r="P69" i="13"/>
  <c r="K69" i="13"/>
  <c r="F69" i="13"/>
  <c r="P66" i="13"/>
  <c r="K66" i="13"/>
  <c r="F66" i="13"/>
  <c r="P64" i="13"/>
  <c r="K64" i="13"/>
  <c r="F64" i="13"/>
  <c r="O39" i="13"/>
  <c r="N39" i="13"/>
  <c r="M39" i="13"/>
  <c r="J39" i="13"/>
  <c r="I39" i="13"/>
  <c r="H39" i="13"/>
  <c r="E39" i="13"/>
  <c r="D39" i="13"/>
  <c r="C39" i="13"/>
  <c r="P37" i="13"/>
  <c r="K37" i="13"/>
  <c r="O11" i="13"/>
  <c r="N11" i="13"/>
  <c r="M11" i="13"/>
  <c r="J11" i="13"/>
  <c r="I11" i="13"/>
  <c r="H11" i="13"/>
  <c r="E11" i="13"/>
  <c r="D11" i="13"/>
  <c r="C11" i="13"/>
  <c r="P10" i="13"/>
  <c r="K10" i="13"/>
  <c r="F10" i="13"/>
  <c r="F366" i="13" l="1"/>
  <c r="P366" i="13"/>
  <c r="O367" i="13" s="1"/>
  <c r="K398" i="13"/>
  <c r="F100" i="13"/>
  <c r="F101" i="13" s="1"/>
  <c r="P100" i="13"/>
  <c r="P101" i="13" s="1"/>
  <c r="F160" i="13"/>
  <c r="E161" i="13" s="1"/>
  <c r="P160" i="13"/>
  <c r="F280" i="13"/>
  <c r="C281" i="13" s="1"/>
  <c r="P280" i="13"/>
  <c r="O281" i="13" s="1"/>
  <c r="K460" i="13"/>
  <c r="I461" i="13" s="1"/>
  <c r="K100" i="13"/>
  <c r="I101" i="13" s="1"/>
  <c r="K127" i="13"/>
  <c r="I128" i="13" s="1"/>
  <c r="K160" i="13"/>
  <c r="H161" i="13" s="1"/>
  <c r="K280" i="13"/>
  <c r="K281" i="13" s="1"/>
  <c r="K366" i="13"/>
  <c r="K367" i="13" s="1"/>
  <c r="F398" i="13"/>
  <c r="F399" i="13" s="1"/>
  <c r="P398" i="13"/>
  <c r="O399" i="13" s="1"/>
  <c r="F460" i="13"/>
  <c r="D461" i="13" s="1"/>
  <c r="P460" i="13"/>
  <c r="P461" i="13" s="1"/>
  <c r="F488" i="13"/>
  <c r="D489" i="13" s="1"/>
  <c r="F548" i="13"/>
  <c r="F549" i="13" s="1"/>
  <c r="C128" i="13"/>
  <c r="E128" i="13"/>
  <c r="D128" i="13"/>
  <c r="O128" i="13"/>
  <c r="N128" i="13"/>
  <c r="M128" i="13"/>
  <c r="F11" i="13"/>
  <c r="F12" i="13" s="1"/>
  <c r="K39" i="13"/>
  <c r="K40" i="13" s="1"/>
  <c r="P11" i="13"/>
  <c r="P12" i="13" s="1"/>
  <c r="P252" i="13"/>
  <c r="O253" i="13" s="1"/>
  <c r="F312" i="13"/>
  <c r="F313" i="13" s="1"/>
  <c r="K70" i="13"/>
  <c r="K71" i="13" s="1"/>
  <c r="K189" i="13"/>
  <c r="I190" i="13" s="1"/>
  <c r="P312" i="13"/>
  <c r="P313" i="13" s="1"/>
  <c r="P189" i="13"/>
  <c r="P39" i="13"/>
  <c r="N40" i="13" s="1"/>
  <c r="K312" i="13"/>
  <c r="K313" i="13" s="1"/>
  <c r="M161" i="13"/>
  <c r="F252" i="13"/>
  <c r="E253" i="13" s="1"/>
  <c r="F426" i="13"/>
  <c r="E427" i="13" s="1"/>
  <c r="F518" i="13"/>
  <c r="C519" i="13" s="1"/>
  <c r="K252" i="13"/>
  <c r="K253" i="13" s="1"/>
  <c r="K426" i="13"/>
  <c r="K427" i="13" s="1"/>
  <c r="K488" i="13"/>
  <c r="I489" i="13" s="1"/>
  <c r="K518" i="13"/>
  <c r="H519" i="13" s="1"/>
  <c r="P548" i="13"/>
  <c r="F338" i="13"/>
  <c r="E339" i="13" s="1"/>
  <c r="E367" i="13"/>
  <c r="P426" i="13"/>
  <c r="P488" i="13"/>
  <c r="P489" i="13" s="1"/>
  <c r="P518" i="13"/>
  <c r="M519" i="13" s="1"/>
  <c r="F576" i="13"/>
  <c r="F577" i="13" s="1"/>
  <c r="K338" i="13"/>
  <c r="K339" i="13" s="1"/>
  <c r="J399" i="13"/>
  <c r="K576" i="13"/>
  <c r="J577" i="13" s="1"/>
  <c r="K11" i="13"/>
  <c r="F39" i="13"/>
  <c r="F40" i="13" s="1"/>
  <c r="F70" i="13"/>
  <c r="C71" i="13" s="1"/>
  <c r="P70" i="13"/>
  <c r="O71" i="13" s="1"/>
  <c r="F189" i="13"/>
  <c r="F190" i="13" s="1"/>
  <c r="P338" i="13"/>
  <c r="M339" i="13" s="1"/>
  <c r="K548" i="13"/>
  <c r="J549" i="13" s="1"/>
  <c r="P576" i="13"/>
  <c r="K161" i="13" l="1"/>
  <c r="M577" i="13"/>
  <c r="P577" i="13"/>
  <c r="M427" i="13"/>
  <c r="P427" i="13"/>
  <c r="M549" i="13"/>
  <c r="P549" i="13"/>
  <c r="J128" i="13"/>
  <c r="K128" i="13"/>
  <c r="I12" i="13"/>
  <c r="K12" i="13"/>
  <c r="C489" i="13"/>
  <c r="F489" i="13"/>
  <c r="E489" i="13"/>
  <c r="H128" i="13"/>
  <c r="M190" i="13"/>
  <c r="P190" i="13"/>
  <c r="C461" i="13"/>
  <c r="I519" i="13"/>
  <c r="O489" i="13"/>
  <c r="J489" i="13"/>
  <c r="J427" i="13"/>
  <c r="D427" i="13"/>
  <c r="M313" i="13"/>
  <c r="E313" i="13"/>
  <c r="N12" i="13"/>
  <c r="H12" i="13"/>
  <c r="O519" i="13"/>
  <c r="J519" i="13"/>
  <c r="E519" i="13"/>
  <c r="N489" i="13"/>
  <c r="O427" i="13"/>
  <c r="I427" i="13"/>
  <c r="C427" i="13"/>
  <c r="J313" i="13"/>
  <c r="D313" i="13"/>
  <c r="M12" i="13"/>
  <c r="E12" i="13"/>
  <c r="N519" i="13"/>
  <c r="D519" i="13"/>
  <c r="M489" i="13"/>
  <c r="H489" i="13"/>
  <c r="N427" i="13"/>
  <c r="H427" i="13"/>
  <c r="O313" i="13"/>
  <c r="I313" i="13"/>
  <c r="C313" i="13"/>
  <c r="J12" i="13"/>
  <c r="D12" i="13"/>
  <c r="N313" i="13"/>
  <c r="H313" i="13"/>
  <c r="O12" i="13"/>
  <c r="C12" i="13"/>
  <c r="I161" i="13"/>
  <c r="J40" i="13"/>
  <c r="H40" i="13"/>
  <c r="J101" i="13"/>
  <c r="I40" i="13"/>
  <c r="J71" i="13"/>
  <c r="I71" i="13"/>
  <c r="O549" i="13"/>
  <c r="E461" i="13"/>
  <c r="F461" i="13"/>
  <c r="K489" i="13"/>
  <c r="O339" i="13"/>
  <c r="F253" i="13"/>
  <c r="N549" i="13"/>
  <c r="H461" i="13"/>
  <c r="F519" i="13"/>
  <c r="D549" i="13"/>
  <c r="N71" i="13"/>
  <c r="K461" i="13"/>
  <c r="F161" i="13"/>
  <c r="J339" i="13"/>
  <c r="D367" i="13"/>
  <c r="M71" i="13"/>
  <c r="D161" i="13"/>
  <c r="C339" i="13"/>
  <c r="E577" i="13"/>
  <c r="N190" i="13"/>
  <c r="M253" i="13"/>
  <c r="J253" i="13"/>
  <c r="O190" i="13"/>
  <c r="H253" i="13"/>
  <c r="M101" i="13"/>
  <c r="C399" i="13"/>
  <c r="D339" i="13"/>
  <c r="N253" i="13"/>
  <c r="N281" i="13"/>
  <c r="N161" i="13"/>
  <c r="P281" i="13"/>
  <c r="F339" i="13"/>
  <c r="D577" i="13"/>
  <c r="P161" i="13"/>
  <c r="P71" i="13"/>
  <c r="P339" i="13"/>
  <c r="I253" i="13"/>
  <c r="C161" i="13"/>
  <c r="H339" i="13"/>
  <c r="M281" i="13"/>
  <c r="O161" i="13"/>
  <c r="K549" i="13"/>
  <c r="E399" i="13"/>
  <c r="C253" i="13"/>
  <c r="P253" i="13"/>
  <c r="P40" i="13"/>
  <c r="I549" i="13"/>
  <c r="N577" i="13"/>
  <c r="J161" i="13"/>
  <c r="P367" i="13"/>
  <c r="C367" i="13"/>
  <c r="H549" i="13"/>
  <c r="N101" i="13"/>
  <c r="C40" i="13"/>
  <c r="E40" i="13"/>
  <c r="D40" i="13"/>
  <c r="C577" i="13"/>
  <c r="H71" i="13"/>
  <c r="K190" i="13"/>
  <c r="O577" i="13"/>
  <c r="M40" i="13"/>
  <c r="H399" i="13"/>
  <c r="K519" i="13"/>
  <c r="K101" i="13"/>
  <c r="P519" i="13"/>
  <c r="I281" i="13"/>
  <c r="J281" i="13"/>
  <c r="H101" i="13"/>
  <c r="J190" i="13"/>
  <c r="E71" i="13"/>
  <c r="F427" i="13"/>
  <c r="J367" i="13"/>
  <c r="D71" i="13"/>
  <c r="H190" i="13"/>
  <c r="N339" i="13"/>
  <c r="H281" i="13"/>
  <c r="I339" i="13"/>
  <c r="H367" i="13"/>
  <c r="O40" i="13"/>
  <c r="I367" i="13"/>
  <c r="F71" i="13"/>
  <c r="D101" i="13"/>
  <c r="M367" i="13"/>
  <c r="J461" i="13"/>
  <c r="N367" i="13"/>
  <c r="M461" i="13"/>
  <c r="E281" i="13"/>
  <c r="I399" i="13"/>
  <c r="F367" i="13"/>
  <c r="N399" i="13"/>
  <c r="D190" i="13"/>
  <c r="K577" i="13"/>
  <c r="K399" i="13"/>
  <c r="C101" i="13"/>
  <c r="D281" i="13"/>
  <c r="C190" i="13"/>
  <c r="P399" i="13"/>
  <c r="E190" i="13"/>
  <c r="D253" i="13"/>
  <c r="H577" i="13"/>
  <c r="F281" i="13"/>
  <c r="M399" i="13"/>
  <c r="E549" i="13"/>
  <c r="C549" i="13"/>
  <c r="I577" i="13"/>
  <c r="O461" i="13"/>
  <c r="D399" i="13"/>
  <c r="E101" i="13"/>
  <c r="O101" i="13"/>
  <c r="N461" i="13"/>
</calcChain>
</file>

<file path=xl/sharedStrings.xml><?xml version="1.0" encoding="utf-8"?>
<sst xmlns="http://schemas.openxmlformats.org/spreadsheetml/2006/main" count="1655" uniqueCount="205">
  <si>
    <t>Возраст 11-14 лет</t>
  </si>
  <si>
    <t>Возраст 7-10 лет</t>
  </si>
  <si>
    <t>Возраст 15-18 лет</t>
  </si>
  <si>
    <t>Наименование блюда</t>
  </si>
  <si>
    <t>Хлеб ржано-пшеничный</t>
  </si>
  <si>
    <t>Всего</t>
  </si>
  <si>
    <t>1 неделя 2 день</t>
  </si>
  <si>
    <t>1 неделя 3 день</t>
  </si>
  <si>
    <t>1 неделя 4 день</t>
  </si>
  <si>
    <t>1 неделя 5  день</t>
  </si>
  <si>
    <t>2 неделя 1 день</t>
  </si>
  <si>
    <t>2 неделя 2 день</t>
  </si>
  <si>
    <t>2 неделя 3 день</t>
  </si>
  <si>
    <t>2 неделя 4 день</t>
  </si>
  <si>
    <t>2 неделя 5  день</t>
  </si>
  <si>
    <t>3 неделя 1 день</t>
  </si>
  <si>
    <t>3 неделя 2 день</t>
  </si>
  <si>
    <t>3 неделя 3 день</t>
  </si>
  <si>
    <t>3 неделя 4 день</t>
  </si>
  <si>
    <t>3 неделя 5  день</t>
  </si>
  <si>
    <t>4 неделя 1 день</t>
  </si>
  <si>
    <t>4 неделя 3 день</t>
  </si>
  <si>
    <t>4 неделя 4 день</t>
  </si>
  <si>
    <t>4 неделя 5  день</t>
  </si>
  <si>
    <t>Всего, %</t>
  </si>
  <si>
    <t>11-14 лет</t>
  </si>
  <si>
    <t xml:space="preserve">Витамины </t>
  </si>
  <si>
    <t>7-10 лет</t>
  </si>
  <si>
    <t>15-18 лет</t>
  </si>
  <si>
    <t>Минералы</t>
  </si>
  <si>
    <t>углеводов - в процентах от калорийности приема пищи</t>
  </si>
  <si>
    <t>Примечание: Всего, % - энергоценность указана в процентах от суточной калорийности, содержание белков, жиров,</t>
  </si>
  <si>
    <t>А, мкг</t>
  </si>
  <si>
    <t>D, мкг</t>
  </si>
  <si>
    <t>Е, мг</t>
  </si>
  <si>
    <t>К, мкг</t>
  </si>
  <si>
    <t>B1, мг</t>
  </si>
  <si>
    <t>В2, мг</t>
  </si>
  <si>
    <t>В3, мг</t>
  </si>
  <si>
    <t>В6, мг</t>
  </si>
  <si>
    <t>В9, мкг</t>
  </si>
  <si>
    <t>В12, мкг</t>
  </si>
  <si>
    <t>C, мг</t>
  </si>
  <si>
    <t>пищевые волокна, г</t>
  </si>
  <si>
    <t>K, мг</t>
  </si>
  <si>
    <t>Ca, мг</t>
  </si>
  <si>
    <t>Mg, мг</t>
  </si>
  <si>
    <t>P, мг</t>
  </si>
  <si>
    <t>Fe, мг</t>
  </si>
  <si>
    <t>Na, мг</t>
  </si>
  <si>
    <t>2 неделя</t>
  </si>
  <si>
    <t>3 неделя</t>
  </si>
  <si>
    <t>4 неделя</t>
  </si>
  <si>
    <t>Соус молочно-томатный</t>
  </si>
  <si>
    <t>Ежики куриные</t>
  </si>
  <si>
    <t>70/20</t>
  </si>
  <si>
    <t>90/20</t>
  </si>
  <si>
    <t>100/20</t>
  </si>
  <si>
    <t>Б, г</t>
  </si>
  <si>
    <t>Ж, г</t>
  </si>
  <si>
    <t>У, г</t>
  </si>
  <si>
    <t xml:space="preserve">Напиток лимонный-яблочный "Денсаулык" </t>
  </si>
  <si>
    <t>Митболы из говядины</t>
  </si>
  <si>
    <t>1 неделя 1 день</t>
  </si>
  <si>
    <t>Компот из свежих яблок</t>
  </si>
  <si>
    <t>-</t>
  </si>
  <si>
    <t>Картофельно-морковное пюре</t>
  </si>
  <si>
    <t>Пюре из гороха Буршак</t>
  </si>
  <si>
    <t>Зима-весна</t>
  </si>
  <si>
    <t xml:space="preserve">Соус сметанный </t>
  </si>
  <si>
    <t>4 неделя 2 день</t>
  </si>
  <si>
    <t>Напиток из шиповника</t>
  </si>
  <si>
    <t>Лето-осень</t>
  </si>
  <si>
    <t>Салат витаминный</t>
  </si>
  <si>
    <t>Возраст 11-15 лет</t>
  </si>
  <si>
    <t>Возраст 16-18 лет</t>
  </si>
  <si>
    <t>Выход, г</t>
  </si>
  <si>
    <t>ккал</t>
  </si>
  <si>
    <t>Плов из птицы</t>
  </si>
  <si>
    <t xml:space="preserve">Чай каркаде </t>
  </si>
  <si>
    <t xml:space="preserve">Хлеб ржано-пшеничный/ пшеничный </t>
  </si>
  <si>
    <t xml:space="preserve">Ежики из говядины </t>
  </si>
  <si>
    <t>Макароны отварные</t>
  </si>
  <si>
    <t xml:space="preserve">Хлеб ржано-пшеничный/пшеничный </t>
  </si>
  <si>
    <t>Куриные палочки запеченные</t>
  </si>
  <si>
    <t>Фишболы из минтая</t>
  </si>
  <si>
    <t xml:space="preserve">Соус молочно-томатный </t>
  </si>
  <si>
    <t>Компот из сухофруктов с сахаром</t>
  </si>
  <si>
    <t xml:space="preserve">Чикенболы </t>
  </si>
  <si>
    <t>Соус сметанный</t>
  </si>
  <si>
    <t>Рис рассыпчатый</t>
  </si>
  <si>
    <t xml:space="preserve">Гречка рассыпчатая с овощами </t>
  </si>
  <si>
    <t>278.31</t>
  </si>
  <si>
    <t>0.62</t>
  </si>
  <si>
    <t xml:space="preserve">5.38 </t>
  </si>
  <si>
    <t>14.53</t>
  </si>
  <si>
    <t>0.13</t>
  </si>
  <si>
    <t>0.14</t>
  </si>
  <si>
    <t>7.83</t>
  </si>
  <si>
    <t>0.42</t>
  </si>
  <si>
    <t>41.65</t>
  </si>
  <si>
    <t>0.66</t>
  </si>
  <si>
    <t>22.31</t>
  </si>
  <si>
    <t>354.83</t>
  </si>
  <si>
    <t>0.89</t>
  </si>
  <si>
    <t>7.93</t>
  </si>
  <si>
    <t>16.34</t>
  </si>
  <si>
    <t>0.34</t>
  </si>
  <si>
    <t>0.15</t>
  </si>
  <si>
    <t xml:space="preserve">10.38 </t>
  </si>
  <si>
    <t>60.48</t>
  </si>
  <si>
    <t>24.91</t>
  </si>
  <si>
    <t>432.53</t>
  </si>
  <si>
    <t>0.79</t>
  </si>
  <si>
    <t>9.26</t>
  </si>
  <si>
    <t>17.74</t>
  </si>
  <si>
    <t>9.85</t>
  </si>
  <si>
    <t>0.72</t>
  </si>
  <si>
    <t>63.43</t>
  </si>
  <si>
    <t>1.53</t>
  </si>
  <si>
    <t>25.51</t>
  </si>
  <si>
    <t>553.98</t>
  </si>
  <si>
    <t>61.08</t>
  </si>
  <si>
    <t>50.72</t>
  </si>
  <si>
    <t>230.14</t>
  </si>
  <si>
    <t>0.55</t>
  </si>
  <si>
    <t>7.40</t>
  </si>
  <si>
    <t>759.23</t>
  </si>
  <si>
    <t>99.72</t>
  </si>
  <si>
    <t>64.35</t>
  </si>
  <si>
    <t>282.71</t>
  </si>
  <si>
    <t>3.32</t>
  </si>
  <si>
    <t>0.59</t>
  </si>
  <si>
    <t>9.29</t>
  </si>
  <si>
    <t>797.89</t>
  </si>
  <si>
    <t>89.27</t>
  </si>
  <si>
    <t>75.61</t>
  </si>
  <si>
    <t>357.59</t>
  </si>
  <si>
    <t>0.74</t>
  </si>
  <si>
    <t>Рыбные каштаны в соусе</t>
  </si>
  <si>
    <t xml:space="preserve">Компот из сухофруктов </t>
  </si>
  <si>
    <t>1 087,6</t>
  </si>
  <si>
    <t>1 229,3</t>
  </si>
  <si>
    <t>Напиток Денсаулык</t>
  </si>
  <si>
    <t>Хлеб ржано-пшеничный\пшеничный</t>
  </si>
  <si>
    <t xml:space="preserve">Гречневая каша с овощами и птицей </t>
  </si>
  <si>
    <t xml:space="preserve">Яблоки  </t>
  </si>
  <si>
    <t xml:space="preserve">Куриная грудка с овощами </t>
  </si>
  <si>
    <t xml:space="preserve">Тефтели рыбные </t>
  </si>
  <si>
    <t>572, 56</t>
  </si>
  <si>
    <t>Какао с молоком</t>
  </si>
  <si>
    <t xml:space="preserve">Салат из капусты белокочанной с фасолью и морковью </t>
  </si>
  <si>
    <t>Паста болоньез из птицы</t>
  </si>
  <si>
    <t>1 066,3</t>
  </si>
  <si>
    <t>1 207,4</t>
  </si>
  <si>
    <t>Рагу овощное</t>
  </si>
  <si>
    <t>1 336,7</t>
  </si>
  <si>
    <t>1 611,5</t>
  </si>
  <si>
    <t>1 647,1</t>
  </si>
  <si>
    <t>1 203,1</t>
  </si>
  <si>
    <t>1 287,1</t>
  </si>
  <si>
    <t>Рыбные палочки запеченные</t>
  </si>
  <si>
    <t>Паста Болоньезе из птицы</t>
  </si>
  <si>
    <t xml:space="preserve">Куриные палочки </t>
  </si>
  <si>
    <t>1.33</t>
  </si>
  <si>
    <t xml:space="preserve">	1 515,96</t>
  </si>
  <si>
    <t>0.70</t>
  </si>
  <si>
    <t xml:space="preserve">	1 714,96
</t>
  </si>
  <si>
    <t>0.80</t>
  </si>
  <si>
    <t xml:space="preserve">	1 903,86</t>
  </si>
  <si>
    <t xml:space="preserve">Фишболы из минтая </t>
  </si>
  <si>
    <t xml:space="preserve">Салат с морковью с сыром </t>
  </si>
  <si>
    <t>Курица в сметанном соусе</t>
  </si>
  <si>
    <t>Хлеб ржано-пшеничный/пшеничный</t>
  </si>
  <si>
    <t>2,.83</t>
  </si>
  <si>
    <t>Митболы</t>
  </si>
  <si>
    <t xml:space="preserve">Гуляш из птицы </t>
  </si>
  <si>
    <t>Рис  овощами Коктем</t>
  </si>
  <si>
    <t xml:space="preserve">Рыбные каштаны </t>
  </si>
  <si>
    <t xml:space="preserve">1 неделя </t>
  </si>
  <si>
    <t xml:space="preserve">Рагу из овощей </t>
  </si>
  <si>
    <t xml:space="preserve">Компот из свежих яблок и изюмом </t>
  </si>
  <si>
    <r>
      <t>Ежики из говядины</t>
    </r>
    <r>
      <rPr>
        <sz val="10"/>
        <color rgb="FFFF0000"/>
        <rFont val="Calibri"/>
        <family val="2"/>
        <charset val="204"/>
        <scheme val="minor"/>
      </rPr>
      <t xml:space="preserve"> </t>
    </r>
  </si>
  <si>
    <t xml:space="preserve">Компот из свежих яблок с изюмом </t>
  </si>
  <si>
    <t xml:space="preserve">чай с молоком </t>
  </si>
  <si>
    <t xml:space="preserve">Фрукт по сезону \яблоко </t>
  </si>
  <si>
    <t xml:space="preserve">Фрукт по сезону\яблоко </t>
  </si>
  <si>
    <t xml:space="preserve">Фрукт по сезону\ яблоко </t>
  </si>
  <si>
    <t>Фрукт по сезону\ яблоко</t>
  </si>
  <si>
    <t>Борщ с мясом</t>
  </si>
  <si>
    <t xml:space="preserve">Суп гороховый с  мясом </t>
  </si>
  <si>
    <t>Суп рисовый с мясом</t>
  </si>
  <si>
    <t>Суп с макоронными изделиями и  мясом</t>
  </si>
  <si>
    <t xml:space="preserve">Салат из белокочанной  капусты и моркови </t>
  </si>
  <si>
    <t>4 неделя 5 день</t>
  </si>
  <si>
    <t>Фрукт/Банан</t>
  </si>
  <si>
    <t>Гарнир гречка отварная</t>
  </si>
  <si>
    <t>Гречка рассыпчатая с овощами</t>
  </si>
  <si>
    <t>Нарезка огурцы</t>
  </si>
  <si>
    <t>Чай с молоком</t>
  </si>
  <si>
    <t>Капуста тушеная</t>
  </si>
  <si>
    <t xml:space="preserve">Тефтели из говядины </t>
  </si>
  <si>
    <t xml:space="preserve">Салат из моркови и капусты </t>
  </si>
  <si>
    <t>Капуста тушенная</t>
  </si>
  <si>
    <t>Салат из моркови и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</si>
</sst>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dd\.mm"/>
    <numFmt numFmtId="167" formatCode="d\.m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i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33">
    <xf numFmtId="0" fontId="0" fillId="0" borderId="0" xfId="0"/>
    <xf numFmtId="9" fontId="3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center" vertical="top"/>
    </xf>
    <xf numFmtId="1" fontId="4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9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9" fontId="3" fillId="0" borderId="0" xfId="0" applyNumberFormat="1" applyFont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9" xfId="0" applyNumberFormat="1" applyFont="1" applyBorder="1" applyAlignment="1">
      <alignment horizontal="center" vertical="top"/>
    </xf>
    <xf numFmtId="164" fontId="5" fillId="0" borderId="10" xfId="0" applyNumberFormat="1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top"/>
    </xf>
    <xf numFmtId="0" fontId="4" fillId="0" borderId="9" xfId="0" applyFont="1" applyBorder="1" applyAlignment="1">
      <alignment horizontal="center" vertical="top"/>
    </xf>
    <xf numFmtId="2" fontId="5" fillId="0" borderId="9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10" fontId="3" fillId="0" borderId="9" xfId="0" applyNumberFormat="1" applyFont="1" applyBorder="1" applyAlignment="1">
      <alignment horizontal="center" vertical="top" wrapText="1"/>
    </xf>
    <xf numFmtId="165" fontId="3" fillId="0" borderId="9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/>
    </xf>
    <xf numFmtId="164" fontId="4" fillId="0" borderId="14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164" fontId="5" fillId="0" borderId="0" xfId="0" applyNumberFormat="1" applyFont="1" applyAlignment="1">
      <alignment vertical="top"/>
    </xf>
    <xf numFmtId="167" fontId="5" fillId="0" borderId="9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center" vertical="top"/>
    </xf>
    <xf numFmtId="0" fontId="5" fillId="0" borderId="14" xfId="0" applyFont="1" applyBorder="1" applyAlignment="1">
      <alignment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17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164" fontId="8" fillId="0" borderId="3" xfId="0" applyNumberFormat="1" applyFont="1" applyBorder="1" applyAlignment="1">
      <alignment horizontal="center" vertical="top" wrapText="1"/>
    </xf>
    <xf numFmtId="1" fontId="4" fillId="0" borderId="8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wrapText="1"/>
    </xf>
    <xf numFmtId="164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wrapText="1"/>
    </xf>
    <xf numFmtId="0" fontId="4" fillId="3" borderId="9" xfId="0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justify" vertical="center"/>
    </xf>
    <xf numFmtId="0" fontId="4" fillId="2" borderId="1" xfId="0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wrapText="1"/>
    </xf>
    <xf numFmtId="0" fontId="5" fillId="2" borderId="9" xfId="0" applyFont="1" applyFill="1" applyBorder="1" applyAlignment="1">
      <alignment vertical="top" wrapText="1"/>
    </xf>
    <xf numFmtId="1" fontId="5" fillId="2" borderId="9" xfId="0" applyNumberFormat="1" applyFont="1" applyFill="1" applyBorder="1" applyAlignment="1">
      <alignment horizontal="center" vertical="top"/>
    </xf>
    <xf numFmtId="164" fontId="5" fillId="2" borderId="9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vertical="top"/>
    </xf>
    <xf numFmtId="164" fontId="5" fillId="2" borderId="19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1" fontId="5" fillId="2" borderId="1" xfId="0" applyNumberFormat="1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 wrapText="1"/>
    </xf>
    <xf numFmtId="164" fontId="5" fillId="2" borderId="10" xfId="0" applyNumberFormat="1" applyFont="1" applyFill="1" applyBorder="1" applyAlignment="1">
      <alignment horizontal="center" vertical="top"/>
    </xf>
    <xf numFmtId="2" fontId="5" fillId="2" borderId="10" xfId="0" applyNumberFormat="1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left" vertical="top" wrapText="1"/>
    </xf>
    <xf numFmtId="164" fontId="5" fillId="2" borderId="9" xfId="0" applyNumberFormat="1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" fontId="5" fillId="2" borderId="2" xfId="0" applyNumberFormat="1" applyFont="1" applyFill="1" applyBorder="1" applyAlignment="1">
      <alignment horizontal="center" vertical="top"/>
    </xf>
    <xf numFmtId="0" fontId="0" fillId="2" borderId="0" xfId="0" applyFill="1"/>
    <xf numFmtId="0" fontId="4" fillId="2" borderId="12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vertical="top"/>
    </xf>
    <xf numFmtId="1" fontId="4" fillId="0" borderId="8" xfId="0" applyNumberFormat="1" applyFont="1" applyBorder="1" applyAlignment="1">
      <alignment horizontal="center" vertical="top"/>
    </xf>
    <xf numFmtId="2" fontId="5" fillId="0" borderId="14" xfId="0" applyNumberFormat="1" applyFont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" fontId="5" fillId="2" borderId="2" xfId="0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9" fontId="6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164" fontId="4" fillId="2" borderId="19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vertical="top" wrapText="1"/>
    </xf>
    <xf numFmtId="164" fontId="5" fillId="2" borderId="17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164" fontId="8" fillId="2" borderId="3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left" vertical="top" wrapText="1"/>
    </xf>
    <xf numFmtId="0" fontId="12" fillId="2" borderId="9" xfId="0" applyFont="1" applyFill="1" applyBorder="1" applyAlignment="1">
      <alignment horizontal="center" vertical="top"/>
    </xf>
    <xf numFmtId="164" fontId="11" fillId="2" borderId="19" xfId="0" applyNumberFormat="1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164" fontId="12" fillId="2" borderId="19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vertical="top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5" fillId="0" borderId="0" xfId="0" applyNumberFormat="1" applyFont="1" applyAlignment="1">
      <alignment vertical="center" wrapText="1"/>
    </xf>
    <xf numFmtId="166" fontId="5" fillId="0" borderId="9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167" fontId="5" fillId="0" borderId="9" xfId="0" applyNumberFormat="1" applyFont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9" fontId="3" fillId="0" borderId="20" xfId="0" applyNumberFormat="1" applyFont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64" fontId="4" fillId="0" borderId="23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4" fillId="0" borderId="12" xfId="0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vertical="top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 2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X589"/>
  <sheetViews>
    <sheetView topLeftCell="A61" workbookViewId="0">
      <selection activeCell="P71" sqref="P71"/>
    </sheetView>
  </sheetViews>
  <sheetFormatPr defaultRowHeight="15" x14ac:dyDescent="0.25"/>
  <cols>
    <col min="1" max="1" width="22.28515625" customWidth="1"/>
    <col min="2" max="2" width="6.42578125" customWidth="1"/>
    <col min="3" max="6" width="5.42578125" customWidth="1"/>
    <col min="7" max="7" width="6.42578125" customWidth="1"/>
    <col min="8" max="11" width="5.42578125" customWidth="1"/>
    <col min="12" max="12" width="6.42578125" customWidth="1"/>
    <col min="13" max="16" width="5.42578125" customWidth="1"/>
    <col min="18" max="18" width="18.28515625" customWidth="1"/>
  </cols>
  <sheetData>
    <row r="1" spans="1:18" x14ac:dyDescent="0.25">
      <c r="A1" s="190" t="s">
        <v>72</v>
      </c>
      <c r="B1" s="305"/>
      <c r="C1" s="305"/>
      <c r="D1" s="305"/>
      <c r="E1" s="16"/>
      <c r="F1" s="4"/>
      <c r="G1" s="4"/>
      <c r="H1" s="4"/>
      <c r="I1" s="88"/>
      <c r="J1" s="88"/>
      <c r="K1" s="4"/>
      <c r="L1" s="4"/>
      <c r="M1" s="4"/>
      <c r="N1" s="4"/>
      <c r="O1" s="4"/>
      <c r="P1" s="4"/>
    </row>
    <row r="2" spans="1:18" x14ac:dyDescent="0.25">
      <c r="A2" s="190" t="s">
        <v>179</v>
      </c>
      <c r="B2" s="4"/>
      <c r="C2" s="4"/>
      <c r="D2" s="5"/>
      <c r="E2" s="5"/>
      <c r="F2" s="5"/>
      <c r="G2" s="5"/>
      <c r="H2" s="5"/>
      <c r="I2" s="4"/>
      <c r="J2" s="4"/>
      <c r="K2" s="4"/>
      <c r="L2" s="4"/>
      <c r="M2" s="4"/>
      <c r="N2" s="4"/>
      <c r="O2" s="4"/>
      <c r="P2" s="4"/>
    </row>
    <row r="3" spans="1:18" x14ac:dyDescent="0.25">
      <c r="A3" s="190" t="s">
        <v>63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</row>
    <row r="4" spans="1:18" x14ac:dyDescent="0.25">
      <c r="A4" s="166"/>
      <c r="B4" s="306" t="s">
        <v>1</v>
      </c>
      <c r="C4" s="307"/>
      <c r="D4" s="307"/>
      <c r="E4" s="307"/>
      <c r="F4" s="308"/>
      <c r="G4" s="306" t="s">
        <v>74</v>
      </c>
      <c r="H4" s="307"/>
      <c r="I4" s="307"/>
      <c r="J4" s="307"/>
      <c r="K4" s="308"/>
      <c r="L4" s="306" t="s">
        <v>75</v>
      </c>
      <c r="M4" s="307"/>
      <c r="N4" s="307"/>
      <c r="O4" s="307"/>
      <c r="P4" s="308"/>
    </row>
    <row r="5" spans="1:18" ht="25.5" customHeight="1" x14ac:dyDescent="0.25">
      <c r="A5" s="167" t="s">
        <v>3</v>
      </c>
      <c r="B5" s="168" t="s">
        <v>76</v>
      </c>
      <c r="C5" s="168" t="s">
        <v>58</v>
      </c>
      <c r="D5" s="168" t="s">
        <v>59</v>
      </c>
      <c r="E5" s="168" t="s">
        <v>60</v>
      </c>
      <c r="F5" s="168" t="s">
        <v>77</v>
      </c>
      <c r="G5" s="168" t="s">
        <v>76</v>
      </c>
      <c r="H5" s="168" t="s">
        <v>58</v>
      </c>
      <c r="I5" s="168" t="s">
        <v>59</v>
      </c>
      <c r="J5" s="168" t="s">
        <v>60</v>
      </c>
      <c r="K5" s="168" t="s">
        <v>77</v>
      </c>
      <c r="L5" s="168" t="s">
        <v>76</v>
      </c>
      <c r="M5" s="168" t="s">
        <v>58</v>
      </c>
      <c r="N5" s="168" t="s">
        <v>59</v>
      </c>
      <c r="O5" s="168" t="s">
        <v>60</v>
      </c>
      <c r="P5" s="168" t="s">
        <v>77</v>
      </c>
    </row>
    <row r="6" spans="1:18" x14ac:dyDescent="0.25">
      <c r="A6" s="83">
        <v>1</v>
      </c>
      <c r="B6" s="169">
        <v>2</v>
      </c>
      <c r="C6" s="169">
        <v>3</v>
      </c>
      <c r="D6" s="169">
        <v>4</v>
      </c>
      <c r="E6" s="169">
        <v>5</v>
      </c>
      <c r="F6" s="169">
        <v>6</v>
      </c>
      <c r="G6" s="169">
        <v>7</v>
      </c>
      <c r="H6" s="169">
        <v>8</v>
      </c>
      <c r="I6" s="169">
        <v>9</v>
      </c>
      <c r="J6" s="169">
        <v>10</v>
      </c>
      <c r="K6" s="169">
        <v>11</v>
      </c>
      <c r="L6" s="169">
        <v>12</v>
      </c>
      <c r="M6" s="169">
        <v>13</v>
      </c>
      <c r="N6" s="169">
        <v>14</v>
      </c>
      <c r="O6" s="169">
        <v>15</v>
      </c>
      <c r="P6" s="169">
        <v>16</v>
      </c>
    </row>
    <row r="7" spans="1:18" ht="15" customHeight="1" x14ac:dyDescent="0.25">
      <c r="A7" s="8" t="s">
        <v>78</v>
      </c>
      <c r="B7" s="170">
        <v>200</v>
      </c>
      <c r="C7" s="171">
        <v>21.6</v>
      </c>
      <c r="D7" s="171">
        <v>8.1</v>
      </c>
      <c r="E7" s="171">
        <v>37</v>
      </c>
      <c r="F7" s="172">
        <f t="shared" ref="F7:F10" si="0">C7*4+D7*9+E7*4</f>
        <v>307.3</v>
      </c>
      <c r="G7" s="170">
        <v>220</v>
      </c>
      <c r="H7" s="171">
        <v>24.8</v>
      </c>
      <c r="I7" s="171">
        <v>10.3</v>
      </c>
      <c r="J7" s="171">
        <v>41.1</v>
      </c>
      <c r="K7" s="172">
        <f t="shared" ref="K7:K10" si="1">H7*4+I7*9+J7*4</f>
        <v>356.3</v>
      </c>
      <c r="L7" s="170">
        <v>250</v>
      </c>
      <c r="M7" s="171">
        <v>26.8</v>
      </c>
      <c r="N7" s="171">
        <v>12.4</v>
      </c>
      <c r="O7" s="171">
        <v>45.5</v>
      </c>
      <c r="P7" s="172">
        <f t="shared" ref="P7:P10" si="2">M7*4+N7*9+O7*4</f>
        <v>400.8</v>
      </c>
    </row>
    <row r="8" spans="1:18" ht="15.4" customHeight="1" x14ac:dyDescent="0.25">
      <c r="A8" s="164" t="s">
        <v>184</v>
      </c>
      <c r="B8" s="173">
        <v>200</v>
      </c>
      <c r="C8" s="115">
        <v>4.3</v>
      </c>
      <c r="D8" s="115">
        <v>3.8</v>
      </c>
      <c r="E8" s="115">
        <v>7.2</v>
      </c>
      <c r="F8" s="115">
        <v>53</v>
      </c>
      <c r="G8" s="173">
        <v>200</v>
      </c>
      <c r="H8" s="115">
        <v>4.3</v>
      </c>
      <c r="I8" s="115">
        <v>3.8</v>
      </c>
      <c r="J8" s="115">
        <v>7.2</v>
      </c>
      <c r="K8" s="115">
        <v>53</v>
      </c>
      <c r="L8" s="173">
        <v>200</v>
      </c>
      <c r="M8" s="115">
        <v>4.3</v>
      </c>
      <c r="N8" s="115">
        <v>3.8</v>
      </c>
      <c r="O8" s="115">
        <v>7.2</v>
      </c>
      <c r="P8" s="115">
        <v>53</v>
      </c>
      <c r="R8" s="130"/>
    </row>
    <row r="9" spans="1:18" x14ac:dyDescent="0.25">
      <c r="A9" s="8" t="s">
        <v>185</v>
      </c>
      <c r="B9" s="283">
        <v>120</v>
      </c>
      <c r="C9" s="282">
        <v>0.3</v>
      </c>
      <c r="D9" s="282">
        <v>0.1</v>
      </c>
      <c r="E9" s="282">
        <v>13.2</v>
      </c>
      <c r="F9" s="85">
        <f t="shared" ref="F9" si="3">C9*4+D9*9+E9*4</f>
        <v>54.9</v>
      </c>
      <c r="G9" s="283">
        <v>120</v>
      </c>
      <c r="H9" s="282">
        <v>0.3</v>
      </c>
      <c r="I9" s="282">
        <v>0.1</v>
      </c>
      <c r="J9" s="282">
        <v>13.2</v>
      </c>
      <c r="K9" s="85">
        <f t="shared" ref="K9" si="4">H9*4+I9*9+J9*4</f>
        <v>54.9</v>
      </c>
      <c r="L9" s="283">
        <v>120</v>
      </c>
      <c r="M9" s="282">
        <v>0.3</v>
      </c>
      <c r="N9" s="282">
        <v>0.1</v>
      </c>
      <c r="O9" s="282">
        <v>13.2</v>
      </c>
      <c r="P9" s="85">
        <f t="shared" ref="P9" si="5">M9*4+N9*9+O9*4</f>
        <v>54.9</v>
      </c>
    </row>
    <row r="10" spans="1:18" ht="25.5" customHeight="1" x14ac:dyDescent="0.25">
      <c r="A10" s="8" t="s">
        <v>80</v>
      </c>
      <c r="B10" s="170">
        <v>30</v>
      </c>
      <c r="C10" s="171">
        <v>2.2000000000000002</v>
      </c>
      <c r="D10" s="171">
        <v>0.3</v>
      </c>
      <c r="E10" s="171">
        <v>13.8</v>
      </c>
      <c r="F10" s="172">
        <f t="shared" si="0"/>
        <v>66.7</v>
      </c>
      <c r="G10" s="170">
        <v>50</v>
      </c>
      <c r="H10" s="171">
        <v>3</v>
      </c>
      <c r="I10" s="171">
        <v>0.4</v>
      </c>
      <c r="J10" s="171">
        <v>18.3</v>
      </c>
      <c r="K10" s="172">
        <f t="shared" si="1"/>
        <v>88.8</v>
      </c>
      <c r="L10" s="170">
        <v>50</v>
      </c>
      <c r="M10" s="171">
        <v>3</v>
      </c>
      <c r="N10" s="171">
        <v>0.4</v>
      </c>
      <c r="O10" s="171">
        <v>18.3</v>
      </c>
      <c r="P10" s="172">
        <f t="shared" si="2"/>
        <v>88.8</v>
      </c>
    </row>
    <row r="11" spans="1:18" x14ac:dyDescent="0.25">
      <c r="A11" s="21" t="s">
        <v>5</v>
      </c>
      <c r="B11" s="174"/>
      <c r="C11" s="175">
        <f>SUM(C7:C10)</f>
        <v>28.400000000000002</v>
      </c>
      <c r="D11" s="175">
        <f>SUM(D7:D10)</f>
        <v>12.299999999999999</v>
      </c>
      <c r="E11" s="175">
        <f>SUM(E7:E10)</f>
        <v>71.2</v>
      </c>
      <c r="F11" s="175">
        <f>SUM(F7:F10)</f>
        <v>481.9</v>
      </c>
      <c r="G11" s="175"/>
      <c r="H11" s="175">
        <f>SUM(H7:H10)</f>
        <v>32.400000000000006</v>
      </c>
      <c r="I11" s="175">
        <f>SUM(I7:I10)</f>
        <v>14.600000000000001</v>
      </c>
      <c r="J11" s="175">
        <f>SUM(J7:J10)</f>
        <v>79.8</v>
      </c>
      <c r="K11" s="175">
        <f>SUM(K7:K10)</f>
        <v>553</v>
      </c>
      <c r="L11" s="175"/>
      <c r="M11" s="175">
        <f>SUM(M7:M10)</f>
        <v>34.400000000000006</v>
      </c>
      <c r="N11" s="175">
        <f>SUM(N7:N10)</f>
        <v>16.7</v>
      </c>
      <c r="O11" s="175">
        <f>SUM(O7:O10)</f>
        <v>84.2</v>
      </c>
      <c r="P11" s="176">
        <f>SUM(P7:P10)</f>
        <v>597.5</v>
      </c>
    </row>
    <row r="12" spans="1:18" x14ac:dyDescent="0.25">
      <c r="A12" s="23" t="s">
        <v>24</v>
      </c>
      <c r="B12" s="177"/>
      <c r="C12" s="178">
        <f>C11*4/F11</f>
        <v>0.23573355467939408</v>
      </c>
      <c r="D12" s="178">
        <f>D11*9/F11</f>
        <v>0.22971570865324756</v>
      </c>
      <c r="E12" s="178">
        <f>E11*4/F11</f>
        <v>0.59099398215397392</v>
      </c>
      <c r="F12" s="179">
        <f>F11/2000</f>
        <v>0.24095</v>
      </c>
      <c r="G12" s="180"/>
      <c r="H12" s="178">
        <f>H11*4/K11</f>
        <v>0.23435804701627491</v>
      </c>
      <c r="I12" s="178">
        <f>I11*9/K11</f>
        <v>0.23761301989150091</v>
      </c>
      <c r="J12" s="178">
        <f>J11*4/K11</f>
        <v>0.57721518987341769</v>
      </c>
      <c r="K12" s="178">
        <f>K11/2250</f>
        <v>0.24577777777777779</v>
      </c>
      <c r="L12" s="180"/>
      <c r="M12" s="178">
        <f>M11*4/P11</f>
        <v>0.23029288702928874</v>
      </c>
      <c r="N12" s="178">
        <f>N11*9/P11</f>
        <v>0.25154811715481168</v>
      </c>
      <c r="O12" s="178">
        <f>O11*4/P11</f>
        <v>0.56368200836820082</v>
      </c>
      <c r="P12" s="179">
        <f>P11/2400</f>
        <v>0.24895833333333334</v>
      </c>
    </row>
    <row r="13" spans="1:18" x14ac:dyDescent="0.25">
      <c r="A13" s="34"/>
      <c r="B13" s="35"/>
      <c r="C13" s="36"/>
      <c r="D13" s="36"/>
      <c r="E13" s="36"/>
      <c r="F13" s="36"/>
      <c r="G13" s="35"/>
      <c r="H13" s="36"/>
      <c r="I13" s="36"/>
      <c r="J13" s="36"/>
      <c r="K13" s="36"/>
      <c r="L13" s="35"/>
      <c r="M13" s="36"/>
      <c r="N13" s="36"/>
      <c r="O13" s="36"/>
      <c r="P13" s="1"/>
    </row>
    <row r="14" spans="1:18" ht="25.5" x14ac:dyDescent="0.25">
      <c r="A14" s="170" t="s">
        <v>26</v>
      </c>
      <c r="B14" s="170" t="s">
        <v>32</v>
      </c>
      <c r="C14" s="170" t="s">
        <v>33</v>
      </c>
      <c r="D14" s="170" t="s">
        <v>34</v>
      </c>
      <c r="E14" s="170" t="s">
        <v>35</v>
      </c>
      <c r="F14" s="170" t="s">
        <v>36</v>
      </c>
      <c r="G14" s="170" t="s">
        <v>37</v>
      </c>
      <c r="H14" s="170" t="s">
        <v>38</v>
      </c>
      <c r="I14" s="170" t="s">
        <v>39</v>
      </c>
      <c r="J14" s="170" t="s">
        <v>40</v>
      </c>
      <c r="K14" s="170" t="s">
        <v>41</v>
      </c>
      <c r="L14" s="170" t="s">
        <v>42</v>
      </c>
      <c r="M14" s="36"/>
      <c r="N14" s="36"/>
      <c r="O14" s="36"/>
      <c r="P14" s="1"/>
    </row>
    <row r="15" spans="1:18" x14ac:dyDescent="0.25">
      <c r="A15" s="37" t="s">
        <v>27</v>
      </c>
      <c r="B15" s="181">
        <v>388.9</v>
      </c>
      <c r="C15" s="181">
        <v>0.3</v>
      </c>
      <c r="D15" s="181">
        <v>4.9000000000000004</v>
      </c>
      <c r="E15" s="181">
        <v>16</v>
      </c>
      <c r="F15" s="181">
        <v>0.1</v>
      </c>
      <c r="G15" s="181">
        <v>0.3</v>
      </c>
      <c r="H15" s="181">
        <v>14.5</v>
      </c>
      <c r="I15" s="181">
        <v>0.4</v>
      </c>
      <c r="J15" s="181">
        <v>51</v>
      </c>
      <c r="K15" s="181">
        <v>0.7</v>
      </c>
      <c r="L15" s="181">
        <v>21.7</v>
      </c>
      <c r="M15" s="36"/>
      <c r="N15" s="36"/>
      <c r="O15" s="36"/>
      <c r="P15" s="1"/>
    </row>
    <row r="16" spans="1:18" x14ac:dyDescent="0.25">
      <c r="A16" s="8" t="s">
        <v>25</v>
      </c>
      <c r="B16" s="171">
        <v>440.6</v>
      </c>
      <c r="C16" s="171">
        <v>0.3</v>
      </c>
      <c r="D16" s="171">
        <v>5.0999999999999996</v>
      </c>
      <c r="E16" s="171">
        <v>17.899999999999999</v>
      </c>
      <c r="F16" s="171">
        <v>0.2</v>
      </c>
      <c r="G16" s="171">
        <v>0.3</v>
      </c>
      <c r="H16" s="171">
        <v>16.899999999999999</v>
      </c>
      <c r="I16" s="171">
        <v>0.5</v>
      </c>
      <c r="J16" s="171">
        <v>60.9</v>
      </c>
      <c r="K16" s="171">
        <v>0.7</v>
      </c>
      <c r="L16" s="171">
        <v>23.6</v>
      </c>
      <c r="M16" s="36"/>
      <c r="N16" s="36"/>
      <c r="O16" s="36"/>
      <c r="P16" s="1"/>
    </row>
    <row r="17" spans="1:16" x14ac:dyDescent="0.25">
      <c r="A17" s="8" t="s">
        <v>28</v>
      </c>
      <c r="B17" s="171">
        <v>516.86</v>
      </c>
      <c r="C17" s="171">
        <v>0.3</v>
      </c>
      <c r="D17" s="171">
        <v>6.48</v>
      </c>
      <c r="E17" s="171">
        <v>19.91</v>
      </c>
      <c r="F17" s="171">
        <v>0.24</v>
      </c>
      <c r="G17" s="171">
        <v>0.33</v>
      </c>
      <c r="H17" s="171">
        <v>18.100000000000001</v>
      </c>
      <c r="I17" s="171">
        <v>0.65</v>
      </c>
      <c r="J17" s="171">
        <v>66.040000000000006</v>
      </c>
      <c r="K17" s="171">
        <v>0.7</v>
      </c>
      <c r="L17" s="171">
        <v>25.86</v>
      </c>
      <c r="M17" s="36"/>
      <c r="N17" s="36"/>
      <c r="O17" s="36"/>
      <c r="P17" s="1"/>
    </row>
    <row r="18" spans="1:16" ht="25.5" x14ac:dyDescent="0.25">
      <c r="A18" s="182" t="s">
        <v>29</v>
      </c>
      <c r="B18" s="182" t="s">
        <v>44</v>
      </c>
      <c r="C18" s="182" t="s">
        <v>45</v>
      </c>
      <c r="D18" s="182" t="s">
        <v>46</v>
      </c>
      <c r="E18" s="182" t="s">
        <v>47</v>
      </c>
      <c r="F18" s="182" t="s">
        <v>48</v>
      </c>
      <c r="G18" s="182" t="s">
        <v>49</v>
      </c>
      <c r="H18" s="183"/>
      <c r="I18" s="309" t="s">
        <v>43</v>
      </c>
      <c r="J18" s="309"/>
      <c r="K18" s="183"/>
      <c r="L18" s="184"/>
      <c r="M18" s="36"/>
      <c r="N18" s="36"/>
      <c r="O18" s="36"/>
      <c r="P18" s="1"/>
    </row>
    <row r="19" spans="1:16" x14ac:dyDescent="0.25">
      <c r="A19" s="8" t="s">
        <v>27</v>
      </c>
      <c r="B19" s="171">
        <v>819.4</v>
      </c>
      <c r="C19" s="171">
        <v>151.6</v>
      </c>
      <c r="D19" s="171">
        <v>62.1</v>
      </c>
      <c r="E19" s="171">
        <v>352.1</v>
      </c>
      <c r="F19" s="171">
        <v>2</v>
      </c>
      <c r="G19" s="171">
        <v>0.6</v>
      </c>
      <c r="H19" s="185"/>
      <c r="I19" s="304">
        <v>5.4</v>
      </c>
      <c r="J19" s="304"/>
      <c r="K19" s="183"/>
      <c r="L19" s="184"/>
      <c r="M19" s="36"/>
      <c r="N19" s="36"/>
      <c r="O19" s="36"/>
      <c r="P19" s="1"/>
    </row>
    <row r="20" spans="1:16" x14ac:dyDescent="0.25">
      <c r="A20" s="8" t="s">
        <v>25</v>
      </c>
      <c r="B20" s="171">
        <v>946.7</v>
      </c>
      <c r="C20" s="171">
        <v>162.30000000000001</v>
      </c>
      <c r="D20" s="171">
        <v>74.5</v>
      </c>
      <c r="E20" s="171">
        <v>412.9</v>
      </c>
      <c r="F20" s="171">
        <v>2.4</v>
      </c>
      <c r="G20" s="171">
        <v>0.7</v>
      </c>
      <c r="H20" s="185"/>
      <c r="I20" s="304">
        <v>7.1</v>
      </c>
      <c r="J20" s="304"/>
      <c r="K20" s="183"/>
      <c r="L20" s="184"/>
      <c r="M20" s="36"/>
      <c r="N20" s="36"/>
      <c r="O20" s="36"/>
      <c r="P20" s="1"/>
    </row>
    <row r="21" spans="1:16" x14ac:dyDescent="0.25">
      <c r="A21" s="8" t="s">
        <v>28</v>
      </c>
      <c r="B21" s="171">
        <v>1012.21</v>
      </c>
      <c r="C21" s="171">
        <v>166.49</v>
      </c>
      <c r="D21" s="171">
        <v>79.52</v>
      </c>
      <c r="E21" s="171">
        <v>435.97</v>
      </c>
      <c r="F21" s="171">
        <v>2.5299999999999998</v>
      </c>
      <c r="G21" s="171">
        <v>0.8</v>
      </c>
      <c r="H21" s="185"/>
      <c r="I21" s="304">
        <v>7.42</v>
      </c>
      <c r="J21" s="304"/>
      <c r="K21" s="183"/>
      <c r="L21" s="184"/>
      <c r="M21" s="36"/>
      <c r="N21" s="36"/>
      <c r="O21" s="36"/>
      <c r="P21" s="1"/>
    </row>
    <row r="22" spans="1:16" x14ac:dyDescent="0.25">
      <c r="A22" s="28"/>
      <c r="B22" s="39"/>
      <c r="C22" s="39"/>
      <c r="D22" s="39"/>
      <c r="E22" s="39"/>
      <c r="F22" s="39"/>
      <c r="G22" s="39"/>
      <c r="H22" s="39"/>
      <c r="I22" s="39"/>
      <c r="J22" s="39"/>
      <c r="K22" s="36"/>
      <c r="L22" s="38"/>
      <c r="M22" s="36"/>
      <c r="N22" s="36"/>
      <c r="O22" s="36"/>
      <c r="P22" s="1"/>
    </row>
    <row r="23" spans="1:16" x14ac:dyDescent="0.25">
      <c r="A23" s="28"/>
      <c r="B23" s="39"/>
      <c r="C23" s="39"/>
      <c r="D23" s="39"/>
      <c r="E23" s="39"/>
      <c r="F23" s="39"/>
      <c r="G23" s="39"/>
      <c r="H23" s="39"/>
      <c r="I23" s="39"/>
      <c r="J23" s="39"/>
      <c r="K23" s="36"/>
      <c r="L23" s="38"/>
      <c r="M23" s="36"/>
      <c r="N23" s="36"/>
      <c r="O23" s="36"/>
      <c r="P23" s="1"/>
    </row>
    <row r="24" spans="1:16" x14ac:dyDescent="0.25">
      <c r="A24" s="28"/>
      <c r="B24" s="39"/>
      <c r="C24" s="39"/>
      <c r="D24" s="39"/>
      <c r="E24" s="39"/>
      <c r="F24" s="39"/>
      <c r="G24" s="39"/>
      <c r="H24" s="39"/>
      <c r="I24" s="39"/>
      <c r="J24" s="39"/>
      <c r="K24" s="36"/>
      <c r="L24" s="38"/>
      <c r="M24" s="36"/>
      <c r="N24" s="36"/>
      <c r="O24" s="36"/>
      <c r="P24" s="1"/>
    </row>
    <row r="25" spans="1:16" x14ac:dyDescent="0.25">
      <c r="A25" s="28"/>
      <c r="B25" s="39"/>
      <c r="C25" s="39"/>
      <c r="D25" s="39"/>
      <c r="E25" s="39"/>
      <c r="F25" s="39"/>
      <c r="G25" s="39"/>
      <c r="H25" s="39"/>
      <c r="I25" s="39"/>
      <c r="J25" s="39"/>
      <c r="K25" s="36"/>
      <c r="L25" s="38"/>
      <c r="M25" s="36"/>
      <c r="N25" s="36"/>
      <c r="O25" s="36"/>
      <c r="P25" s="1"/>
    </row>
    <row r="26" spans="1:16" x14ac:dyDescent="0.25">
      <c r="A26" s="28"/>
      <c r="B26" s="39"/>
      <c r="C26" s="39"/>
      <c r="D26" s="39"/>
      <c r="E26" s="39"/>
      <c r="F26" s="39"/>
      <c r="G26" s="39"/>
      <c r="H26" s="39"/>
      <c r="I26" s="39"/>
      <c r="J26" s="39"/>
      <c r="K26" s="36"/>
      <c r="L26" s="38"/>
      <c r="M26" s="36"/>
      <c r="N26" s="36"/>
      <c r="O26" s="36"/>
      <c r="P26" s="1"/>
    </row>
    <row r="27" spans="1:16" x14ac:dyDescent="0.25">
      <c r="A27" s="28"/>
      <c r="B27" s="39"/>
      <c r="C27" s="39"/>
      <c r="D27" s="39"/>
      <c r="E27" s="39"/>
      <c r="F27" s="39"/>
      <c r="G27" s="39"/>
      <c r="H27" s="39"/>
      <c r="I27" s="39"/>
      <c r="J27" s="39"/>
      <c r="K27" s="36"/>
      <c r="L27" s="38"/>
      <c r="M27" s="36"/>
      <c r="N27" s="36"/>
      <c r="O27" s="36"/>
      <c r="P27" s="1"/>
    </row>
    <row r="28" spans="1:16" x14ac:dyDescent="0.25">
      <c r="A28" s="28"/>
      <c r="B28" s="39"/>
      <c r="C28" s="39"/>
      <c r="D28" s="39"/>
      <c r="E28" s="39"/>
      <c r="F28" s="39"/>
      <c r="G28" s="39"/>
      <c r="H28" s="39"/>
      <c r="I28" s="39"/>
      <c r="J28" s="39"/>
      <c r="K28" s="36"/>
      <c r="L28" s="38"/>
      <c r="M28" s="36"/>
      <c r="N28" s="36"/>
      <c r="O28" s="36"/>
      <c r="P28" s="1"/>
    </row>
    <row r="29" spans="1:16" x14ac:dyDescent="0.25">
      <c r="A29" s="28"/>
      <c r="B29" s="39"/>
      <c r="C29" s="39"/>
      <c r="D29" s="39"/>
      <c r="E29" s="39"/>
      <c r="F29" s="39"/>
      <c r="G29" s="39"/>
      <c r="H29" s="39"/>
      <c r="I29" s="39"/>
      <c r="J29" s="39"/>
      <c r="K29" s="36"/>
      <c r="L29" s="38"/>
      <c r="M29" s="36"/>
      <c r="N29" s="36"/>
      <c r="O29" s="36"/>
      <c r="P29" s="1"/>
    </row>
    <row r="30" spans="1:16" x14ac:dyDescent="0.25">
      <c r="A30" s="28"/>
      <c r="B30" s="39"/>
      <c r="C30" s="39"/>
      <c r="D30" s="39"/>
      <c r="E30" s="39"/>
      <c r="F30" s="39"/>
      <c r="G30" s="39"/>
      <c r="H30" s="39"/>
      <c r="I30" s="39"/>
      <c r="J30" s="39"/>
      <c r="K30" s="36"/>
      <c r="L30" s="38"/>
      <c r="M30" s="36"/>
      <c r="N30" s="36"/>
      <c r="O30" s="36"/>
      <c r="P30" s="1"/>
    </row>
    <row r="31" spans="1:16" x14ac:dyDescent="0.25">
      <c r="A31" s="190" t="s">
        <v>72</v>
      </c>
      <c r="B31" s="39"/>
      <c r="C31" s="39"/>
      <c r="D31" s="39"/>
      <c r="E31" s="39"/>
      <c r="F31" s="39"/>
      <c r="G31" s="39"/>
      <c r="H31" s="39"/>
      <c r="I31" s="39"/>
      <c r="J31" s="39"/>
      <c r="K31" s="36"/>
      <c r="L31" s="38"/>
      <c r="M31" s="36"/>
      <c r="N31" s="36"/>
      <c r="O31" s="36"/>
      <c r="P31" s="1"/>
    </row>
    <row r="32" spans="1:16" x14ac:dyDescent="0.25">
      <c r="A32" s="192" t="s">
        <v>6</v>
      </c>
      <c r="B32" s="38"/>
      <c r="C32" s="38"/>
      <c r="D32" s="38"/>
      <c r="E32" s="38"/>
      <c r="F32" s="35"/>
      <c r="G32" s="38"/>
      <c r="H32" s="38"/>
      <c r="I32" s="38"/>
      <c r="J32" s="38"/>
      <c r="K32" s="35"/>
      <c r="L32" s="38"/>
      <c r="M32" s="38"/>
      <c r="N32" s="38"/>
      <c r="O32" s="38"/>
      <c r="P32" s="12"/>
    </row>
    <row r="33" spans="1:16" x14ac:dyDescent="0.25">
      <c r="A33" s="83">
        <v>1</v>
      </c>
      <c r="B33" s="169">
        <v>2</v>
      </c>
      <c r="C33" s="169">
        <v>3</v>
      </c>
      <c r="D33" s="169">
        <v>4</v>
      </c>
      <c r="E33" s="169">
        <v>5</v>
      </c>
      <c r="F33" s="169">
        <v>6</v>
      </c>
      <c r="G33" s="169">
        <v>7</v>
      </c>
      <c r="H33" s="169">
        <v>8</v>
      </c>
      <c r="I33" s="169">
        <v>9</v>
      </c>
      <c r="J33" s="169">
        <v>10</v>
      </c>
      <c r="K33" s="169">
        <v>11</v>
      </c>
      <c r="L33" s="169">
        <v>12</v>
      </c>
      <c r="M33" s="169">
        <v>13</v>
      </c>
      <c r="N33" s="169">
        <v>14</v>
      </c>
      <c r="O33" s="169">
        <v>15</v>
      </c>
      <c r="P33" s="169">
        <v>16</v>
      </c>
    </row>
    <row r="34" spans="1:16" ht="15" customHeight="1" x14ac:dyDescent="0.25">
      <c r="A34" s="91" t="s">
        <v>62</v>
      </c>
      <c r="B34" s="173">
        <v>70</v>
      </c>
      <c r="C34" s="115">
        <v>15.9</v>
      </c>
      <c r="D34" s="115">
        <v>7</v>
      </c>
      <c r="E34" s="115">
        <v>3.7</v>
      </c>
      <c r="F34" s="115">
        <f t="shared" ref="F34" si="6">C34*4+D34*9+E34*4</f>
        <v>141.4</v>
      </c>
      <c r="G34" s="173">
        <v>90</v>
      </c>
      <c r="H34" s="115">
        <v>18.3</v>
      </c>
      <c r="I34" s="115">
        <v>8.4</v>
      </c>
      <c r="J34" s="115">
        <v>6.3</v>
      </c>
      <c r="K34" s="115">
        <f t="shared" ref="K34:K37" si="7">H34*4+I34*9+J34*4</f>
        <v>174</v>
      </c>
      <c r="L34" s="173">
        <v>100</v>
      </c>
      <c r="M34" s="115">
        <v>20.5</v>
      </c>
      <c r="N34" s="115">
        <v>8.8000000000000007</v>
      </c>
      <c r="O34" s="115">
        <v>7.9</v>
      </c>
      <c r="P34" s="115">
        <f t="shared" ref="P34:P37" si="8">M34*4+N34*9+O34*4</f>
        <v>192.79999999999998</v>
      </c>
    </row>
    <row r="35" spans="1:16" ht="15" customHeight="1" x14ac:dyDescent="0.25">
      <c r="A35" s="94" t="s">
        <v>89</v>
      </c>
      <c r="B35" s="186">
        <v>20</v>
      </c>
      <c r="C35" s="99">
        <v>0.49</v>
      </c>
      <c r="D35" s="99">
        <v>3.68</v>
      </c>
      <c r="E35" s="99">
        <v>1.8</v>
      </c>
      <c r="F35" s="99">
        <v>42</v>
      </c>
      <c r="G35" s="186">
        <v>20</v>
      </c>
      <c r="H35" s="99">
        <v>0.49</v>
      </c>
      <c r="I35" s="99">
        <v>3.68</v>
      </c>
      <c r="J35" s="99">
        <v>1.8</v>
      </c>
      <c r="K35" s="99">
        <v>42</v>
      </c>
      <c r="L35" s="186">
        <v>20</v>
      </c>
      <c r="M35" s="99">
        <v>0.49</v>
      </c>
      <c r="N35" s="99">
        <v>3.68</v>
      </c>
      <c r="O35" s="99">
        <v>1.8</v>
      </c>
      <c r="P35" s="99">
        <v>42</v>
      </c>
    </row>
    <row r="36" spans="1:16" ht="15" customHeight="1" x14ac:dyDescent="0.25">
      <c r="A36" s="97" t="s">
        <v>180</v>
      </c>
      <c r="B36" s="98">
        <v>130</v>
      </c>
      <c r="C36" s="99">
        <v>3</v>
      </c>
      <c r="D36" s="99">
        <v>2.8</v>
      </c>
      <c r="E36" s="99">
        <v>24.02</v>
      </c>
      <c r="F36" s="99">
        <v>190.12</v>
      </c>
      <c r="G36" s="98">
        <v>150</v>
      </c>
      <c r="H36" s="99">
        <v>3.7</v>
      </c>
      <c r="I36" s="99">
        <v>4.4000000000000004</v>
      </c>
      <c r="J36" s="99">
        <v>30</v>
      </c>
      <c r="K36" s="99">
        <v>222.5</v>
      </c>
      <c r="L36" s="98">
        <v>180</v>
      </c>
      <c r="M36" s="99">
        <v>4.4000000000000004</v>
      </c>
      <c r="N36" s="99">
        <v>5.9</v>
      </c>
      <c r="O36" s="99">
        <v>35.200000000000003</v>
      </c>
      <c r="P36" s="99">
        <v>278.3</v>
      </c>
    </row>
    <row r="37" spans="1:16" ht="25.5" customHeight="1" x14ac:dyDescent="0.25">
      <c r="A37" s="8" t="s">
        <v>83</v>
      </c>
      <c r="B37" s="170">
        <v>30</v>
      </c>
      <c r="C37" s="171">
        <v>2.2000000000000002</v>
      </c>
      <c r="D37" s="171">
        <v>0.3</v>
      </c>
      <c r="E37" s="171">
        <v>13.8</v>
      </c>
      <c r="F37" s="172">
        <f>C37*4+D37*9+E37*4</f>
        <v>66.7</v>
      </c>
      <c r="G37" s="170">
        <v>50</v>
      </c>
      <c r="H37" s="171">
        <v>3</v>
      </c>
      <c r="I37" s="171">
        <v>0.4</v>
      </c>
      <c r="J37" s="171">
        <v>18.3</v>
      </c>
      <c r="K37" s="172">
        <f t="shared" si="7"/>
        <v>88.8</v>
      </c>
      <c r="L37" s="170">
        <v>50</v>
      </c>
      <c r="M37" s="171">
        <v>3</v>
      </c>
      <c r="N37" s="171">
        <v>0.4</v>
      </c>
      <c r="O37" s="171">
        <v>18.3</v>
      </c>
      <c r="P37" s="172">
        <f t="shared" si="8"/>
        <v>88.8</v>
      </c>
    </row>
    <row r="38" spans="1:16" ht="31.5" customHeight="1" x14ac:dyDescent="0.25">
      <c r="A38" s="125" t="s">
        <v>183</v>
      </c>
      <c r="B38" s="186">
        <v>200</v>
      </c>
      <c r="C38" s="187">
        <v>0.3</v>
      </c>
      <c r="D38" s="187">
        <v>0.4</v>
      </c>
      <c r="E38" s="187">
        <v>15.6</v>
      </c>
      <c r="F38" s="187">
        <v>79.5</v>
      </c>
      <c r="G38" s="186">
        <v>200</v>
      </c>
      <c r="H38" s="187">
        <v>0.3</v>
      </c>
      <c r="I38" s="187" t="s">
        <v>65</v>
      </c>
      <c r="J38" s="187">
        <v>16.899999999999999</v>
      </c>
      <c r="K38" s="187">
        <v>79.5</v>
      </c>
      <c r="L38" s="186">
        <v>200</v>
      </c>
      <c r="M38" s="187">
        <v>0.3</v>
      </c>
      <c r="N38" s="187" t="s">
        <v>65</v>
      </c>
      <c r="O38" s="187">
        <v>16.899999999999999</v>
      </c>
      <c r="P38" s="187">
        <v>79.5</v>
      </c>
    </row>
    <row r="39" spans="1:16" x14ac:dyDescent="0.25">
      <c r="A39" s="21" t="s">
        <v>5</v>
      </c>
      <c r="B39" s="174"/>
      <c r="C39" s="175">
        <f>SUM(C34:C38)</f>
        <v>21.89</v>
      </c>
      <c r="D39" s="175">
        <f>SUM(D34:D38)</f>
        <v>14.180000000000001</v>
      </c>
      <c r="E39" s="175">
        <f>SUM(E34:E38)</f>
        <v>58.92</v>
      </c>
      <c r="F39" s="175">
        <f>SUM(F34:F38)</f>
        <v>519.72</v>
      </c>
      <c r="G39" s="174"/>
      <c r="H39" s="175">
        <f>SUM(H34:H38)</f>
        <v>25.79</v>
      </c>
      <c r="I39" s="175">
        <f>SUM(I34:I38)</f>
        <v>16.88</v>
      </c>
      <c r="J39" s="175">
        <f>SUM(J34:J38)</f>
        <v>73.300000000000011</v>
      </c>
      <c r="K39" s="175">
        <f>SUM(K34:K38)</f>
        <v>606.79999999999995</v>
      </c>
      <c r="L39" s="174"/>
      <c r="M39" s="175">
        <f>SUM(M34:M38)</f>
        <v>28.69</v>
      </c>
      <c r="N39" s="175">
        <f>SUM(N34:N38)</f>
        <v>18.78</v>
      </c>
      <c r="O39" s="175">
        <f>SUM(O34:O38)</f>
        <v>80.099999999999994</v>
      </c>
      <c r="P39" s="175">
        <f>SUM(P34:P38)</f>
        <v>681.4</v>
      </c>
    </row>
    <row r="40" spans="1:16" x14ac:dyDescent="0.25">
      <c r="A40" s="23" t="s">
        <v>24</v>
      </c>
      <c r="B40" s="188"/>
      <c r="C40" s="178">
        <f>C39*4/F39</f>
        <v>0.1684753328715462</v>
      </c>
      <c r="D40" s="178">
        <f>D39*9/F39</f>
        <v>0.24555529900715772</v>
      </c>
      <c r="E40" s="178">
        <f>E39*4/F39</f>
        <v>0.45347494804894944</v>
      </c>
      <c r="F40" s="179">
        <f>F39/2100</f>
        <v>0.24748571428571431</v>
      </c>
      <c r="G40" s="188"/>
      <c r="H40" s="178">
        <f>H39*4/K39</f>
        <v>0.17000659195781148</v>
      </c>
      <c r="I40" s="178">
        <f>I39*9/K39</f>
        <v>0.25036255767963084</v>
      </c>
      <c r="J40" s="178">
        <f>J39*4/K39</f>
        <v>0.4831905075807516</v>
      </c>
      <c r="K40" s="179">
        <f>K39/2450</f>
        <v>0.24767346938775509</v>
      </c>
      <c r="L40" s="188"/>
      <c r="M40" s="178">
        <f>M39*4/P39</f>
        <v>0.16841796301731729</v>
      </c>
      <c r="N40" s="178">
        <f>N39*9/P39</f>
        <v>0.24804813619019667</v>
      </c>
      <c r="O40" s="178">
        <f>O39*4/P39</f>
        <v>0.4702083944819489</v>
      </c>
      <c r="P40" s="179">
        <f>P39/2700</f>
        <v>0.25237037037037036</v>
      </c>
    </row>
    <row r="41" spans="1:16" x14ac:dyDescent="0.25">
      <c r="A41" s="34"/>
      <c r="B41" s="34"/>
      <c r="C41" s="36"/>
      <c r="D41" s="36"/>
      <c r="E41" s="36"/>
      <c r="F41" s="36"/>
      <c r="G41" s="34"/>
      <c r="H41" s="36"/>
      <c r="I41" s="36"/>
      <c r="J41" s="36"/>
      <c r="K41" s="36"/>
      <c r="L41" s="34"/>
      <c r="M41" s="36"/>
      <c r="N41" s="36"/>
      <c r="O41" s="36"/>
      <c r="P41" s="1"/>
    </row>
    <row r="42" spans="1:16" ht="25.5" x14ac:dyDescent="0.25">
      <c r="A42" s="170" t="s">
        <v>26</v>
      </c>
      <c r="B42" s="170" t="s">
        <v>32</v>
      </c>
      <c r="C42" s="170" t="s">
        <v>33</v>
      </c>
      <c r="D42" s="170" t="s">
        <v>34</v>
      </c>
      <c r="E42" s="170" t="s">
        <v>35</v>
      </c>
      <c r="F42" s="170" t="s">
        <v>36</v>
      </c>
      <c r="G42" s="170" t="s">
        <v>37</v>
      </c>
      <c r="H42" s="170" t="s">
        <v>38</v>
      </c>
      <c r="I42" s="170" t="s">
        <v>39</v>
      </c>
      <c r="J42" s="170" t="s">
        <v>40</v>
      </c>
      <c r="K42" s="170" t="s">
        <v>41</v>
      </c>
      <c r="L42" s="170" t="s">
        <v>42</v>
      </c>
      <c r="M42" s="36"/>
      <c r="N42" s="36"/>
      <c r="O42" s="36"/>
      <c r="P42" s="1"/>
    </row>
    <row r="43" spans="1:16" x14ac:dyDescent="0.25">
      <c r="A43" s="13" t="s">
        <v>27</v>
      </c>
      <c r="B43" s="171">
        <v>164.45</v>
      </c>
      <c r="C43" s="171">
        <v>0.71</v>
      </c>
      <c r="D43" s="171">
        <v>1.85</v>
      </c>
      <c r="E43" s="171">
        <v>21.22</v>
      </c>
      <c r="F43" s="171">
        <v>0.28000000000000003</v>
      </c>
      <c r="G43" s="171">
        <v>0.26</v>
      </c>
      <c r="H43" s="171">
        <v>9.3499999999999979</v>
      </c>
      <c r="I43" s="171">
        <v>0.5</v>
      </c>
      <c r="J43" s="171">
        <v>75.55</v>
      </c>
      <c r="K43" s="171">
        <v>1.74</v>
      </c>
      <c r="L43" s="171">
        <v>20.330000000000002</v>
      </c>
      <c r="M43" s="36"/>
      <c r="N43" s="36"/>
      <c r="O43" s="36"/>
      <c r="P43" s="1"/>
    </row>
    <row r="44" spans="1:16" x14ac:dyDescent="0.25">
      <c r="A44" s="13" t="s">
        <v>25</v>
      </c>
      <c r="B44" s="171">
        <v>178.73</v>
      </c>
      <c r="C44" s="171">
        <v>0.74</v>
      </c>
      <c r="D44" s="171">
        <v>2.02</v>
      </c>
      <c r="E44" s="171">
        <v>21.79</v>
      </c>
      <c r="F44" s="171">
        <v>0.34</v>
      </c>
      <c r="G44" s="171">
        <v>0.31999999999999995</v>
      </c>
      <c r="H44" s="171">
        <v>10.92</v>
      </c>
      <c r="I44" s="171">
        <v>0.59</v>
      </c>
      <c r="J44" s="171">
        <v>84.22999999999999</v>
      </c>
      <c r="K44" s="171">
        <v>2.0000000000000004</v>
      </c>
      <c r="L44" s="171">
        <v>21.11</v>
      </c>
      <c r="M44" s="36"/>
      <c r="N44" s="36"/>
      <c r="O44" s="36"/>
      <c r="P44" s="1"/>
    </row>
    <row r="45" spans="1:16" x14ac:dyDescent="0.25">
      <c r="A45" s="13" t="s">
        <v>28</v>
      </c>
      <c r="B45" s="171">
        <v>181.27</v>
      </c>
      <c r="C45" s="171">
        <v>0.79</v>
      </c>
      <c r="D45" s="171">
        <v>2.17</v>
      </c>
      <c r="E45" s="171">
        <v>22.009999999999998</v>
      </c>
      <c r="F45" s="171">
        <v>0.39</v>
      </c>
      <c r="G45" s="171">
        <v>0.33</v>
      </c>
      <c r="H45" s="171">
        <v>12.82</v>
      </c>
      <c r="I45" s="171">
        <v>0.69</v>
      </c>
      <c r="J45" s="171">
        <v>88.210000000000008</v>
      </c>
      <c r="K45" s="171">
        <v>2.35</v>
      </c>
      <c r="L45" s="171">
        <v>21.45</v>
      </c>
      <c r="M45" s="36"/>
      <c r="N45" s="36"/>
      <c r="O45" s="36"/>
      <c r="P45" s="1"/>
    </row>
    <row r="46" spans="1:16" ht="25.5" customHeight="1" x14ac:dyDescent="0.25">
      <c r="A46" s="170" t="s">
        <v>29</v>
      </c>
      <c r="B46" s="170" t="s">
        <v>44</v>
      </c>
      <c r="C46" s="170" t="s">
        <v>45</v>
      </c>
      <c r="D46" s="170" t="s">
        <v>46</v>
      </c>
      <c r="E46" s="170" t="s">
        <v>47</v>
      </c>
      <c r="F46" s="170" t="s">
        <v>48</v>
      </c>
      <c r="G46" s="170" t="s">
        <v>49</v>
      </c>
      <c r="H46" s="183"/>
      <c r="I46" s="309" t="s">
        <v>43</v>
      </c>
      <c r="J46" s="309"/>
      <c r="K46" s="183"/>
      <c r="L46" s="184"/>
      <c r="M46" s="36"/>
      <c r="N46" s="36"/>
      <c r="O46" s="36"/>
      <c r="P46" s="1"/>
    </row>
    <row r="47" spans="1:16" x14ac:dyDescent="0.25">
      <c r="A47" s="13" t="s">
        <v>27</v>
      </c>
      <c r="B47" s="171">
        <v>695.76</v>
      </c>
      <c r="C47" s="171">
        <v>66.039999999999992</v>
      </c>
      <c r="D47" s="171">
        <v>56.179999999999993</v>
      </c>
      <c r="E47" s="171">
        <v>278.72000000000003</v>
      </c>
      <c r="F47" s="171">
        <v>3.2599999999999993</v>
      </c>
      <c r="G47" s="171">
        <v>0.26</v>
      </c>
      <c r="H47" s="185"/>
      <c r="I47" s="304">
        <v>7.73</v>
      </c>
      <c r="J47" s="304"/>
      <c r="K47" s="183"/>
      <c r="L47" s="184"/>
      <c r="M47" s="36"/>
      <c r="N47" s="36"/>
      <c r="O47" s="36"/>
      <c r="P47" s="1"/>
    </row>
    <row r="48" spans="1:16" x14ac:dyDescent="0.25">
      <c r="A48" s="13" t="s">
        <v>25</v>
      </c>
      <c r="B48" s="171">
        <v>812.7399999999999</v>
      </c>
      <c r="C48" s="171">
        <v>96.13000000000001</v>
      </c>
      <c r="D48" s="171">
        <v>68.91</v>
      </c>
      <c r="E48" s="171">
        <v>343.56</v>
      </c>
      <c r="F48" s="171">
        <v>3.7799999999999989</v>
      </c>
      <c r="G48" s="171">
        <v>0.39</v>
      </c>
      <c r="H48" s="185"/>
      <c r="I48" s="304">
        <v>9.15</v>
      </c>
      <c r="J48" s="304"/>
      <c r="K48" s="183"/>
      <c r="L48" s="184"/>
      <c r="M48" s="36"/>
      <c r="N48" s="36"/>
      <c r="O48" s="36"/>
      <c r="P48" s="1"/>
    </row>
    <row r="49" spans="1:16" x14ac:dyDescent="0.25">
      <c r="A49" s="13" t="s">
        <v>28</v>
      </c>
      <c r="B49" s="171">
        <v>898.81999999999994</v>
      </c>
      <c r="C49" s="171">
        <v>87.92</v>
      </c>
      <c r="D49" s="171">
        <v>77.069999999999993</v>
      </c>
      <c r="E49" s="171">
        <v>382.66999999999996</v>
      </c>
      <c r="F49" s="171">
        <v>4.34</v>
      </c>
      <c r="G49" s="171">
        <v>0.39</v>
      </c>
      <c r="H49" s="185"/>
      <c r="I49" s="304">
        <v>9.93</v>
      </c>
      <c r="J49" s="304"/>
      <c r="K49" s="183"/>
      <c r="L49" s="184"/>
      <c r="M49" s="36"/>
      <c r="N49" s="36"/>
      <c r="O49" s="36"/>
      <c r="P49" s="1"/>
    </row>
    <row r="50" spans="1:16" x14ac:dyDescent="0.25">
      <c r="A50" s="74"/>
      <c r="B50" s="185"/>
      <c r="C50" s="185"/>
      <c r="D50" s="185"/>
      <c r="E50" s="185"/>
      <c r="F50" s="185"/>
      <c r="G50" s="185"/>
      <c r="H50" s="185"/>
      <c r="I50" s="185"/>
      <c r="J50" s="185"/>
      <c r="K50" s="183"/>
      <c r="L50" s="184"/>
      <c r="M50" s="36"/>
      <c r="N50" s="36"/>
      <c r="O50" s="36"/>
      <c r="P50" s="1"/>
    </row>
    <row r="51" spans="1:16" x14ac:dyDescent="0.25">
      <c r="A51" s="34"/>
      <c r="B51" s="28"/>
      <c r="C51" s="28"/>
      <c r="D51" s="28"/>
      <c r="E51" s="28"/>
      <c r="F51" s="28"/>
      <c r="G51" s="28"/>
      <c r="H51" s="36"/>
      <c r="I51" s="36"/>
      <c r="J51" s="36"/>
      <c r="K51" s="36"/>
      <c r="L51" s="34"/>
      <c r="M51" s="36"/>
      <c r="N51" s="36"/>
      <c r="O51" s="36"/>
      <c r="P51" s="1"/>
    </row>
    <row r="52" spans="1:16" x14ac:dyDescent="0.25">
      <c r="A52" s="74"/>
      <c r="B52" s="185"/>
      <c r="C52" s="185"/>
      <c r="D52" s="185"/>
      <c r="E52" s="185"/>
      <c r="F52" s="185"/>
      <c r="G52" s="185"/>
      <c r="H52" s="185"/>
      <c r="I52" s="185"/>
      <c r="J52" s="185"/>
      <c r="K52" s="183"/>
      <c r="L52" s="184"/>
      <c r="M52" s="36"/>
      <c r="N52" s="36"/>
      <c r="O52" s="36"/>
      <c r="P52" s="1"/>
    </row>
    <row r="53" spans="1:16" x14ac:dyDescent="0.25">
      <c r="A53" s="74"/>
      <c r="B53" s="185"/>
      <c r="C53" s="185"/>
      <c r="D53" s="185"/>
      <c r="E53" s="185"/>
      <c r="F53" s="185"/>
      <c r="G53" s="185"/>
      <c r="H53" s="185"/>
      <c r="I53" s="185"/>
      <c r="J53" s="185"/>
      <c r="K53" s="183"/>
      <c r="L53" s="184"/>
      <c r="M53" s="36"/>
      <c r="N53" s="36"/>
      <c r="O53" s="36"/>
      <c r="P53" s="1"/>
    </row>
    <row r="54" spans="1:16" x14ac:dyDescent="0.25">
      <c r="A54" s="74"/>
      <c r="B54" s="185"/>
      <c r="C54" s="185"/>
      <c r="D54" s="185"/>
      <c r="E54" s="185"/>
      <c r="F54" s="185"/>
      <c r="G54" s="185"/>
      <c r="H54" s="185"/>
      <c r="I54" s="185"/>
      <c r="J54" s="185"/>
      <c r="K54" s="183"/>
      <c r="L54" s="184"/>
      <c r="M54" s="36"/>
      <c r="N54" s="36"/>
      <c r="O54" s="36"/>
      <c r="P54" s="1"/>
    </row>
    <row r="55" spans="1:16" x14ac:dyDescent="0.25">
      <c r="A55" s="74"/>
      <c r="B55" s="185"/>
      <c r="C55" s="185"/>
      <c r="D55" s="185"/>
      <c r="E55" s="185"/>
      <c r="F55" s="185"/>
      <c r="G55" s="185"/>
      <c r="H55" s="185"/>
      <c r="I55" s="185"/>
      <c r="J55" s="185"/>
      <c r="K55" s="183"/>
      <c r="L55" s="184"/>
      <c r="M55" s="36"/>
      <c r="N55" s="36"/>
      <c r="O55" s="36"/>
      <c r="P55" s="1"/>
    </row>
    <row r="56" spans="1:16" x14ac:dyDescent="0.25">
      <c r="A56" s="74"/>
      <c r="B56" s="185"/>
      <c r="C56" s="185"/>
      <c r="D56" s="185"/>
      <c r="E56" s="185"/>
      <c r="F56" s="185"/>
      <c r="G56" s="185"/>
      <c r="H56" s="185"/>
      <c r="I56" s="185"/>
      <c r="J56" s="185"/>
      <c r="K56" s="183"/>
      <c r="L56" s="184"/>
      <c r="M56" s="36"/>
      <c r="N56" s="36"/>
      <c r="O56" s="36"/>
      <c r="P56" s="1"/>
    </row>
    <row r="57" spans="1:16" x14ac:dyDescent="0.25">
      <c r="A57" s="74"/>
      <c r="B57" s="185"/>
      <c r="C57" s="185"/>
      <c r="D57" s="185"/>
      <c r="E57" s="185"/>
      <c r="F57" s="185"/>
      <c r="G57" s="185"/>
      <c r="H57" s="185"/>
      <c r="I57" s="185"/>
      <c r="J57" s="185"/>
      <c r="K57" s="183"/>
      <c r="L57" s="184"/>
      <c r="M57" s="36"/>
      <c r="N57" s="36"/>
      <c r="O57" s="36"/>
      <c r="P57" s="1"/>
    </row>
    <row r="58" spans="1:16" x14ac:dyDescent="0.25">
      <c r="A58" s="74"/>
      <c r="B58" s="185"/>
      <c r="C58" s="185"/>
      <c r="D58" s="185"/>
      <c r="E58" s="185"/>
      <c r="F58" s="185"/>
      <c r="G58" s="185"/>
      <c r="H58" s="185"/>
      <c r="I58" s="185"/>
      <c r="J58" s="185"/>
      <c r="K58" s="183"/>
      <c r="L58" s="184"/>
      <c r="M58" s="36"/>
      <c r="N58" s="36"/>
      <c r="O58" s="36"/>
      <c r="P58" s="1"/>
    </row>
    <row r="59" spans="1:16" x14ac:dyDescent="0.25">
      <c r="A59" s="74"/>
      <c r="B59" s="185"/>
      <c r="C59" s="185"/>
      <c r="D59" s="185"/>
      <c r="E59" s="185"/>
      <c r="F59" s="185"/>
      <c r="G59" s="185"/>
      <c r="H59" s="185"/>
      <c r="I59" s="185"/>
      <c r="J59" s="185"/>
      <c r="K59" s="183"/>
      <c r="L59" s="184"/>
      <c r="M59" s="36"/>
      <c r="N59" s="36"/>
      <c r="O59" s="36"/>
      <c r="P59" s="1"/>
    </row>
    <row r="60" spans="1:16" x14ac:dyDescent="0.25">
      <c r="A60" s="74"/>
      <c r="B60" s="185"/>
      <c r="C60" s="185"/>
      <c r="D60" s="185"/>
      <c r="E60" s="185"/>
      <c r="F60" s="185"/>
      <c r="G60" s="185"/>
      <c r="H60" s="185"/>
      <c r="I60" s="185"/>
      <c r="J60" s="185"/>
      <c r="K60" s="183"/>
      <c r="L60" s="184"/>
      <c r="M60" s="36"/>
      <c r="N60" s="36"/>
      <c r="O60" s="36"/>
      <c r="P60" s="1"/>
    </row>
    <row r="61" spans="1:16" ht="15" customHeight="1" x14ac:dyDescent="0.25">
      <c r="A61" s="190" t="s">
        <v>72</v>
      </c>
      <c r="B61" s="28"/>
      <c r="C61" s="28"/>
      <c r="D61" s="28"/>
      <c r="E61" s="28"/>
      <c r="F61" s="28"/>
      <c r="G61" s="28"/>
      <c r="H61" s="36"/>
      <c r="I61" s="36"/>
      <c r="J61" s="36"/>
      <c r="K61" s="36"/>
      <c r="L61" s="34"/>
      <c r="M61" s="36"/>
      <c r="N61" s="36"/>
      <c r="O61" s="36"/>
      <c r="P61" s="1"/>
    </row>
    <row r="62" spans="1:16" ht="15" customHeight="1" x14ac:dyDescent="0.25">
      <c r="A62" s="192" t="s">
        <v>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4"/>
    </row>
    <row r="63" spans="1:16" ht="15" customHeight="1" x14ac:dyDescent="0.25">
      <c r="A63" s="83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7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7">
        <v>13</v>
      </c>
      <c r="N63" s="27">
        <v>14</v>
      </c>
      <c r="O63" s="27">
        <v>15</v>
      </c>
      <c r="P63" s="27">
        <v>16</v>
      </c>
    </row>
    <row r="64" spans="1:16" ht="25.5" customHeight="1" x14ac:dyDescent="0.25">
      <c r="A64" s="8" t="s">
        <v>151</v>
      </c>
      <c r="B64" s="2">
        <v>60</v>
      </c>
      <c r="C64" s="20">
        <v>2</v>
      </c>
      <c r="D64" s="20">
        <v>4.2</v>
      </c>
      <c r="E64" s="20">
        <v>4.0999999999999996</v>
      </c>
      <c r="F64" s="85">
        <f t="shared" ref="F64:F69" si="9">C64*4+D64*9+E64*4</f>
        <v>62.2</v>
      </c>
      <c r="G64" s="31">
        <v>80</v>
      </c>
      <c r="H64" s="20">
        <v>2.5</v>
      </c>
      <c r="I64" s="20">
        <v>4.2</v>
      </c>
      <c r="J64" s="20">
        <v>5.3</v>
      </c>
      <c r="K64" s="85">
        <f t="shared" ref="K64:K69" si="10">H64*4+I64*9+J64*4</f>
        <v>69</v>
      </c>
      <c r="L64" s="40">
        <v>100</v>
      </c>
      <c r="M64" s="20">
        <v>3.2</v>
      </c>
      <c r="N64" s="20">
        <v>5.3</v>
      </c>
      <c r="O64" s="20">
        <v>6.6</v>
      </c>
      <c r="P64" s="85">
        <f t="shared" ref="P64:P69" si="11">M64*4+N64*9+O64*4</f>
        <v>86.9</v>
      </c>
    </row>
    <row r="65" spans="1:16" ht="25.5" x14ac:dyDescent="0.25">
      <c r="A65" s="100" t="s">
        <v>84</v>
      </c>
      <c r="B65" s="101">
        <v>70</v>
      </c>
      <c r="C65" s="102">
        <v>17.7</v>
      </c>
      <c r="D65" s="102">
        <v>3.1</v>
      </c>
      <c r="E65" s="102">
        <v>7.9</v>
      </c>
      <c r="F65" s="102">
        <v>132.19999999999999</v>
      </c>
      <c r="G65" s="103">
        <v>90</v>
      </c>
      <c r="H65" s="102">
        <v>21.5</v>
      </c>
      <c r="I65" s="102">
        <v>3.8</v>
      </c>
      <c r="J65" s="102">
        <v>15.8</v>
      </c>
      <c r="K65" s="102">
        <v>190.2</v>
      </c>
      <c r="L65" s="104">
        <v>100</v>
      </c>
      <c r="M65" s="102">
        <v>23.9</v>
      </c>
      <c r="N65" s="102">
        <v>4.2</v>
      </c>
      <c r="O65" s="102">
        <v>17.600000000000001</v>
      </c>
      <c r="P65" s="102">
        <v>211.3</v>
      </c>
    </row>
    <row r="66" spans="1:16" ht="15" customHeight="1" x14ac:dyDescent="0.25">
      <c r="A66" s="91" t="s">
        <v>69</v>
      </c>
      <c r="B66" s="105">
        <v>20</v>
      </c>
      <c r="C66" s="93">
        <v>0.5</v>
      </c>
      <c r="D66" s="93">
        <v>3.7</v>
      </c>
      <c r="E66" s="93">
        <v>1.8</v>
      </c>
      <c r="F66" s="106">
        <f t="shared" si="9"/>
        <v>42.500000000000007</v>
      </c>
      <c r="G66" s="107">
        <v>20</v>
      </c>
      <c r="H66" s="93">
        <v>0.5</v>
      </c>
      <c r="I66" s="93">
        <v>3.7</v>
      </c>
      <c r="J66" s="93">
        <v>1.8</v>
      </c>
      <c r="K66" s="106">
        <f t="shared" si="10"/>
        <v>42.500000000000007</v>
      </c>
      <c r="L66" s="107">
        <v>20</v>
      </c>
      <c r="M66" s="93">
        <v>0.5</v>
      </c>
      <c r="N66" s="93">
        <v>3.7</v>
      </c>
      <c r="O66" s="93">
        <v>1.8</v>
      </c>
      <c r="P66" s="106">
        <f t="shared" si="11"/>
        <v>42.500000000000007</v>
      </c>
    </row>
    <row r="67" spans="1:16" ht="15" customHeight="1" x14ac:dyDescent="0.25">
      <c r="A67" s="108" t="s">
        <v>196</v>
      </c>
      <c r="B67" s="95">
        <v>130</v>
      </c>
      <c r="C67" s="96">
        <v>13.5</v>
      </c>
      <c r="D67" s="96">
        <v>3.7</v>
      </c>
      <c r="E67" s="96">
        <v>23.5</v>
      </c>
      <c r="F67" s="96">
        <v>192</v>
      </c>
      <c r="G67" s="95">
        <v>150</v>
      </c>
      <c r="H67" s="96">
        <v>15.8</v>
      </c>
      <c r="I67" s="96">
        <v>4.5999999999999996</v>
      </c>
      <c r="J67" s="96">
        <v>27.5</v>
      </c>
      <c r="K67" s="96">
        <v>256.3</v>
      </c>
      <c r="L67" s="95">
        <v>180</v>
      </c>
      <c r="M67" s="96">
        <v>19.100000000000001</v>
      </c>
      <c r="N67" s="96">
        <v>4.8</v>
      </c>
      <c r="O67" s="96">
        <v>33.4</v>
      </c>
      <c r="P67" s="96">
        <v>327.60000000000002</v>
      </c>
    </row>
    <row r="68" spans="1:16" x14ac:dyDescent="0.25">
      <c r="A68" s="109" t="s">
        <v>143</v>
      </c>
      <c r="B68" s="110">
        <v>200</v>
      </c>
      <c r="C68" s="111">
        <v>0.3</v>
      </c>
      <c r="D68" s="111">
        <v>0.1</v>
      </c>
      <c r="E68" s="111">
        <v>15.6</v>
      </c>
      <c r="F68" s="111">
        <v>68.5</v>
      </c>
      <c r="G68" s="110">
        <v>200</v>
      </c>
      <c r="H68" s="111">
        <v>0.3</v>
      </c>
      <c r="I68" s="111">
        <v>0.1</v>
      </c>
      <c r="J68" s="111">
        <v>15.6</v>
      </c>
      <c r="K68" s="111">
        <v>68.5</v>
      </c>
      <c r="L68" s="110">
        <v>200</v>
      </c>
      <c r="M68" s="111">
        <v>0.3</v>
      </c>
      <c r="N68" s="111">
        <v>0.1</v>
      </c>
      <c r="O68" s="111">
        <v>15.6</v>
      </c>
      <c r="P68" s="111">
        <v>68.5</v>
      </c>
    </row>
    <row r="69" spans="1:16" ht="25.5" x14ac:dyDescent="0.25">
      <c r="A69" s="8" t="s">
        <v>80</v>
      </c>
      <c r="B69" s="2">
        <v>30</v>
      </c>
      <c r="C69" s="20">
        <v>2.2000000000000002</v>
      </c>
      <c r="D69" s="20">
        <v>0.3</v>
      </c>
      <c r="E69" s="20">
        <v>13.8</v>
      </c>
      <c r="F69" s="85">
        <f t="shared" si="9"/>
        <v>66.7</v>
      </c>
      <c r="G69" s="2">
        <v>50</v>
      </c>
      <c r="H69" s="20">
        <v>3</v>
      </c>
      <c r="I69" s="20">
        <v>0.4</v>
      </c>
      <c r="J69" s="20">
        <v>18.3</v>
      </c>
      <c r="K69" s="85">
        <f t="shared" si="10"/>
        <v>88.8</v>
      </c>
      <c r="L69" s="2">
        <v>50</v>
      </c>
      <c r="M69" s="20">
        <v>3</v>
      </c>
      <c r="N69" s="20">
        <v>0.4</v>
      </c>
      <c r="O69" s="20">
        <v>18.3</v>
      </c>
      <c r="P69" s="85">
        <f t="shared" si="11"/>
        <v>88.8</v>
      </c>
    </row>
    <row r="70" spans="1:16" x14ac:dyDescent="0.25">
      <c r="A70" s="21" t="s">
        <v>5</v>
      </c>
      <c r="B70" s="21"/>
      <c r="C70" s="22">
        <f>SUM(C64:C69)</f>
        <v>36.200000000000003</v>
      </c>
      <c r="D70" s="22">
        <f>SUM(D64:D69)</f>
        <v>15.1</v>
      </c>
      <c r="E70" s="22">
        <f>SUM(E64:E69)</f>
        <v>66.7</v>
      </c>
      <c r="F70" s="22">
        <f>SUM(F64:F69)</f>
        <v>564.1</v>
      </c>
      <c r="G70" s="21"/>
      <c r="H70" s="22">
        <f>SUM(H64:H69)</f>
        <v>43.599999999999994</v>
      </c>
      <c r="I70" s="22">
        <f>SUM(I64:I69)</f>
        <v>16.799999999999997</v>
      </c>
      <c r="J70" s="22">
        <f>SUM(J64:J69)</f>
        <v>84.3</v>
      </c>
      <c r="K70" s="22">
        <f>SUM(K64:K69)</f>
        <v>715.3</v>
      </c>
      <c r="L70" s="21"/>
      <c r="M70" s="22">
        <f>SUM(M64:M69)</f>
        <v>50</v>
      </c>
      <c r="N70" s="22">
        <f>SUM(N64:N69)</f>
        <v>18.5</v>
      </c>
      <c r="O70" s="22">
        <f>SUM(O64:O69)</f>
        <v>93.3</v>
      </c>
      <c r="P70" s="22">
        <f>SUM(P64:P69)</f>
        <v>825.6</v>
      </c>
    </row>
    <row r="71" spans="1:16" x14ac:dyDescent="0.25">
      <c r="A71" s="23" t="s">
        <v>24</v>
      </c>
      <c r="B71" s="23"/>
      <c r="C71" s="86">
        <f>C70*4/F70</f>
        <v>0.25669207587307213</v>
      </c>
      <c r="D71" s="86">
        <f>D70*9/F70</f>
        <v>0.24091473143059741</v>
      </c>
      <c r="E71" s="86">
        <f>E70*4/F70</f>
        <v>0.47296578620811913</v>
      </c>
      <c r="F71" s="86">
        <f>F70/2100</f>
        <v>0.26861904761904765</v>
      </c>
      <c r="G71" s="23"/>
      <c r="H71" s="86">
        <f>H70*4/K70</f>
        <v>0.2438137844261149</v>
      </c>
      <c r="I71" s="86">
        <f>I70*9/K70</f>
        <v>0.21137984062631063</v>
      </c>
      <c r="J71" s="86">
        <f>J70*4/K70</f>
        <v>0.47141059695232773</v>
      </c>
      <c r="K71" s="86">
        <f>K70/2450</f>
        <v>0.29195918367346935</v>
      </c>
      <c r="L71" s="23"/>
      <c r="M71" s="86">
        <f>M70*4/P70</f>
        <v>0.24224806201550386</v>
      </c>
      <c r="N71" s="86">
        <f>N70*9/P70</f>
        <v>0.20167151162790697</v>
      </c>
      <c r="O71" s="86">
        <f>O70*4/P70</f>
        <v>0.4520348837209302</v>
      </c>
      <c r="P71" s="86">
        <f>P70/2700</f>
        <v>0.30577777777777776</v>
      </c>
    </row>
    <row r="72" spans="1:16" x14ac:dyDescent="0.25">
      <c r="A72" s="34"/>
      <c r="B72" s="35"/>
      <c r="C72" s="36"/>
      <c r="D72" s="36"/>
      <c r="E72" s="36"/>
      <c r="F72" s="36"/>
      <c r="G72" s="35"/>
      <c r="H72" s="36"/>
      <c r="I72" s="36"/>
      <c r="J72" s="36"/>
      <c r="K72" s="36"/>
      <c r="L72" s="35"/>
      <c r="M72" s="36"/>
      <c r="N72" s="36"/>
      <c r="O72" s="36"/>
      <c r="P72" s="1"/>
    </row>
    <row r="73" spans="1:16" ht="25.5" x14ac:dyDescent="0.25">
      <c r="A73" s="170" t="s">
        <v>26</v>
      </c>
      <c r="B73" s="2" t="s">
        <v>32</v>
      </c>
      <c r="C73" s="2" t="s">
        <v>33</v>
      </c>
      <c r="D73" s="2" t="s">
        <v>34</v>
      </c>
      <c r="E73" s="2" t="s">
        <v>35</v>
      </c>
      <c r="F73" s="2" t="s">
        <v>36</v>
      </c>
      <c r="G73" s="2" t="s">
        <v>37</v>
      </c>
      <c r="H73" s="2" t="s">
        <v>38</v>
      </c>
      <c r="I73" s="2" t="s">
        <v>39</v>
      </c>
      <c r="J73" s="2" t="s">
        <v>40</v>
      </c>
      <c r="K73" s="2" t="s">
        <v>41</v>
      </c>
      <c r="L73" s="2" t="s">
        <v>42</v>
      </c>
      <c r="M73" s="36"/>
      <c r="N73" s="36"/>
      <c r="O73" s="36"/>
      <c r="P73" s="1"/>
    </row>
    <row r="74" spans="1:16" x14ac:dyDescent="0.25">
      <c r="A74" s="13" t="s">
        <v>27</v>
      </c>
      <c r="B74" s="20">
        <v>503.90000000000003</v>
      </c>
      <c r="C74" s="20">
        <v>0.65</v>
      </c>
      <c r="D74" s="20">
        <v>1.71</v>
      </c>
      <c r="E74" s="20">
        <v>81.240000000000009</v>
      </c>
      <c r="F74" s="20">
        <v>0.66</v>
      </c>
      <c r="G74" s="20">
        <v>0.37</v>
      </c>
      <c r="H74" s="20">
        <v>16.509999999999998</v>
      </c>
      <c r="I74" s="20">
        <v>0.56999999999999995</v>
      </c>
      <c r="J74" s="20">
        <v>132.6</v>
      </c>
      <c r="K74" s="20">
        <v>0.61</v>
      </c>
      <c r="L74" s="20">
        <v>25.11</v>
      </c>
      <c r="M74" s="36"/>
      <c r="N74" s="36"/>
      <c r="O74" s="36"/>
      <c r="P74" s="1"/>
    </row>
    <row r="75" spans="1:16" ht="14.65" customHeight="1" x14ac:dyDescent="0.25">
      <c r="A75" s="13" t="s">
        <v>25</v>
      </c>
      <c r="B75" s="20">
        <v>514.83000000000004</v>
      </c>
      <c r="C75" s="20">
        <v>0.67</v>
      </c>
      <c r="D75" s="20">
        <v>1.87</v>
      </c>
      <c r="E75" s="20">
        <v>89.62</v>
      </c>
      <c r="F75" s="20">
        <v>0.78000000000000014</v>
      </c>
      <c r="G75" s="20">
        <v>0.42000000000000004</v>
      </c>
      <c r="H75" s="20">
        <v>19.489999999999998</v>
      </c>
      <c r="I75" s="20">
        <v>0.65</v>
      </c>
      <c r="J75" s="20">
        <v>154.19999999999996</v>
      </c>
      <c r="K75" s="20">
        <v>0.66</v>
      </c>
      <c r="L75" s="20">
        <v>25.29</v>
      </c>
      <c r="M75" s="36"/>
      <c r="N75" s="36"/>
      <c r="O75" s="36"/>
      <c r="P75" s="1"/>
    </row>
    <row r="76" spans="1:16" x14ac:dyDescent="0.25">
      <c r="A76" s="13" t="s">
        <v>28</v>
      </c>
      <c r="B76" s="20">
        <v>526.41999999999996</v>
      </c>
      <c r="C76" s="20">
        <v>0.68</v>
      </c>
      <c r="D76" s="20">
        <v>1.98</v>
      </c>
      <c r="E76" s="20">
        <v>101.88999999999999</v>
      </c>
      <c r="F76" s="20">
        <v>0.92</v>
      </c>
      <c r="G76" s="20">
        <v>0.48000000000000004</v>
      </c>
      <c r="H76" s="20">
        <v>22.51</v>
      </c>
      <c r="I76" s="20">
        <v>0.74</v>
      </c>
      <c r="J76" s="20">
        <v>179.18999999999997</v>
      </c>
      <c r="K76" s="20">
        <v>0.71000000000000008</v>
      </c>
      <c r="L76" s="20">
        <v>25.54</v>
      </c>
      <c r="M76" s="36"/>
      <c r="N76" s="36"/>
      <c r="O76" s="36"/>
      <c r="P76" s="1"/>
    </row>
    <row r="77" spans="1:16" ht="25.5" x14ac:dyDescent="0.25">
      <c r="A77" s="170" t="s">
        <v>29</v>
      </c>
      <c r="B77" s="3" t="s">
        <v>44</v>
      </c>
      <c r="C77" s="3" t="s">
        <v>45</v>
      </c>
      <c r="D77" s="3" t="s">
        <v>46</v>
      </c>
      <c r="E77" s="3" t="s">
        <v>47</v>
      </c>
      <c r="F77" s="3" t="s">
        <v>48</v>
      </c>
      <c r="G77" s="3" t="s">
        <v>49</v>
      </c>
      <c r="H77" s="36"/>
      <c r="I77" s="294" t="s">
        <v>43</v>
      </c>
      <c r="J77" s="294"/>
      <c r="K77" s="36"/>
      <c r="L77" s="38"/>
      <c r="M77" s="36"/>
      <c r="N77" s="36"/>
      <c r="O77" s="36"/>
      <c r="P77" s="1"/>
    </row>
    <row r="78" spans="1:16" x14ac:dyDescent="0.25">
      <c r="A78" s="13" t="s">
        <v>27</v>
      </c>
      <c r="B78" s="20">
        <v>1093.21</v>
      </c>
      <c r="C78" s="20">
        <v>92.70999999999998</v>
      </c>
      <c r="D78" s="20">
        <v>115.51</v>
      </c>
      <c r="E78" s="20">
        <v>459.68</v>
      </c>
      <c r="F78" s="20">
        <v>4.91</v>
      </c>
      <c r="G78" s="20">
        <v>0.3</v>
      </c>
      <c r="H78" s="39"/>
      <c r="I78" s="293">
        <v>14.52</v>
      </c>
      <c r="J78" s="293"/>
      <c r="K78" s="36"/>
      <c r="L78" s="38"/>
      <c r="M78" s="36"/>
      <c r="N78" s="36"/>
      <c r="O78" s="36"/>
      <c r="P78" s="1"/>
    </row>
    <row r="79" spans="1:16" x14ac:dyDescent="0.25">
      <c r="A79" s="13" t="s">
        <v>25</v>
      </c>
      <c r="B79" s="20">
        <v>1267.8799999999999</v>
      </c>
      <c r="C79" s="20">
        <v>106.44999999999997</v>
      </c>
      <c r="D79" s="20">
        <v>137.25999999999996</v>
      </c>
      <c r="E79" s="20">
        <v>544.76</v>
      </c>
      <c r="F79" s="20">
        <v>5.81</v>
      </c>
      <c r="G79" s="20">
        <v>0.43</v>
      </c>
      <c r="H79" s="39"/>
      <c r="I79" s="293">
        <v>17.48</v>
      </c>
      <c r="J79" s="293"/>
      <c r="K79" s="36"/>
      <c r="L79" s="38"/>
      <c r="M79" s="36"/>
      <c r="N79" s="36"/>
      <c r="O79" s="36"/>
      <c r="P79" s="1"/>
    </row>
    <row r="80" spans="1:16" x14ac:dyDescent="0.25">
      <c r="A80" s="13" t="s">
        <v>28</v>
      </c>
      <c r="B80" s="20">
        <v>1458.84</v>
      </c>
      <c r="C80" s="20">
        <v>118.05999999999999</v>
      </c>
      <c r="D80" s="20">
        <v>159.63999999999996</v>
      </c>
      <c r="E80" s="20">
        <v>626.74</v>
      </c>
      <c r="F80" s="20">
        <v>6.76</v>
      </c>
      <c r="G80" s="20">
        <v>0.74</v>
      </c>
      <c r="H80" s="39"/>
      <c r="I80" s="293">
        <v>20.29</v>
      </c>
      <c r="J80" s="293"/>
      <c r="K80" s="36"/>
      <c r="L80" s="38"/>
      <c r="M80" s="36"/>
      <c r="N80" s="36"/>
      <c r="O80" s="36"/>
      <c r="P80" s="1"/>
    </row>
    <row r="81" spans="1:16" x14ac:dyDescent="0.25">
      <c r="A81" s="74"/>
      <c r="B81" s="39"/>
      <c r="C81" s="39"/>
      <c r="D81" s="39"/>
      <c r="E81" s="39"/>
      <c r="F81" s="39"/>
      <c r="G81" s="39"/>
      <c r="H81" s="39"/>
      <c r="I81" s="39"/>
      <c r="J81" s="39"/>
      <c r="K81" s="36"/>
      <c r="L81" s="38"/>
      <c r="M81" s="36"/>
      <c r="N81" s="36"/>
      <c r="O81" s="36"/>
      <c r="P81" s="1"/>
    </row>
    <row r="82" spans="1:16" x14ac:dyDescent="0.25">
      <c r="A82" s="74"/>
      <c r="B82" s="39"/>
      <c r="C82" s="39"/>
      <c r="D82" s="39"/>
      <c r="E82" s="39"/>
      <c r="F82" s="39"/>
      <c r="G82" s="39"/>
      <c r="H82" s="39"/>
      <c r="I82" s="39"/>
      <c r="J82" s="39"/>
      <c r="K82" s="36"/>
      <c r="L82" s="38"/>
      <c r="M82" s="36"/>
      <c r="N82" s="36"/>
      <c r="O82" s="36"/>
      <c r="P82" s="1"/>
    </row>
    <row r="83" spans="1:16" x14ac:dyDescent="0.25">
      <c r="A83" s="74"/>
      <c r="B83" s="39"/>
      <c r="C83" s="39"/>
      <c r="D83" s="39"/>
      <c r="E83" s="39"/>
      <c r="F83" s="39"/>
      <c r="G83" s="39"/>
      <c r="H83" s="39"/>
      <c r="I83" s="39"/>
      <c r="J83" s="39"/>
      <c r="K83" s="36"/>
      <c r="L83" s="38"/>
      <c r="M83" s="36"/>
      <c r="N83" s="36"/>
      <c r="O83" s="36"/>
      <c r="P83" s="1"/>
    </row>
    <row r="84" spans="1:16" x14ac:dyDescent="0.25">
      <c r="A84" s="74"/>
      <c r="B84" s="39"/>
      <c r="C84" s="39"/>
      <c r="D84" s="39"/>
      <c r="E84" s="39"/>
      <c r="F84" s="39"/>
      <c r="G84" s="39"/>
      <c r="H84" s="39"/>
      <c r="I84" s="39"/>
      <c r="J84" s="39"/>
      <c r="K84" s="36"/>
      <c r="L84" s="38"/>
      <c r="M84" s="36"/>
      <c r="N84" s="36"/>
      <c r="O84" s="36"/>
      <c r="P84" s="1"/>
    </row>
    <row r="85" spans="1:16" x14ac:dyDescent="0.25">
      <c r="A85" s="74"/>
      <c r="B85" s="39"/>
      <c r="C85" s="39"/>
      <c r="D85" s="39"/>
      <c r="E85" s="39"/>
      <c r="F85" s="39"/>
      <c r="G85" s="39"/>
      <c r="H85" s="39"/>
      <c r="I85" s="39"/>
      <c r="J85" s="39"/>
      <c r="K85" s="36"/>
      <c r="L85" s="38"/>
      <c r="M85" s="36"/>
      <c r="N85" s="36"/>
      <c r="O85" s="36"/>
      <c r="P85" s="1"/>
    </row>
    <row r="86" spans="1:16" x14ac:dyDescent="0.25">
      <c r="A86" s="74"/>
      <c r="B86" s="39"/>
      <c r="C86" s="39"/>
      <c r="D86" s="39"/>
      <c r="E86" s="39"/>
      <c r="F86" s="39"/>
      <c r="G86" s="39"/>
      <c r="H86" s="39"/>
      <c r="I86" s="39"/>
      <c r="J86" s="39"/>
      <c r="K86" s="36"/>
      <c r="L86" s="38"/>
      <c r="M86" s="36"/>
      <c r="N86" s="36"/>
      <c r="O86" s="36"/>
      <c r="P86" s="1"/>
    </row>
    <row r="87" spans="1:16" x14ac:dyDescent="0.25">
      <c r="A87" s="74"/>
      <c r="B87" s="39"/>
      <c r="C87" s="39"/>
      <c r="D87" s="39"/>
      <c r="E87" s="39"/>
      <c r="F87" s="39"/>
      <c r="G87" s="39"/>
      <c r="H87" s="39"/>
      <c r="I87" s="39"/>
      <c r="J87" s="39"/>
      <c r="K87" s="36"/>
      <c r="L87" s="38"/>
      <c r="M87" s="36"/>
      <c r="N87" s="36"/>
      <c r="O87" s="36"/>
      <c r="P87" s="1"/>
    </row>
    <row r="88" spans="1:16" x14ac:dyDescent="0.25">
      <c r="A88" s="74"/>
      <c r="B88" s="39"/>
      <c r="C88" s="39"/>
      <c r="D88" s="39"/>
      <c r="E88" s="39"/>
      <c r="F88" s="39"/>
      <c r="G88" s="39"/>
      <c r="H88" s="39"/>
      <c r="I88" s="39"/>
      <c r="J88" s="39"/>
      <c r="K88" s="36"/>
      <c r="L88" s="38"/>
      <c r="M88" s="36"/>
      <c r="N88" s="36"/>
      <c r="O88" s="36"/>
      <c r="P88" s="1"/>
    </row>
    <row r="89" spans="1:16" x14ac:dyDescent="0.25">
      <c r="A89" s="74"/>
      <c r="B89" s="39"/>
      <c r="C89" s="39"/>
      <c r="D89" s="39"/>
      <c r="E89" s="39"/>
      <c r="F89" s="39"/>
      <c r="G89" s="39"/>
      <c r="H89" s="39"/>
      <c r="I89" s="39"/>
      <c r="J89" s="39"/>
      <c r="K89" s="36"/>
      <c r="L89" s="38"/>
      <c r="M89" s="36"/>
      <c r="N89" s="36"/>
      <c r="O89" s="36"/>
      <c r="P89" s="1"/>
    </row>
    <row r="90" spans="1:16" x14ac:dyDescent="0.25">
      <c r="A90" s="74"/>
      <c r="B90" s="39"/>
      <c r="C90" s="39"/>
      <c r="D90" s="39"/>
      <c r="E90" s="39"/>
      <c r="F90" s="39"/>
      <c r="G90" s="39"/>
      <c r="H90" s="39"/>
      <c r="I90" s="39"/>
      <c r="J90" s="39"/>
      <c r="K90" s="36"/>
      <c r="L90" s="38"/>
      <c r="M90" s="36"/>
      <c r="N90" s="36"/>
      <c r="O90" s="36"/>
      <c r="P90" s="1"/>
    </row>
    <row r="91" spans="1:16" x14ac:dyDescent="0.25">
      <c r="A91" s="190" t="s">
        <v>72</v>
      </c>
      <c r="B91" s="35"/>
      <c r="C91" s="36"/>
      <c r="D91" s="36"/>
      <c r="E91" s="36"/>
      <c r="F91" s="36"/>
      <c r="G91" s="35"/>
      <c r="H91" s="36"/>
      <c r="I91" s="36"/>
      <c r="J91" s="36"/>
      <c r="K91" s="36"/>
      <c r="L91" s="35"/>
      <c r="M91" s="36"/>
      <c r="N91" s="36"/>
      <c r="O91" s="36"/>
      <c r="P91" s="1"/>
    </row>
    <row r="92" spans="1:16" x14ac:dyDescent="0.25">
      <c r="A92" s="192" t="s">
        <v>8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10"/>
    </row>
    <row r="93" spans="1:16" x14ac:dyDescent="0.25">
      <c r="A93" s="83">
        <v>1</v>
      </c>
      <c r="B93" s="27">
        <v>2</v>
      </c>
      <c r="C93" s="27">
        <v>3</v>
      </c>
      <c r="D93" s="27">
        <v>4</v>
      </c>
      <c r="E93" s="27">
        <v>5</v>
      </c>
      <c r="F93" s="27">
        <v>6</v>
      </c>
      <c r="G93" s="27">
        <v>7</v>
      </c>
      <c r="H93" s="27">
        <v>8</v>
      </c>
      <c r="I93" s="27">
        <v>9</v>
      </c>
      <c r="J93" s="27">
        <v>10</v>
      </c>
      <c r="K93" s="27">
        <v>11</v>
      </c>
      <c r="L93" s="27">
        <v>12</v>
      </c>
      <c r="M93" s="27">
        <v>13</v>
      </c>
      <c r="N93" s="27">
        <v>14</v>
      </c>
      <c r="O93" s="27">
        <v>15</v>
      </c>
      <c r="P93" s="27">
        <v>16</v>
      </c>
    </row>
    <row r="94" spans="1:16" ht="16.5" customHeight="1" x14ac:dyDescent="0.25">
      <c r="A94" s="112" t="s">
        <v>85</v>
      </c>
      <c r="B94" s="101">
        <v>70</v>
      </c>
      <c r="C94" s="102">
        <v>11.4</v>
      </c>
      <c r="D94" s="102">
        <v>1.3</v>
      </c>
      <c r="E94" s="102">
        <v>9.8000000000000007</v>
      </c>
      <c r="F94" s="102">
        <v>201.3</v>
      </c>
      <c r="G94" s="101">
        <v>90</v>
      </c>
      <c r="H94" s="102">
        <v>15.5</v>
      </c>
      <c r="I94" s="102">
        <v>1.3</v>
      </c>
      <c r="J94" s="102">
        <v>11.5</v>
      </c>
      <c r="K94" s="102">
        <v>235.2</v>
      </c>
      <c r="L94" s="101">
        <v>100</v>
      </c>
      <c r="M94" s="102">
        <v>17.100000000000001</v>
      </c>
      <c r="N94" s="102">
        <v>2</v>
      </c>
      <c r="O94" s="102">
        <v>15.1</v>
      </c>
      <c r="P94" s="102">
        <v>273.39999999999998</v>
      </c>
    </row>
    <row r="95" spans="1:16" ht="15" customHeight="1" x14ac:dyDescent="0.25">
      <c r="A95" s="91" t="s">
        <v>86</v>
      </c>
      <c r="B95" s="113">
        <v>20</v>
      </c>
      <c r="C95" s="93">
        <v>0.8</v>
      </c>
      <c r="D95" s="93">
        <v>1.9</v>
      </c>
      <c r="E95" s="93">
        <v>2.4</v>
      </c>
      <c r="F95" s="106">
        <f t="shared" ref="F95:F99" si="12">C95*4+D95*9+E95*4</f>
        <v>29.9</v>
      </c>
      <c r="G95" s="113">
        <v>20</v>
      </c>
      <c r="H95" s="93">
        <v>0.8</v>
      </c>
      <c r="I95" s="93">
        <v>1.9</v>
      </c>
      <c r="J95" s="93">
        <v>2.4</v>
      </c>
      <c r="K95" s="106">
        <f t="shared" ref="K95:K99" si="13">H95*4+I95*9+J95*4</f>
        <v>29.9</v>
      </c>
      <c r="L95" s="113">
        <v>20</v>
      </c>
      <c r="M95" s="93">
        <v>0.8</v>
      </c>
      <c r="N95" s="93">
        <v>1.9</v>
      </c>
      <c r="O95" s="93">
        <v>2.4</v>
      </c>
      <c r="P95" s="106">
        <f t="shared" ref="P95:P99" si="14">M95*4+N95*9+O95*4</f>
        <v>29.9</v>
      </c>
    </row>
    <row r="96" spans="1:16" ht="15" customHeight="1" x14ac:dyDescent="0.25">
      <c r="A96" s="91" t="s">
        <v>66</v>
      </c>
      <c r="B96" s="113">
        <v>130</v>
      </c>
      <c r="C96" s="93">
        <v>2.4</v>
      </c>
      <c r="D96" s="93">
        <v>4.7</v>
      </c>
      <c r="E96" s="93">
        <v>12.6</v>
      </c>
      <c r="F96" s="106">
        <f t="shared" si="12"/>
        <v>102.30000000000001</v>
      </c>
      <c r="G96" s="113">
        <v>150</v>
      </c>
      <c r="H96" s="93">
        <v>2.7</v>
      </c>
      <c r="I96" s="93">
        <v>7.3</v>
      </c>
      <c r="J96" s="93">
        <v>14.5</v>
      </c>
      <c r="K96" s="106">
        <f t="shared" si="13"/>
        <v>134.5</v>
      </c>
      <c r="L96" s="113">
        <v>180</v>
      </c>
      <c r="M96" s="93">
        <v>3.1</v>
      </c>
      <c r="N96" s="93">
        <v>6.5</v>
      </c>
      <c r="O96" s="93">
        <v>16.7</v>
      </c>
      <c r="P96" s="106">
        <f t="shared" si="14"/>
        <v>137.69999999999999</v>
      </c>
    </row>
    <row r="97" spans="1:16" ht="15" customHeight="1" x14ac:dyDescent="0.25">
      <c r="A97" s="116" t="s">
        <v>71</v>
      </c>
      <c r="B97" s="117">
        <v>200</v>
      </c>
      <c r="C97" s="118">
        <v>1.2</v>
      </c>
      <c r="D97" s="118">
        <v>0.2</v>
      </c>
      <c r="E97" s="118">
        <v>8.1999999999999993</v>
      </c>
      <c r="F97" s="118">
        <v>42.8</v>
      </c>
      <c r="G97" s="119">
        <v>200</v>
      </c>
      <c r="H97" s="118">
        <v>1.2</v>
      </c>
      <c r="I97" s="118">
        <v>0.2</v>
      </c>
      <c r="J97" s="118">
        <v>8.1999999999999993</v>
      </c>
      <c r="K97" s="118">
        <v>42.8</v>
      </c>
      <c r="L97" s="119">
        <v>200</v>
      </c>
      <c r="M97" s="118">
        <v>1.2</v>
      </c>
      <c r="N97" s="118">
        <v>0.2</v>
      </c>
      <c r="O97" s="118">
        <v>8.1999999999999993</v>
      </c>
      <c r="P97" s="118">
        <v>62.8</v>
      </c>
    </row>
    <row r="98" spans="1:16" ht="25.5" x14ac:dyDescent="0.25">
      <c r="A98" s="91" t="s">
        <v>80</v>
      </c>
      <c r="B98" s="113">
        <v>30</v>
      </c>
      <c r="C98" s="93">
        <v>2.2000000000000002</v>
      </c>
      <c r="D98" s="93">
        <v>0.3</v>
      </c>
      <c r="E98" s="93">
        <v>13.8</v>
      </c>
      <c r="F98" s="106">
        <f t="shared" si="12"/>
        <v>66.7</v>
      </c>
      <c r="G98" s="113">
        <v>50</v>
      </c>
      <c r="H98" s="93">
        <v>3</v>
      </c>
      <c r="I98" s="93">
        <v>0.4</v>
      </c>
      <c r="J98" s="93">
        <v>18.3</v>
      </c>
      <c r="K98" s="106">
        <f t="shared" si="13"/>
        <v>88.8</v>
      </c>
      <c r="L98" s="113">
        <v>50</v>
      </c>
      <c r="M98" s="93">
        <v>3</v>
      </c>
      <c r="N98" s="93">
        <v>0.4</v>
      </c>
      <c r="O98" s="93">
        <v>18.3</v>
      </c>
      <c r="P98" s="106">
        <f t="shared" si="14"/>
        <v>88.8</v>
      </c>
    </row>
    <row r="99" spans="1:16" x14ac:dyDescent="0.25">
      <c r="A99" s="8" t="s">
        <v>185</v>
      </c>
      <c r="B99" s="2">
        <v>120</v>
      </c>
      <c r="C99" s="20">
        <v>0.3</v>
      </c>
      <c r="D99" s="20">
        <v>0.1</v>
      </c>
      <c r="E99" s="20">
        <v>13.2</v>
      </c>
      <c r="F99" s="85">
        <f t="shared" si="12"/>
        <v>54.9</v>
      </c>
      <c r="G99" s="2">
        <v>120</v>
      </c>
      <c r="H99" s="20">
        <v>0.3</v>
      </c>
      <c r="I99" s="20">
        <v>0.1</v>
      </c>
      <c r="J99" s="20">
        <v>13.2</v>
      </c>
      <c r="K99" s="85">
        <f t="shared" si="13"/>
        <v>54.9</v>
      </c>
      <c r="L99" s="2">
        <v>120</v>
      </c>
      <c r="M99" s="20">
        <v>0.3</v>
      </c>
      <c r="N99" s="20">
        <v>0.1</v>
      </c>
      <c r="O99" s="20">
        <v>13.2</v>
      </c>
      <c r="P99" s="85">
        <f t="shared" si="14"/>
        <v>54.9</v>
      </c>
    </row>
    <row r="100" spans="1:16" x14ac:dyDescent="0.25">
      <c r="A100" s="21" t="s">
        <v>5</v>
      </c>
      <c r="B100" s="21"/>
      <c r="C100" s="22">
        <f>SUM(C94:C99)</f>
        <v>18.3</v>
      </c>
      <c r="D100" s="22">
        <f>SUM(D94:D99)</f>
        <v>8.5</v>
      </c>
      <c r="E100" s="22">
        <f>SUM(E94:E99)</f>
        <v>60</v>
      </c>
      <c r="F100" s="22">
        <f>SUM(F94:F99)</f>
        <v>497.9</v>
      </c>
      <c r="G100" s="21"/>
      <c r="H100" s="22">
        <f>SUM(H94:H99)</f>
        <v>23.5</v>
      </c>
      <c r="I100" s="22">
        <f>SUM(I94:I99)</f>
        <v>11.2</v>
      </c>
      <c r="J100" s="22">
        <f>SUM(J94:J99)</f>
        <v>68.099999999999994</v>
      </c>
      <c r="K100" s="22">
        <f>SUM(K94:K99)</f>
        <v>586.09999999999991</v>
      </c>
      <c r="L100" s="21"/>
      <c r="M100" s="22">
        <f>SUM(M94:M99)</f>
        <v>25.500000000000004</v>
      </c>
      <c r="N100" s="22">
        <f>SUM(N94:N99)</f>
        <v>11.1</v>
      </c>
      <c r="O100" s="22">
        <f>SUM(O94:O99)</f>
        <v>73.900000000000006</v>
      </c>
      <c r="P100" s="22">
        <f>SUM(P94:P99)</f>
        <v>647.49999999999989</v>
      </c>
    </row>
    <row r="101" spans="1:16" x14ac:dyDescent="0.25">
      <c r="A101" s="23" t="s">
        <v>24</v>
      </c>
      <c r="B101" s="23"/>
      <c r="C101" s="86">
        <f>C100*4/F100</f>
        <v>0.14701747338823057</v>
      </c>
      <c r="D101" s="86">
        <f>D100*9/F100</f>
        <v>0.15364531030327375</v>
      </c>
      <c r="E101" s="86">
        <f>E100*4/F100</f>
        <v>0.48202450291223137</v>
      </c>
      <c r="F101" s="142">
        <f>F100/2100</f>
        <v>0.23709523809523808</v>
      </c>
      <c r="G101" s="33"/>
      <c r="H101" s="86">
        <f>H100*4/K100</f>
        <v>0.16038218734004439</v>
      </c>
      <c r="I101" s="86">
        <f>I100*9/K100</f>
        <v>0.17198430301996248</v>
      </c>
      <c r="J101" s="86">
        <f>J100*4/K100</f>
        <v>0.46476710458966047</v>
      </c>
      <c r="K101" s="142">
        <f>K100/2450</f>
        <v>0.23922448979591834</v>
      </c>
      <c r="L101" s="33"/>
      <c r="M101" s="86">
        <f>M100*4/P100</f>
        <v>0.15752895752895757</v>
      </c>
      <c r="N101" s="86">
        <f>N100*9/P100</f>
        <v>0.1542857142857143</v>
      </c>
      <c r="O101" s="86">
        <f>O100*4/P100</f>
        <v>0.45652509652509665</v>
      </c>
      <c r="P101" s="142">
        <f>P100/2700</f>
        <v>0.23981481481481479</v>
      </c>
    </row>
    <row r="102" spans="1:16" x14ac:dyDescent="0.25">
      <c r="A102" s="34"/>
      <c r="B102" s="34"/>
      <c r="C102" s="36"/>
      <c r="D102" s="36"/>
      <c r="E102" s="36"/>
      <c r="F102" s="36"/>
      <c r="G102" s="35"/>
      <c r="H102" s="36"/>
      <c r="I102" s="36"/>
      <c r="J102" s="36"/>
      <c r="K102" s="36"/>
      <c r="L102" s="35"/>
      <c r="M102" s="36"/>
      <c r="N102" s="36"/>
      <c r="O102" s="36"/>
      <c r="P102" s="1"/>
    </row>
    <row r="103" spans="1:16" ht="25.5" x14ac:dyDescent="0.25">
      <c r="A103" s="170" t="s">
        <v>26</v>
      </c>
      <c r="B103" s="2" t="s">
        <v>32</v>
      </c>
      <c r="C103" s="2" t="s">
        <v>33</v>
      </c>
      <c r="D103" s="2" t="s">
        <v>34</v>
      </c>
      <c r="E103" s="2" t="s">
        <v>35</v>
      </c>
      <c r="F103" s="2" t="s">
        <v>36</v>
      </c>
      <c r="G103" s="2" t="s">
        <v>37</v>
      </c>
      <c r="H103" s="2" t="s">
        <v>38</v>
      </c>
      <c r="I103" s="2" t="s">
        <v>39</v>
      </c>
      <c r="J103" s="2" t="s">
        <v>40</v>
      </c>
      <c r="K103" s="2" t="s">
        <v>41</v>
      </c>
      <c r="L103" s="2" t="s">
        <v>42</v>
      </c>
      <c r="M103" s="36"/>
      <c r="N103" s="36"/>
      <c r="O103" s="36"/>
      <c r="P103" s="1"/>
    </row>
    <row r="104" spans="1:16" x14ac:dyDescent="0.25">
      <c r="A104" s="13" t="s">
        <v>27</v>
      </c>
      <c r="B104" s="20">
        <v>960.86000000000013</v>
      </c>
      <c r="C104" s="20">
        <v>0.31</v>
      </c>
      <c r="D104" s="20">
        <v>5.410000000000001</v>
      </c>
      <c r="E104" s="20">
        <v>59.690000000000005</v>
      </c>
      <c r="F104" s="20">
        <v>0.36000000000000004</v>
      </c>
      <c r="G104" s="20">
        <v>0.32000000000000006</v>
      </c>
      <c r="H104" s="20">
        <v>7.1700000000000008</v>
      </c>
      <c r="I104" s="20">
        <v>0.6</v>
      </c>
      <c r="J104" s="20">
        <v>59.11</v>
      </c>
      <c r="K104" s="20">
        <v>1.19</v>
      </c>
      <c r="L104" s="20">
        <v>52.060000000000009</v>
      </c>
      <c r="M104" s="36"/>
      <c r="N104" s="36"/>
      <c r="O104" s="36"/>
      <c r="P104" s="1"/>
    </row>
    <row r="105" spans="1:16" ht="14.65" customHeight="1" x14ac:dyDescent="0.25">
      <c r="A105" s="13" t="s">
        <v>25</v>
      </c>
      <c r="B105" s="20">
        <v>1372.1299999999997</v>
      </c>
      <c r="C105" s="20">
        <v>0.34</v>
      </c>
      <c r="D105" s="20">
        <v>8.74</v>
      </c>
      <c r="E105" s="20">
        <v>94.43</v>
      </c>
      <c r="F105" s="20">
        <v>0.45000000000000007</v>
      </c>
      <c r="G105" s="20">
        <v>0.39</v>
      </c>
      <c r="H105" s="20">
        <v>8.8399999999999981</v>
      </c>
      <c r="I105" s="20">
        <v>0.75</v>
      </c>
      <c r="J105" s="20">
        <v>77.949999999999989</v>
      </c>
      <c r="K105" s="20">
        <v>1.41</v>
      </c>
      <c r="L105" s="20">
        <v>66.89</v>
      </c>
      <c r="M105" s="36"/>
      <c r="N105" s="36"/>
      <c r="O105" s="36"/>
      <c r="P105" s="1"/>
    </row>
    <row r="106" spans="1:16" x14ac:dyDescent="0.25">
      <c r="A106" s="13" t="s">
        <v>28</v>
      </c>
      <c r="B106" s="20">
        <v>1533.5899999999997</v>
      </c>
      <c r="C106" s="20">
        <v>0.35000000000000003</v>
      </c>
      <c r="D106" s="20">
        <v>8.92</v>
      </c>
      <c r="E106" s="20">
        <v>99.8</v>
      </c>
      <c r="F106" s="20">
        <v>0.47000000000000008</v>
      </c>
      <c r="G106" s="20">
        <v>0.41</v>
      </c>
      <c r="H106" s="20">
        <v>9.2399999999999984</v>
      </c>
      <c r="I106" s="20">
        <v>0.78</v>
      </c>
      <c r="J106" s="20">
        <v>81.009999999999991</v>
      </c>
      <c r="K106" s="20">
        <v>1.49</v>
      </c>
      <c r="L106" s="20">
        <v>68.870000000000019</v>
      </c>
      <c r="M106" s="36"/>
      <c r="N106" s="36"/>
      <c r="O106" s="36"/>
      <c r="P106" s="1"/>
    </row>
    <row r="107" spans="1:16" ht="25.5" x14ac:dyDescent="0.25">
      <c r="A107" s="170" t="s">
        <v>29</v>
      </c>
      <c r="B107" s="3" t="s">
        <v>44</v>
      </c>
      <c r="C107" s="3" t="s">
        <v>45</v>
      </c>
      <c r="D107" s="3" t="s">
        <v>46</v>
      </c>
      <c r="E107" s="3" t="s">
        <v>47</v>
      </c>
      <c r="F107" s="3" t="s">
        <v>48</v>
      </c>
      <c r="G107" s="3" t="s">
        <v>49</v>
      </c>
      <c r="H107" s="36"/>
      <c r="I107" s="294" t="s">
        <v>43</v>
      </c>
      <c r="J107" s="294"/>
      <c r="K107" s="36"/>
      <c r="L107" s="38"/>
      <c r="M107" s="36"/>
      <c r="N107" s="36"/>
      <c r="O107" s="36"/>
      <c r="P107" s="1"/>
    </row>
    <row r="108" spans="1:16" x14ac:dyDescent="0.25">
      <c r="A108" s="13" t="s">
        <v>27</v>
      </c>
      <c r="B108" s="20">
        <v>1221.27</v>
      </c>
      <c r="C108" s="20">
        <v>149.04999999999998</v>
      </c>
      <c r="D108" s="20">
        <v>88.63000000000001</v>
      </c>
      <c r="E108" s="20">
        <v>291.85999999999996</v>
      </c>
      <c r="F108" s="20">
        <v>2.5499999999999998</v>
      </c>
      <c r="G108" s="20">
        <v>0.24</v>
      </c>
      <c r="H108" s="39"/>
      <c r="I108" s="293">
        <v>9.8800000000000008</v>
      </c>
      <c r="J108" s="293"/>
      <c r="K108" s="36"/>
      <c r="L108" s="38"/>
      <c r="M108" s="36"/>
      <c r="N108" s="36"/>
      <c r="O108" s="36"/>
      <c r="P108" s="1"/>
    </row>
    <row r="109" spans="1:16" x14ac:dyDescent="0.25">
      <c r="A109" s="13" t="s">
        <v>25</v>
      </c>
      <c r="B109" s="20">
        <v>1495.03</v>
      </c>
      <c r="C109" s="20">
        <v>180.65</v>
      </c>
      <c r="D109" s="20">
        <v>109.71</v>
      </c>
      <c r="E109" s="20">
        <v>365.68999999999994</v>
      </c>
      <c r="F109" s="20">
        <v>3.13</v>
      </c>
      <c r="G109" s="20">
        <v>0.36</v>
      </c>
      <c r="H109" s="39"/>
      <c r="I109" s="293">
        <v>12.8</v>
      </c>
      <c r="J109" s="293"/>
      <c r="K109" s="36"/>
      <c r="L109" s="38"/>
      <c r="M109" s="36"/>
      <c r="N109" s="36"/>
      <c r="O109" s="36"/>
      <c r="P109" s="1"/>
    </row>
    <row r="110" spans="1:16" x14ac:dyDescent="0.25">
      <c r="A110" s="13" t="s">
        <v>28</v>
      </c>
      <c r="B110" s="20">
        <v>1559.42</v>
      </c>
      <c r="C110" s="20">
        <v>186.95</v>
      </c>
      <c r="D110" s="20">
        <v>114.00999999999999</v>
      </c>
      <c r="E110" s="20">
        <v>380.74999999999994</v>
      </c>
      <c r="F110" s="20">
        <v>3.21</v>
      </c>
      <c r="G110" s="20">
        <v>0.36</v>
      </c>
      <c r="H110" s="39"/>
      <c r="I110" s="293">
        <v>12.97</v>
      </c>
      <c r="J110" s="293"/>
      <c r="K110" s="36"/>
      <c r="L110" s="38"/>
      <c r="M110" s="36"/>
      <c r="N110" s="36"/>
      <c r="O110" s="36"/>
      <c r="P110" s="1"/>
    </row>
    <row r="111" spans="1:16" x14ac:dyDescent="0.25">
      <c r="A111" s="28"/>
      <c r="B111" s="28"/>
      <c r="C111" s="36"/>
      <c r="D111" s="36"/>
      <c r="E111" s="36"/>
      <c r="F111" s="36"/>
      <c r="G111" s="35"/>
      <c r="H111" s="36"/>
      <c r="I111" s="36"/>
      <c r="J111" s="36"/>
      <c r="K111" s="36"/>
      <c r="L111" s="35"/>
      <c r="M111" s="36"/>
      <c r="N111" s="36"/>
      <c r="O111" s="36"/>
      <c r="P111" s="1"/>
    </row>
    <row r="112" spans="1:16" x14ac:dyDescent="0.25">
      <c r="A112" s="74"/>
      <c r="B112" s="39"/>
      <c r="C112" s="39"/>
      <c r="D112" s="39"/>
      <c r="E112" s="39"/>
      <c r="F112" s="39"/>
      <c r="G112" s="39"/>
      <c r="H112" s="39"/>
      <c r="I112" s="39"/>
      <c r="J112" s="39"/>
      <c r="K112" s="36"/>
      <c r="L112" s="38"/>
      <c r="M112" s="36"/>
      <c r="N112" s="36"/>
      <c r="O112" s="36"/>
      <c r="P112" s="1"/>
    </row>
    <row r="113" spans="1:21" x14ac:dyDescent="0.25">
      <c r="A113" s="74"/>
      <c r="B113" s="39"/>
      <c r="C113" s="39"/>
      <c r="D113" s="39"/>
      <c r="E113" s="39"/>
      <c r="F113" s="39"/>
      <c r="G113" s="39"/>
      <c r="H113" s="39"/>
      <c r="I113" s="39"/>
      <c r="J113" s="39"/>
      <c r="K113" s="36"/>
      <c r="L113" s="38"/>
      <c r="M113" s="36"/>
      <c r="N113" s="36"/>
      <c r="O113" s="36"/>
      <c r="P113" s="1"/>
    </row>
    <row r="114" spans="1:21" x14ac:dyDescent="0.25">
      <c r="A114" s="74"/>
      <c r="B114" s="39"/>
      <c r="C114" s="39"/>
      <c r="D114" s="39"/>
      <c r="E114" s="39"/>
      <c r="F114" s="39"/>
      <c r="G114" s="39"/>
      <c r="H114" s="39"/>
      <c r="I114" s="39"/>
      <c r="J114" s="39"/>
      <c r="K114" s="36"/>
      <c r="L114" s="38"/>
      <c r="M114" s="36"/>
      <c r="N114" s="36"/>
      <c r="O114" s="36"/>
      <c r="P114" s="1"/>
    </row>
    <row r="115" spans="1:21" x14ac:dyDescent="0.25">
      <c r="A115" s="28"/>
      <c r="B115" s="28"/>
      <c r="C115" s="36"/>
      <c r="D115" s="36"/>
      <c r="E115" s="36"/>
      <c r="F115" s="36"/>
      <c r="G115" s="35"/>
      <c r="H115" s="36"/>
      <c r="I115" s="36"/>
      <c r="J115" s="36"/>
      <c r="K115" s="36"/>
      <c r="L115" s="35"/>
      <c r="M115" s="36"/>
      <c r="N115" s="36"/>
      <c r="O115" s="36"/>
      <c r="P115" s="1"/>
      <c r="R115" s="279"/>
      <c r="U115" s="280"/>
    </row>
    <row r="116" spans="1:21" x14ac:dyDescent="0.25">
      <c r="A116" s="74"/>
      <c r="B116" s="39"/>
      <c r="C116" s="39"/>
      <c r="D116" s="39"/>
      <c r="E116" s="39"/>
      <c r="F116" s="39"/>
      <c r="G116" s="39"/>
      <c r="H116" s="39"/>
      <c r="I116" s="39"/>
      <c r="J116" s="39"/>
      <c r="K116" s="36"/>
      <c r="L116" s="38"/>
      <c r="M116" s="36"/>
      <c r="N116" s="36"/>
      <c r="O116" s="36"/>
      <c r="P116" s="1"/>
    </row>
    <row r="117" spans="1:21" ht="15" customHeight="1" x14ac:dyDescent="0.25">
      <c r="A117" s="74"/>
      <c r="B117" s="39"/>
      <c r="C117" s="39"/>
      <c r="D117" s="39"/>
      <c r="E117" s="39"/>
      <c r="F117" s="39"/>
      <c r="G117" s="39"/>
      <c r="H117" s="39"/>
      <c r="I117" s="39"/>
      <c r="J117" s="39"/>
      <c r="K117" s="36"/>
      <c r="L117" s="38"/>
      <c r="M117" s="36"/>
      <c r="N117" s="36"/>
      <c r="O117" s="36"/>
      <c r="P117" s="1"/>
    </row>
    <row r="118" spans="1:21" ht="15" customHeight="1" x14ac:dyDescent="0.25">
      <c r="A118" s="74"/>
      <c r="B118" s="39"/>
      <c r="C118" s="39"/>
      <c r="D118" s="39"/>
      <c r="E118" s="39"/>
      <c r="F118" s="39"/>
      <c r="G118" s="39"/>
      <c r="H118" s="39"/>
      <c r="I118" s="39"/>
      <c r="J118" s="39"/>
      <c r="K118" s="36"/>
      <c r="L118" s="38"/>
      <c r="M118" s="36"/>
      <c r="N118" s="36"/>
      <c r="O118" s="36"/>
      <c r="P118" s="1"/>
    </row>
    <row r="119" spans="1:21" ht="15" customHeight="1" x14ac:dyDescent="0.25">
      <c r="A119" s="74"/>
      <c r="B119" s="39"/>
      <c r="C119" s="39"/>
      <c r="D119" s="39"/>
      <c r="E119" s="39"/>
      <c r="F119" s="39"/>
      <c r="G119" s="39"/>
      <c r="H119" s="39"/>
      <c r="I119" s="39"/>
      <c r="J119" s="39"/>
      <c r="K119" s="36"/>
      <c r="L119" s="38"/>
      <c r="M119" s="36"/>
      <c r="N119" s="36"/>
      <c r="O119" s="36"/>
      <c r="P119" s="1"/>
    </row>
    <row r="120" spans="1:21" ht="15" customHeight="1" x14ac:dyDescent="0.25">
      <c r="A120" s="190" t="s">
        <v>72</v>
      </c>
      <c r="B120" s="39"/>
      <c r="C120" s="39"/>
      <c r="D120" s="39"/>
      <c r="E120" s="39"/>
      <c r="F120" s="39"/>
      <c r="G120" s="39"/>
      <c r="H120" s="39"/>
      <c r="I120" s="39"/>
      <c r="J120" s="39"/>
      <c r="K120" s="36"/>
      <c r="L120" s="38"/>
      <c r="M120" s="36"/>
      <c r="N120" s="36"/>
      <c r="O120" s="36"/>
      <c r="P120" s="1"/>
    </row>
    <row r="121" spans="1:21" x14ac:dyDescent="0.25">
      <c r="A121" s="192" t="s">
        <v>9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4"/>
    </row>
    <row r="122" spans="1:21" x14ac:dyDescent="0.25">
      <c r="A122" s="83">
        <v>1</v>
      </c>
      <c r="B122" s="27">
        <v>2</v>
      </c>
      <c r="C122" s="27">
        <v>3</v>
      </c>
      <c r="D122" s="27">
        <v>4</v>
      </c>
      <c r="E122" s="27">
        <v>5</v>
      </c>
      <c r="F122" s="27">
        <v>6</v>
      </c>
      <c r="G122" s="27">
        <v>7</v>
      </c>
      <c r="H122" s="27">
        <v>8</v>
      </c>
      <c r="I122" s="27">
        <v>9</v>
      </c>
      <c r="J122" s="27">
        <v>10</v>
      </c>
      <c r="K122" s="27">
        <v>11</v>
      </c>
      <c r="L122" s="27">
        <v>12</v>
      </c>
      <c r="M122" s="27">
        <v>13</v>
      </c>
      <c r="N122" s="27">
        <v>14</v>
      </c>
      <c r="O122" s="27">
        <v>15</v>
      </c>
      <c r="P122" s="27">
        <v>16</v>
      </c>
    </row>
    <row r="123" spans="1:21" x14ac:dyDescent="0.25">
      <c r="A123" s="112" t="s">
        <v>195</v>
      </c>
      <c r="B123" s="101">
        <v>120</v>
      </c>
      <c r="C123" s="102">
        <v>0.5</v>
      </c>
      <c r="D123" s="102">
        <v>3.1</v>
      </c>
      <c r="E123" s="102">
        <v>2.4</v>
      </c>
      <c r="F123" s="102">
        <v>39.299999999999997</v>
      </c>
      <c r="G123" s="101">
        <v>80</v>
      </c>
      <c r="H123" s="102">
        <v>0.7</v>
      </c>
      <c r="I123" s="102">
        <v>3.1</v>
      </c>
      <c r="J123" s="102">
        <v>3.2</v>
      </c>
      <c r="K123" s="102">
        <v>43.6</v>
      </c>
      <c r="L123" s="101">
        <v>100</v>
      </c>
      <c r="M123" s="102">
        <v>0.9</v>
      </c>
      <c r="N123" s="102">
        <v>5.0999999999999996</v>
      </c>
      <c r="O123" s="102">
        <v>4.2</v>
      </c>
      <c r="P123" s="102">
        <v>66.3</v>
      </c>
    </row>
    <row r="124" spans="1:21" ht="26.25" x14ac:dyDescent="0.25">
      <c r="A124" s="163" t="s">
        <v>192</v>
      </c>
      <c r="B124" s="119">
        <v>200</v>
      </c>
      <c r="C124" s="118">
        <v>7</v>
      </c>
      <c r="D124" s="118">
        <v>7.2</v>
      </c>
      <c r="E124" s="118">
        <v>13.3</v>
      </c>
      <c r="F124" s="118">
        <v>244.5</v>
      </c>
      <c r="G124" s="119">
        <v>220</v>
      </c>
      <c r="H124" s="144">
        <v>7.5</v>
      </c>
      <c r="I124" s="118">
        <v>8.1999999999999993</v>
      </c>
      <c r="J124" s="118">
        <v>16.899999999999999</v>
      </c>
      <c r="K124" s="118">
        <v>268.2</v>
      </c>
      <c r="L124" s="119">
        <v>250</v>
      </c>
      <c r="M124" s="118">
        <v>9.1999999999999993</v>
      </c>
      <c r="N124" s="118">
        <v>10.199999999999999</v>
      </c>
      <c r="O124" s="118">
        <v>19.2</v>
      </c>
      <c r="P124" s="144">
        <v>291.89999999999998</v>
      </c>
      <c r="Q124" s="143"/>
    </row>
    <row r="125" spans="1:21" x14ac:dyDescent="0.25">
      <c r="A125" s="91" t="s">
        <v>150</v>
      </c>
      <c r="B125" s="113">
        <v>200</v>
      </c>
      <c r="C125" s="93">
        <v>7.7</v>
      </c>
      <c r="D125" s="93">
        <v>4.3</v>
      </c>
      <c r="E125" s="93">
        <v>12.9</v>
      </c>
      <c r="F125" s="93">
        <v>222.3</v>
      </c>
      <c r="G125" s="113">
        <v>200</v>
      </c>
      <c r="H125" s="93">
        <v>7.7</v>
      </c>
      <c r="I125" s="93">
        <v>4.3</v>
      </c>
      <c r="J125" s="93">
        <v>12.9</v>
      </c>
      <c r="K125" s="93">
        <v>122.3</v>
      </c>
      <c r="L125" s="113">
        <v>200</v>
      </c>
      <c r="M125" s="93">
        <v>7.7</v>
      </c>
      <c r="N125" s="93">
        <v>4.3</v>
      </c>
      <c r="O125" s="93">
        <v>12.9</v>
      </c>
      <c r="P125" s="93">
        <v>122.3</v>
      </c>
    </row>
    <row r="126" spans="1:21" ht="25.5" x14ac:dyDescent="0.25">
      <c r="A126" s="8" t="s">
        <v>80</v>
      </c>
      <c r="B126" s="2">
        <v>30</v>
      </c>
      <c r="C126" s="20">
        <v>2.2000000000000002</v>
      </c>
      <c r="D126" s="20">
        <v>0.3</v>
      </c>
      <c r="E126" s="20">
        <v>13.8</v>
      </c>
      <c r="F126" s="20">
        <f t="shared" ref="F126" si="15">C126*4+D126*9+E126*4</f>
        <v>66.7</v>
      </c>
      <c r="G126" s="2">
        <v>50</v>
      </c>
      <c r="H126" s="20">
        <v>3</v>
      </c>
      <c r="I126" s="20">
        <v>0.4</v>
      </c>
      <c r="J126" s="20">
        <v>18.3</v>
      </c>
      <c r="K126" s="20">
        <f t="shared" ref="K126" si="16">H126*4+I126*9+J126*4</f>
        <v>88.8</v>
      </c>
      <c r="L126" s="2">
        <v>50</v>
      </c>
      <c r="M126" s="20">
        <v>3</v>
      </c>
      <c r="N126" s="20">
        <v>0.4</v>
      </c>
      <c r="O126" s="20">
        <v>18.3</v>
      </c>
      <c r="P126" s="20">
        <f t="shared" ref="P126" si="17">M126*4+N126*9+O126*4</f>
        <v>88.8</v>
      </c>
    </row>
    <row r="127" spans="1:21" ht="14.65" customHeight="1" x14ac:dyDescent="0.25">
      <c r="A127" s="21" t="s">
        <v>5</v>
      </c>
      <c r="B127" s="21"/>
      <c r="C127" s="22">
        <f>SUM(C123:C126)</f>
        <v>17.399999999999999</v>
      </c>
      <c r="D127" s="22">
        <f>SUM(D123:D126)</f>
        <v>14.900000000000002</v>
      </c>
      <c r="E127" s="22">
        <f>SUM(E123:E126)</f>
        <v>42.400000000000006</v>
      </c>
      <c r="F127" s="22">
        <f>SUM(F123:F126)</f>
        <v>572.80000000000007</v>
      </c>
      <c r="G127" s="21"/>
      <c r="H127" s="22">
        <f>SUM(H123:H126)</f>
        <v>18.899999999999999</v>
      </c>
      <c r="I127" s="22">
        <f>SUM(I123:I126)</f>
        <v>15.999999999999998</v>
      </c>
      <c r="J127" s="22">
        <f>SUM(J123:J126)</f>
        <v>51.3</v>
      </c>
      <c r="K127" s="22">
        <f>SUM(K123:K126)</f>
        <v>522.9</v>
      </c>
      <c r="L127" s="21"/>
      <c r="M127" s="22">
        <f>SUM(M123:M126)</f>
        <v>20.8</v>
      </c>
      <c r="N127" s="22">
        <f>SUM(N123:N126)</f>
        <v>19.999999999999996</v>
      </c>
      <c r="O127" s="22">
        <f>SUM(O123:O126)</f>
        <v>54.599999999999994</v>
      </c>
      <c r="P127" s="22">
        <f>SUM(P123:P126)</f>
        <v>569.29999999999995</v>
      </c>
    </row>
    <row r="128" spans="1:21" x14ac:dyDescent="0.25">
      <c r="A128" s="23" t="s">
        <v>24</v>
      </c>
      <c r="B128" s="23"/>
      <c r="C128" s="86">
        <f>C127*4/F127</f>
        <v>0.12150837988826813</v>
      </c>
      <c r="D128" s="86">
        <f>D127*9/F127</f>
        <v>0.23411312849162014</v>
      </c>
      <c r="E128" s="86">
        <f>E127*4/F127</f>
        <v>0.29608938547486036</v>
      </c>
      <c r="F128" s="86">
        <f>F127/2100</f>
        <v>0.27276190476190482</v>
      </c>
      <c r="G128" s="23"/>
      <c r="H128" s="86">
        <f>H127*4/K127</f>
        <v>0.14457831325301204</v>
      </c>
      <c r="I128" s="86">
        <f>I127*9/K127</f>
        <v>0.27538726333907054</v>
      </c>
      <c r="J128" s="86">
        <f>J127*4/K127</f>
        <v>0.39242685025817553</v>
      </c>
      <c r="K128" s="142">
        <f>K127/2050</f>
        <v>0.25507317073170732</v>
      </c>
      <c r="L128" s="23"/>
      <c r="M128" s="86">
        <f>M127*4/P127</f>
        <v>0.14614438784472161</v>
      </c>
      <c r="N128" s="86">
        <f>N127*9/P127</f>
        <v>0.31617776216406113</v>
      </c>
      <c r="O128" s="86">
        <f>O127*4/P127</f>
        <v>0.38362901809239414</v>
      </c>
      <c r="P128" s="142">
        <f>P127/2300</f>
        <v>0.24752173913043476</v>
      </c>
    </row>
    <row r="129" spans="1:16" x14ac:dyDescent="0.25">
      <c r="A129" s="38"/>
      <c r="B129" s="28"/>
      <c r="C129" s="29"/>
      <c r="D129" s="38"/>
      <c r="E129" s="38"/>
      <c r="F129" s="38"/>
      <c r="G129" s="38"/>
      <c r="H129" s="29"/>
      <c r="I129" s="38"/>
      <c r="J129" s="38"/>
      <c r="K129" s="38"/>
      <c r="L129" s="38"/>
      <c r="M129" s="29"/>
      <c r="N129" s="38"/>
      <c r="O129" s="38"/>
      <c r="P129" s="10"/>
    </row>
    <row r="130" spans="1:16" ht="25.5" x14ac:dyDescent="0.25">
      <c r="A130" s="170" t="s">
        <v>26</v>
      </c>
      <c r="B130" s="2" t="s">
        <v>32</v>
      </c>
      <c r="C130" s="2" t="s">
        <v>33</v>
      </c>
      <c r="D130" s="2" t="s">
        <v>34</v>
      </c>
      <c r="E130" s="2" t="s">
        <v>35</v>
      </c>
      <c r="F130" s="2" t="s">
        <v>36</v>
      </c>
      <c r="G130" s="2" t="s">
        <v>37</v>
      </c>
      <c r="H130" s="2" t="s">
        <v>38</v>
      </c>
      <c r="I130" s="2" t="s">
        <v>39</v>
      </c>
      <c r="J130" s="2" t="s">
        <v>40</v>
      </c>
      <c r="K130" s="2" t="s">
        <v>41</v>
      </c>
      <c r="L130" s="2" t="s">
        <v>42</v>
      </c>
      <c r="M130" s="28"/>
      <c r="N130" s="28"/>
      <c r="O130" s="28"/>
      <c r="P130" s="4"/>
    </row>
    <row r="131" spans="1:16" x14ac:dyDescent="0.25">
      <c r="A131" s="13" t="s">
        <v>27</v>
      </c>
      <c r="B131" s="20">
        <v>173.82</v>
      </c>
      <c r="C131" s="20">
        <v>0</v>
      </c>
      <c r="D131" s="20">
        <v>3.1599999999999997</v>
      </c>
      <c r="E131" s="20">
        <v>32.770000000000003</v>
      </c>
      <c r="F131" s="20">
        <v>0.27</v>
      </c>
      <c r="G131" s="20">
        <v>0.19</v>
      </c>
      <c r="H131" s="20">
        <v>11.979999999999999</v>
      </c>
      <c r="I131" s="20">
        <v>0.3</v>
      </c>
      <c r="J131" s="20">
        <v>38.81</v>
      </c>
      <c r="K131" s="20">
        <v>2.11</v>
      </c>
      <c r="L131" s="20">
        <v>20.450000000000003</v>
      </c>
      <c r="M131" s="28"/>
      <c r="N131" s="28"/>
      <c r="O131" s="28"/>
      <c r="P131" s="4"/>
    </row>
    <row r="132" spans="1:16" x14ac:dyDescent="0.25">
      <c r="A132" s="13" t="s">
        <v>25</v>
      </c>
      <c r="B132" s="20">
        <v>227.61</v>
      </c>
      <c r="C132" s="20">
        <v>0</v>
      </c>
      <c r="D132" s="20">
        <v>4.21</v>
      </c>
      <c r="E132" s="20">
        <v>47.29</v>
      </c>
      <c r="F132" s="20">
        <v>0.35</v>
      </c>
      <c r="G132" s="20">
        <v>0.26</v>
      </c>
      <c r="H132" s="20">
        <v>14.32</v>
      </c>
      <c r="I132" s="20">
        <v>0.88</v>
      </c>
      <c r="J132" s="20">
        <v>51.45</v>
      </c>
      <c r="K132" s="20">
        <v>2.4300000000000002</v>
      </c>
      <c r="L132" s="20">
        <v>27.17</v>
      </c>
      <c r="M132" s="28"/>
      <c r="N132" s="28"/>
      <c r="O132" s="28"/>
      <c r="P132" s="4"/>
    </row>
    <row r="133" spans="1:16" x14ac:dyDescent="0.25">
      <c r="A133" s="13" t="s">
        <v>28</v>
      </c>
      <c r="B133" s="20">
        <v>286.8</v>
      </c>
      <c r="C133" s="20">
        <v>0</v>
      </c>
      <c r="D133" s="20">
        <v>5.05</v>
      </c>
      <c r="E133" s="20">
        <v>55.639999999999993</v>
      </c>
      <c r="F133" s="20">
        <v>0.41000000000000003</v>
      </c>
      <c r="G133" s="20">
        <v>0.28999999999999998</v>
      </c>
      <c r="H133" s="20">
        <v>16.09</v>
      </c>
      <c r="I133" s="20">
        <v>0.97</v>
      </c>
      <c r="J133" s="20">
        <v>59.750000000000007</v>
      </c>
      <c r="K133" s="20">
        <v>2.62</v>
      </c>
      <c r="L133" s="20">
        <v>31.77</v>
      </c>
      <c r="M133" s="28"/>
      <c r="N133" s="28"/>
      <c r="O133" s="28"/>
      <c r="P133" s="4"/>
    </row>
    <row r="134" spans="1:16" ht="25.5" x14ac:dyDescent="0.25">
      <c r="A134" s="170" t="s">
        <v>29</v>
      </c>
      <c r="B134" s="2" t="s">
        <v>44</v>
      </c>
      <c r="C134" s="2" t="s">
        <v>45</v>
      </c>
      <c r="D134" s="2" t="s">
        <v>46</v>
      </c>
      <c r="E134" s="2" t="s">
        <v>47</v>
      </c>
      <c r="F134" s="2" t="s">
        <v>48</v>
      </c>
      <c r="G134" s="2" t="s">
        <v>49</v>
      </c>
      <c r="H134" s="36"/>
      <c r="I134" s="297" t="s">
        <v>43</v>
      </c>
      <c r="J134" s="297"/>
      <c r="K134" s="36"/>
      <c r="L134" s="38"/>
      <c r="M134" s="28"/>
      <c r="N134" s="28"/>
      <c r="O134" s="28"/>
      <c r="P134" s="4"/>
    </row>
    <row r="135" spans="1:16" x14ac:dyDescent="0.25">
      <c r="A135" s="13" t="s">
        <v>27</v>
      </c>
      <c r="B135" s="20">
        <v>655.37999999999988</v>
      </c>
      <c r="C135" s="20">
        <v>43.530000000000008</v>
      </c>
      <c r="D135" s="20">
        <v>75.13000000000001</v>
      </c>
      <c r="E135" s="20">
        <v>326.5</v>
      </c>
      <c r="F135" s="20">
        <v>3.82</v>
      </c>
      <c r="G135" s="20">
        <v>0.23</v>
      </c>
      <c r="H135" s="39"/>
      <c r="I135" s="293">
        <v>5.0599999999999996</v>
      </c>
      <c r="J135" s="293"/>
      <c r="K135" s="36"/>
      <c r="L135" s="38"/>
      <c r="M135" s="28"/>
      <c r="N135" s="28"/>
      <c r="O135" s="28"/>
      <c r="P135" s="4"/>
    </row>
    <row r="136" spans="1:16" x14ac:dyDescent="0.25">
      <c r="A136" s="13" t="s">
        <v>25</v>
      </c>
      <c r="B136" s="20">
        <v>817.57999999999993</v>
      </c>
      <c r="C136" s="20">
        <v>58.829999999999991</v>
      </c>
      <c r="D136" s="20">
        <v>94.06</v>
      </c>
      <c r="E136" s="20">
        <v>403.47</v>
      </c>
      <c r="F136" s="20">
        <v>4.68</v>
      </c>
      <c r="G136" s="20">
        <v>0.36</v>
      </c>
      <c r="H136" s="39"/>
      <c r="I136" s="293">
        <v>7.16</v>
      </c>
      <c r="J136" s="293"/>
      <c r="K136" s="36"/>
      <c r="L136" s="38"/>
      <c r="M136" s="28"/>
      <c r="N136" s="28"/>
      <c r="O136" s="28"/>
      <c r="P136" s="4"/>
    </row>
    <row r="137" spans="1:16" x14ac:dyDescent="0.25">
      <c r="A137" s="13" t="s">
        <v>28</v>
      </c>
      <c r="B137" s="20">
        <v>931.75999999999988</v>
      </c>
      <c r="C137" s="20">
        <v>70.409999999999982</v>
      </c>
      <c r="D137" s="20">
        <v>112.8</v>
      </c>
      <c r="E137" s="20">
        <v>466.90000000000003</v>
      </c>
      <c r="F137" s="20">
        <v>5.31</v>
      </c>
      <c r="G137" s="20">
        <v>0.37</v>
      </c>
      <c r="H137" s="39"/>
      <c r="I137" s="293">
        <v>8.33</v>
      </c>
      <c r="J137" s="293"/>
      <c r="K137" s="36"/>
      <c r="L137" s="38"/>
      <c r="M137" s="28"/>
      <c r="N137" s="28"/>
      <c r="O137" s="28"/>
      <c r="P137" s="4"/>
    </row>
    <row r="138" spans="1:16" x14ac:dyDescent="0.25">
      <c r="A138" s="15" t="s">
        <v>31</v>
      </c>
      <c r="B138" s="11"/>
      <c r="C138" s="11"/>
      <c r="D138" s="11"/>
      <c r="E138" s="11"/>
      <c r="F138" s="11"/>
      <c r="G138" s="11"/>
      <c r="H138" s="28"/>
      <c r="I138" s="28"/>
      <c r="J138" s="28"/>
      <c r="K138" s="28"/>
      <c r="L138" s="28"/>
      <c r="M138" s="28"/>
      <c r="N138" s="28"/>
      <c r="O138" s="28"/>
      <c r="P138" s="4"/>
    </row>
    <row r="139" spans="1:16" x14ac:dyDescent="0.25">
      <c r="A139" s="4" t="s">
        <v>30</v>
      </c>
      <c r="B139" s="11"/>
      <c r="C139" s="11"/>
      <c r="D139" s="11"/>
      <c r="E139" s="11"/>
      <c r="F139" s="11"/>
      <c r="G139" s="11"/>
      <c r="H139" s="28"/>
      <c r="I139" s="28"/>
      <c r="J139" s="28"/>
      <c r="K139" s="28"/>
      <c r="L139" s="28"/>
      <c r="M139" s="28"/>
      <c r="N139" s="28"/>
      <c r="O139" s="28"/>
      <c r="P139" s="4"/>
    </row>
    <row r="140" spans="1:16" x14ac:dyDescent="0.25">
      <c r="A140" s="4"/>
      <c r="B140" s="11"/>
      <c r="C140" s="11"/>
      <c r="D140" s="11"/>
      <c r="E140" s="11"/>
      <c r="F140" s="11"/>
      <c r="G140" s="11"/>
      <c r="H140" s="28"/>
      <c r="I140" s="28"/>
      <c r="J140" s="28"/>
      <c r="K140" s="28"/>
      <c r="L140" s="28"/>
      <c r="M140" s="28"/>
      <c r="N140" s="28"/>
      <c r="O140" s="28"/>
      <c r="P140" s="4"/>
    </row>
    <row r="141" spans="1:16" x14ac:dyDescent="0.25">
      <c r="A141" s="74"/>
      <c r="B141" s="39"/>
      <c r="C141" s="39"/>
      <c r="D141" s="39"/>
      <c r="E141" s="39"/>
      <c r="F141" s="39"/>
      <c r="G141" s="39"/>
      <c r="H141" s="39"/>
      <c r="I141" s="39"/>
      <c r="J141" s="39"/>
      <c r="K141" s="36"/>
      <c r="L141" s="38"/>
      <c r="M141" s="36"/>
      <c r="N141" s="36"/>
      <c r="O141" s="36"/>
      <c r="P141" s="1"/>
    </row>
    <row r="142" spans="1:16" ht="16.899999999999999" customHeight="1" x14ac:dyDescent="0.25">
      <c r="A142" s="74"/>
      <c r="B142" s="39"/>
      <c r="C142" s="39"/>
      <c r="D142" s="39"/>
      <c r="E142" s="39"/>
      <c r="F142" s="39"/>
      <c r="G142" s="39"/>
      <c r="H142" s="39"/>
      <c r="I142" s="39"/>
      <c r="J142" s="39"/>
      <c r="K142" s="36"/>
      <c r="L142" s="38"/>
      <c r="M142" s="36"/>
      <c r="N142" s="36"/>
      <c r="O142" s="36"/>
      <c r="P142" s="1"/>
    </row>
    <row r="143" spans="1:16" ht="18.399999999999999" customHeight="1" x14ac:dyDescent="0.25">
      <c r="A143" s="4"/>
      <c r="B143" s="11"/>
      <c r="C143" s="11"/>
      <c r="D143" s="11"/>
      <c r="E143" s="11"/>
      <c r="F143" s="11"/>
      <c r="G143" s="11"/>
      <c r="H143" s="28"/>
      <c r="I143" s="28"/>
      <c r="J143" s="28"/>
      <c r="K143" s="28"/>
      <c r="L143" s="28"/>
      <c r="M143" s="28"/>
      <c r="N143" s="28"/>
      <c r="O143" s="28"/>
      <c r="P143" s="4"/>
    </row>
    <row r="144" spans="1:16" x14ac:dyDescent="0.25">
      <c r="A144" s="74"/>
      <c r="B144" s="39"/>
      <c r="C144" s="39"/>
      <c r="D144" s="39"/>
      <c r="E144" s="39"/>
      <c r="F144" s="39"/>
      <c r="G144" s="39"/>
      <c r="H144" s="39"/>
      <c r="I144" s="39"/>
      <c r="J144" s="39"/>
      <c r="K144" s="36"/>
      <c r="L144" s="38"/>
      <c r="M144" s="36"/>
      <c r="N144" s="36"/>
      <c r="O144" s="36"/>
      <c r="P144" s="1"/>
    </row>
    <row r="145" spans="1:16" ht="19.5" customHeight="1" x14ac:dyDescent="0.25">
      <c r="A145" s="74"/>
      <c r="B145" s="39"/>
      <c r="C145" s="39"/>
      <c r="D145" s="39"/>
      <c r="E145" s="39"/>
      <c r="F145" s="39"/>
      <c r="G145" s="39"/>
      <c r="H145" s="39"/>
      <c r="I145" s="39"/>
      <c r="J145" s="39"/>
      <c r="K145" s="36"/>
      <c r="L145" s="38"/>
      <c r="M145" s="36"/>
      <c r="N145" s="36"/>
      <c r="O145" s="36"/>
      <c r="P145" s="1"/>
    </row>
    <row r="146" spans="1:16" x14ac:dyDescent="0.25">
      <c r="A146" s="74"/>
      <c r="B146" s="39"/>
      <c r="C146" s="39"/>
      <c r="D146" s="39"/>
      <c r="E146" s="39"/>
      <c r="F146" s="39"/>
      <c r="G146" s="39"/>
      <c r="H146" s="39"/>
      <c r="I146" s="39"/>
      <c r="J146" s="39"/>
      <c r="K146" s="36"/>
      <c r="L146" s="38"/>
      <c r="M146" s="36"/>
      <c r="N146" s="36"/>
      <c r="O146" s="36"/>
      <c r="P146" s="1"/>
    </row>
    <row r="147" spans="1:16" x14ac:dyDescent="0.25">
      <c r="A147" s="28"/>
      <c r="B147" s="28"/>
      <c r="C147" s="36"/>
      <c r="D147" s="36"/>
      <c r="E147" s="36"/>
      <c r="F147" s="36"/>
      <c r="G147" s="35"/>
      <c r="H147" s="36"/>
      <c r="I147" s="36"/>
      <c r="J147" s="36"/>
      <c r="K147" s="36"/>
      <c r="L147" s="35"/>
      <c r="M147" s="36"/>
      <c r="N147" s="36"/>
      <c r="O147" s="36"/>
      <c r="P147" s="1"/>
    </row>
    <row r="148" spans="1:16" x14ac:dyDescent="0.25">
      <c r="A148" s="74"/>
      <c r="B148" s="39"/>
      <c r="C148" s="39"/>
      <c r="D148" s="39"/>
      <c r="E148" s="39"/>
      <c r="F148" s="39"/>
      <c r="G148" s="39"/>
      <c r="H148" s="39"/>
      <c r="I148" s="39"/>
      <c r="J148" s="39"/>
      <c r="K148" s="36"/>
      <c r="L148" s="38"/>
      <c r="M148" s="36"/>
      <c r="N148" s="36"/>
      <c r="O148" s="36"/>
      <c r="P148" s="1"/>
    </row>
    <row r="149" spans="1:16" x14ac:dyDescent="0.25">
      <c r="A149" s="4"/>
      <c r="B149" s="11"/>
      <c r="C149" s="11"/>
      <c r="D149" s="11"/>
      <c r="E149" s="11"/>
      <c r="F149" s="11"/>
      <c r="G149" s="11"/>
      <c r="H149" s="28"/>
      <c r="I149" s="28"/>
      <c r="J149" s="28"/>
      <c r="K149" s="28"/>
      <c r="L149" s="28"/>
      <c r="M149" s="28"/>
      <c r="N149" s="28"/>
      <c r="O149" s="28"/>
      <c r="P149" s="4"/>
    </row>
    <row r="150" spans="1:16" x14ac:dyDescent="0.25">
      <c r="A150" s="190" t="s">
        <v>72</v>
      </c>
      <c r="B150" s="39"/>
      <c r="C150" s="39"/>
      <c r="D150" s="39"/>
      <c r="E150" s="39"/>
      <c r="F150" s="39"/>
      <c r="G150" s="39"/>
      <c r="H150" s="39"/>
      <c r="I150" s="39"/>
      <c r="J150" s="39"/>
      <c r="K150" s="36"/>
      <c r="L150" s="38"/>
      <c r="M150" s="36"/>
      <c r="N150" s="36"/>
      <c r="O150" s="36"/>
      <c r="P150" s="1"/>
    </row>
    <row r="151" spans="1:16" x14ac:dyDescent="0.25">
      <c r="A151" s="190" t="s">
        <v>50</v>
      </c>
      <c r="B151" s="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4"/>
    </row>
    <row r="152" spans="1:16" x14ac:dyDescent="0.25">
      <c r="A152" s="190" t="s">
        <v>10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25">
      <c r="A153" s="46"/>
      <c r="B153" s="295" t="s">
        <v>1</v>
      </c>
      <c r="C153" s="296"/>
      <c r="D153" s="296"/>
      <c r="E153" s="296"/>
      <c r="F153" s="288"/>
      <c r="G153" s="295" t="s">
        <v>0</v>
      </c>
      <c r="H153" s="296"/>
      <c r="I153" s="296"/>
      <c r="J153" s="296"/>
      <c r="K153" s="288"/>
      <c r="L153" s="295" t="s">
        <v>2</v>
      </c>
      <c r="M153" s="296"/>
      <c r="N153" s="296"/>
      <c r="O153" s="296"/>
      <c r="P153" s="288"/>
    </row>
    <row r="154" spans="1:16" ht="25.5" x14ac:dyDescent="0.25">
      <c r="A154" s="193" t="s">
        <v>3</v>
      </c>
      <c r="B154" s="206" t="s">
        <v>76</v>
      </c>
      <c r="C154" s="206" t="s">
        <v>58</v>
      </c>
      <c r="D154" s="206" t="s">
        <v>59</v>
      </c>
      <c r="E154" s="206" t="s">
        <v>60</v>
      </c>
      <c r="F154" s="206" t="s">
        <v>77</v>
      </c>
      <c r="G154" s="206" t="s">
        <v>76</v>
      </c>
      <c r="H154" s="206" t="s">
        <v>58</v>
      </c>
      <c r="I154" s="206" t="s">
        <v>59</v>
      </c>
      <c r="J154" s="206" t="s">
        <v>60</v>
      </c>
      <c r="K154" s="206" t="s">
        <v>77</v>
      </c>
      <c r="L154" s="206" t="s">
        <v>76</v>
      </c>
      <c r="M154" s="206" t="s">
        <v>58</v>
      </c>
      <c r="N154" s="206" t="s">
        <v>59</v>
      </c>
      <c r="O154" s="206" t="s">
        <v>60</v>
      </c>
      <c r="P154" s="206" t="s">
        <v>77</v>
      </c>
    </row>
    <row r="155" spans="1:16" x14ac:dyDescent="0.25">
      <c r="A155" s="84">
        <v>1</v>
      </c>
      <c r="B155" s="19">
        <v>2</v>
      </c>
      <c r="C155" s="19">
        <v>3</v>
      </c>
      <c r="D155" s="19">
        <v>4</v>
      </c>
      <c r="E155" s="19">
        <v>5</v>
      </c>
      <c r="F155" s="19">
        <v>6</v>
      </c>
      <c r="G155" s="19">
        <v>7</v>
      </c>
      <c r="H155" s="19">
        <v>8</v>
      </c>
      <c r="I155" s="19">
        <v>9</v>
      </c>
      <c r="J155" s="19">
        <v>10</v>
      </c>
      <c r="K155" s="19">
        <v>11</v>
      </c>
      <c r="L155" s="19">
        <v>12</v>
      </c>
      <c r="M155" s="19">
        <v>13</v>
      </c>
      <c r="N155" s="19">
        <v>14</v>
      </c>
      <c r="O155" s="19">
        <v>15</v>
      </c>
      <c r="P155" s="19">
        <v>16</v>
      </c>
    </row>
    <row r="156" spans="1:16" x14ac:dyDescent="0.25">
      <c r="A156" s="133" t="s">
        <v>162</v>
      </c>
      <c r="B156" s="122">
        <v>200</v>
      </c>
      <c r="C156" s="111">
        <v>24.5</v>
      </c>
      <c r="D156" s="111">
        <v>5.5</v>
      </c>
      <c r="E156" s="111">
        <v>45.3</v>
      </c>
      <c r="F156" s="106">
        <f t="shared" ref="F156:F159" si="18">C156*4+D156*9+E156*4</f>
        <v>328.7</v>
      </c>
      <c r="G156" s="122">
        <v>220</v>
      </c>
      <c r="H156" s="111">
        <v>27.1</v>
      </c>
      <c r="I156" s="111">
        <v>6.7</v>
      </c>
      <c r="J156" s="111">
        <v>48.9</v>
      </c>
      <c r="K156" s="106">
        <f t="shared" ref="K156:K159" si="19">H156*4+I156*9+J156*4</f>
        <v>364.3</v>
      </c>
      <c r="L156" s="122">
        <v>250</v>
      </c>
      <c r="M156" s="111">
        <v>30.3</v>
      </c>
      <c r="N156" s="111">
        <v>8</v>
      </c>
      <c r="O156" s="111">
        <v>54.4</v>
      </c>
      <c r="P156" s="106">
        <f t="shared" ref="P156:P159" si="20">M156*4+N156*9+O156*4</f>
        <v>410.79999999999995</v>
      </c>
    </row>
    <row r="157" spans="1:16" x14ac:dyDescent="0.25">
      <c r="A157" s="109" t="s">
        <v>79</v>
      </c>
      <c r="B157" s="117">
        <v>200</v>
      </c>
      <c r="C157" s="123">
        <v>0</v>
      </c>
      <c r="D157" s="124">
        <v>0</v>
      </c>
      <c r="E157" s="123">
        <v>3</v>
      </c>
      <c r="F157" s="106">
        <v>12</v>
      </c>
      <c r="G157" s="117">
        <v>200</v>
      </c>
      <c r="H157" s="123">
        <v>0</v>
      </c>
      <c r="I157" s="124">
        <v>0</v>
      </c>
      <c r="J157" s="123">
        <v>3</v>
      </c>
      <c r="K157" s="106">
        <v>12</v>
      </c>
      <c r="L157" s="117">
        <v>200</v>
      </c>
      <c r="M157" s="123">
        <v>0</v>
      </c>
      <c r="N157" s="124">
        <v>0</v>
      </c>
      <c r="O157" s="123">
        <v>3</v>
      </c>
      <c r="P157" s="106">
        <v>12</v>
      </c>
    </row>
    <row r="158" spans="1:16" ht="17.649999999999999" customHeight="1" x14ac:dyDescent="0.25">
      <c r="A158" s="8" t="s">
        <v>185</v>
      </c>
      <c r="B158" s="283">
        <v>120</v>
      </c>
      <c r="C158" s="282">
        <v>0.3</v>
      </c>
      <c r="D158" s="282">
        <v>0.1</v>
      </c>
      <c r="E158" s="282">
        <v>13.2</v>
      </c>
      <c r="F158" s="85">
        <f t="shared" ref="F158" si="21">C158*4+D158*9+E158*4</f>
        <v>54.9</v>
      </c>
      <c r="G158" s="283">
        <v>120</v>
      </c>
      <c r="H158" s="282">
        <v>0.3</v>
      </c>
      <c r="I158" s="282">
        <v>0.1</v>
      </c>
      <c r="J158" s="282">
        <v>13.2</v>
      </c>
      <c r="K158" s="85">
        <f t="shared" ref="K158" si="22">H158*4+I158*9+J158*4</f>
        <v>54.9</v>
      </c>
      <c r="L158" s="283">
        <v>120</v>
      </c>
      <c r="M158" s="282">
        <v>0.3</v>
      </c>
      <c r="N158" s="282">
        <v>0.1</v>
      </c>
      <c r="O158" s="282">
        <v>13.2</v>
      </c>
      <c r="P158" s="85">
        <f t="shared" ref="P158" si="23">M158*4+N158*9+O158*4</f>
        <v>54.9</v>
      </c>
    </row>
    <row r="159" spans="1:16" ht="15" customHeight="1" x14ac:dyDescent="0.25">
      <c r="A159" s="44" t="s">
        <v>4</v>
      </c>
      <c r="B159" s="45">
        <v>30</v>
      </c>
      <c r="C159" s="32">
        <v>2.2000000000000002</v>
      </c>
      <c r="D159" s="32">
        <v>0.3</v>
      </c>
      <c r="E159" s="32">
        <v>13.8</v>
      </c>
      <c r="F159" s="85">
        <f t="shared" si="18"/>
        <v>66.7</v>
      </c>
      <c r="G159" s="45">
        <v>50</v>
      </c>
      <c r="H159" s="32">
        <v>3.7</v>
      </c>
      <c r="I159" s="32">
        <v>0.5</v>
      </c>
      <c r="J159" s="32">
        <v>22.9</v>
      </c>
      <c r="K159" s="85">
        <f t="shared" si="19"/>
        <v>110.89999999999999</v>
      </c>
      <c r="L159" s="45">
        <v>50</v>
      </c>
      <c r="M159" s="32">
        <v>3.7</v>
      </c>
      <c r="N159" s="32">
        <v>0.5</v>
      </c>
      <c r="O159" s="32">
        <v>22.9</v>
      </c>
      <c r="P159" s="85">
        <f t="shared" si="20"/>
        <v>110.89999999999999</v>
      </c>
    </row>
    <row r="160" spans="1:16" ht="15" customHeight="1" x14ac:dyDescent="0.25">
      <c r="A160" s="49" t="s">
        <v>5</v>
      </c>
      <c r="B160" s="45">
        <f t="shared" ref="B160:P160" si="24">SUM(B156:B159)</f>
        <v>550</v>
      </c>
      <c r="C160" s="50">
        <f t="shared" si="24"/>
        <v>27</v>
      </c>
      <c r="D160" s="50">
        <f t="shared" si="24"/>
        <v>5.8999999999999995</v>
      </c>
      <c r="E160" s="50">
        <f t="shared" si="24"/>
        <v>75.3</v>
      </c>
      <c r="F160" s="50">
        <f t="shared" si="24"/>
        <v>462.29999999999995</v>
      </c>
      <c r="G160" s="45">
        <f t="shared" si="24"/>
        <v>590</v>
      </c>
      <c r="H160" s="50">
        <f t="shared" si="24"/>
        <v>31.1</v>
      </c>
      <c r="I160" s="50">
        <f t="shared" si="24"/>
        <v>7.3</v>
      </c>
      <c r="J160" s="50">
        <f t="shared" si="24"/>
        <v>88</v>
      </c>
      <c r="K160" s="50">
        <f t="shared" si="24"/>
        <v>542.1</v>
      </c>
      <c r="L160" s="45">
        <f t="shared" si="24"/>
        <v>620</v>
      </c>
      <c r="M160" s="50">
        <f t="shared" si="24"/>
        <v>34.300000000000004</v>
      </c>
      <c r="N160" s="50">
        <f t="shared" si="24"/>
        <v>8.6</v>
      </c>
      <c r="O160" s="50">
        <f t="shared" si="24"/>
        <v>93.5</v>
      </c>
      <c r="P160" s="50">
        <f t="shared" si="24"/>
        <v>588.59999999999991</v>
      </c>
    </row>
    <row r="161" spans="1:18" ht="12" customHeight="1" x14ac:dyDescent="0.25">
      <c r="A161" s="51" t="s">
        <v>24</v>
      </c>
      <c r="B161" s="52"/>
      <c r="C161" s="86">
        <f>C160*4/F160</f>
        <v>0.23361453601557433</v>
      </c>
      <c r="D161" s="86">
        <f>D160*9/F160</f>
        <v>0.11486048020765736</v>
      </c>
      <c r="E161" s="86">
        <f>E160*4/F160</f>
        <v>0.65152498377676837</v>
      </c>
      <c r="F161" s="86">
        <f>F160/2100</f>
        <v>0.22014285714285711</v>
      </c>
      <c r="G161" s="54"/>
      <c r="H161" s="86">
        <f>H160*4/K160</f>
        <v>0.22947795609666113</v>
      </c>
      <c r="I161" s="86">
        <f>I160*9/K160</f>
        <v>0.12119535141117875</v>
      </c>
      <c r="J161" s="86">
        <f>J160*4/K160</f>
        <v>0.64932669249216013</v>
      </c>
      <c r="K161" s="86">
        <f>K160/2450</f>
        <v>0.22126530612244899</v>
      </c>
      <c r="L161" s="54"/>
      <c r="M161" s="86">
        <f>M160*4/P160</f>
        <v>0.2330954808019029</v>
      </c>
      <c r="N161" s="86">
        <f>N160*9/P160</f>
        <v>0.13149847094801223</v>
      </c>
      <c r="O161" s="86">
        <f>O160*4/P160</f>
        <v>0.63540604825008506</v>
      </c>
      <c r="P161" s="86">
        <f>P160/2700</f>
        <v>0.21799999999999997</v>
      </c>
      <c r="R161" s="130"/>
    </row>
    <row r="162" spans="1:18" ht="18" customHeight="1" x14ac:dyDescent="0.25">
      <c r="A162" s="34"/>
      <c r="B162" s="35"/>
      <c r="C162" s="36"/>
      <c r="D162" s="36"/>
      <c r="E162" s="36"/>
      <c r="F162" s="36"/>
      <c r="G162" s="35"/>
      <c r="H162" s="36"/>
      <c r="I162" s="36"/>
      <c r="J162" s="36"/>
      <c r="K162" s="36"/>
      <c r="L162" s="35"/>
      <c r="M162" s="36"/>
      <c r="N162" s="36"/>
      <c r="O162" s="36"/>
      <c r="P162" s="1"/>
    </row>
    <row r="163" spans="1:18" ht="25.5" x14ac:dyDescent="0.25">
      <c r="A163" s="194" t="s">
        <v>26</v>
      </c>
      <c r="B163" s="45" t="s">
        <v>32</v>
      </c>
      <c r="C163" s="45" t="s">
        <v>33</v>
      </c>
      <c r="D163" s="45" t="s">
        <v>34</v>
      </c>
      <c r="E163" s="45" t="s">
        <v>35</v>
      </c>
      <c r="F163" s="45" t="s">
        <v>36</v>
      </c>
      <c r="G163" s="45" t="s">
        <v>37</v>
      </c>
      <c r="H163" s="45" t="s">
        <v>38</v>
      </c>
      <c r="I163" s="45" t="s">
        <v>39</v>
      </c>
      <c r="J163" s="45" t="s">
        <v>40</v>
      </c>
      <c r="K163" s="45" t="s">
        <v>41</v>
      </c>
      <c r="L163" s="45" t="s">
        <v>42</v>
      </c>
      <c r="M163" s="36"/>
      <c r="N163" s="36"/>
      <c r="O163" s="36"/>
      <c r="P163" s="1"/>
    </row>
    <row r="164" spans="1:18" x14ac:dyDescent="0.25">
      <c r="A164" s="64" t="s">
        <v>27</v>
      </c>
      <c r="B164" s="11">
        <v>517.4</v>
      </c>
      <c r="C164" s="65">
        <v>0.2</v>
      </c>
      <c r="D164" s="65">
        <f>2.8+0.54+0.1+0.5</f>
        <v>3.94</v>
      </c>
      <c r="E164" s="65">
        <v>21.6</v>
      </c>
      <c r="F164" s="65">
        <v>0.1</v>
      </c>
      <c r="G164" s="65">
        <v>0.3</v>
      </c>
      <c r="H164" s="65">
        <v>13.2</v>
      </c>
      <c r="I164" s="65">
        <f>0.3+0.06</f>
        <v>0.36</v>
      </c>
      <c r="J164" s="65">
        <v>48.6</v>
      </c>
      <c r="K164" s="65">
        <f>0.3</f>
        <v>0.3</v>
      </c>
      <c r="L164" s="65">
        <v>29</v>
      </c>
      <c r="M164" s="36"/>
      <c r="N164" s="36"/>
      <c r="O164" s="36"/>
      <c r="P164" s="1"/>
    </row>
    <row r="165" spans="1:18" x14ac:dyDescent="0.25">
      <c r="A165" s="44" t="s">
        <v>25</v>
      </c>
      <c r="B165" s="32">
        <v>546.79999999999995</v>
      </c>
      <c r="C165" s="32">
        <v>0.2</v>
      </c>
      <c r="D165" s="32">
        <v>4.8</v>
      </c>
      <c r="E165" s="32">
        <v>31.4</v>
      </c>
      <c r="F165" s="32">
        <v>0.3</v>
      </c>
      <c r="G165" s="32">
        <f t="shared" ref="G165:G166" si="25">0.3</f>
        <v>0.3</v>
      </c>
      <c r="H165" s="32">
        <v>15</v>
      </c>
      <c r="I165" s="32">
        <v>0.5</v>
      </c>
      <c r="J165" s="32">
        <v>67.2</v>
      </c>
      <c r="K165" s="32">
        <v>0.3</v>
      </c>
      <c r="L165" s="32">
        <v>38.44</v>
      </c>
      <c r="M165" s="36"/>
      <c r="N165" s="36"/>
      <c r="O165" s="36"/>
      <c r="P165" s="1"/>
    </row>
    <row r="166" spans="1:18" x14ac:dyDescent="0.25">
      <c r="A166" s="44" t="s">
        <v>28</v>
      </c>
      <c r="B166" s="32">
        <v>656.5</v>
      </c>
      <c r="C166" s="32">
        <v>0.2</v>
      </c>
      <c r="D166" s="32">
        <v>5.7</v>
      </c>
      <c r="E166" s="32">
        <v>31.7</v>
      </c>
      <c r="F166" s="32">
        <v>0.32</v>
      </c>
      <c r="G166" s="32">
        <f t="shared" si="25"/>
        <v>0.3</v>
      </c>
      <c r="H166" s="32">
        <v>16.600000000000001</v>
      </c>
      <c r="I166" s="32">
        <v>0.6</v>
      </c>
      <c r="J166" s="32">
        <v>64.7</v>
      </c>
      <c r="K166" s="32">
        <f>0.3</f>
        <v>0.3</v>
      </c>
      <c r="L166" s="32">
        <v>36.9</v>
      </c>
      <c r="M166" s="36"/>
      <c r="N166" s="36"/>
      <c r="O166" s="36"/>
      <c r="P166" s="1"/>
    </row>
    <row r="167" spans="1:18" ht="25.5" x14ac:dyDescent="0.25">
      <c r="A167" s="195" t="s">
        <v>29</v>
      </c>
      <c r="B167" s="57" t="s">
        <v>44</v>
      </c>
      <c r="C167" s="57" t="s">
        <v>45</v>
      </c>
      <c r="D167" s="57" t="s">
        <v>46</v>
      </c>
      <c r="E167" s="57" t="s">
        <v>47</v>
      </c>
      <c r="F167" s="57" t="s">
        <v>48</v>
      </c>
      <c r="G167" s="57" t="s">
        <v>49</v>
      </c>
      <c r="H167" s="58"/>
      <c r="I167" s="291" t="s">
        <v>43</v>
      </c>
      <c r="J167" s="288"/>
      <c r="K167" s="58"/>
      <c r="L167" s="39"/>
      <c r="M167" s="36"/>
      <c r="N167" s="36"/>
      <c r="O167" s="36"/>
      <c r="P167" s="1"/>
    </row>
    <row r="168" spans="1:18" x14ac:dyDescent="0.25">
      <c r="A168" s="44" t="s">
        <v>27</v>
      </c>
      <c r="B168" s="32">
        <v>886.8</v>
      </c>
      <c r="C168" s="32">
        <v>170.2</v>
      </c>
      <c r="D168" s="32">
        <v>75</v>
      </c>
      <c r="E168" s="32">
        <v>383.2</v>
      </c>
      <c r="F168" s="32">
        <v>3.5</v>
      </c>
      <c r="G168" s="32">
        <v>0.6</v>
      </c>
      <c r="H168" s="39"/>
      <c r="I168" s="292">
        <v>6.9</v>
      </c>
      <c r="J168" s="288"/>
      <c r="K168" s="58"/>
      <c r="L168" s="39"/>
      <c r="M168" s="36"/>
      <c r="N168" s="36"/>
      <c r="O168" s="36"/>
      <c r="P168" s="1"/>
    </row>
    <row r="169" spans="1:18" x14ac:dyDescent="0.25">
      <c r="A169" s="44" t="s">
        <v>25</v>
      </c>
      <c r="B169" s="32">
        <v>934.7</v>
      </c>
      <c r="C169" s="32">
        <v>179.1</v>
      </c>
      <c r="D169" s="32">
        <v>84.8</v>
      </c>
      <c r="E169" s="32">
        <v>429</v>
      </c>
      <c r="F169" s="32">
        <v>3.9</v>
      </c>
      <c r="G169" s="32">
        <v>0.8</v>
      </c>
      <c r="H169" s="39"/>
      <c r="I169" s="292">
        <v>8.3000000000000007</v>
      </c>
      <c r="J169" s="288"/>
      <c r="K169" s="58"/>
      <c r="L169" s="39"/>
      <c r="M169" s="36"/>
      <c r="N169" s="36"/>
      <c r="O169" s="36"/>
      <c r="P169" s="1"/>
    </row>
    <row r="170" spans="1:18" x14ac:dyDescent="0.25">
      <c r="A170" s="44" t="s">
        <v>28</v>
      </c>
      <c r="B170" s="32">
        <v>1100.4000000000001</v>
      </c>
      <c r="C170" s="32">
        <v>187.7</v>
      </c>
      <c r="D170" s="32">
        <v>93.8</v>
      </c>
      <c r="E170" s="32">
        <v>471</v>
      </c>
      <c r="F170" s="32">
        <v>4.2</v>
      </c>
      <c r="G170" s="32">
        <v>0.8</v>
      </c>
      <c r="H170" s="39"/>
      <c r="I170" s="292">
        <v>9.1999999999999993</v>
      </c>
      <c r="J170" s="288"/>
      <c r="K170" s="58"/>
      <c r="L170" s="39"/>
      <c r="M170" s="36"/>
      <c r="N170" s="36"/>
      <c r="O170" s="36"/>
      <c r="P170" s="1"/>
    </row>
    <row r="171" spans="1:18" x14ac:dyDescent="0.25">
      <c r="A171" s="4"/>
      <c r="B171" s="11"/>
      <c r="C171" s="11"/>
      <c r="D171" s="11"/>
      <c r="E171" s="11"/>
      <c r="F171" s="11"/>
      <c r="G171" s="11"/>
      <c r="H171" s="28"/>
      <c r="I171" s="28"/>
      <c r="J171" s="28"/>
      <c r="K171" s="28"/>
      <c r="L171" s="28"/>
      <c r="M171" s="28"/>
      <c r="N171" s="28"/>
      <c r="O171" s="28"/>
      <c r="P171" s="4"/>
    </row>
    <row r="172" spans="1:18" x14ac:dyDescent="0.25">
      <c r="A172" s="74"/>
      <c r="B172" s="39"/>
      <c r="C172" s="39"/>
      <c r="D172" s="39"/>
      <c r="E172" s="39"/>
      <c r="F172" s="39"/>
      <c r="G172" s="39"/>
      <c r="H172" s="39"/>
      <c r="I172" s="39"/>
      <c r="J172" s="39"/>
      <c r="K172" s="36"/>
      <c r="L172" s="38"/>
      <c r="M172" s="36"/>
      <c r="N172" s="36"/>
      <c r="O172" s="36"/>
      <c r="P172" s="1"/>
    </row>
    <row r="173" spans="1:18" ht="15" customHeight="1" x14ac:dyDescent="0.25">
      <c r="A173" s="74"/>
      <c r="B173" s="39"/>
      <c r="C173" s="39"/>
      <c r="D173" s="39"/>
      <c r="E173" s="39"/>
      <c r="F173" s="39"/>
      <c r="G173" s="39"/>
      <c r="H173" s="39"/>
      <c r="I173" s="39"/>
      <c r="J173" s="39"/>
      <c r="K173" s="36"/>
      <c r="L173" s="38"/>
      <c r="M173" s="36"/>
      <c r="N173" s="36"/>
      <c r="O173" s="36"/>
      <c r="P173" s="1"/>
    </row>
    <row r="174" spans="1:18" x14ac:dyDescent="0.25">
      <c r="A174" s="4"/>
      <c r="B174" s="11"/>
      <c r="C174" s="11"/>
      <c r="D174" s="11"/>
      <c r="E174" s="11"/>
      <c r="F174" s="11"/>
      <c r="G174" s="11"/>
      <c r="H174" s="28"/>
      <c r="I174" s="28"/>
      <c r="J174" s="28"/>
      <c r="K174" s="28"/>
      <c r="L174" s="28"/>
      <c r="M174" s="28"/>
      <c r="N174" s="28"/>
      <c r="O174" s="28"/>
      <c r="P174" s="4"/>
    </row>
    <row r="175" spans="1:18" x14ac:dyDescent="0.25">
      <c r="A175" s="74"/>
      <c r="B175" s="39"/>
      <c r="C175" s="39"/>
      <c r="D175" s="39"/>
      <c r="E175" s="39"/>
      <c r="F175" s="39"/>
      <c r="G175" s="39"/>
      <c r="H175" s="39"/>
      <c r="I175" s="39"/>
      <c r="J175" s="39"/>
      <c r="K175" s="36"/>
      <c r="L175" s="38"/>
      <c r="M175" s="36"/>
      <c r="N175" s="36"/>
      <c r="O175" s="36"/>
      <c r="P175" s="1"/>
    </row>
    <row r="176" spans="1:18" x14ac:dyDescent="0.25">
      <c r="A176" s="74"/>
      <c r="B176" s="39"/>
      <c r="C176" s="39"/>
      <c r="D176" s="39"/>
      <c r="E176" s="39"/>
      <c r="F176" s="39"/>
      <c r="G176" s="39"/>
      <c r="H176" s="39"/>
      <c r="I176" s="39"/>
      <c r="J176" s="39"/>
      <c r="K176" s="36"/>
      <c r="L176" s="38"/>
      <c r="M176" s="36"/>
      <c r="N176" s="36"/>
      <c r="O176" s="36"/>
      <c r="P176" s="1"/>
    </row>
    <row r="177" spans="1:16" x14ac:dyDescent="0.25">
      <c r="A177" s="74"/>
      <c r="B177" s="39"/>
      <c r="C177" s="39"/>
      <c r="D177" s="39"/>
      <c r="E177" s="39"/>
      <c r="F177" s="39"/>
      <c r="G177" s="39"/>
      <c r="H177" s="39"/>
      <c r="I177" s="39"/>
      <c r="J177" s="39"/>
      <c r="K177" s="36"/>
      <c r="L177" s="38"/>
      <c r="M177" s="36"/>
      <c r="N177" s="36"/>
      <c r="O177" s="36"/>
      <c r="P177" s="1"/>
    </row>
    <row r="178" spans="1:16" ht="16.149999999999999" customHeight="1" x14ac:dyDescent="0.25">
      <c r="A178" s="28"/>
      <c r="B178" s="28"/>
      <c r="C178" s="36"/>
      <c r="D178" s="36"/>
      <c r="E178" s="36"/>
      <c r="F178" s="36"/>
      <c r="G178" s="35"/>
      <c r="H178" s="36"/>
      <c r="I178" s="36"/>
      <c r="J178" s="36"/>
      <c r="K178" s="36"/>
      <c r="L178" s="35"/>
      <c r="M178" s="36"/>
      <c r="N178" s="36"/>
      <c r="O178" s="36"/>
      <c r="P178" s="1"/>
    </row>
    <row r="179" spans="1:16" ht="16.149999999999999" customHeight="1" x14ac:dyDescent="0.25">
      <c r="A179" s="28"/>
      <c r="B179" s="28"/>
      <c r="C179" s="36"/>
      <c r="D179" s="36"/>
      <c r="E179" s="36"/>
      <c r="F179" s="36"/>
      <c r="G179" s="35"/>
      <c r="H179" s="36"/>
      <c r="I179" s="36"/>
      <c r="J179" s="36"/>
      <c r="K179" s="36"/>
      <c r="L179" s="35"/>
      <c r="M179" s="36"/>
      <c r="N179" s="36"/>
      <c r="O179" s="36"/>
      <c r="P179" s="1"/>
    </row>
    <row r="180" spans="1:16" ht="15" customHeight="1" x14ac:dyDescent="0.25">
      <c r="A180" s="74"/>
      <c r="B180" s="39"/>
      <c r="C180" s="39"/>
      <c r="D180" s="39"/>
      <c r="E180" s="39"/>
      <c r="F180" s="39"/>
      <c r="G180" s="39"/>
      <c r="H180" s="39"/>
      <c r="I180" s="39"/>
      <c r="J180" s="39"/>
      <c r="K180" s="36"/>
      <c r="L180" s="38"/>
      <c r="M180" s="36"/>
      <c r="N180" s="36"/>
      <c r="O180" s="36"/>
      <c r="P180" s="1"/>
    </row>
    <row r="181" spans="1:16" ht="13.15" customHeight="1" x14ac:dyDescent="0.25">
      <c r="A181" s="190" t="s">
        <v>72</v>
      </c>
      <c r="B181" s="11"/>
      <c r="C181" s="11"/>
      <c r="D181" s="11"/>
      <c r="E181" s="11"/>
      <c r="F181" s="11"/>
      <c r="G181" s="11"/>
      <c r="H181" s="28"/>
      <c r="I181" s="28"/>
      <c r="J181" s="28"/>
      <c r="K181" s="28"/>
      <c r="L181" s="28"/>
      <c r="M181" s="28"/>
      <c r="N181" s="28"/>
      <c r="O181" s="28"/>
      <c r="P181" s="4"/>
    </row>
    <row r="182" spans="1:16" x14ac:dyDescent="0.25">
      <c r="A182" s="192" t="s">
        <v>11</v>
      </c>
      <c r="B182" s="38"/>
      <c r="C182" s="38"/>
      <c r="D182" s="38"/>
      <c r="E182" s="38"/>
      <c r="F182" s="35"/>
      <c r="G182" s="38"/>
      <c r="H182" s="38"/>
      <c r="I182" s="38"/>
      <c r="J182" s="38"/>
      <c r="K182" s="35"/>
      <c r="L182" s="38"/>
      <c r="M182" s="38"/>
      <c r="N182" s="38"/>
      <c r="O182" s="38"/>
      <c r="P182" s="12"/>
    </row>
    <row r="183" spans="1:16" ht="15" customHeight="1" x14ac:dyDescent="0.25">
      <c r="A183" s="83">
        <v>1</v>
      </c>
      <c r="B183" s="27">
        <v>2</v>
      </c>
      <c r="C183" s="27">
        <v>3</v>
      </c>
      <c r="D183" s="27">
        <v>4</v>
      </c>
      <c r="E183" s="27">
        <v>5</v>
      </c>
      <c r="F183" s="27">
        <v>6</v>
      </c>
      <c r="G183" s="27">
        <v>7</v>
      </c>
      <c r="H183" s="27">
        <v>8</v>
      </c>
      <c r="I183" s="27">
        <v>9</v>
      </c>
      <c r="J183" s="27">
        <v>10</v>
      </c>
      <c r="K183" s="27">
        <v>11</v>
      </c>
      <c r="L183" s="27">
        <v>12</v>
      </c>
      <c r="M183" s="27">
        <v>13</v>
      </c>
      <c r="N183" s="27">
        <v>14</v>
      </c>
      <c r="O183" s="27">
        <v>15</v>
      </c>
      <c r="P183" s="27">
        <v>16</v>
      </c>
    </row>
    <row r="184" spans="1:16" ht="25.5" x14ac:dyDescent="0.25">
      <c r="A184" s="44" t="s">
        <v>182</v>
      </c>
      <c r="B184" s="45" t="s">
        <v>55</v>
      </c>
      <c r="C184" s="32">
        <v>15.2</v>
      </c>
      <c r="D184" s="32">
        <v>10.5</v>
      </c>
      <c r="E184" s="32">
        <v>7.6</v>
      </c>
      <c r="F184" s="85">
        <f t="shared" ref="F184:F188" si="26">C184*4+D184*9+E184*4</f>
        <v>185.70000000000002</v>
      </c>
      <c r="G184" s="45" t="s">
        <v>56</v>
      </c>
      <c r="H184" s="32">
        <v>16</v>
      </c>
      <c r="I184" s="32">
        <v>12.9</v>
      </c>
      <c r="J184" s="32">
        <v>11.9</v>
      </c>
      <c r="K184" s="85">
        <f t="shared" ref="K184:K188" si="27">H184*4+I184*9+J184*4</f>
        <v>227.70000000000002</v>
      </c>
      <c r="L184" s="45" t="s">
        <v>57</v>
      </c>
      <c r="M184" s="32">
        <v>19.5</v>
      </c>
      <c r="N184" s="32">
        <v>14.4</v>
      </c>
      <c r="O184" s="32">
        <v>15.1</v>
      </c>
      <c r="P184" s="85">
        <f t="shared" ref="P184:P188" si="28">M184*4+N184*9+O184*4</f>
        <v>268</v>
      </c>
    </row>
    <row r="185" spans="1:16" x14ac:dyDescent="0.25">
      <c r="A185" s="109" t="s">
        <v>89</v>
      </c>
      <c r="B185" s="122">
        <v>20</v>
      </c>
      <c r="C185" s="111">
        <v>0.5</v>
      </c>
      <c r="D185" s="111">
        <v>3.7</v>
      </c>
      <c r="E185" s="111">
        <v>1.8</v>
      </c>
      <c r="F185" s="106">
        <v>42.1</v>
      </c>
      <c r="G185" s="122">
        <v>20</v>
      </c>
      <c r="H185" s="111">
        <v>0.5</v>
      </c>
      <c r="I185" s="111">
        <v>3.7</v>
      </c>
      <c r="J185" s="111">
        <v>1.8</v>
      </c>
      <c r="K185" s="106">
        <v>42.1</v>
      </c>
      <c r="L185" s="122">
        <v>20</v>
      </c>
      <c r="M185" s="111">
        <v>0.5</v>
      </c>
      <c r="N185" s="111">
        <v>3.7</v>
      </c>
      <c r="O185" s="111">
        <v>1.8</v>
      </c>
      <c r="P185" s="106">
        <v>42.1</v>
      </c>
    </row>
    <row r="186" spans="1:16" ht="25.5" x14ac:dyDescent="0.25">
      <c r="A186" s="109" t="s">
        <v>197</v>
      </c>
      <c r="B186" s="122">
        <v>130</v>
      </c>
      <c r="C186" s="111">
        <v>3.3</v>
      </c>
      <c r="D186" s="111">
        <v>5.5</v>
      </c>
      <c r="E186" s="111">
        <v>22.6</v>
      </c>
      <c r="F186" s="106">
        <f t="shared" si="26"/>
        <v>153.10000000000002</v>
      </c>
      <c r="G186" s="122">
        <v>150</v>
      </c>
      <c r="H186" s="111">
        <v>3.9</v>
      </c>
      <c r="I186" s="111">
        <v>5.5</v>
      </c>
      <c r="J186" s="111">
        <v>26.5</v>
      </c>
      <c r="K186" s="106">
        <f t="shared" si="27"/>
        <v>171.1</v>
      </c>
      <c r="L186" s="122">
        <v>180</v>
      </c>
      <c r="M186" s="111">
        <v>4.5</v>
      </c>
      <c r="N186" s="111">
        <v>6.6</v>
      </c>
      <c r="O186" s="111">
        <v>30.5</v>
      </c>
      <c r="P186" s="106">
        <f t="shared" si="28"/>
        <v>199.4</v>
      </c>
    </row>
    <row r="187" spans="1:16" x14ac:dyDescent="0.25">
      <c r="A187" s="164" t="s">
        <v>184</v>
      </c>
      <c r="B187" s="92">
        <v>200</v>
      </c>
      <c r="C187" s="93">
        <v>4.3</v>
      </c>
      <c r="D187" s="93">
        <v>3.8</v>
      </c>
      <c r="E187" s="93">
        <v>7.2</v>
      </c>
      <c r="F187" s="93">
        <v>53</v>
      </c>
      <c r="G187" s="92">
        <v>200</v>
      </c>
      <c r="H187" s="93">
        <v>4.3</v>
      </c>
      <c r="I187" s="93">
        <v>3.8</v>
      </c>
      <c r="J187" s="93">
        <v>7.2</v>
      </c>
      <c r="K187" s="93">
        <v>53</v>
      </c>
      <c r="L187" s="92">
        <v>200</v>
      </c>
      <c r="M187" s="93">
        <v>4.3</v>
      </c>
      <c r="N187" s="93">
        <v>3.8</v>
      </c>
      <c r="O187" s="93">
        <v>7.2</v>
      </c>
      <c r="P187" s="93">
        <v>53</v>
      </c>
    </row>
    <row r="188" spans="1:16" x14ac:dyDescent="0.25">
      <c r="A188" s="44" t="s">
        <v>4</v>
      </c>
      <c r="B188" s="45">
        <v>30</v>
      </c>
      <c r="C188" s="32">
        <v>2.2000000000000002</v>
      </c>
      <c r="D188" s="32">
        <v>0.3</v>
      </c>
      <c r="E188" s="32">
        <v>13.8</v>
      </c>
      <c r="F188" s="85">
        <f t="shared" si="26"/>
        <v>66.7</v>
      </c>
      <c r="G188" s="45">
        <v>50</v>
      </c>
      <c r="H188" s="32">
        <v>3.7</v>
      </c>
      <c r="I188" s="32">
        <v>0.5</v>
      </c>
      <c r="J188" s="32">
        <v>22.9</v>
      </c>
      <c r="K188" s="85">
        <f t="shared" si="27"/>
        <v>110.89999999999999</v>
      </c>
      <c r="L188" s="45">
        <v>50</v>
      </c>
      <c r="M188" s="32">
        <v>3.7</v>
      </c>
      <c r="N188" s="32">
        <v>0.5</v>
      </c>
      <c r="O188" s="32">
        <v>22.9</v>
      </c>
      <c r="P188" s="85">
        <f t="shared" si="28"/>
        <v>110.89999999999999</v>
      </c>
    </row>
    <row r="189" spans="1:16" x14ac:dyDescent="0.25">
      <c r="A189" s="49" t="s">
        <v>5</v>
      </c>
      <c r="B189" s="45">
        <f t="shared" ref="B189:P189" si="29">SUM(B184:B188)</f>
        <v>380</v>
      </c>
      <c r="C189" s="50">
        <f t="shared" si="29"/>
        <v>25.5</v>
      </c>
      <c r="D189" s="50">
        <f t="shared" si="29"/>
        <v>23.8</v>
      </c>
      <c r="E189" s="50">
        <f t="shared" si="29"/>
        <v>53</v>
      </c>
      <c r="F189" s="50">
        <f t="shared" si="29"/>
        <v>500.6</v>
      </c>
      <c r="G189" s="45">
        <f t="shared" si="29"/>
        <v>420</v>
      </c>
      <c r="H189" s="50">
        <f t="shared" si="29"/>
        <v>28.4</v>
      </c>
      <c r="I189" s="50">
        <f t="shared" si="29"/>
        <v>26.400000000000002</v>
      </c>
      <c r="J189" s="50">
        <f t="shared" si="29"/>
        <v>70.300000000000011</v>
      </c>
      <c r="K189" s="50">
        <f t="shared" si="29"/>
        <v>604.79999999999995</v>
      </c>
      <c r="L189" s="45">
        <f t="shared" si="29"/>
        <v>450</v>
      </c>
      <c r="M189" s="50">
        <f t="shared" si="29"/>
        <v>32.5</v>
      </c>
      <c r="N189" s="50">
        <f t="shared" si="29"/>
        <v>29.000000000000004</v>
      </c>
      <c r="O189" s="50">
        <f t="shared" si="29"/>
        <v>77.5</v>
      </c>
      <c r="P189" s="50">
        <f t="shared" si="29"/>
        <v>673.4</v>
      </c>
    </row>
    <row r="190" spans="1:16" x14ac:dyDescent="0.25">
      <c r="A190" s="51" t="s">
        <v>24</v>
      </c>
      <c r="B190" s="52"/>
      <c r="C190" s="86">
        <f>C189*4/F189</f>
        <v>0.20375549340791049</v>
      </c>
      <c r="D190" s="86">
        <f>D189*9/F189</f>
        <v>0.4278865361566121</v>
      </c>
      <c r="E190" s="86">
        <f>E189*4/F189</f>
        <v>0.42349180982820611</v>
      </c>
      <c r="F190" s="142">
        <f>F189/2000</f>
        <v>0.25030000000000002</v>
      </c>
      <c r="G190" s="52"/>
      <c r="H190" s="86">
        <f>H189*4/K189</f>
        <v>0.18783068783068785</v>
      </c>
      <c r="I190" s="86">
        <f>I189*9/K189</f>
        <v>0.3928571428571429</v>
      </c>
      <c r="J190" s="86">
        <f>J189*4/K189</f>
        <v>0.46494708994709005</v>
      </c>
      <c r="K190" s="142">
        <f>K189/2450</f>
        <v>0.24685714285714283</v>
      </c>
      <c r="L190" s="52"/>
      <c r="M190" s="86">
        <f>M189*4/P189</f>
        <v>0.19305019305019305</v>
      </c>
      <c r="N190" s="86">
        <f>N189*9/P189</f>
        <v>0.38758538758538769</v>
      </c>
      <c r="O190" s="86">
        <f>O189*4/P189</f>
        <v>0.46035046035046034</v>
      </c>
      <c r="P190" s="142">
        <f>P189/2700</f>
        <v>0.24940740740740741</v>
      </c>
    </row>
    <row r="191" spans="1:16" x14ac:dyDescent="0.25">
      <c r="A191" s="34"/>
      <c r="B191" s="35"/>
      <c r="C191" s="36"/>
      <c r="D191" s="36"/>
      <c r="E191" s="36"/>
      <c r="F191" s="36"/>
      <c r="G191" s="35"/>
      <c r="H191" s="36"/>
      <c r="I191" s="36"/>
      <c r="J191" s="36"/>
      <c r="K191" s="36"/>
      <c r="L191" s="35"/>
      <c r="M191" s="36"/>
      <c r="N191" s="36"/>
      <c r="O191" s="36"/>
      <c r="P191" s="1"/>
    </row>
    <row r="192" spans="1:16" ht="25.5" x14ac:dyDescent="0.25">
      <c r="A192" s="194" t="s">
        <v>26</v>
      </c>
      <c r="B192" s="45" t="s">
        <v>32</v>
      </c>
      <c r="C192" s="45" t="s">
        <v>33</v>
      </c>
      <c r="D192" s="45" t="s">
        <v>34</v>
      </c>
      <c r="E192" s="45" t="s">
        <v>35</v>
      </c>
      <c r="F192" s="45" t="s">
        <v>36</v>
      </c>
      <c r="G192" s="45" t="s">
        <v>37</v>
      </c>
      <c r="H192" s="45" t="s">
        <v>38</v>
      </c>
      <c r="I192" s="45" t="s">
        <v>39</v>
      </c>
      <c r="J192" s="45" t="s">
        <v>40</v>
      </c>
      <c r="K192" s="45" t="s">
        <v>41</v>
      </c>
      <c r="L192" s="45" t="s">
        <v>42</v>
      </c>
      <c r="M192" s="36"/>
      <c r="N192" s="36"/>
      <c r="O192" s="36"/>
      <c r="P192" s="1"/>
    </row>
    <row r="193" spans="1:16" x14ac:dyDescent="0.25">
      <c r="A193" s="44" t="s">
        <v>27</v>
      </c>
      <c r="B193" s="32">
        <v>265.8</v>
      </c>
      <c r="C193" s="32">
        <v>0.2</v>
      </c>
      <c r="D193" s="32">
        <v>4</v>
      </c>
      <c r="E193" s="32">
        <v>9.5</v>
      </c>
      <c r="F193" s="32">
        <v>0.2</v>
      </c>
      <c r="G193" s="32">
        <v>0.3</v>
      </c>
      <c r="H193" s="32">
        <v>6.9</v>
      </c>
      <c r="I193" s="32">
        <v>0.2</v>
      </c>
      <c r="J193" s="32">
        <v>42.1</v>
      </c>
      <c r="K193" s="32">
        <v>1.2</v>
      </c>
      <c r="L193" s="32">
        <v>5.4</v>
      </c>
      <c r="M193" s="36"/>
      <c r="N193" s="36"/>
      <c r="O193" s="36"/>
      <c r="P193" s="1"/>
    </row>
    <row r="194" spans="1:16" x14ac:dyDescent="0.25">
      <c r="A194" s="44" t="s">
        <v>25</v>
      </c>
      <c r="B194" s="32">
        <v>318.2</v>
      </c>
      <c r="C194" s="32">
        <v>0.2</v>
      </c>
      <c r="D194" s="32">
        <v>4.0999999999999996</v>
      </c>
      <c r="E194" s="32">
        <v>8.4</v>
      </c>
      <c r="F194" s="32">
        <v>0.3</v>
      </c>
      <c r="G194" s="32">
        <v>0.3</v>
      </c>
      <c r="H194" s="32">
        <v>8.3000000000000007</v>
      </c>
      <c r="I194" s="32">
        <v>0.4</v>
      </c>
      <c r="J194" s="32">
        <v>51.9</v>
      </c>
      <c r="K194" s="32">
        <v>1.4</v>
      </c>
      <c r="L194" s="32">
        <v>6.1</v>
      </c>
      <c r="M194" s="36"/>
      <c r="N194" s="36"/>
      <c r="O194" s="36"/>
      <c r="P194" s="1"/>
    </row>
    <row r="195" spans="1:16" x14ac:dyDescent="0.25">
      <c r="A195" s="44" t="s">
        <v>28</v>
      </c>
      <c r="B195" s="32">
        <v>382.7</v>
      </c>
      <c r="C195" s="32">
        <v>0.2</v>
      </c>
      <c r="D195" s="32">
        <v>5</v>
      </c>
      <c r="E195" s="32">
        <v>9.1</v>
      </c>
      <c r="F195" s="32">
        <v>0.3</v>
      </c>
      <c r="G195" s="32">
        <v>0.1</v>
      </c>
      <c r="H195" s="32">
        <v>8.6</v>
      </c>
      <c r="I195" s="32">
        <v>0.5</v>
      </c>
      <c r="J195" s="32">
        <v>54</v>
      </c>
      <c r="K195" s="32">
        <v>1.4</v>
      </c>
      <c r="L195" s="32">
        <v>6.5</v>
      </c>
      <c r="M195" s="36"/>
      <c r="N195" s="36"/>
      <c r="O195" s="36"/>
      <c r="P195" s="1"/>
    </row>
    <row r="196" spans="1:16" ht="25.5" x14ac:dyDescent="0.25">
      <c r="A196" s="194" t="s">
        <v>29</v>
      </c>
      <c r="B196" s="45" t="s">
        <v>44</v>
      </c>
      <c r="C196" s="45" t="s">
        <v>45</v>
      </c>
      <c r="D196" s="45" t="s">
        <v>46</v>
      </c>
      <c r="E196" s="45" t="s">
        <v>47</v>
      </c>
      <c r="F196" s="45" t="s">
        <v>48</v>
      </c>
      <c r="G196" s="45" t="s">
        <v>49</v>
      </c>
      <c r="H196" s="36"/>
      <c r="I196" s="289" t="s">
        <v>43</v>
      </c>
      <c r="J196" s="288"/>
      <c r="K196" s="36"/>
      <c r="L196" s="38"/>
      <c r="M196" s="36"/>
      <c r="N196" s="36"/>
      <c r="O196" s="36"/>
      <c r="P196" s="1"/>
    </row>
    <row r="197" spans="1:16" ht="15" customHeight="1" x14ac:dyDescent="0.25">
      <c r="A197" s="44" t="s">
        <v>27</v>
      </c>
      <c r="B197" s="32">
        <v>628.5</v>
      </c>
      <c r="C197" s="32">
        <v>175.8</v>
      </c>
      <c r="D197" s="32">
        <v>62.8</v>
      </c>
      <c r="E197" s="32">
        <v>296</v>
      </c>
      <c r="F197" s="32">
        <v>3</v>
      </c>
      <c r="G197" s="48">
        <v>0.3</v>
      </c>
      <c r="H197" s="39"/>
      <c r="I197" s="292">
        <v>6.3</v>
      </c>
      <c r="J197" s="288"/>
      <c r="K197" s="36"/>
      <c r="L197" s="38"/>
      <c r="M197" s="36"/>
      <c r="N197" s="36"/>
      <c r="O197" s="36"/>
      <c r="P197" s="1"/>
    </row>
    <row r="198" spans="1:16" ht="15" customHeight="1" x14ac:dyDescent="0.25">
      <c r="A198" s="44" t="s">
        <v>25</v>
      </c>
      <c r="B198" s="32">
        <v>759.2</v>
      </c>
      <c r="C198" s="32">
        <v>195.2</v>
      </c>
      <c r="D198" s="32">
        <v>78.400000000000006</v>
      </c>
      <c r="E198" s="32">
        <v>366</v>
      </c>
      <c r="F198" s="32">
        <v>3.6</v>
      </c>
      <c r="G198" s="32">
        <v>0.4</v>
      </c>
      <c r="H198" s="39"/>
      <c r="I198" s="292">
        <v>9.1</v>
      </c>
      <c r="J198" s="288"/>
      <c r="K198" s="36"/>
      <c r="L198" s="38"/>
      <c r="M198" s="36"/>
      <c r="N198" s="36"/>
      <c r="O198" s="36"/>
      <c r="P198" s="1"/>
    </row>
    <row r="199" spans="1:16" ht="15" customHeight="1" x14ac:dyDescent="0.25">
      <c r="A199" s="44" t="s">
        <v>28</v>
      </c>
      <c r="B199" s="32">
        <v>793.9</v>
      </c>
      <c r="C199" s="32">
        <v>197.8</v>
      </c>
      <c r="D199" s="32">
        <v>82.6</v>
      </c>
      <c r="E199" s="32">
        <v>379.2</v>
      </c>
      <c r="F199" s="32">
        <v>3.8</v>
      </c>
      <c r="G199" s="32">
        <v>0.4</v>
      </c>
      <c r="H199" s="39"/>
      <c r="I199" s="292">
        <v>10</v>
      </c>
      <c r="J199" s="288"/>
      <c r="K199" s="36"/>
      <c r="L199" s="38"/>
      <c r="M199" s="36"/>
      <c r="N199" s="36"/>
      <c r="O199" s="36"/>
      <c r="P199" s="1"/>
    </row>
    <row r="200" spans="1:16" ht="17.649999999999999" customHeight="1" x14ac:dyDescent="0.25">
      <c r="A200" s="28"/>
      <c r="B200" s="39"/>
      <c r="C200" s="39"/>
      <c r="D200" s="39"/>
      <c r="E200" s="39"/>
      <c r="F200" s="39"/>
      <c r="G200" s="39"/>
      <c r="H200" s="39"/>
      <c r="I200" s="39"/>
      <c r="J200" s="4"/>
      <c r="K200" s="36"/>
      <c r="L200" s="38"/>
      <c r="M200" s="36"/>
      <c r="N200" s="36"/>
      <c r="O200" s="36"/>
      <c r="P200" s="1"/>
    </row>
    <row r="201" spans="1:16" ht="18.399999999999999" customHeight="1" x14ac:dyDescent="0.25">
      <c r="A201" s="4"/>
      <c r="B201" s="11"/>
      <c r="C201" s="11"/>
      <c r="D201" s="11"/>
      <c r="E201" s="11"/>
      <c r="F201" s="11"/>
      <c r="G201" s="11"/>
      <c r="H201" s="28"/>
      <c r="I201" s="28"/>
      <c r="J201" s="28"/>
      <c r="K201" s="28"/>
      <c r="L201" s="28"/>
      <c r="M201" s="28"/>
      <c r="N201" s="28"/>
      <c r="O201" s="28"/>
      <c r="P201" s="4"/>
    </row>
    <row r="202" spans="1:16" ht="18.399999999999999" customHeight="1" x14ac:dyDescent="0.25">
      <c r="A202" s="74"/>
      <c r="B202" s="39"/>
      <c r="C202" s="39"/>
      <c r="D202" s="39"/>
      <c r="E202" s="39"/>
      <c r="F202" s="39"/>
      <c r="G202" s="39"/>
      <c r="H202" s="39"/>
      <c r="I202" s="39"/>
      <c r="J202" s="39"/>
      <c r="K202" s="36"/>
      <c r="L202" s="38"/>
      <c r="M202" s="36"/>
      <c r="N202" s="36"/>
      <c r="O202" s="36"/>
      <c r="P202" s="1"/>
    </row>
    <row r="203" spans="1:16" x14ac:dyDescent="0.25">
      <c r="A203" s="74"/>
      <c r="B203" s="39"/>
      <c r="C203" s="39"/>
      <c r="D203" s="39"/>
      <c r="E203" s="39"/>
      <c r="F203" s="39"/>
      <c r="G203" s="39"/>
      <c r="H203" s="39"/>
      <c r="I203" s="39"/>
      <c r="J203" s="39"/>
      <c r="K203" s="36"/>
      <c r="L203" s="38"/>
      <c r="M203" s="36"/>
      <c r="N203" s="36"/>
      <c r="O203" s="36"/>
      <c r="P203" s="1"/>
    </row>
    <row r="204" spans="1:16" x14ac:dyDescent="0.25">
      <c r="A204" s="4"/>
      <c r="B204" s="11"/>
      <c r="C204" s="11"/>
      <c r="D204" s="11"/>
      <c r="E204" s="11"/>
      <c r="F204" s="11"/>
      <c r="G204" s="11"/>
      <c r="H204" s="28"/>
      <c r="I204" s="28"/>
      <c r="J204" s="28"/>
      <c r="K204" s="28"/>
      <c r="L204" s="28"/>
      <c r="M204" s="28"/>
      <c r="N204" s="28"/>
      <c r="O204" s="28"/>
      <c r="P204" s="4"/>
    </row>
    <row r="205" spans="1:16" x14ac:dyDescent="0.25">
      <c r="A205" s="74"/>
      <c r="B205" s="39"/>
      <c r="C205" s="39"/>
      <c r="D205" s="39"/>
      <c r="E205" s="39"/>
      <c r="F205" s="39"/>
      <c r="G205" s="39"/>
      <c r="H205" s="39"/>
      <c r="I205" s="39"/>
      <c r="J205" s="39"/>
      <c r="K205" s="36"/>
      <c r="L205" s="38"/>
      <c r="M205" s="36"/>
      <c r="N205" s="36"/>
      <c r="O205" s="36"/>
      <c r="P205" s="1"/>
    </row>
    <row r="206" spans="1:16" x14ac:dyDescent="0.25">
      <c r="A206" s="74"/>
      <c r="B206" s="39"/>
      <c r="C206" s="39"/>
      <c r="D206" s="39"/>
      <c r="E206" s="39"/>
      <c r="F206" s="39"/>
      <c r="G206" s="39"/>
      <c r="H206" s="39"/>
      <c r="I206" s="39"/>
      <c r="J206" s="39"/>
      <c r="K206" s="36"/>
      <c r="L206" s="38"/>
      <c r="M206" s="36"/>
      <c r="N206" s="36"/>
      <c r="O206" s="36"/>
      <c r="P206" s="1"/>
    </row>
    <row r="207" spans="1:16" x14ac:dyDescent="0.25">
      <c r="A207" s="74"/>
      <c r="B207" s="39"/>
      <c r="C207" s="39"/>
      <c r="D207" s="39"/>
      <c r="E207" s="39"/>
      <c r="F207" s="39"/>
      <c r="G207" s="39"/>
      <c r="H207" s="39"/>
      <c r="I207" s="39"/>
      <c r="J207" s="39"/>
      <c r="K207" s="36"/>
      <c r="L207" s="38"/>
      <c r="M207" s="36"/>
      <c r="N207" s="36"/>
      <c r="O207" s="36"/>
      <c r="P207" s="1"/>
    </row>
    <row r="208" spans="1:16" x14ac:dyDescent="0.25">
      <c r="A208" s="28"/>
      <c r="B208" s="28"/>
      <c r="C208" s="36"/>
      <c r="D208" s="36"/>
      <c r="E208" s="36"/>
      <c r="F208" s="36"/>
      <c r="G208" s="35"/>
      <c r="H208" s="36"/>
      <c r="I208" s="36"/>
      <c r="J208" s="36"/>
      <c r="K208" s="36"/>
      <c r="L208" s="35"/>
      <c r="M208" s="36"/>
      <c r="N208" s="36"/>
      <c r="O208" s="36"/>
      <c r="P208" s="1"/>
    </row>
    <row r="209" spans="1:17" x14ac:dyDescent="0.25">
      <c r="A209" s="74"/>
      <c r="B209" s="39"/>
      <c r="C209" s="39"/>
      <c r="D209" s="39"/>
      <c r="E209" s="39"/>
      <c r="F209" s="39"/>
      <c r="G209" s="39"/>
      <c r="H209" s="39"/>
      <c r="I209" s="39"/>
      <c r="J209" s="39"/>
      <c r="K209" s="36"/>
      <c r="L209" s="38"/>
      <c r="M209" s="36"/>
      <c r="N209" s="36"/>
      <c r="O209" s="36"/>
      <c r="P209" s="1"/>
    </row>
    <row r="210" spans="1:17" x14ac:dyDescent="0.25">
      <c r="A210" s="4"/>
      <c r="B210" s="11"/>
      <c r="C210" s="11"/>
      <c r="D210" s="11"/>
      <c r="E210" s="11"/>
      <c r="F210" s="11"/>
      <c r="G210" s="11"/>
      <c r="H210" s="28"/>
      <c r="I210" s="28"/>
      <c r="J210" s="28"/>
      <c r="K210" s="28"/>
      <c r="L210" s="28"/>
      <c r="M210" s="28"/>
      <c r="N210" s="28"/>
      <c r="O210" s="28"/>
      <c r="P210" s="4"/>
    </row>
    <row r="211" spans="1:17" x14ac:dyDescent="0.25">
      <c r="A211" s="190" t="s">
        <v>72</v>
      </c>
      <c r="B211" s="11"/>
      <c r="C211" s="11"/>
      <c r="D211" s="11"/>
      <c r="E211" s="11"/>
      <c r="F211" s="11"/>
      <c r="G211" s="11"/>
      <c r="H211" s="28"/>
      <c r="I211" s="28"/>
      <c r="J211" s="28"/>
      <c r="K211" s="28"/>
      <c r="L211" s="28"/>
      <c r="M211" s="28"/>
      <c r="N211" s="28"/>
      <c r="O211" s="28"/>
      <c r="P211" s="4"/>
    </row>
    <row r="212" spans="1:17" x14ac:dyDescent="0.25">
      <c r="A212" s="192" t="s">
        <v>12</v>
      </c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10"/>
    </row>
    <row r="213" spans="1:17" x14ac:dyDescent="0.25">
      <c r="A213" s="83">
        <v>1</v>
      </c>
      <c r="B213" s="27">
        <v>2</v>
      </c>
      <c r="C213" s="27">
        <v>3</v>
      </c>
      <c r="D213" s="27">
        <v>4</v>
      </c>
      <c r="E213" s="27">
        <v>5</v>
      </c>
      <c r="F213" s="27">
        <v>6</v>
      </c>
      <c r="G213" s="27">
        <v>7</v>
      </c>
      <c r="H213" s="27">
        <v>8</v>
      </c>
      <c r="I213" s="27">
        <v>9</v>
      </c>
      <c r="J213" s="27">
        <v>10</v>
      </c>
      <c r="K213" s="27">
        <v>11</v>
      </c>
      <c r="L213" s="27">
        <v>12</v>
      </c>
      <c r="M213" s="27">
        <v>13</v>
      </c>
      <c r="N213" s="27">
        <v>14</v>
      </c>
      <c r="O213" s="27">
        <v>15</v>
      </c>
      <c r="P213" s="27">
        <v>16</v>
      </c>
    </row>
    <row r="214" spans="1:17" x14ac:dyDescent="0.25">
      <c r="A214" s="120" t="s">
        <v>195</v>
      </c>
      <c r="B214" s="92">
        <v>120</v>
      </c>
      <c r="C214" s="121">
        <v>0.8</v>
      </c>
      <c r="D214" s="121">
        <v>0.1</v>
      </c>
      <c r="E214" s="121">
        <v>4.0999999999999996</v>
      </c>
      <c r="F214" s="121">
        <v>20.9</v>
      </c>
      <c r="G214" s="121">
        <v>80</v>
      </c>
      <c r="H214" s="121">
        <v>1</v>
      </c>
      <c r="I214" s="121">
        <v>0.2</v>
      </c>
      <c r="J214" s="121">
        <v>5.7</v>
      </c>
      <c r="K214" s="121">
        <v>29</v>
      </c>
      <c r="L214" s="92">
        <v>100</v>
      </c>
      <c r="M214" s="121">
        <v>1.3</v>
      </c>
      <c r="N214" s="121">
        <v>0.2</v>
      </c>
      <c r="O214" s="121">
        <v>7</v>
      </c>
      <c r="P214" s="121">
        <v>36</v>
      </c>
    </row>
    <row r="215" spans="1:17" x14ac:dyDescent="0.25">
      <c r="A215" s="109" t="s">
        <v>163</v>
      </c>
      <c r="B215" s="122">
        <v>70</v>
      </c>
      <c r="C215" s="111">
        <v>17.7</v>
      </c>
      <c r="D215" s="111">
        <v>3.1</v>
      </c>
      <c r="E215" s="111">
        <v>7.9</v>
      </c>
      <c r="F215" s="111">
        <v>132.19999999999999</v>
      </c>
      <c r="G215" s="122">
        <v>90</v>
      </c>
      <c r="H215" s="111">
        <v>20.05</v>
      </c>
      <c r="I215" s="111">
        <v>2.66</v>
      </c>
      <c r="J215" s="111">
        <v>7.95</v>
      </c>
      <c r="K215" s="106">
        <f t="shared" ref="K215:K219" si="30">H215*4+I215*9+J215*4</f>
        <v>135.94</v>
      </c>
      <c r="L215" s="122">
        <v>100</v>
      </c>
      <c r="M215" s="111">
        <v>23.9</v>
      </c>
      <c r="N215" s="111">
        <v>4.2</v>
      </c>
      <c r="O215" s="111">
        <v>17.600000000000001</v>
      </c>
      <c r="P215" s="106">
        <f t="shared" ref="P215:P219" si="31">M215*4+N215*9+O215*4</f>
        <v>203.8</v>
      </c>
    </row>
    <row r="216" spans="1:17" ht="15.4" customHeight="1" x14ac:dyDescent="0.25">
      <c r="A216" s="125" t="s">
        <v>89</v>
      </c>
      <c r="B216" s="122">
        <v>20</v>
      </c>
      <c r="C216" s="111">
        <v>0.49</v>
      </c>
      <c r="D216" s="111">
        <v>3.68</v>
      </c>
      <c r="E216" s="111">
        <v>1.8</v>
      </c>
      <c r="F216" s="111">
        <v>42</v>
      </c>
      <c r="G216" s="122">
        <v>20</v>
      </c>
      <c r="H216" s="111">
        <v>0.49</v>
      </c>
      <c r="I216" s="111">
        <v>3.68</v>
      </c>
      <c r="J216" s="111">
        <v>1.8</v>
      </c>
      <c r="K216" s="106">
        <f t="shared" si="30"/>
        <v>42.280000000000008</v>
      </c>
      <c r="L216" s="122">
        <v>20</v>
      </c>
      <c r="M216" s="111">
        <v>0.49</v>
      </c>
      <c r="N216" s="111">
        <v>3.68</v>
      </c>
      <c r="O216" s="111">
        <v>1.8</v>
      </c>
      <c r="P216" s="106">
        <f t="shared" si="31"/>
        <v>42.280000000000008</v>
      </c>
    </row>
    <row r="217" spans="1:17" x14ac:dyDescent="0.25">
      <c r="A217" s="125" t="s">
        <v>67</v>
      </c>
      <c r="B217" s="122">
        <v>130</v>
      </c>
      <c r="C217" s="126">
        <v>13.5</v>
      </c>
      <c r="D217" s="123">
        <v>3.7</v>
      </c>
      <c r="E217" s="123">
        <v>23.5</v>
      </c>
      <c r="F217" s="123">
        <v>192</v>
      </c>
      <c r="G217" s="122">
        <v>150</v>
      </c>
      <c r="H217" s="126">
        <v>15.8</v>
      </c>
      <c r="I217" s="123">
        <v>4.5999999999999996</v>
      </c>
      <c r="J217" s="123">
        <v>27.5</v>
      </c>
      <c r="K217" s="106">
        <f t="shared" si="30"/>
        <v>214.6</v>
      </c>
      <c r="L217" s="122">
        <v>180</v>
      </c>
      <c r="M217" s="126">
        <v>19.100000000000001</v>
      </c>
      <c r="N217" s="123">
        <v>4.8</v>
      </c>
      <c r="O217" s="123">
        <v>33.4</v>
      </c>
      <c r="P217" s="106">
        <f t="shared" si="31"/>
        <v>253.2</v>
      </c>
      <c r="Q217" s="109"/>
    </row>
    <row r="218" spans="1:17" ht="13.9" customHeight="1" x14ac:dyDescent="0.25">
      <c r="A218" s="109" t="s">
        <v>143</v>
      </c>
      <c r="B218" s="122">
        <v>200</v>
      </c>
      <c r="C218" s="111">
        <v>0.3</v>
      </c>
      <c r="D218" s="111">
        <v>0.1</v>
      </c>
      <c r="E218" s="111">
        <v>15.6</v>
      </c>
      <c r="F218" s="111">
        <v>68.5</v>
      </c>
      <c r="G218" s="122">
        <v>200</v>
      </c>
      <c r="H218" s="111">
        <v>0.3</v>
      </c>
      <c r="I218" s="111">
        <v>0.1</v>
      </c>
      <c r="J218" s="111">
        <v>15.6</v>
      </c>
      <c r="K218" s="106">
        <v>68.5</v>
      </c>
      <c r="L218" s="122">
        <v>200</v>
      </c>
      <c r="M218" s="111">
        <v>0.3</v>
      </c>
      <c r="N218" s="111">
        <v>0.1</v>
      </c>
      <c r="O218" s="111">
        <v>15.6</v>
      </c>
      <c r="P218" s="106">
        <v>68.5</v>
      </c>
    </row>
    <row r="219" spans="1:17" ht="15.4" customHeight="1" x14ac:dyDescent="0.25">
      <c r="A219" s="44" t="s">
        <v>4</v>
      </c>
      <c r="B219" s="45">
        <v>30</v>
      </c>
      <c r="C219" s="32">
        <v>2.2000000000000002</v>
      </c>
      <c r="D219" s="32">
        <v>0.3</v>
      </c>
      <c r="E219" s="32">
        <v>13.8</v>
      </c>
      <c r="F219" s="32">
        <v>67.5</v>
      </c>
      <c r="G219" s="45">
        <v>50</v>
      </c>
      <c r="H219" s="32">
        <v>3.7</v>
      </c>
      <c r="I219" s="32">
        <v>0.5</v>
      </c>
      <c r="J219" s="32">
        <v>22.9</v>
      </c>
      <c r="K219" s="85">
        <f t="shared" si="30"/>
        <v>110.89999999999999</v>
      </c>
      <c r="L219" s="45">
        <v>50</v>
      </c>
      <c r="M219" s="32">
        <v>3.7</v>
      </c>
      <c r="N219" s="32">
        <v>0.5</v>
      </c>
      <c r="O219" s="32">
        <v>22.9</v>
      </c>
      <c r="P219" s="85">
        <f t="shared" si="31"/>
        <v>110.89999999999999</v>
      </c>
    </row>
    <row r="220" spans="1:17" ht="15.4" customHeight="1" x14ac:dyDescent="0.25">
      <c r="A220" s="49" t="s">
        <v>5</v>
      </c>
      <c r="B220" s="45">
        <f>SUM(B215:B219)</f>
        <v>450</v>
      </c>
      <c r="C220" s="50">
        <f>SUM(C214:C219)</f>
        <v>34.989999999999995</v>
      </c>
      <c r="D220" s="50">
        <f t="shared" ref="D220:F220" si="32">SUM(D214:D219)</f>
        <v>10.980000000000002</v>
      </c>
      <c r="E220" s="50">
        <f t="shared" si="32"/>
        <v>66.7</v>
      </c>
      <c r="F220" s="50">
        <f t="shared" si="32"/>
        <v>523.1</v>
      </c>
      <c r="G220" s="45">
        <f>SUM(G215:G219)</f>
        <v>510</v>
      </c>
      <c r="H220" s="50">
        <f>SUM(H214:H219)</f>
        <v>41.34</v>
      </c>
      <c r="I220" s="50">
        <f t="shared" ref="I220:K220" si="33">SUM(I214:I219)</f>
        <v>11.74</v>
      </c>
      <c r="J220" s="50">
        <f t="shared" si="33"/>
        <v>81.45</v>
      </c>
      <c r="K220" s="50">
        <f t="shared" si="33"/>
        <v>601.22</v>
      </c>
      <c r="L220" s="45">
        <f>SUM(L215:L219)</f>
        <v>550</v>
      </c>
      <c r="M220" s="50">
        <f>SUM(M214:M219)</f>
        <v>48.79</v>
      </c>
      <c r="N220" s="50">
        <f t="shared" ref="N220:P220" si="34">SUM(N214:N219)</f>
        <v>13.479999999999999</v>
      </c>
      <c r="O220" s="50">
        <f t="shared" si="34"/>
        <v>98.299999999999983</v>
      </c>
      <c r="P220" s="50">
        <f t="shared" si="34"/>
        <v>714.68</v>
      </c>
    </row>
    <row r="221" spans="1:17" x14ac:dyDescent="0.25">
      <c r="A221" s="51" t="s">
        <v>24</v>
      </c>
      <c r="B221" s="52"/>
      <c r="C221" s="86">
        <f>C220*4/F220</f>
        <v>0.26755878417128653</v>
      </c>
      <c r="D221" s="86">
        <f>D220*9/F220</f>
        <v>0.18891225387115276</v>
      </c>
      <c r="E221" s="86">
        <f>E220*4/F220</f>
        <v>0.51003632192697379</v>
      </c>
      <c r="F221" s="142">
        <f>F220/2100</f>
        <v>0.24909523809523812</v>
      </c>
      <c r="G221" s="52"/>
      <c r="H221" s="86">
        <f>H220*4/K220</f>
        <v>0.27504075047403614</v>
      </c>
      <c r="I221" s="86">
        <f>I220*9/K220</f>
        <v>0.17574265659825022</v>
      </c>
      <c r="J221" s="86">
        <f>J220*4/K220</f>
        <v>0.54189814044775619</v>
      </c>
      <c r="K221" s="142">
        <f>K220/2450</f>
        <v>0.24539591836734695</v>
      </c>
      <c r="L221" s="52"/>
      <c r="M221" s="86">
        <f>M220*4/P220</f>
        <v>0.27307326355851569</v>
      </c>
      <c r="N221" s="86">
        <f>N220*9/P220</f>
        <v>0.16975429562881289</v>
      </c>
      <c r="O221" s="86">
        <f>O220*4/P220</f>
        <v>0.5501763026809201</v>
      </c>
      <c r="P221" s="142">
        <f>P220/2700</f>
        <v>0.26469629629629626</v>
      </c>
    </row>
    <row r="222" spans="1:17" x14ac:dyDescent="0.25">
      <c r="A222" s="34"/>
      <c r="B222" s="35"/>
      <c r="C222" s="36"/>
      <c r="D222" s="36"/>
      <c r="E222" s="36"/>
      <c r="F222" s="36"/>
      <c r="G222" s="35"/>
      <c r="H222" s="36"/>
      <c r="I222" s="36"/>
      <c r="J222" s="36"/>
      <c r="K222" s="36"/>
      <c r="L222" s="35"/>
      <c r="M222" s="36"/>
      <c r="N222" s="36"/>
      <c r="O222" s="36"/>
      <c r="P222" s="1"/>
    </row>
    <row r="223" spans="1:17" ht="25.5" x14ac:dyDescent="0.25">
      <c r="A223" s="49" t="s">
        <v>26</v>
      </c>
      <c r="B223" s="45" t="s">
        <v>32</v>
      </c>
      <c r="C223" s="45" t="s">
        <v>33</v>
      </c>
      <c r="D223" s="45" t="s">
        <v>34</v>
      </c>
      <c r="E223" s="45" t="s">
        <v>35</v>
      </c>
      <c r="F223" s="45" t="s">
        <v>36</v>
      </c>
      <c r="G223" s="45" t="s">
        <v>37</v>
      </c>
      <c r="H223" s="45" t="s">
        <v>38</v>
      </c>
      <c r="I223" s="45" t="s">
        <v>39</v>
      </c>
      <c r="J223" s="45" t="s">
        <v>40</v>
      </c>
      <c r="K223" s="45" t="s">
        <v>41</v>
      </c>
      <c r="L223" s="45" t="s">
        <v>42</v>
      </c>
      <c r="M223" s="36"/>
      <c r="N223" s="36"/>
      <c r="O223" s="36"/>
      <c r="P223" s="1"/>
    </row>
    <row r="224" spans="1:17" x14ac:dyDescent="0.25">
      <c r="A224" s="44" t="s">
        <v>27</v>
      </c>
      <c r="B224" s="41">
        <v>154.9</v>
      </c>
      <c r="C224" s="41">
        <v>0.65</v>
      </c>
      <c r="D224" s="41">
        <v>4.4000000000000004</v>
      </c>
      <c r="E224" s="41">
        <v>58.39</v>
      </c>
      <c r="F224" s="41">
        <v>0.51</v>
      </c>
      <c r="G224" s="41">
        <v>0.63</v>
      </c>
      <c r="H224" s="41">
        <v>18.309999999999999</v>
      </c>
      <c r="I224" s="41">
        <v>0.6</v>
      </c>
      <c r="J224" s="41">
        <v>117.68</v>
      </c>
      <c r="K224" s="41">
        <v>1.3</v>
      </c>
      <c r="L224" s="41">
        <v>17.66</v>
      </c>
      <c r="M224" s="36"/>
      <c r="N224" s="36"/>
      <c r="O224" s="36"/>
      <c r="P224" s="1"/>
    </row>
    <row r="225" spans="1:16" x14ac:dyDescent="0.25">
      <c r="A225" s="44" t="s">
        <v>25</v>
      </c>
      <c r="B225" s="41">
        <v>171.3</v>
      </c>
      <c r="C225" s="41">
        <v>0.65</v>
      </c>
      <c r="D225" s="55">
        <v>4.45</v>
      </c>
      <c r="E225" s="41">
        <v>67.58</v>
      </c>
      <c r="F225" s="11">
        <v>0.57999999999999996</v>
      </c>
      <c r="G225" s="41">
        <v>0.63</v>
      </c>
      <c r="H225" s="41">
        <v>19.91</v>
      </c>
      <c r="I225" s="41">
        <v>0.7</v>
      </c>
      <c r="J225" s="41">
        <v>135.78</v>
      </c>
      <c r="K225" s="41" t="s">
        <v>164</v>
      </c>
      <c r="L225" s="41">
        <v>18.559999999999999</v>
      </c>
      <c r="M225" s="36"/>
      <c r="N225" s="36"/>
      <c r="O225" s="36"/>
      <c r="P225" s="1"/>
    </row>
    <row r="226" spans="1:16" x14ac:dyDescent="0.25">
      <c r="A226" s="44" t="s">
        <v>28</v>
      </c>
      <c r="B226" s="41">
        <v>171</v>
      </c>
      <c r="C226" s="41">
        <v>1.1499999999999999</v>
      </c>
      <c r="D226" s="55">
        <v>6.9</v>
      </c>
      <c r="E226" s="41">
        <v>80.98</v>
      </c>
      <c r="F226" s="41">
        <v>1.06</v>
      </c>
      <c r="G226" s="41">
        <v>0.73</v>
      </c>
      <c r="H226" s="41">
        <v>23.21</v>
      </c>
      <c r="I226" s="41">
        <v>0.8</v>
      </c>
      <c r="J226" s="41">
        <v>159.88</v>
      </c>
      <c r="K226" s="61">
        <v>45748</v>
      </c>
      <c r="L226" s="41">
        <v>22.56</v>
      </c>
      <c r="M226" s="36"/>
      <c r="N226" s="36"/>
      <c r="O226" s="36"/>
      <c r="P226" s="1"/>
    </row>
    <row r="227" spans="1:16" ht="25.5" x14ac:dyDescent="0.25">
      <c r="A227" s="49" t="s">
        <v>29</v>
      </c>
      <c r="B227" s="56" t="s">
        <v>44</v>
      </c>
      <c r="C227" s="56" t="s">
        <v>45</v>
      </c>
      <c r="D227" s="56" t="s">
        <v>46</v>
      </c>
      <c r="E227" s="56" t="s">
        <v>47</v>
      </c>
      <c r="F227" s="56" t="s">
        <v>48</v>
      </c>
      <c r="G227" s="56" t="s">
        <v>49</v>
      </c>
      <c r="H227" s="36"/>
      <c r="I227" s="289" t="s">
        <v>43</v>
      </c>
      <c r="J227" s="288"/>
      <c r="K227" s="36"/>
      <c r="L227" s="38"/>
      <c r="M227" s="36"/>
      <c r="N227" s="36"/>
      <c r="O227" s="36"/>
      <c r="P227" s="1"/>
    </row>
    <row r="228" spans="1:16" x14ac:dyDescent="0.25">
      <c r="A228" s="44" t="s">
        <v>27</v>
      </c>
      <c r="B228" s="55" t="s">
        <v>165</v>
      </c>
      <c r="C228" s="41">
        <v>307.51</v>
      </c>
      <c r="D228" s="41">
        <v>157.35</v>
      </c>
      <c r="E228" s="41">
        <v>635.83000000000004</v>
      </c>
      <c r="F228" s="41">
        <v>8.9700000000000006</v>
      </c>
      <c r="G228" s="41" t="s">
        <v>166</v>
      </c>
      <c r="H228" s="39"/>
      <c r="I228" s="301">
        <v>17.84</v>
      </c>
      <c r="J228" s="288"/>
      <c r="K228" s="36"/>
      <c r="L228" s="38"/>
      <c r="M228" s="1"/>
      <c r="N228" s="1"/>
      <c r="O228" s="1"/>
      <c r="P228" s="1"/>
    </row>
    <row r="229" spans="1:16" x14ac:dyDescent="0.25">
      <c r="A229" s="44" t="s">
        <v>25</v>
      </c>
      <c r="B229" s="41" t="s">
        <v>167</v>
      </c>
      <c r="C229" s="41">
        <v>322.42</v>
      </c>
      <c r="D229" s="41">
        <v>179.15</v>
      </c>
      <c r="E229" s="41">
        <v>719.93</v>
      </c>
      <c r="F229" s="41">
        <v>9</v>
      </c>
      <c r="G229" s="41" t="s">
        <v>168</v>
      </c>
      <c r="H229" s="39"/>
      <c r="I229" s="287">
        <v>19.84</v>
      </c>
      <c r="J229" s="288"/>
      <c r="K229" s="36"/>
      <c r="L229" s="38"/>
      <c r="M229" s="36"/>
      <c r="N229" s="36"/>
      <c r="O229" s="36"/>
      <c r="P229" s="1"/>
    </row>
    <row r="230" spans="1:16" x14ac:dyDescent="0.25">
      <c r="A230" s="44" t="s">
        <v>28</v>
      </c>
      <c r="B230" s="41" t="s">
        <v>169</v>
      </c>
      <c r="C230" s="41">
        <v>338.71</v>
      </c>
      <c r="D230" s="41">
        <v>201.95</v>
      </c>
      <c r="E230" s="41">
        <v>801.73</v>
      </c>
      <c r="F230" s="41">
        <v>13.67</v>
      </c>
      <c r="G230" s="41">
        <v>0.9</v>
      </c>
      <c r="H230" s="39"/>
      <c r="I230" s="290">
        <v>23.44</v>
      </c>
      <c r="J230" s="288"/>
      <c r="K230" s="36"/>
      <c r="L230" s="38"/>
      <c r="M230" s="36"/>
      <c r="N230" s="36"/>
      <c r="O230" s="36"/>
      <c r="P230" s="1"/>
    </row>
    <row r="231" spans="1:16" x14ac:dyDescent="0.25">
      <c r="A231" s="4"/>
      <c r="B231" s="11"/>
      <c r="C231" s="11"/>
      <c r="D231" s="11"/>
      <c r="E231" s="11"/>
      <c r="F231" s="11"/>
      <c r="G231" s="11"/>
      <c r="H231" s="28"/>
      <c r="I231" s="28"/>
      <c r="J231" s="28"/>
      <c r="K231" s="28"/>
      <c r="L231" s="28"/>
      <c r="M231" s="28"/>
      <c r="N231" s="28"/>
      <c r="O231" s="28"/>
      <c r="P231" s="4"/>
    </row>
    <row r="232" spans="1:16" x14ac:dyDescent="0.25">
      <c r="A232" s="74"/>
      <c r="B232" s="39"/>
      <c r="C232" s="39"/>
      <c r="D232" s="39"/>
      <c r="E232" s="39"/>
      <c r="F232" s="39"/>
      <c r="G232" s="39"/>
      <c r="H232" s="39"/>
      <c r="I232" s="39"/>
      <c r="J232" s="39"/>
      <c r="K232" s="36"/>
      <c r="L232" s="38"/>
      <c r="M232" s="36"/>
      <c r="N232" s="36"/>
      <c r="O232" s="36"/>
      <c r="P232" s="1"/>
    </row>
    <row r="233" spans="1:16" x14ac:dyDescent="0.25">
      <c r="A233" s="74"/>
      <c r="B233" s="39"/>
      <c r="C233" s="39"/>
      <c r="D233" s="39"/>
      <c r="E233" s="39"/>
      <c r="F233" s="39"/>
      <c r="G233" s="39"/>
      <c r="H233" s="39"/>
      <c r="I233" s="39"/>
      <c r="J233" s="39"/>
      <c r="K233" s="36"/>
      <c r="L233" s="38"/>
      <c r="M233" s="36"/>
      <c r="N233" s="36"/>
      <c r="O233" s="36"/>
      <c r="P233" s="1"/>
    </row>
    <row r="234" spans="1:16" x14ac:dyDescent="0.25">
      <c r="A234" s="4"/>
      <c r="B234" s="11"/>
      <c r="C234" s="11"/>
      <c r="D234" s="11"/>
      <c r="E234" s="11"/>
      <c r="F234" s="11"/>
      <c r="G234" s="11"/>
      <c r="H234" s="28"/>
      <c r="I234" s="28"/>
      <c r="J234" s="28"/>
      <c r="K234" s="28"/>
      <c r="L234" s="28"/>
      <c r="M234" s="28"/>
      <c r="N234" s="28"/>
      <c r="O234" s="28"/>
      <c r="P234" s="4"/>
    </row>
    <row r="235" spans="1:16" x14ac:dyDescent="0.25">
      <c r="A235" s="74"/>
      <c r="B235" s="39"/>
      <c r="C235" s="39"/>
      <c r="D235" s="39"/>
      <c r="E235" s="39"/>
      <c r="F235" s="39"/>
      <c r="G235" s="39"/>
      <c r="H235" s="39"/>
      <c r="I235" s="39"/>
      <c r="J235" s="39"/>
      <c r="K235" s="36"/>
      <c r="L235" s="38"/>
      <c r="M235" s="36"/>
      <c r="N235" s="36"/>
      <c r="O235" s="36"/>
      <c r="P235" s="1"/>
    </row>
    <row r="236" spans="1:16" x14ac:dyDescent="0.25">
      <c r="A236" s="74"/>
      <c r="B236" s="39"/>
      <c r="C236" s="39"/>
      <c r="D236" s="39"/>
      <c r="E236" s="39"/>
      <c r="F236" s="39"/>
      <c r="G236" s="39"/>
      <c r="H236" s="39"/>
      <c r="I236" s="39"/>
      <c r="J236" s="39"/>
      <c r="K236" s="36"/>
      <c r="L236" s="38"/>
      <c r="M236" s="36"/>
      <c r="N236" s="36"/>
      <c r="O236" s="36"/>
      <c r="P236" s="1"/>
    </row>
    <row r="237" spans="1:16" x14ac:dyDescent="0.25">
      <c r="A237" s="74"/>
      <c r="B237" s="39"/>
      <c r="C237" s="39"/>
      <c r="D237" s="39"/>
      <c r="E237" s="39"/>
      <c r="F237" s="39"/>
      <c r="G237" s="39"/>
      <c r="H237" s="39"/>
      <c r="I237" s="39"/>
      <c r="J237" s="39"/>
      <c r="K237" s="36"/>
      <c r="L237" s="38"/>
      <c r="M237" s="36"/>
      <c r="N237" s="36"/>
      <c r="O237" s="36"/>
      <c r="P237" s="1"/>
    </row>
    <row r="238" spans="1:16" x14ac:dyDescent="0.25">
      <c r="A238" s="28"/>
      <c r="B238" s="28"/>
      <c r="C238" s="36"/>
      <c r="D238" s="36"/>
      <c r="E238" s="36"/>
      <c r="F238" s="36"/>
      <c r="G238" s="35"/>
      <c r="H238" s="36"/>
      <c r="I238" s="36"/>
      <c r="J238" s="36"/>
      <c r="K238" s="36"/>
      <c r="L238" s="35"/>
      <c r="M238" s="36"/>
      <c r="N238" s="36"/>
      <c r="O238" s="36"/>
      <c r="P238" s="1"/>
    </row>
    <row r="239" spans="1:16" x14ac:dyDescent="0.25">
      <c r="A239" s="74"/>
      <c r="B239" s="39"/>
      <c r="C239" s="39"/>
      <c r="D239" s="39"/>
      <c r="E239" s="39"/>
      <c r="F239" s="39"/>
      <c r="G239" s="39"/>
      <c r="H239" s="39"/>
      <c r="I239" s="39"/>
      <c r="J239" s="39"/>
      <c r="K239" s="36"/>
      <c r="L239" s="38"/>
      <c r="M239" s="36"/>
      <c r="N239" s="36"/>
      <c r="O239" s="36"/>
      <c r="P239" s="1"/>
    </row>
    <row r="240" spans="1:16" x14ac:dyDescent="0.25">
      <c r="A240" s="4"/>
      <c r="B240" s="11"/>
      <c r="C240" s="11"/>
      <c r="D240" s="11"/>
      <c r="E240" s="11"/>
      <c r="F240" s="11"/>
      <c r="G240" s="11"/>
      <c r="H240" s="28"/>
      <c r="I240" s="28"/>
      <c r="J240" s="28"/>
      <c r="K240" s="28"/>
      <c r="L240" s="28"/>
      <c r="M240" s="28"/>
      <c r="N240" s="28"/>
      <c r="O240" s="28"/>
      <c r="P240" s="4"/>
    </row>
    <row r="241" spans="1:16" x14ac:dyDescent="0.25">
      <c r="A241" s="4"/>
      <c r="B241" s="11"/>
      <c r="C241" s="11"/>
      <c r="D241" s="11"/>
      <c r="E241" s="11"/>
      <c r="F241" s="11"/>
      <c r="G241" s="11"/>
      <c r="H241" s="28"/>
      <c r="I241" s="28"/>
      <c r="J241" s="28"/>
      <c r="K241" s="28"/>
      <c r="L241" s="28"/>
      <c r="M241" s="28"/>
      <c r="N241" s="28"/>
      <c r="O241" s="28"/>
      <c r="P241" s="4"/>
    </row>
    <row r="242" spans="1:16" ht="14.25" customHeight="1" x14ac:dyDescent="0.25">
      <c r="A242" s="4"/>
      <c r="B242" s="11"/>
      <c r="C242" s="11"/>
      <c r="D242" s="11"/>
      <c r="E242" s="11"/>
      <c r="F242" s="11"/>
      <c r="G242" s="11"/>
      <c r="H242" s="28"/>
      <c r="I242" s="28"/>
      <c r="J242" s="28"/>
      <c r="K242" s="28"/>
      <c r="L242" s="28"/>
      <c r="M242" s="28"/>
      <c r="N242" s="28"/>
      <c r="O242" s="28"/>
      <c r="P242" s="4"/>
    </row>
    <row r="243" spans="1:16" ht="16.149999999999999" customHeight="1" x14ac:dyDescent="0.25">
      <c r="A243" s="190" t="s">
        <v>72</v>
      </c>
      <c r="B243" s="35"/>
      <c r="C243" s="36"/>
      <c r="D243" s="36"/>
      <c r="E243" s="36"/>
      <c r="F243" s="36"/>
      <c r="G243" s="35"/>
      <c r="H243" s="36"/>
      <c r="I243" s="36"/>
      <c r="J243" s="36"/>
      <c r="K243" s="36"/>
      <c r="L243" s="35"/>
      <c r="M243" s="36"/>
      <c r="N243" s="36"/>
      <c r="O243" s="36"/>
      <c r="P243" s="1"/>
    </row>
    <row r="244" spans="1:16" ht="17.25" customHeight="1" x14ac:dyDescent="0.25">
      <c r="A244" s="192" t="s">
        <v>13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10"/>
    </row>
    <row r="245" spans="1:16" ht="27" customHeight="1" x14ac:dyDescent="0.25">
      <c r="A245" s="83">
        <v>1</v>
      </c>
      <c r="B245" s="27">
        <v>2</v>
      </c>
      <c r="C245" s="27">
        <v>3</v>
      </c>
      <c r="D245" s="27">
        <v>4</v>
      </c>
      <c r="E245" s="27">
        <v>5</v>
      </c>
      <c r="F245" s="27">
        <v>6</v>
      </c>
      <c r="G245" s="27">
        <v>7</v>
      </c>
      <c r="H245" s="27">
        <v>8</v>
      </c>
      <c r="I245" s="27">
        <v>9</v>
      </c>
      <c r="J245" s="27">
        <v>10</v>
      </c>
      <c r="K245" s="27">
        <v>11</v>
      </c>
      <c r="L245" s="27">
        <v>12</v>
      </c>
      <c r="M245" s="27">
        <v>13</v>
      </c>
      <c r="N245" s="27">
        <v>14</v>
      </c>
      <c r="O245" s="27">
        <v>15</v>
      </c>
      <c r="P245" s="27">
        <v>16</v>
      </c>
    </row>
    <row r="246" spans="1:16" ht="25.9" customHeight="1" x14ac:dyDescent="0.25">
      <c r="A246" s="120" t="s">
        <v>73</v>
      </c>
      <c r="B246" s="121">
        <v>60</v>
      </c>
      <c r="C246" s="121">
        <v>0.5</v>
      </c>
      <c r="D246" s="121">
        <v>3.1</v>
      </c>
      <c r="E246" s="121">
        <v>2.4</v>
      </c>
      <c r="F246" s="121">
        <v>39.299999999999997</v>
      </c>
      <c r="G246" s="121">
        <v>80</v>
      </c>
      <c r="H246" s="121">
        <v>0.7</v>
      </c>
      <c r="I246" s="121">
        <v>3.1</v>
      </c>
      <c r="J246" s="121">
        <v>3.2</v>
      </c>
      <c r="K246" s="121">
        <v>43.6</v>
      </c>
      <c r="L246" s="121">
        <v>100</v>
      </c>
      <c r="M246" s="121">
        <v>0.9</v>
      </c>
      <c r="N246" s="121">
        <v>5.0999999999999996</v>
      </c>
      <c r="O246" s="121">
        <v>4.2</v>
      </c>
      <c r="P246" s="121">
        <v>66.3</v>
      </c>
    </row>
    <row r="247" spans="1:16" x14ac:dyDescent="0.25">
      <c r="A247" s="109" t="s">
        <v>170</v>
      </c>
      <c r="B247" s="101">
        <v>70</v>
      </c>
      <c r="C247" s="102">
        <v>11.4</v>
      </c>
      <c r="D247" s="102">
        <v>1.3</v>
      </c>
      <c r="E247" s="102">
        <v>9.8000000000000007</v>
      </c>
      <c r="F247" s="102">
        <v>201.3</v>
      </c>
      <c r="G247" s="101">
        <v>90</v>
      </c>
      <c r="H247" s="102">
        <v>15.5</v>
      </c>
      <c r="I247" s="102">
        <v>1.3</v>
      </c>
      <c r="J247" s="102">
        <v>11.5</v>
      </c>
      <c r="K247" s="102">
        <v>235.2</v>
      </c>
      <c r="L247" s="101">
        <v>100</v>
      </c>
      <c r="M247" s="102">
        <v>17.100000000000001</v>
      </c>
      <c r="N247" s="102">
        <v>2</v>
      </c>
      <c r="O247" s="102">
        <v>15.1</v>
      </c>
      <c r="P247" s="102">
        <v>273.39999999999998</v>
      </c>
    </row>
    <row r="248" spans="1:16" x14ac:dyDescent="0.25">
      <c r="A248" s="109" t="s">
        <v>53</v>
      </c>
      <c r="B248" s="122">
        <v>20</v>
      </c>
      <c r="C248" s="111">
        <v>0.76</v>
      </c>
      <c r="D248" s="111">
        <v>1.9</v>
      </c>
      <c r="E248" s="111">
        <v>2.37</v>
      </c>
      <c r="F248" s="106">
        <f t="shared" ref="F248:F251" si="35">C248*4+D248*9+E248*4</f>
        <v>29.619999999999997</v>
      </c>
      <c r="G248" s="122">
        <v>20</v>
      </c>
      <c r="H248" s="111">
        <v>0.76</v>
      </c>
      <c r="I248" s="111">
        <v>1.9</v>
      </c>
      <c r="J248" s="111">
        <v>2.37</v>
      </c>
      <c r="K248" s="106">
        <f t="shared" ref="K248:K251" si="36">H248*4+I248*9+J248*4</f>
        <v>29.619999999999997</v>
      </c>
      <c r="L248" s="122">
        <v>20</v>
      </c>
      <c r="M248" s="111">
        <v>0.76</v>
      </c>
      <c r="N248" s="111">
        <v>1.9</v>
      </c>
      <c r="O248" s="111">
        <v>2.37</v>
      </c>
      <c r="P248" s="106">
        <f t="shared" ref="P248:P251" si="37">M248*4+N248*9+O248*4</f>
        <v>29.619999999999997</v>
      </c>
    </row>
    <row r="249" spans="1:16" ht="25.5" x14ac:dyDescent="0.25">
      <c r="A249" s="109" t="s">
        <v>66</v>
      </c>
      <c r="B249" s="122">
        <v>130</v>
      </c>
      <c r="C249" s="111">
        <v>2.4</v>
      </c>
      <c r="D249" s="111">
        <v>4.7</v>
      </c>
      <c r="E249" s="111">
        <v>12.6</v>
      </c>
      <c r="F249" s="106">
        <v>124.3</v>
      </c>
      <c r="G249" s="122">
        <v>150</v>
      </c>
      <c r="H249" s="111">
        <v>2.7</v>
      </c>
      <c r="I249" s="111">
        <v>7.3</v>
      </c>
      <c r="J249" s="111">
        <v>14.5</v>
      </c>
      <c r="K249" s="106">
        <v>136.4</v>
      </c>
      <c r="L249" s="122">
        <v>180</v>
      </c>
      <c r="M249" s="111">
        <v>3.1</v>
      </c>
      <c r="N249" s="111">
        <v>6.5</v>
      </c>
      <c r="O249" s="111">
        <v>16.7</v>
      </c>
      <c r="P249" s="106">
        <v>141.80000000000001</v>
      </c>
    </row>
    <row r="250" spans="1:16" x14ac:dyDescent="0.25">
      <c r="A250" s="125" t="s">
        <v>150</v>
      </c>
      <c r="B250" s="122">
        <v>200</v>
      </c>
      <c r="C250" s="127">
        <v>7.7</v>
      </c>
      <c r="D250" s="127">
        <v>4.3</v>
      </c>
      <c r="E250" s="127">
        <v>12.9</v>
      </c>
      <c r="F250" s="106">
        <v>122.3</v>
      </c>
      <c r="G250" s="122">
        <v>200</v>
      </c>
      <c r="H250" s="127">
        <v>7.7</v>
      </c>
      <c r="I250" s="127">
        <v>4.3</v>
      </c>
      <c r="J250" s="127">
        <v>12.9</v>
      </c>
      <c r="K250" s="106">
        <v>122.3</v>
      </c>
      <c r="L250" s="122">
        <v>200</v>
      </c>
      <c r="M250" s="127">
        <v>7.7</v>
      </c>
      <c r="N250" s="127">
        <v>4.3</v>
      </c>
      <c r="O250" s="127">
        <v>12.9</v>
      </c>
      <c r="P250" s="106">
        <v>122.3</v>
      </c>
    </row>
    <row r="251" spans="1:16" x14ac:dyDescent="0.25">
      <c r="A251" s="44" t="s">
        <v>4</v>
      </c>
      <c r="B251" s="45">
        <v>30</v>
      </c>
      <c r="C251" s="32">
        <v>2.2000000000000002</v>
      </c>
      <c r="D251" s="32">
        <v>0.3</v>
      </c>
      <c r="E251" s="32">
        <v>13.8</v>
      </c>
      <c r="F251" s="85">
        <f t="shared" si="35"/>
        <v>66.7</v>
      </c>
      <c r="G251" s="45">
        <v>50</v>
      </c>
      <c r="H251" s="32">
        <v>3.7</v>
      </c>
      <c r="I251" s="32">
        <v>0.5</v>
      </c>
      <c r="J251" s="32">
        <v>22.9</v>
      </c>
      <c r="K251" s="85">
        <f t="shared" si="36"/>
        <v>110.89999999999999</v>
      </c>
      <c r="L251" s="45">
        <v>50</v>
      </c>
      <c r="M251" s="32">
        <v>3.7</v>
      </c>
      <c r="N251" s="32">
        <v>0.5</v>
      </c>
      <c r="O251" s="32">
        <v>22.9</v>
      </c>
      <c r="P251" s="85">
        <f t="shared" si="37"/>
        <v>110.89999999999999</v>
      </c>
    </row>
    <row r="252" spans="1:16" x14ac:dyDescent="0.25">
      <c r="A252" s="49" t="s">
        <v>5</v>
      </c>
      <c r="B252" s="45">
        <f t="shared" ref="B252:P252" si="38">SUM(B247:B251)</f>
        <v>450</v>
      </c>
      <c r="C252" s="50">
        <f t="shared" si="38"/>
        <v>24.46</v>
      </c>
      <c r="D252" s="50">
        <f t="shared" si="38"/>
        <v>12.5</v>
      </c>
      <c r="E252" s="50">
        <f t="shared" si="38"/>
        <v>51.47</v>
      </c>
      <c r="F252" s="50">
        <f t="shared" si="38"/>
        <v>544.22</v>
      </c>
      <c r="G252" s="45">
        <f t="shared" si="38"/>
        <v>510</v>
      </c>
      <c r="H252" s="50">
        <f t="shared" si="38"/>
        <v>30.36</v>
      </c>
      <c r="I252" s="50">
        <f t="shared" si="38"/>
        <v>15.3</v>
      </c>
      <c r="J252" s="50">
        <f t="shared" si="38"/>
        <v>64.17</v>
      </c>
      <c r="K252" s="50">
        <f t="shared" si="38"/>
        <v>634.41999999999996</v>
      </c>
      <c r="L252" s="45">
        <f t="shared" si="38"/>
        <v>550</v>
      </c>
      <c r="M252" s="50">
        <f t="shared" si="38"/>
        <v>32.360000000000007</v>
      </c>
      <c r="N252" s="50">
        <f t="shared" si="38"/>
        <v>15.2</v>
      </c>
      <c r="O252" s="50">
        <f t="shared" si="38"/>
        <v>69.97</v>
      </c>
      <c r="P252" s="50">
        <f t="shared" si="38"/>
        <v>678.02</v>
      </c>
    </row>
    <row r="253" spans="1:16" x14ac:dyDescent="0.25">
      <c r="A253" s="51" t="s">
        <v>24</v>
      </c>
      <c r="B253" s="52"/>
      <c r="C253" s="86">
        <f>C252*4/F252</f>
        <v>0.17978023593399728</v>
      </c>
      <c r="D253" s="86">
        <f>D252*9/F252</f>
        <v>0.20671787144904633</v>
      </c>
      <c r="E253" s="86">
        <f>E252*4/F252</f>
        <v>0.37830289221270808</v>
      </c>
      <c r="F253" s="86">
        <f>F252/2100</f>
        <v>0.25915238095238097</v>
      </c>
      <c r="G253" s="52"/>
      <c r="H253" s="86">
        <f>H252*4/K252</f>
        <v>0.19141893382932443</v>
      </c>
      <c r="I253" s="86">
        <f>I252*9/K252</f>
        <v>0.21704864285489112</v>
      </c>
      <c r="J253" s="86">
        <f>J252*4/K252</f>
        <v>0.40459001923016302</v>
      </c>
      <c r="K253" s="86">
        <f>K252/2450</f>
        <v>0.25894693877551017</v>
      </c>
      <c r="L253" s="52"/>
      <c r="M253" s="86">
        <f>M252*4/P252</f>
        <v>0.19090882274859153</v>
      </c>
      <c r="N253" s="86">
        <f>N252*9/P252</f>
        <v>0.20176395976519865</v>
      </c>
      <c r="O253" s="86">
        <f>O252*4/P252</f>
        <v>0.41279018318043714</v>
      </c>
      <c r="P253" s="86">
        <f>P252/2700</f>
        <v>0.25111851851851852</v>
      </c>
    </row>
    <row r="254" spans="1:16" x14ac:dyDescent="0.25">
      <c r="A254" s="34"/>
      <c r="B254" s="35"/>
      <c r="C254" s="36"/>
      <c r="D254" s="36"/>
      <c r="E254" s="36"/>
      <c r="F254" s="36"/>
      <c r="G254" s="35"/>
      <c r="H254" s="36"/>
      <c r="I254" s="36"/>
      <c r="J254" s="36"/>
      <c r="K254" s="36"/>
      <c r="L254" s="35"/>
      <c r="M254" s="36"/>
      <c r="N254" s="36"/>
      <c r="O254" s="36"/>
      <c r="P254" s="1"/>
    </row>
    <row r="255" spans="1:16" ht="25.5" x14ac:dyDescent="0.25">
      <c r="A255" s="194" t="s">
        <v>26</v>
      </c>
      <c r="B255" s="45" t="s">
        <v>32</v>
      </c>
      <c r="C255" s="45" t="s">
        <v>33</v>
      </c>
      <c r="D255" s="45" t="s">
        <v>34</v>
      </c>
      <c r="E255" s="45" t="s">
        <v>35</v>
      </c>
      <c r="F255" s="45" t="s">
        <v>36</v>
      </c>
      <c r="G255" s="45" t="s">
        <v>37</v>
      </c>
      <c r="H255" s="45" t="s">
        <v>38</v>
      </c>
      <c r="I255" s="45" t="s">
        <v>39</v>
      </c>
      <c r="J255" s="45" t="s">
        <v>40</v>
      </c>
      <c r="K255" s="45" t="s">
        <v>41</v>
      </c>
      <c r="L255" s="45" t="s">
        <v>42</v>
      </c>
      <c r="M255" s="36"/>
      <c r="N255" s="14"/>
      <c r="O255" s="14"/>
      <c r="P255" s="14"/>
    </row>
    <row r="256" spans="1:16" x14ac:dyDescent="0.25">
      <c r="A256" s="44" t="s">
        <v>27</v>
      </c>
      <c r="B256" s="41">
        <v>104.4</v>
      </c>
      <c r="C256" s="41">
        <v>0.28000000000000003</v>
      </c>
      <c r="D256" s="55">
        <v>4.04</v>
      </c>
      <c r="E256" s="55">
        <v>39.979999999999997</v>
      </c>
      <c r="F256" s="41">
        <v>0.17</v>
      </c>
      <c r="G256" s="41">
        <v>0.24</v>
      </c>
      <c r="H256" s="55">
        <v>6.39</v>
      </c>
      <c r="I256" s="41">
        <v>0.4</v>
      </c>
      <c r="J256" s="41">
        <v>46.5</v>
      </c>
      <c r="K256" s="41">
        <v>0.85</v>
      </c>
      <c r="L256" s="55">
        <v>34.729999999999997</v>
      </c>
      <c r="M256" s="36"/>
      <c r="N256" s="4"/>
      <c r="O256" s="10"/>
      <c r="P256" s="10"/>
    </row>
    <row r="257" spans="1:16" x14ac:dyDescent="0.25">
      <c r="A257" s="44" t="s">
        <v>25</v>
      </c>
      <c r="B257" s="41">
        <v>120.8</v>
      </c>
      <c r="C257" s="41">
        <v>0.41</v>
      </c>
      <c r="D257" s="41">
        <v>5.4</v>
      </c>
      <c r="E257" s="32">
        <v>53.1</v>
      </c>
      <c r="F257" s="41">
        <v>0.28000000000000003</v>
      </c>
      <c r="G257" s="41">
        <v>0.24</v>
      </c>
      <c r="H257" s="55">
        <v>8.36</v>
      </c>
      <c r="I257" s="41">
        <v>0.6</v>
      </c>
      <c r="J257" s="41">
        <v>64.400000000000006</v>
      </c>
      <c r="K257" s="55">
        <v>1.25</v>
      </c>
      <c r="L257" s="55">
        <v>42.96</v>
      </c>
      <c r="M257" s="36"/>
      <c r="N257" s="14"/>
      <c r="O257" s="14"/>
      <c r="P257" s="14"/>
    </row>
    <row r="258" spans="1:16" x14ac:dyDescent="0.25">
      <c r="A258" s="44" t="s">
        <v>28</v>
      </c>
      <c r="B258" s="55">
        <v>146.69999999999999</v>
      </c>
      <c r="C258" s="55">
        <v>0.4</v>
      </c>
      <c r="D258" s="55">
        <v>5.56</v>
      </c>
      <c r="E258" s="55">
        <v>55.24</v>
      </c>
      <c r="F258" s="55">
        <v>0.4</v>
      </c>
      <c r="G258" s="55">
        <v>0.2</v>
      </c>
      <c r="H258" s="55">
        <v>9.3699999999999992</v>
      </c>
      <c r="I258" s="55">
        <v>0.7</v>
      </c>
      <c r="J258" s="55">
        <v>64.599999999999994</v>
      </c>
      <c r="K258" s="55">
        <v>1.35</v>
      </c>
      <c r="L258" s="55">
        <v>46.94</v>
      </c>
      <c r="M258" s="36"/>
      <c r="N258" s="4"/>
      <c r="O258" s="10"/>
      <c r="P258" s="10"/>
    </row>
    <row r="259" spans="1:16" ht="25.5" x14ac:dyDescent="0.25">
      <c r="A259" s="194" t="s">
        <v>29</v>
      </c>
      <c r="B259" s="56" t="s">
        <v>44</v>
      </c>
      <c r="C259" s="56" t="s">
        <v>45</v>
      </c>
      <c r="D259" s="56" t="s">
        <v>46</v>
      </c>
      <c r="E259" s="56" t="s">
        <v>47</v>
      </c>
      <c r="F259" s="56" t="s">
        <v>48</v>
      </c>
      <c r="G259" s="56" t="s">
        <v>49</v>
      </c>
      <c r="H259" s="36"/>
      <c r="I259" s="289" t="s">
        <v>43</v>
      </c>
      <c r="J259" s="288"/>
      <c r="K259" s="36"/>
      <c r="L259" s="38"/>
      <c r="M259" s="36"/>
      <c r="N259" s="4"/>
      <c r="O259" s="36"/>
      <c r="P259" s="1"/>
    </row>
    <row r="260" spans="1:16" x14ac:dyDescent="0.25">
      <c r="A260" s="44" t="s">
        <v>27</v>
      </c>
      <c r="B260" s="11">
        <v>1003.5</v>
      </c>
      <c r="C260" s="41">
        <v>110.1</v>
      </c>
      <c r="D260" s="41">
        <v>80</v>
      </c>
      <c r="E260" s="41">
        <v>242</v>
      </c>
      <c r="F260" s="55">
        <v>2.58</v>
      </c>
      <c r="G260" s="41">
        <v>0.7</v>
      </c>
      <c r="H260" s="39"/>
      <c r="I260" s="287">
        <v>6.68</v>
      </c>
      <c r="J260" s="288"/>
      <c r="K260" s="36"/>
      <c r="L260" s="38"/>
      <c r="M260" s="36"/>
      <c r="N260" s="36"/>
      <c r="O260" s="36"/>
      <c r="P260" s="1"/>
    </row>
    <row r="261" spans="1:16" x14ac:dyDescent="0.25">
      <c r="A261" s="44" t="s">
        <v>25</v>
      </c>
      <c r="B261" s="41">
        <v>2230.8000000000002</v>
      </c>
      <c r="C261" s="41">
        <v>136.5</v>
      </c>
      <c r="D261" s="41">
        <v>104.4</v>
      </c>
      <c r="E261" s="41">
        <v>319.3</v>
      </c>
      <c r="F261" s="55">
        <v>3.19</v>
      </c>
      <c r="G261" s="41">
        <v>0.9</v>
      </c>
      <c r="H261" s="39"/>
      <c r="I261" s="287">
        <v>8.49</v>
      </c>
      <c r="J261" s="288"/>
      <c r="K261" s="36"/>
      <c r="L261" s="38"/>
      <c r="M261" s="36"/>
      <c r="N261" s="36"/>
      <c r="O261" s="36"/>
      <c r="P261" s="1"/>
    </row>
    <row r="262" spans="1:16" x14ac:dyDescent="0.25">
      <c r="A262" s="44" t="s">
        <v>28</v>
      </c>
      <c r="B262" s="55">
        <v>1357.3</v>
      </c>
      <c r="C262" s="55">
        <v>145.6</v>
      </c>
      <c r="D262" s="55">
        <v>112.3</v>
      </c>
      <c r="E262" s="55">
        <v>352.8</v>
      </c>
      <c r="F262" s="55">
        <v>3.58</v>
      </c>
      <c r="G262" s="55">
        <v>1</v>
      </c>
      <c r="H262" s="39"/>
      <c r="I262" s="287">
        <v>7.41</v>
      </c>
      <c r="J262" s="288"/>
      <c r="K262" s="36"/>
      <c r="L262" s="38"/>
      <c r="M262" s="36"/>
      <c r="N262" s="36"/>
      <c r="O262" s="36"/>
      <c r="P262" s="1"/>
    </row>
    <row r="263" spans="1:16" ht="16.5" customHeight="1" x14ac:dyDescent="0.25">
      <c r="A263" s="28"/>
      <c r="B263" s="10"/>
      <c r="C263" s="10"/>
      <c r="D263" s="10"/>
      <c r="E263" s="10"/>
      <c r="F263" s="10"/>
      <c r="G263" s="10"/>
      <c r="H263" s="39"/>
      <c r="I263" s="10"/>
      <c r="J263" s="4"/>
      <c r="K263" s="36"/>
      <c r="L263" s="38"/>
      <c r="M263" s="36"/>
      <c r="N263" s="36"/>
      <c r="O263" s="36"/>
      <c r="P263" s="1"/>
    </row>
    <row r="264" spans="1:16" ht="18.399999999999999" customHeight="1" x14ac:dyDescent="0.25">
      <c r="A264" s="4"/>
      <c r="B264" s="11"/>
      <c r="C264" s="11"/>
      <c r="D264" s="11"/>
      <c r="E264" s="11"/>
      <c r="F264" s="11"/>
      <c r="G264" s="11"/>
      <c r="H264" s="28"/>
      <c r="I264" s="28"/>
      <c r="J264" s="28"/>
      <c r="K264" s="28"/>
      <c r="L264" s="28"/>
      <c r="M264" s="28"/>
      <c r="N264" s="28"/>
      <c r="O264" s="28"/>
      <c r="P264" s="4"/>
    </row>
    <row r="265" spans="1:16" ht="15" customHeight="1" x14ac:dyDescent="0.25">
      <c r="A265" s="74"/>
      <c r="B265" s="39"/>
      <c r="C265" s="39"/>
      <c r="D265" s="39"/>
      <c r="E265" s="39"/>
      <c r="F265" s="39"/>
      <c r="G265" s="39"/>
      <c r="H265" s="39"/>
      <c r="I265" s="39"/>
      <c r="J265" s="39"/>
      <c r="K265" s="36"/>
      <c r="L265" s="38"/>
      <c r="M265" s="36"/>
      <c r="N265" s="36"/>
      <c r="O265" s="36"/>
      <c r="P265" s="1"/>
    </row>
    <row r="266" spans="1:16" ht="15" customHeight="1" x14ac:dyDescent="0.25">
      <c r="A266" s="74"/>
      <c r="B266" s="39"/>
      <c r="C266" s="39"/>
      <c r="D266" s="39"/>
      <c r="E266" s="39"/>
      <c r="F266" s="39"/>
      <c r="G266" s="39"/>
      <c r="H266" s="39"/>
      <c r="I266" s="39"/>
      <c r="J266" s="39"/>
      <c r="K266" s="36"/>
      <c r="L266" s="38"/>
      <c r="M266" s="36"/>
      <c r="N266" s="36"/>
      <c r="O266" s="36"/>
      <c r="P266" s="1"/>
    </row>
    <row r="267" spans="1:16" ht="15" customHeight="1" x14ac:dyDescent="0.25">
      <c r="A267" s="4"/>
      <c r="B267" s="11"/>
      <c r="C267" s="11"/>
      <c r="D267" s="11"/>
      <c r="E267" s="11"/>
      <c r="F267" s="11"/>
      <c r="G267" s="11"/>
      <c r="H267" s="28"/>
      <c r="I267" s="28"/>
      <c r="J267" s="28"/>
      <c r="K267" s="28"/>
      <c r="L267" s="28"/>
      <c r="M267" s="28"/>
      <c r="N267" s="28"/>
      <c r="O267" s="28"/>
      <c r="P267" s="4"/>
    </row>
    <row r="268" spans="1:16" x14ac:dyDescent="0.25">
      <c r="A268" s="74"/>
      <c r="B268" s="39"/>
      <c r="C268" s="39"/>
      <c r="D268" s="39"/>
      <c r="E268" s="39"/>
      <c r="F268" s="39"/>
      <c r="G268" s="39"/>
      <c r="H268" s="39"/>
      <c r="I268" s="39"/>
      <c r="J268" s="39"/>
      <c r="K268" s="36"/>
      <c r="L268" s="38"/>
      <c r="M268" s="36"/>
      <c r="N268" s="36"/>
      <c r="O268" s="36"/>
      <c r="P268" s="1"/>
    </row>
    <row r="269" spans="1:16" x14ac:dyDescent="0.25">
      <c r="A269" s="74"/>
      <c r="B269" s="39"/>
      <c r="C269" s="39"/>
      <c r="D269" s="39"/>
      <c r="E269" s="39"/>
      <c r="F269" s="39"/>
      <c r="G269" s="39"/>
      <c r="H269" s="39"/>
      <c r="I269" s="39"/>
      <c r="J269" s="39"/>
      <c r="K269" s="36"/>
      <c r="L269" s="38"/>
      <c r="M269" s="36"/>
      <c r="N269" s="36"/>
      <c r="O269" s="36"/>
      <c r="P269" s="1"/>
    </row>
    <row r="270" spans="1:16" x14ac:dyDescent="0.25">
      <c r="A270" s="74"/>
      <c r="B270" s="39"/>
      <c r="C270" s="39"/>
      <c r="D270" s="39"/>
      <c r="E270" s="39"/>
      <c r="F270" s="39"/>
      <c r="G270" s="39"/>
      <c r="H270" s="39"/>
      <c r="I270" s="39"/>
      <c r="J270" s="39"/>
      <c r="K270" s="36"/>
      <c r="L270" s="38"/>
      <c r="M270" s="36"/>
      <c r="N270" s="36"/>
      <c r="O270" s="36"/>
      <c r="P270" s="1"/>
    </row>
    <row r="271" spans="1:16" x14ac:dyDescent="0.25">
      <c r="A271" s="74"/>
      <c r="B271" s="39"/>
      <c r="C271" s="39"/>
      <c r="D271" s="39"/>
      <c r="E271" s="39"/>
      <c r="F271" s="39"/>
      <c r="G271" s="39"/>
      <c r="H271" s="39"/>
      <c r="I271" s="39"/>
      <c r="J271" s="39"/>
      <c r="K271" s="36"/>
      <c r="L271" s="38"/>
      <c r="M271" s="36"/>
      <c r="N271" s="36"/>
      <c r="O271" s="36"/>
      <c r="P271" s="1"/>
    </row>
    <row r="272" spans="1:16" x14ac:dyDescent="0.25">
      <c r="A272" s="190" t="s">
        <v>72</v>
      </c>
      <c r="B272" s="28"/>
      <c r="C272" s="36"/>
      <c r="D272" s="36"/>
      <c r="E272" s="36"/>
      <c r="F272" s="36"/>
      <c r="G272" s="35"/>
      <c r="H272" s="36"/>
      <c r="I272" s="36"/>
      <c r="J272" s="36"/>
      <c r="K272" s="36"/>
      <c r="L272" s="35"/>
      <c r="M272" s="36"/>
      <c r="N272" s="36"/>
      <c r="O272" s="36"/>
      <c r="P272" s="1"/>
    </row>
    <row r="273" spans="1:16" x14ac:dyDescent="0.25">
      <c r="A273" s="192" t="s">
        <v>14</v>
      </c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10"/>
    </row>
    <row r="274" spans="1:16" x14ac:dyDescent="0.25">
      <c r="A274" s="83">
        <v>1</v>
      </c>
      <c r="B274" s="27">
        <v>2</v>
      </c>
      <c r="C274" s="27">
        <v>3</v>
      </c>
      <c r="D274" s="27">
        <v>4</v>
      </c>
      <c r="E274" s="27">
        <v>5</v>
      </c>
      <c r="F274" s="27">
        <v>6</v>
      </c>
      <c r="G274" s="27">
        <v>7</v>
      </c>
      <c r="H274" s="27">
        <v>8</v>
      </c>
      <c r="I274" s="27">
        <v>9</v>
      </c>
      <c r="J274" s="27">
        <v>10</v>
      </c>
      <c r="K274" s="27">
        <v>11</v>
      </c>
      <c r="L274" s="27">
        <v>12</v>
      </c>
      <c r="M274" s="27">
        <v>13</v>
      </c>
      <c r="N274" s="27">
        <v>14</v>
      </c>
      <c r="O274" s="27">
        <v>15</v>
      </c>
      <c r="P274" s="27">
        <v>16</v>
      </c>
    </row>
    <row r="275" spans="1:16" ht="25.5" x14ac:dyDescent="0.25">
      <c r="A275" s="44" t="s">
        <v>171</v>
      </c>
      <c r="B275" s="45">
        <v>60</v>
      </c>
      <c r="C275" s="32">
        <v>1.55</v>
      </c>
      <c r="D275" s="32">
        <v>7</v>
      </c>
      <c r="E275" s="32">
        <v>3</v>
      </c>
      <c r="F275" s="20">
        <f t="shared" ref="F275:F278" si="39">C275*4+D275*9+E275*4</f>
        <v>81.2</v>
      </c>
      <c r="G275" s="45">
        <v>80</v>
      </c>
      <c r="H275" s="32">
        <v>2.5</v>
      </c>
      <c r="I275" s="32">
        <v>9.32</v>
      </c>
      <c r="J275" s="32">
        <v>3.77</v>
      </c>
      <c r="K275" s="20">
        <f t="shared" ref="K275:K278" si="40">H275*4+I275*9+J275*4</f>
        <v>108.96</v>
      </c>
      <c r="L275" s="45">
        <v>100</v>
      </c>
      <c r="M275" s="32">
        <v>2.81</v>
      </c>
      <c r="N275" s="32">
        <v>11.74</v>
      </c>
      <c r="O275" s="32">
        <v>4.7</v>
      </c>
      <c r="P275" s="20">
        <f t="shared" ref="P275:P278" si="41">M275*4+N275*9+O275*4</f>
        <v>135.69999999999999</v>
      </c>
    </row>
    <row r="276" spans="1:16" x14ac:dyDescent="0.25">
      <c r="A276" s="284" t="s">
        <v>191</v>
      </c>
      <c r="B276" s="119">
        <v>200</v>
      </c>
      <c r="C276" s="118">
        <v>7</v>
      </c>
      <c r="D276" s="118">
        <v>7.2</v>
      </c>
      <c r="E276" s="118">
        <v>13.3</v>
      </c>
      <c r="F276" s="118">
        <v>244.5</v>
      </c>
      <c r="G276" s="119">
        <v>220</v>
      </c>
      <c r="H276" s="144">
        <v>7.5</v>
      </c>
      <c r="I276" s="118">
        <v>8.1999999999999993</v>
      </c>
      <c r="J276" s="118">
        <v>16.899999999999999</v>
      </c>
      <c r="K276" s="118">
        <v>268.2</v>
      </c>
      <c r="L276" s="119">
        <v>250</v>
      </c>
      <c r="M276" s="118">
        <v>9.1999999999999993</v>
      </c>
      <c r="N276" s="118">
        <v>10.199999999999999</v>
      </c>
      <c r="O276" s="118">
        <v>19.2</v>
      </c>
      <c r="P276" s="144">
        <v>291.89999999999998</v>
      </c>
    </row>
    <row r="277" spans="1:16" x14ac:dyDescent="0.25">
      <c r="A277" s="109" t="s">
        <v>140</v>
      </c>
      <c r="B277" s="122">
        <v>200</v>
      </c>
      <c r="C277" s="111">
        <v>0.3</v>
      </c>
      <c r="D277" s="111">
        <v>0.4</v>
      </c>
      <c r="E277" s="111">
        <v>15.6</v>
      </c>
      <c r="F277" s="93">
        <v>68.5</v>
      </c>
      <c r="G277" s="122">
        <v>200</v>
      </c>
      <c r="H277" s="111">
        <v>0.3</v>
      </c>
      <c r="I277" s="111">
        <v>0.4</v>
      </c>
      <c r="J277" s="111">
        <v>15.6</v>
      </c>
      <c r="K277" s="93">
        <v>68.5</v>
      </c>
      <c r="L277" s="122">
        <v>200</v>
      </c>
      <c r="M277" s="111">
        <v>0.3</v>
      </c>
      <c r="N277" s="111">
        <v>0.4</v>
      </c>
      <c r="O277" s="111">
        <v>15.6</v>
      </c>
      <c r="P277" s="93">
        <v>68.5</v>
      </c>
    </row>
    <row r="278" spans="1:16" x14ac:dyDescent="0.25">
      <c r="A278" s="109" t="s">
        <v>4</v>
      </c>
      <c r="B278" s="122">
        <v>30</v>
      </c>
      <c r="C278" s="111">
        <v>2.2000000000000002</v>
      </c>
      <c r="D278" s="111">
        <v>0.3</v>
      </c>
      <c r="E278" s="111">
        <v>13.8</v>
      </c>
      <c r="F278" s="93">
        <f t="shared" si="39"/>
        <v>66.7</v>
      </c>
      <c r="G278" s="122">
        <v>50</v>
      </c>
      <c r="H278" s="111">
        <v>3.7</v>
      </c>
      <c r="I278" s="111">
        <v>0.5</v>
      </c>
      <c r="J278" s="111">
        <v>22.9</v>
      </c>
      <c r="K278" s="93">
        <f t="shared" si="40"/>
        <v>110.89999999999999</v>
      </c>
      <c r="L278" s="122">
        <v>50</v>
      </c>
      <c r="M278" s="111">
        <v>3.7</v>
      </c>
      <c r="N278" s="111">
        <v>0.5</v>
      </c>
      <c r="O278" s="111">
        <v>22.9</v>
      </c>
      <c r="P278" s="93">
        <f t="shared" si="41"/>
        <v>110.89999999999999</v>
      </c>
    </row>
    <row r="279" spans="1:16" ht="18" customHeight="1" x14ac:dyDescent="0.25">
      <c r="A279" s="109" t="s">
        <v>185</v>
      </c>
      <c r="B279" s="122">
        <v>120</v>
      </c>
      <c r="C279" s="111">
        <v>0.38</v>
      </c>
      <c r="D279" s="111">
        <v>0.05</v>
      </c>
      <c r="E279" s="111">
        <v>15.84</v>
      </c>
      <c r="F279" s="106">
        <v>67.2</v>
      </c>
      <c r="G279" s="122">
        <v>120</v>
      </c>
      <c r="H279" s="111">
        <v>0.38</v>
      </c>
      <c r="I279" s="111">
        <v>0.05</v>
      </c>
      <c r="J279" s="111">
        <v>15.84</v>
      </c>
      <c r="K279" s="106">
        <v>67.2</v>
      </c>
      <c r="L279" s="122">
        <v>120</v>
      </c>
      <c r="M279" s="111">
        <v>0.38</v>
      </c>
      <c r="N279" s="111">
        <v>0.05</v>
      </c>
      <c r="O279" s="111">
        <v>15.84</v>
      </c>
      <c r="P279" s="106">
        <v>67.2</v>
      </c>
    </row>
    <row r="280" spans="1:16" ht="16.899999999999999" customHeight="1" x14ac:dyDescent="0.25">
      <c r="A280" s="49" t="s">
        <v>5</v>
      </c>
      <c r="B280" s="45">
        <f>SUM(B275:B278)</f>
        <v>490</v>
      </c>
      <c r="C280" s="50">
        <f>SUM(C275:C279)</f>
        <v>11.430000000000001</v>
      </c>
      <c r="D280" s="50">
        <f t="shared" ref="D280:F280" si="42">SUM(D275:D279)</f>
        <v>14.950000000000001</v>
      </c>
      <c r="E280" s="50">
        <f t="shared" si="42"/>
        <v>61.540000000000006</v>
      </c>
      <c r="F280" s="50">
        <f t="shared" si="42"/>
        <v>528.1</v>
      </c>
      <c r="G280" s="45">
        <f>SUM(G275:G278)</f>
        <v>550</v>
      </c>
      <c r="H280" s="50">
        <f>SUM(H275:H279)</f>
        <v>14.38</v>
      </c>
      <c r="I280" s="50">
        <f t="shared" ref="I280:K280" si="43">SUM(I275:I279)</f>
        <v>18.47</v>
      </c>
      <c r="J280" s="50">
        <f t="shared" si="43"/>
        <v>75.009999999999991</v>
      </c>
      <c r="K280" s="50">
        <f t="shared" si="43"/>
        <v>623.76</v>
      </c>
      <c r="L280" s="45">
        <f>SUM(L275:L278)</f>
        <v>600</v>
      </c>
      <c r="M280" s="50">
        <f>SUM(M275:M279)</f>
        <v>16.39</v>
      </c>
      <c r="N280" s="50">
        <f t="shared" ref="N280:P280" si="44">SUM(N275:N279)</f>
        <v>22.889999999999997</v>
      </c>
      <c r="O280" s="50">
        <f t="shared" si="44"/>
        <v>78.239999999999995</v>
      </c>
      <c r="P280" s="50">
        <f t="shared" si="44"/>
        <v>674.2</v>
      </c>
    </row>
    <row r="281" spans="1:16" ht="15" customHeight="1" x14ac:dyDescent="0.25">
      <c r="A281" s="51" t="s">
        <v>24</v>
      </c>
      <c r="B281" s="52"/>
      <c r="C281" s="86">
        <f>C280*4/F280</f>
        <v>8.6574512402953996E-2</v>
      </c>
      <c r="D281" s="86">
        <f>D280*9/F280</f>
        <v>0.25478129142207917</v>
      </c>
      <c r="E281" s="86">
        <f>E280*4/F280</f>
        <v>0.46612384018178377</v>
      </c>
      <c r="F281" s="86">
        <f>F280/2100</f>
        <v>0.25147619047619046</v>
      </c>
      <c r="G281" s="52"/>
      <c r="H281" s="86">
        <f>H280*4/K280</f>
        <v>9.2214954469667834E-2</v>
      </c>
      <c r="I281" s="86">
        <f>I280*9/K280</f>
        <v>0.26649672951135051</v>
      </c>
      <c r="J281" s="86">
        <f>J280*4/K280</f>
        <v>0.48101834038732844</v>
      </c>
      <c r="K281" s="86">
        <f>K280/2450</f>
        <v>0.25459591836734696</v>
      </c>
      <c r="L281" s="53"/>
      <c r="M281" s="86">
        <f>M280*4/P280</f>
        <v>9.7241174725600704E-2</v>
      </c>
      <c r="N281" s="86">
        <f>N280*9/P280</f>
        <v>0.30556214773064366</v>
      </c>
      <c r="O281" s="86">
        <f>O280*4/P280</f>
        <v>0.46419460100860271</v>
      </c>
      <c r="P281" s="86">
        <f>P280/2700</f>
        <v>0.24970370370370373</v>
      </c>
    </row>
    <row r="282" spans="1:16" ht="28.15" customHeight="1" x14ac:dyDescent="0.25">
      <c r="A282" s="38"/>
      <c r="B282" s="38"/>
      <c r="C282" s="29"/>
      <c r="D282" s="38"/>
      <c r="E282" s="38"/>
      <c r="F282" s="38"/>
      <c r="G282" s="38"/>
      <c r="H282" s="29"/>
      <c r="I282" s="38"/>
      <c r="J282" s="38"/>
      <c r="K282" s="38"/>
      <c r="L282" s="38"/>
      <c r="M282" s="29"/>
      <c r="N282" s="38"/>
      <c r="O282" s="38"/>
      <c r="P282" s="10"/>
    </row>
    <row r="283" spans="1:16" ht="25.5" x14ac:dyDescent="0.25">
      <c r="A283" s="194" t="s">
        <v>26</v>
      </c>
      <c r="B283" s="45" t="s">
        <v>32</v>
      </c>
      <c r="C283" s="45" t="s">
        <v>33</v>
      </c>
      <c r="D283" s="45" t="s">
        <v>34</v>
      </c>
      <c r="E283" s="45" t="s">
        <v>35</v>
      </c>
      <c r="F283" s="45" t="s">
        <v>36</v>
      </c>
      <c r="G283" s="45" t="s">
        <v>37</v>
      </c>
      <c r="H283" s="45" t="s">
        <v>38</v>
      </c>
      <c r="I283" s="45" t="s">
        <v>39</v>
      </c>
      <c r="J283" s="45" t="s">
        <v>40</v>
      </c>
      <c r="K283" s="45" t="s">
        <v>41</v>
      </c>
      <c r="L283" s="45" t="s">
        <v>42</v>
      </c>
      <c r="M283" s="38"/>
      <c r="N283" s="14"/>
      <c r="O283" s="14"/>
      <c r="P283" s="14"/>
    </row>
    <row r="284" spans="1:16" x14ac:dyDescent="0.25">
      <c r="A284" s="44" t="s">
        <v>27</v>
      </c>
      <c r="B284" s="55">
        <v>798.5</v>
      </c>
      <c r="C284" s="55">
        <v>0.1</v>
      </c>
      <c r="D284" s="55">
        <v>6.19</v>
      </c>
      <c r="E284" s="55">
        <v>11.7</v>
      </c>
      <c r="F284" s="55">
        <v>0.2</v>
      </c>
      <c r="G284" s="55">
        <v>0.4</v>
      </c>
      <c r="H284" s="55">
        <v>7.93</v>
      </c>
      <c r="I284" s="55">
        <v>0.5</v>
      </c>
      <c r="J284" s="55">
        <v>51.6</v>
      </c>
      <c r="K284" s="55">
        <v>1.2</v>
      </c>
      <c r="L284" s="55">
        <v>13.06</v>
      </c>
      <c r="M284" s="38"/>
      <c r="N284" s="4"/>
      <c r="O284" s="4"/>
      <c r="P284" s="4"/>
    </row>
    <row r="285" spans="1:16" x14ac:dyDescent="0.25">
      <c r="A285" s="44" t="s">
        <v>25</v>
      </c>
      <c r="B285" s="55">
        <v>963.2</v>
      </c>
      <c r="C285" s="55">
        <v>0.1</v>
      </c>
      <c r="D285" s="55">
        <v>8.1</v>
      </c>
      <c r="E285" s="55">
        <v>13.52</v>
      </c>
      <c r="F285" s="55">
        <v>0.3</v>
      </c>
      <c r="G285" s="55">
        <v>0.4</v>
      </c>
      <c r="H285" s="55">
        <v>9.1</v>
      </c>
      <c r="I285" s="55">
        <v>0.5</v>
      </c>
      <c r="J285" s="55">
        <v>57.5</v>
      </c>
      <c r="K285" s="55">
        <v>1.35</v>
      </c>
      <c r="L285" s="55">
        <v>13.56</v>
      </c>
      <c r="M285" s="38"/>
      <c r="N285" s="4"/>
      <c r="O285" s="4"/>
      <c r="P285" s="4"/>
    </row>
    <row r="286" spans="1:16" x14ac:dyDescent="0.25">
      <c r="A286" s="44" t="s">
        <v>28</v>
      </c>
      <c r="B286" s="55">
        <v>1160.4000000000001</v>
      </c>
      <c r="C286" s="55">
        <v>0.1</v>
      </c>
      <c r="D286" s="55">
        <v>9.3699999999999992</v>
      </c>
      <c r="E286" s="55">
        <v>15.37</v>
      </c>
      <c r="F286" s="55">
        <v>0.3</v>
      </c>
      <c r="G286" s="55">
        <v>0.4</v>
      </c>
      <c r="H286" s="55">
        <v>9.2100000000000009</v>
      </c>
      <c r="I286" s="55">
        <v>0.5</v>
      </c>
      <c r="J286" s="55">
        <v>59.9</v>
      </c>
      <c r="K286" s="55">
        <v>1.78</v>
      </c>
      <c r="L286" s="55">
        <v>13.95</v>
      </c>
      <c r="M286" s="38"/>
      <c r="N286" s="4"/>
      <c r="O286" s="4"/>
      <c r="P286" s="4"/>
    </row>
    <row r="287" spans="1:16" ht="25.5" x14ac:dyDescent="0.25">
      <c r="A287" s="194" t="s">
        <v>29</v>
      </c>
      <c r="B287" s="45" t="s">
        <v>44</v>
      </c>
      <c r="C287" s="45" t="s">
        <v>45</v>
      </c>
      <c r="D287" s="45" t="s">
        <v>46</v>
      </c>
      <c r="E287" s="45" t="s">
        <v>47</v>
      </c>
      <c r="F287" s="45" t="s">
        <v>48</v>
      </c>
      <c r="G287" s="45" t="s">
        <v>49</v>
      </c>
      <c r="H287" s="36"/>
      <c r="I287" s="302" t="s">
        <v>43</v>
      </c>
      <c r="J287" s="303"/>
      <c r="K287" s="36"/>
      <c r="L287" s="38"/>
      <c r="M287" s="38"/>
      <c r="N287" s="14"/>
      <c r="O287" s="14"/>
      <c r="P287" s="14"/>
    </row>
    <row r="288" spans="1:16" x14ac:dyDescent="0.25">
      <c r="A288" s="44" t="s">
        <v>27</v>
      </c>
      <c r="B288" s="55">
        <v>694.6</v>
      </c>
      <c r="C288" s="55">
        <v>191.4</v>
      </c>
      <c r="D288" s="55">
        <v>67</v>
      </c>
      <c r="E288" s="55">
        <v>338.2</v>
      </c>
      <c r="F288" s="55">
        <v>3.4</v>
      </c>
      <c r="G288" s="55">
        <v>0.6</v>
      </c>
      <c r="H288" s="39"/>
      <c r="I288" s="287">
        <v>7.1</v>
      </c>
      <c r="J288" s="288"/>
      <c r="K288" s="36"/>
      <c r="L288" s="38"/>
      <c r="M288" s="38"/>
      <c r="N288" s="4"/>
      <c r="O288" s="4"/>
      <c r="P288" s="4"/>
    </row>
    <row r="289" spans="1:16" x14ac:dyDescent="0.25">
      <c r="A289" s="44" t="s">
        <v>25</v>
      </c>
      <c r="B289" s="55">
        <v>749</v>
      </c>
      <c r="C289" s="55">
        <v>217.2</v>
      </c>
      <c r="D289" s="55">
        <v>76.400000000000006</v>
      </c>
      <c r="E289" s="55">
        <v>385</v>
      </c>
      <c r="F289" s="55">
        <v>3.58</v>
      </c>
      <c r="G289" s="55">
        <v>0.8</v>
      </c>
      <c r="H289" s="39"/>
      <c r="I289" s="287">
        <v>7.51</v>
      </c>
      <c r="J289" s="288"/>
      <c r="K289" s="36"/>
      <c r="L289" s="38"/>
      <c r="M289" s="38"/>
      <c r="N289" s="4"/>
      <c r="O289" s="4"/>
      <c r="P289" s="4"/>
    </row>
    <row r="290" spans="1:16" x14ac:dyDescent="0.25">
      <c r="A290" s="44" t="s">
        <v>28</v>
      </c>
      <c r="B290" s="55">
        <v>795.3</v>
      </c>
      <c r="C290" s="55">
        <v>226.8</v>
      </c>
      <c r="D290" s="55">
        <v>78.599999999999994</v>
      </c>
      <c r="E290" s="55">
        <v>394</v>
      </c>
      <c r="F290" s="55">
        <v>3.63</v>
      </c>
      <c r="G290" s="55">
        <v>0.9</v>
      </c>
      <c r="H290" s="39"/>
      <c r="I290" s="287">
        <v>7.87</v>
      </c>
      <c r="J290" s="288"/>
      <c r="K290" s="36"/>
      <c r="L290" s="38"/>
      <c r="M290" s="38"/>
      <c r="N290" s="4"/>
      <c r="O290" s="4"/>
      <c r="P290" s="4"/>
    </row>
    <row r="291" spans="1:16" x14ac:dyDescent="0.25">
      <c r="A291" s="15" t="s">
        <v>31</v>
      </c>
      <c r="B291" s="11"/>
      <c r="C291" s="11"/>
      <c r="D291" s="11"/>
      <c r="E291" s="11"/>
      <c r="F291" s="11"/>
      <c r="G291" s="11"/>
      <c r="H291" s="28"/>
      <c r="I291" s="28"/>
      <c r="J291" s="28"/>
      <c r="K291" s="28"/>
      <c r="L291" s="28"/>
      <c r="M291" s="28"/>
      <c r="N291" s="28"/>
      <c r="O291" s="28"/>
      <c r="P291" s="4"/>
    </row>
    <row r="292" spans="1:16" x14ac:dyDescent="0.25">
      <c r="A292" s="4" t="s">
        <v>30</v>
      </c>
      <c r="B292" s="11"/>
      <c r="C292" s="11"/>
      <c r="D292" s="11"/>
      <c r="E292" s="11"/>
      <c r="F292" s="11"/>
      <c r="G292" s="11"/>
      <c r="H292" s="28"/>
      <c r="I292" s="28"/>
      <c r="J292" s="28"/>
      <c r="K292" s="28"/>
      <c r="L292" s="28"/>
      <c r="M292" s="28"/>
      <c r="N292" s="28"/>
      <c r="O292" s="28"/>
      <c r="P292" s="4"/>
    </row>
    <row r="293" spans="1:16" x14ac:dyDescent="0.25">
      <c r="A293" s="4"/>
      <c r="B293" s="11"/>
      <c r="C293" s="11"/>
      <c r="D293" s="11"/>
      <c r="E293" s="11"/>
      <c r="F293" s="11"/>
      <c r="G293" s="11"/>
      <c r="H293" s="28"/>
      <c r="I293" s="28"/>
      <c r="J293" s="28"/>
      <c r="K293" s="28"/>
      <c r="L293" s="28"/>
      <c r="M293" s="28"/>
      <c r="N293" s="28"/>
      <c r="O293" s="28"/>
      <c r="P293" s="4"/>
    </row>
    <row r="294" spans="1:16" x14ac:dyDescent="0.25">
      <c r="A294" s="28"/>
      <c r="B294" s="10"/>
      <c r="C294" s="10"/>
      <c r="D294" s="10"/>
      <c r="E294" s="10"/>
      <c r="F294" s="10"/>
      <c r="G294" s="10"/>
      <c r="H294" s="39"/>
      <c r="I294" s="10"/>
      <c r="J294" s="4"/>
      <c r="K294" s="36"/>
      <c r="L294" s="38"/>
      <c r="M294" s="36"/>
      <c r="N294" s="36"/>
      <c r="O294" s="36"/>
      <c r="P294" s="1"/>
    </row>
    <row r="295" spans="1:16" x14ac:dyDescent="0.25">
      <c r="A295" s="4"/>
      <c r="B295" s="11"/>
      <c r="C295" s="11"/>
      <c r="D295" s="11"/>
      <c r="E295" s="11"/>
      <c r="F295" s="11"/>
      <c r="G295" s="11"/>
      <c r="H295" s="28"/>
      <c r="I295" s="28"/>
      <c r="J295" s="28"/>
      <c r="K295" s="28"/>
      <c r="L295" s="28"/>
      <c r="M295" s="28"/>
      <c r="N295" s="28"/>
      <c r="O295" s="28"/>
      <c r="P295" s="4"/>
    </row>
    <row r="296" spans="1:16" x14ac:dyDescent="0.25">
      <c r="A296" s="74"/>
      <c r="B296" s="39"/>
      <c r="C296" s="39"/>
      <c r="D296" s="39"/>
      <c r="E296" s="39"/>
      <c r="F296" s="39"/>
      <c r="G296" s="39"/>
      <c r="H296" s="39"/>
      <c r="I296" s="39"/>
      <c r="J296" s="39"/>
      <c r="K296" s="36"/>
      <c r="L296" s="38"/>
      <c r="M296" s="36"/>
      <c r="N296" s="36"/>
      <c r="O296" s="36"/>
      <c r="P296" s="1"/>
    </row>
    <row r="297" spans="1:16" x14ac:dyDescent="0.25">
      <c r="A297" s="74"/>
      <c r="B297" s="39"/>
      <c r="C297" s="39"/>
      <c r="D297" s="39"/>
      <c r="E297" s="39"/>
      <c r="F297" s="39"/>
      <c r="G297" s="39"/>
      <c r="H297" s="39"/>
      <c r="I297" s="39"/>
      <c r="J297" s="39"/>
      <c r="K297" s="36"/>
      <c r="L297" s="38"/>
      <c r="M297" s="36"/>
      <c r="N297" s="36"/>
      <c r="O297" s="36"/>
      <c r="P297" s="1"/>
    </row>
    <row r="298" spans="1:16" ht="16.899999999999999" customHeight="1" x14ac:dyDescent="0.25">
      <c r="A298" s="4"/>
      <c r="B298" s="11"/>
      <c r="C298" s="11"/>
      <c r="D298" s="11"/>
      <c r="E298" s="11"/>
      <c r="F298" s="11"/>
      <c r="G298" s="11"/>
      <c r="H298" s="28"/>
      <c r="I298" s="28"/>
      <c r="J298" s="28"/>
      <c r="K298" s="28"/>
      <c r="L298" s="28"/>
      <c r="M298" s="28"/>
      <c r="N298" s="28"/>
      <c r="O298" s="28"/>
      <c r="P298" s="4"/>
    </row>
    <row r="299" spans="1:16" ht="18.399999999999999" customHeight="1" x14ac:dyDescent="0.25">
      <c r="A299" s="74"/>
      <c r="B299" s="39"/>
      <c r="C299" s="39"/>
      <c r="D299" s="39"/>
      <c r="E299" s="39"/>
      <c r="F299" s="39"/>
      <c r="G299" s="39"/>
      <c r="H299" s="39"/>
      <c r="I299" s="39"/>
      <c r="J299" s="39"/>
      <c r="K299" s="36"/>
      <c r="L299" s="38"/>
      <c r="M299" s="36"/>
      <c r="N299" s="36"/>
      <c r="O299" s="36"/>
      <c r="P299" s="1"/>
    </row>
    <row r="300" spans="1:16" ht="15.4" customHeight="1" x14ac:dyDescent="0.25">
      <c r="A300" s="74"/>
      <c r="B300" s="39"/>
      <c r="C300" s="39"/>
      <c r="D300" s="39"/>
      <c r="E300" s="39"/>
      <c r="F300" s="39"/>
      <c r="G300" s="39"/>
      <c r="H300" s="39"/>
      <c r="I300" s="39"/>
      <c r="J300" s="39"/>
      <c r="K300" s="36"/>
      <c r="L300" s="38"/>
      <c r="M300" s="36"/>
      <c r="N300" s="36"/>
      <c r="O300" s="36"/>
      <c r="P300" s="1"/>
    </row>
    <row r="301" spans="1:16" ht="16.5" customHeight="1" x14ac:dyDescent="0.25">
      <c r="A301" s="190" t="s">
        <v>72</v>
      </c>
      <c r="B301" s="39"/>
      <c r="C301" s="39"/>
      <c r="D301" s="39"/>
      <c r="E301" s="39"/>
      <c r="F301" s="39"/>
      <c r="G301" s="39"/>
      <c r="H301" s="39"/>
      <c r="I301" s="39"/>
      <c r="J301" s="39"/>
      <c r="K301" s="36"/>
      <c r="L301" s="38"/>
      <c r="M301" s="36"/>
      <c r="N301" s="36"/>
      <c r="O301" s="36"/>
      <c r="P301" s="1"/>
    </row>
    <row r="302" spans="1:16" x14ac:dyDescent="0.25">
      <c r="A302" s="190" t="s">
        <v>51</v>
      </c>
      <c r="B302" s="4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4"/>
    </row>
    <row r="303" spans="1:16" x14ac:dyDescent="0.25">
      <c r="A303" s="190" t="s">
        <v>15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25">
      <c r="A304" s="6"/>
      <c r="B304" s="298" t="s">
        <v>1</v>
      </c>
      <c r="C304" s="299"/>
      <c r="D304" s="299"/>
      <c r="E304" s="299"/>
      <c r="F304" s="300"/>
      <c r="G304" s="298" t="s">
        <v>74</v>
      </c>
      <c r="H304" s="299"/>
      <c r="I304" s="299"/>
      <c r="J304" s="299"/>
      <c r="K304" s="300"/>
      <c r="L304" s="298" t="s">
        <v>75</v>
      </c>
      <c r="M304" s="299"/>
      <c r="N304" s="299"/>
      <c r="O304" s="299"/>
      <c r="P304" s="300"/>
    </row>
    <row r="305" spans="1:1454" ht="25.5" x14ac:dyDescent="0.25">
      <c r="A305" s="167" t="s">
        <v>3</v>
      </c>
      <c r="B305" s="62" t="s">
        <v>76</v>
      </c>
      <c r="C305" s="26" t="s">
        <v>58</v>
      </c>
      <c r="D305" s="26" t="s">
        <v>59</v>
      </c>
      <c r="E305" s="26" t="s">
        <v>60</v>
      </c>
      <c r="F305" s="26" t="s">
        <v>77</v>
      </c>
      <c r="G305" s="62" t="s">
        <v>76</v>
      </c>
      <c r="H305" s="26" t="s">
        <v>58</v>
      </c>
      <c r="I305" s="26" t="s">
        <v>59</v>
      </c>
      <c r="J305" s="26" t="s">
        <v>60</v>
      </c>
      <c r="K305" s="26" t="s">
        <v>77</v>
      </c>
      <c r="L305" s="62" t="s">
        <v>76</v>
      </c>
      <c r="M305" s="26" t="s">
        <v>58</v>
      </c>
      <c r="N305" s="26" t="s">
        <v>59</v>
      </c>
      <c r="O305" s="26" t="s">
        <v>60</v>
      </c>
      <c r="P305" s="26" t="s">
        <v>77</v>
      </c>
    </row>
    <row r="306" spans="1:1454" x14ac:dyDescent="0.25">
      <c r="A306" s="83">
        <v>1</v>
      </c>
      <c r="B306" s="27">
        <v>2</v>
      </c>
      <c r="C306" s="27">
        <v>3</v>
      </c>
      <c r="D306" s="27">
        <v>4</v>
      </c>
      <c r="E306" s="27">
        <v>5</v>
      </c>
      <c r="F306" s="27">
        <v>6</v>
      </c>
      <c r="G306" s="27">
        <v>7</v>
      </c>
      <c r="H306" s="27">
        <v>8</v>
      </c>
      <c r="I306" s="27">
        <v>9</v>
      </c>
      <c r="J306" s="27">
        <v>10</v>
      </c>
      <c r="K306" s="27">
        <v>11</v>
      </c>
      <c r="L306" s="27">
        <v>12</v>
      </c>
      <c r="M306" s="27">
        <v>13</v>
      </c>
      <c r="N306" s="27">
        <v>14</v>
      </c>
      <c r="O306" s="27">
        <v>15</v>
      </c>
      <c r="P306" s="27">
        <v>16</v>
      </c>
    </row>
    <row r="307" spans="1:1454" x14ac:dyDescent="0.25">
      <c r="A307" s="8" t="s">
        <v>198</v>
      </c>
      <c r="B307" s="2">
        <v>30</v>
      </c>
      <c r="C307" s="20">
        <v>0.3</v>
      </c>
      <c r="D307" s="20">
        <v>0.1</v>
      </c>
      <c r="E307" s="20">
        <v>2</v>
      </c>
      <c r="F307" s="85">
        <f t="shared" ref="F307:F311" si="45">C307*4+D307*9+E307*4</f>
        <v>10.1</v>
      </c>
      <c r="G307" s="2">
        <v>40</v>
      </c>
      <c r="H307" s="20">
        <v>0.4</v>
      </c>
      <c r="I307" s="20">
        <v>0.1</v>
      </c>
      <c r="J307" s="20">
        <v>2.2999999999999998</v>
      </c>
      <c r="K307" s="85">
        <f t="shared" ref="K307:K311" si="46">H307*4+I307*9+J307*4</f>
        <v>11.7</v>
      </c>
      <c r="L307" s="2">
        <v>50</v>
      </c>
      <c r="M307" s="20">
        <v>0.53</v>
      </c>
      <c r="N307" s="20">
        <v>0.14000000000000001</v>
      </c>
      <c r="O307" s="20">
        <v>3.21</v>
      </c>
      <c r="P307" s="85">
        <f t="shared" ref="P307:P311" si="47">M307*4+N307*9+O307*4</f>
        <v>16.22</v>
      </c>
    </row>
    <row r="308" spans="1:1454" ht="15" customHeight="1" x14ac:dyDescent="0.25">
      <c r="A308" s="8" t="s">
        <v>172</v>
      </c>
      <c r="B308" s="2">
        <v>70</v>
      </c>
      <c r="C308" s="20">
        <v>26.3</v>
      </c>
      <c r="D308" s="20">
        <v>7.8</v>
      </c>
      <c r="E308" s="20">
        <v>4.4000000000000004</v>
      </c>
      <c r="F308" s="85">
        <f>C308*4+D308*9+E308*4</f>
        <v>193</v>
      </c>
      <c r="G308" s="2">
        <v>90</v>
      </c>
      <c r="H308" s="20">
        <v>28.5</v>
      </c>
      <c r="I308" s="20">
        <v>9.5</v>
      </c>
      <c r="J308" s="20">
        <v>6.2</v>
      </c>
      <c r="K308" s="85">
        <f t="shared" si="46"/>
        <v>224.3</v>
      </c>
      <c r="L308" s="2">
        <v>100</v>
      </c>
      <c r="M308" s="20">
        <v>30.2</v>
      </c>
      <c r="N308" s="20">
        <v>10.1</v>
      </c>
      <c r="O308" s="20">
        <v>8.9</v>
      </c>
      <c r="P308" s="85">
        <f t="shared" si="47"/>
        <v>247.29999999999998</v>
      </c>
    </row>
    <row r="309" spans="1:1454" ht="25.5" x14ac:dyDescent="0.25">
      <c r="A309" s="91" t="s">
        <v>91</v>
      </c>
      <c r="B309" s="19">
        <v>130</v>
      </c>
      <c r="C309" s="20">
        <v>7</v>
      </c>
      <c r="D309" s="20">
        <v>4.8</v>
      </c>
      <c r="E309" s="20">
        <v>26.02</v>
      </c>
      <c r="F309" s="85">
        <f t="shared" si="45"/>
        <v>175.27999999999997</v>
      </c>
      <c r="G309" s="19">
        <v>150</v>
      </c>
      <c r="H309" s="20">
        <v>9.6999999999999993</v>
      </c>
      <c r="I309" s="20">
        <v>5.8</v>
      </c>
      <c r="J309" s="20">
        <v>30</v>
      </c>
      <c r="K309" s="85">
        <f t="shared" si="46"/>
        <v>211</v>
      </c>
      <c r="L309" s="19">
        <v>180</v>
      </c>
      <c r="M309" s="20">
        <v>10.5</v>
      </c>
      <c r="N309" s="20">
        <v>7.2</v>
      </c>
      <c r="O309" s="20">
        <v>35.200000000000003</v>
      </c>
      <c r="P309" s="85">
        <f t="shared" si="47"/>
        <v>247.60000000000002</v>
      </c>
    </row>
    <row r="310" spans="1:1454" ht="25.5" x14ac:dyDescent="0.25">
      <c r="A310" s="91" t="s">
        <v>181</v>
      </c>
      <c r="B310" s="92">
        <v>200</v>
      </c>
      <c r="C310" s="93">
        <v>0.3</v>
      </c>
      <c r="D310" s="93" t="s">
        <v>65</v>
      </c>
      <c r="E310" s="93">
        <v>16.899999999999999</v>
      </c>
      <c r="F310" s="106">
        <v>71.3</v>
      </c>
      <c r="G310" s="92">
        <v>200</v>
      </c>
      <c r="H310" s="93">
        <v>0.3</v>
      </c>
      <c r="I310" s="93" t="s">
        <v>65</v>
      </c>
      <c r="J310" s="93">
        <v>16.899999999999999</v>
      </c>
      <c r="K310" s="106">
        <v>71.3</v>
      </c>
      <c r="L310" s="92">
        <v>200</v>
      </c>
      <c r="M310" s="93">
        <v>0.3</v>
      </c>
      <c r="N310" s="93" t="s">
        <v>65</v>
      </c>
      <c r="O310" s="93">
        <v>16.899999999999999</v>
      </c>
      <c r="P310" s="106">
        <v>71.3</v>
      </c>
    </row>
    <row r="311" spans="1:1454" ht="25.5" x14ac:dyDescent="0.25">
      <c r="A311" s="8" t="s">
        <v>173</v>
      </c>
      <c r="B311" s="2">
        <v>30</v>
      </c>
      <c r="C311" s="20">
        <v>2.2000000000000002</v>
      </c>
      <c r="D311" s="20">
        <v>0.3</v>
      </c>
      <c r="E311" s="20">
        <v>13.8</v>
      </c>
      <c r="F311" s="85">
        <f t="shared" si="45"/>
        <v>66.7</v>
      </c>
      <c r="G311" s="2">
        <v>50</v>
      </c>
      <c r="H311" s="20">
        <v>3</v>
      </c>
      <c r="I311" s="20">
        <v>0.4</v>
      </c>
      <c r="J311" s="20">
        <v>18.3</v>
      </c>
      <c r="K311" s="85">
        <f t="shared" si="46"/>
        <v>88.8</v>
      </c>
      <c r="L311" s="2">
        <v>50</v>
      </c>
      <c r="M311" s="20">
        <v>3</v>
      </c>
      <c r="N311" s="20">
        <v>0.4</v>
      </c>
      <c r="O311" s="20">
        <v>18.3</v>
      </c>
      <c r="P311" s="85">
        <f t="shared" si="47"/>
        <v>88.8</v>
      </c>
    </row>
    <row r="312" spans="1:1454" x14ac:dyDescent="0.25">
      <c r="A312" s="21" t="s">
        <v>5</v>
      </c>
      <c r="B312" s="21"/>
      <c r="C312" s="22">
        <f>SUM(C307:C311)</f>
        <v>36.1</v>
      </c>
      <c r="D312" s="22">
        <f>SUM(D307:D311)</f>
        <v>13</v>
      </c>
      <c r="E312" s="22">
        <f>SUM(E307:E311)</f>
        <v>63.120000000000005</v>
      </c>
      <c r="F312" s="22">
        <f>SUM(F307:F311)</f>
        <v>516.38</v>
      </c>
      <c r="G312" s="22"/>
      <c r="H312" s="22">
        <f>SUM(H307:H311)</f>
        <v>41.899999999999991</v>
      </c>
      <c r="I312" s="22">
        <f>SUM(I307:I311)</f>
        <v>15.799999999999999</v>
      </c>
      <c r="J312" s="22">
        <f>SUM(J307:J311)</f>
        <v>73.7</v>
      </c>
      <c r="K312" s="22">
        <f>SUM(K307:K311)</f>
        <v>607.09999999999991</v>
      </c>
      <c r="L312" s="22"/>
      <c r="M312" s="22">
        <f>SUM(M307:M311)</f>
        <v>44.53</v>
      </c>
      <c r="N312" s="22">
        <f>SUM(N307:N311)</f>
        <v>17.84</v>
      </c>
      <c r="O312" s="22">
        <f>SUM(O307:O311)</f>
        <v>82.51</v>
      </c>
      <c r="P312" s="25">
        <f>SUM(P307:P311)</f>
        <v>671.21999999999991</v>
      </c>
    </row>
    <row r="313" spans="1:1454" x14ac:dyDescent="0.25">
      <c r="A313" s="23" t="s">
        <v>24</v>
      </c>
      <c r="B313" s="33"/>
      <c r="C313" s="86">
        <f>C312*4/F312</f>
        <v>0.27963902552383907</v>
      </c>
      <c r="D313" s="86">
        <f>D312*9/F312</f>
        <v>0.22657732677485573</v>
      </c>
      <c r="E313" s="86">
        <f>E312*4/F312</f>
        <v>0.48894225183004769</v>
      </c>
      <c r="F313" s="142">
        <f>F312/2100</f>
        <v>0.24589523809523808</v>
      </c>
      <c r="G313" s="24"/>
      <c r="H313" s="86">
        <f>H312*4/K312</f>
        <v>0.2760665458738264</v>
      </c>
      <c r="I313" s="86">
        <f>I312*9/K312</f>
        <v>0.23422829846812718</v>
      </c>
      <c r="J313" s="86">
        <f>J312*4/K312</f>
        <v>0.48558721792126514</v>
      </c>
      <c r="K313" s="142">
        <f>K312/2450</f>
        <v>0.24779591836734691</v>
      </c>
      <c r="L313" s="24"/>
      <c r="M313" s="86">
        <f>M312*4/P312</f>
        <v>0.26536753970382293</v>
      </c>
      <c r="N313" s="86">
        <f>N312*9/P312</f>
        <v>0.23920622150710649</v>
      </c>
      <c r="O313" s="86">
        <f>O312*4/P312</f>
        <v>0.49170167754238558</v>
      </c>
      <c r="P313" s="142">
        <f>P312/2700</f>
        <v>0.24859999999999996</v>
      </c>
    </row>
    <row r="314" spans="1:1454" x14ac:dyDescent="0.25">
      <c r="A314" s="34"/>
      <c r="B314" s="35"/>
      <c r="C314" s="36"/>
      <c r="D314" s="36"/>
      <c r="E314" s="36"/>
      <c r="F314" s="36"/>
      <c r="G314" s="35"/>
      <c r="H314" s="36"/>
      <c r="I314" s="36"/>
      <c r="J314" s="36"/>
      <c r="K314" s="36"/>
      <c r="L314" s="35"/>
      <c r="M314" s="36"/>
      <c r="N314" s="36"/>
      <c r="O314" s="36"/>
      <c r="P314" s="1"/>
    </row>
    <row r="315" spans="1:1454" ht="25.5" customHeight="1" x14ac:dyDescent="0.25">
      <c r="A315" s="170" t="s">
        <v>26</v>
      </c>
      <c r="B315" s="2" t="s">
        <v>32</v>
      </c>
      <c r="C315" s="2" t="s">
        <v>33</v>
      </c>
      <c r="D315" s="2" t="s">
        <v>34</v>
      </c>
      <c r="E315" s="2" t="s">
        <v>35</v>
      </c>
      <c r="F315" s="2" t="s">
        <v>36</v>
      </c>
      <c r="G315" s="2" t="s">
        <v>37</v>
      </c>
      <c r="H315" s="2" t="s">
        <v>38</v>
      </c>
      <c r="I315" s="2" t="s">
        <v>39</v>
      </c>
      <c r="J315" s="2" t="s">
        <v>40</v>
      </c>
      <c r="K315" s="2" t="s">
        <v>41</v>
      </c>
      <c r="L315" s="2" t="s">
        <v>42</v>
      </c>
      <c r="M315" s="36"/>
      <c r="N315" s="36"/>
      <c r="O315" s="36"/>
      <c r="P315" s="1"/>
    </row>
    <row r="316" spans="1:1454" s="130" customFormat="1" ht="16.899999999999999" customHeight="1" x14ac:dyDescent="0.25">
      <c r="A316" s="37" t="s">
        <v>27</v>
      </c>
      <c r="B316" s="30">
        <v>1163.7</v>
      </c>
      <c r="C316" s="30">
        <v>0.15</v>
      </c>
      <c r="D316" s="30">
        <v>2.5</v>
      </c>
      <c r="E316" s="30">
        <v>22.58</v>
      </c>
      <c r="F316" s="30">
        <v>0.28000000000000003</v>
      </c>
      <c r="G316" s="30">
        <v>0.43</v>
      </c>
      <c r="H316" s="30">
        <v>18.010000000000002</v>
      </c>
      <c r="I316" s="30">
        <v>0.9</v>
      </c>
      <c r="J316" s="30">
        <v>71.08</v>
      </c>
      <c r="K316" s="30">
        <v>1.2</v>
      </c>
      <c r="L316" s="30">
        <v>47.46</v>
      </c>
      <c r="M316" s="36"/>
      <c r="N316" s="36"/>
      <c r="O316" s="36"/>
      <c r="P316" s="1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  <c r="AMB316"/>
      <c r="AMC316"/>
      <c r="AMD316"/>
      <c r="AME316"/>
      <c r="AMF316"/>
      <c r="AMG316"/>
      <c r="AMH316"/>
      <c r="AMI316"/>
      <c r="AMJ316"/>
      <c r="AMK316"/>
      <c r="AML316"/>
      <c r="AMM316"/>
      <c r="AMN316"/>
      <c r="AMO316"/>
      <c r="AMP316"/>
      <c r="AMQ316"/>
      <c r="AMR316"/>
      <c r="AMS316"/>
      <c r="AMT316"/>
      <c r="AMU316"/>
      <c r="AMV316"/>
      <c r="AMW316"/>
      <c r="AMX316"/>
      <c r="AMY316"/>
      <c r="AMZ316"/>
      <c r="ANA316"/>
      <c r="ANB316"/>
      <c r="ANC316"/>
      <c r="AND316"/>
      <c r="ANE316"/>
      <c r="ANF316"/>
      <c r="ANG316"/>
      <c r="ANH316"/>
      <c r="ANI316"/>
      <c r="ANJ316"/>
      <c r="ANK316"/>
      <c r="ANL316"/>
      <c r="ANM316"/>
      <c r="ANN316"/>
      <c r="ANO316"/>
      <c r="ANP316"/>
      <c r="ANQ316"/>
      <c r="ANR316"/>
      <c r="ANS316"/>
      <c r="ANT316"/>
      <c r="ANU316"/>
      <c r="ANV316"/>
      <c r="ANW316"/>
      <c r="ANX316"/>
      <c r="ANY316"/>
      <c r="ANZ316"/>
      <c r="AOA316"/>
      <c r="AOB316"/>
      <c r="AOC316"/>
      <c r="AOD316"/>
      <c r="AOE316"/>
      <c r="AOF316"/>
      <c r="AOG316"/>
      <c r="AOH316"/>
      <c r="AOI316"/>
      <c r="AOJ316"/>
      <c r="AOK316"/>
      <c r="AOL316"/>
      <c r="AOM316"/>
      <c r="AON316"/>
      <c r="AOO316"/>
      <c r="AOP316"/>
      <c r="AOQ316"/>
      <c r="AOR316"/>
      <c r="AOS316"/>
      <c r="AOT316"/>
      <c r="AOU316"/>
      <c r="AOV316"/>
      <c r="AOW316"/>
      <c r="AOX316"/>
      <c r="AOY316"/>
      <c r="AOZ316"/>
      <c r="APA316"/>
      <c r="APB316"/>
      <c r="APC316"/>
      <c r="APD316"/>
      <c r="APE316"/>
      <c r="APF316"/>
      <c r="APG316"/>
      <c r="APH316"/>
      <c r="API316"/>
      <c r="APJ316"/>
      <c r="APK316"/>
      <c r="APL316"/>
      <c r="APM316"/>
      <c r="APN316"/>
      <c r="APO316"/>
      <c r="APP316"/>
      <c r="APQ316"/>
      <c r="APR316"/>
      <c r="APS316"/>
      <c r="APT316"/>
      <c r="APU316"/>
      <c r="APV316"/>
      <c r="APW316"/>
      <c r="APX316"/>
      <c r="APY316"/>
      <c r="APZ316"/>
      <c r="AQA316"/>
      <c r="AQB316"/>
      <c r="AQC316"/>
      <c r="AQD316"/>
      <c r="AQE316"/>
      <c r="AQF316"/>
      <c r="AQG316"/>
      <c r="AQH316"/>
      <c r="AQI316"/>
      <c r="AQJ316"/>
      <c r="AQK316"/>
      <c r="AQL316"/>
      <c r="AQM316"/>
      <c r="AQN316"/>
      <c r="AQO316"/>
      <c r="AQP316"/>
      <c r="AQQ316"/>
      <c r="AQR316"/>
      <c r="AQS316"/>
      <c r="AQT316"/>
      <c r="AQU316"/>
      <c r="AQV316"/>
      <c r="AQW316"/>
      <c r="AQX316"/>
      <c r="AQY316"/>
      <c r="AQZ316"/>
      <c r="ARA316"/>
      <c r="ARB316"/>
      <c r="ARC316"/>
      <c r="ARD316"/>
      <c r="ARE316"/>
      <c r="ARF316"/>
      <c r="ARG316"/>
      <c r="ARH316"/>
      <c r="ARI316"/>
      <c r="ARJ316"/>
      <c r="ARK316"/>
      <c r="ARL316"/>
      <c r="ARM316"/>
      <c r="ARN316"/>
      <c r="ARO316"/>
      <c r="ARP316"/>
      <c r="ARQ316"/>
      <c r="ARR316"/>
      <c r="ARS316"/>
      <c r="ART316"/>
      <c r="ARU316"/>
      <c r="ARV316"/>
      <c r="ARW316"/>
      <c r="ARX316"/>
      <c r="ARY316"/>
      <c r="ARZ316"/>
      <c r="ASA316"/>
      <c r="ASB316"/>
      <c r="ASC316"/>
      <c r="ASD316"/>
      <c r="ASE316"/>
      <c r="ASF316"/>
      <c r="ASG316"/>
      <c r="ASH316"/>
      <c r="ASI316"/>
      <c r="ASJ316"/>
      <c r="ASK316"/>
      <c r="ASL316"/>
      <c r="ASM316"/>
      <c r="ASN316"/>
      <c r="ASO316"/>
      <c r="ASP316"/>
      <c r="ASQ316"/>
      <c r="ASR316"/>
      <c r="ASS316"/>
      <c r="AST316"/>
      <c r="ASU316"/>
      <c r="ASV316"/>
      <c r="ASW316"/>
      <c r="ASX316"/>
      <c r="ASY316"/>
      <c r="ASZ316"/>
      <c r="ATA316"/>
      <c r="ATB316"/>
      <c r="ATC316"/>
      <c r="ATD316"/>
      <c r="ATE316"/>
      <c r="ATF316"/>
      <c r="ATG316"/>
      <c r="ATH316"/>
      <c r="ATI316"/>
      <c r="ATJ316"/>
      <c r="ATK316"/>
      <c r="ATL316"/>
      <c r="ATM316"/>
      <c r="ATN316"/>
      <c r="ATO316"/>
      <c r="ATP316"/>
      <c r="ATQ316"/>
      <c r="ATR316"/>
      <c r="ATS316"/>
      <c r="ATT316"/>
      <c r="ATU316"/>
      <c r="ATV316"/>
      <c r="ATW316"/>
      <c r="ATX316"/>
      <c r="ATY316"/>
      <c r="ATZ316"/>
      <c r="AUA316"/>
      <c r="AUB316"/>
      <c r="AUC316"/>
      <c r="AUD316"/>
      <c r="AUE316"/>
      <c r="AUF316"/>
      <c r="AUG316"/>
      <c r="AUH316"/>
      <c r="AUI316"/>
      <c r="AUJ316"/>
      <c r="AUK316"/>
      <c r="AUL316"/>
      <c r="AUM316"/>
      <c r="AUN316"/>
      <c r="AUO316"/>
      <c r="AUP316"/>
      <c r="AUQ316"/>
      <c r="AUR316"/>
      <c r="AUS316"/>
      <c r="AUT316"/>
      <c r="AUU316"/>
      <c r="AUV316"/>
      <c r="AUW316"/>
      <c r="AUX316"/>
      <c r="AUY316"/>
      <c r="AUZ316"/>
      <c r="AVA316"/>
      <c r="AVB316"/>
      <c r="AVC316"/>
      <c r="AVD316"/>
      <c r="AVE316"/>
      <c r="AVF316"/>
      <c r="AVG316"/>
      <c r="AVH316"/>
      <c r="AVI316"/>
      <c r="AVJ316"/>
      <c r="AVK316"/>
      <c r="AVL316"/>
      <c r="AVM316"/>
      <c r="AVN316"/>
      <c r="AVO316"/>
      <c r="AVP316"/>
      <c r="AVQ316"/>
      <c r="AVR316"/>
      <c r="AVS316"/>
      <c r="AVT316"/>
      <c r="AVU316"/>
      <c r="AVV316"/>
      <c r="AVW316"/>
      <c r="AVX316"/>
      <c r="AVY316"/>
      <c r="AVZ316"/>
      <c r="AWA316"/>
      <c r="AWB316"/>
      <c r="AWC316"/>
      <c r="AWD316"/>
      <c r="AWE316"/>
      <c r="AWF316"/>
      <c r="AWG316"/>
      <c r="AWH316"/>
      <c r="AWI316"/>
      <c r="AWJ316"/>
      <c r="AWK316"/>
      <c r="AWL316"/>
      <c r="AWM316"/>
      <c r="AWN316"/>
      <c r="AWO316"/>
      <c r="AWP316"/>
      <c r="AWQ316"/>
      <c r="AWR316"/>
      <c r="AWS316"/>
      <c r="AWT316"/>
      <c r="AWU316"/>
      <c r="AWV316"/>
      <c r="AWW316"/>
      <c r="AWX316"/>
      <c r="AWY316"/>
      <c r="AWZ316"/>
      <c r="AXA316"/>
      <c r="AXB316"/>
      <c r="AXC316"/>
      <c r="AXD316"/>
      <c r="AXE316"/>
      <c r="AXF316"/>
      <c r="AXG316"/>
      <c r="AXH316"/>
      <c r="AXI316"/>
      <c r="AXJ316"/>
      <c r="AXK316"/>
      <c r="AXL316"/>
      <c r="AXM316"/>
      <c r="AXN316"/>
      <c r="AXO316"/>
      <c r="AXP316"/>
      <c r="AXQ316"/>
      <c r="AXR316"/>
      <c r="AXS316"/>
      <c r="AXT316"/>
      <c r="AXU316"/>
      <c r="AXV316"/>
      <c r="AXW316"/>
      <c r="AXX316"/>
      <c r="AXY316"/>
      <c r="AXZ316"/>
      <c r="AYA316"/>
      <c r="AYB316"/>
      <c r="AYC316"/>
      <c r="AYD316"/>
      <c r="AYE316"/>
      <c r="AYF316"/>
      <c r="AYG316"/>
      <c r="AYH316"/>
      <c r="AYI316"/>
      <c r="AYJ316"/>
      <c r="AYK316"/>
      <c r="AYL316"/>
      <c r="AYM316"/>
      <c r="AYN316"/>
      <c r="AYO316"/>
      <c r="AYP316"/>
      <c r="AYQ316"/>
      <c r="AYR316"/>
      <c r="AYS316"/>
      <c r="AYT316"/>
      <c r="AYU316"/>
      <c r="AYV316"/>
      <c r="AYW316"/>
      <c r="AYX316"/>
      <c r="AYY316"/>
      <c r="AYZ316"/>
      <c r="AZA316"/>
      <c r="AZB316"/>
      <c r="AZC316"/>
      <c r="AZD316"/>
      <c r="AZE316"/>
      <c r="AZF316"/>
      <c r="AZG316"/>
      <c r="AZH316"/>
      <c r="AZI316"/>
      <c r="AZJ316"/>
      <c r="AZK316"/>
      <c r="AZL316"/>
      <c r="AZM316"/>
      <c r="AZN316"/>
      <c r="AZO316"/>
      <c r="AZP316"/>
      <c r="AZQ316"/>
      <c r="AZR316"/>
      <c r="AZS316"/>
      <c r="AZT316"/>
      <c r="AZU316"/>
      <c r="AZV316"/>
      <c r="AZW316"/>
      <c r="AZX316"/>
      <c r="AZY316"/>
      <c r="AZZ316"/>
      <c r="BAA316"/>
      <c r="BAB316"/>
      <c r="BAC316"/>
      <c r="BAD316"/>
      <c r="BAE316"/>
      <c r="BAF316"/>
      <c r="BAG316"/>
      <c r="BAH316"/>
      <c r="BAI316"/>
      <c r="BAJ316"/>
      <c r="BAK316"/>
      <c r="BAL316"/>
      <c r="BAM316"/>
      <c r="BAN316"/>
      <c r="BAO316"/>
      <c r="BAP316"/>
      <c r="BAQ316"/>
      <c r="BAR316"/>
      <c r="BAS316"/>
      <c r="BAT316"/>
      <c r="BAU316"/>
      <c r="BAV316"/>
      <c r="BAW316"/>
      <c r="BAX316"/>
      <c r="BAY316"/>
      <c r="BAZ316"/>
      <c r="BBA316"/>
      <c r="BBB316"/>
      <c r="BBC316"/>
      <c r="BBD316"/>
      <c r="BBE316"/>
      <c r="BBF316"/>
      <c r="BBG316"/>
      <c r="BBH316"/>
      <c r="BBI316"/>
      <c r="BBJ316"/>
      <c r="BBK316"/>
      <c r="BBL316"/>
      <c r="BBM316"/>
      <c r="BBN316"/>
      <c r="BBO316"/>
      <c r="BBP316"/>
      <c r="BBQ316"/>
      <c r="BBR316"/>
      <c r="BBS316"/>
      <c r="BBT316"/>
      <c r="BBU316"/>
      <c r="BBV316"/>
      <c r="BBW316"/>
      <c r="BBX316"/>
      <c r="BBY316"/>
      <c r="BBZ316"/>
      <c r="BCA316"/>
      <c r="BCB316"/>
      <c r="BCC316"/>
      <c r="BCD316"/>
      <c r="BCE316"/>
      <c r="BCF316"/>
      <c r="BCG316"/>
      <c r="BCH316"/>
      <c r="BCI316"/>
      <c r="BCJ316"/>
      <c r="BCK316"/>
      <c r="BCL316"/>
      <c r="BCM316"/>
      <c r="BCN316"/>
      <c r="BCO316"/>
      <c r="BCP316"/>
      <c r="BCQ316"/>
      <c r="BCR316"/>
      <c r="BCS316"/>
      <c r="BCT316"/>
      <c r="BCU316"/>
      <c r="BCV316"/>
      <c r="BCW316"/>
      <c r="BCX316"/>
    </row>
    <row r="317" spans="1:1454" s="130" customFormat="1" ht="16.899999999999999" customHeight="1" x14ac:dyDescent="0.25">
      <c r="A317" s="8" t="s">
        <v>25</v>
      </c>
      <c r="B317" s="20">
        <v>1372.9</v>
      </c>
      <c r="C317" s="20">
        <v>0.15</v>
      </c>
      <c r="D317" s="20">
        <v>2.7</v>
      </c>
      <c r="E317" s="20">
        <v>25.48</v>
      </c>
      <c r="F317" s="20">
        <v>0.48</v>
      </c>
      <c r="G317" s="20">
        <v>0.53</v>
      </c>
      <c r="H317" s="20">
        <v>21.01</v>
      </c>
      <c r="I317" s="20">
        <v>1.1000000000000001</v>
      </c>
      <c r="J317" s="20">
        <v>83.78</v>
      </c>
      <c r="K317" s="20">
        <v>1.2</v>
      </c>
      <c r="L317" s="20">
        <v>52.16</v>
      </c>
      <c r="M317" s="36"/>
      <c r="N317" s="36"/>
      <c r="O317" s="36"/>
      <c r="P317" s="1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  <c r="AMB317"/>
      <c r="AMC317"/>
      <c r="AMD317"/>
      <c r="AME317"/>
      <c r="AMF317"/>
      <c r="AMG317"/>
      <c r="AMH317"/>
      <c r="AMI317"/>
      <c r="AMJ317"/>
      <c r="AMK317"/>
      <c r="AML317"/>
      <c r="AMM317"/>
      <c r="AMN317"/>
      <c r="AMO317"/>
      <c r="AMP317"/>
      <c r="AMQ317"/>
      <c r="AMR317"/>
      <c r="AMS317"/>
      <c r="AMT317"/>
      <c r="AMU317"/>
      <c r="AMV317"/>
      <c r="AMW317"/>
      <c r="AMX317"/>
      <c r="AMY317"/>
      <c r="AMZ317"/>
      <c r="ANA317"/>
      <c r="ANB317"/>
      <c r="ANC317"/>
      <c r="AND317"/>
      <c r="ANE317"/>
      <c r="ANF317"/>
      <c r="ANG317"/>
      <c r="ANH317"/>
      <c r="ANI317"/>
      <c r="ANJ317"/>
      <c r="ANK317"/>
      <c r="ANL317"/>
      <c r="ANM317"/>
      <c r="ANN317"/>
      <c r="ANO317"/>
      <c r="ANP317"/>
      <c r="ANQ317"/>
      <c r="ANR317"/>
      <c r="ANS317"/>
      <c r="ANT317"/>
      <c r="ANU317"/>
      <c r="ANV317"/>
      <c r="ANW317"/>
      <c r="ANX317"/>
      <c r="ANY317"/>
      <c r="ANZ317"/>
      <c r="AOA317"/>
      <c r="AOB317"/>
      <c r="AOC317"/>
      <c r="AOD317"/>
      <c r="AOE317"/>
      <c r="AOF317"/>
      <c r="AOG317"/>
      <c r="AOH317"/>
      <c r="AOI317"/>
      <c r="AOJ317"/>
      <c r="AOK317"/>
      <c r="AOL317"/>
      <c r="AOM317"/>
      <c r="AON317"/>
      <c r="AOO317"/>
      <c r="AOP317"/>
      <c r="AOQ317"/>
      <c r="AOR317"/>
      <c r="AOS317"/>
      <c r="AOT317"/>
      <c r="AOU317"/>
      <c r="AOV317"/>
      <c r="AOW317"/>
      <c r="AOX317"/>
      <c r="AOY317"/>
      <c r="AOZ317"/>
      <c r="APA317"/>
      <c r="APB317"/>
      <c r="APC317"/>
      <c r="APD317"/>
      <c r="APE317"/>
      <c r="APF317"/>
      <c r="APG317"/>
      <c r="APH317"/>
      <c r="API317"/>
      <c r="APJ317"/>
      <c r="APK317"/>
      <c r="APL317"/>
      <c r="APM317"/>
      <c r="APN317"/>
      <c r="APO317"/>
      <c r="APP317"/>
      <c r="APQ317"/>
      <c r="APR317"/>
      <c r="APS317"/>
      <c r="APT317"/>
      <c r="APU317"/>
      <c r="APV317"/>
      <c r="APW317"/>
      <c r="APX317"/>
      <c r="APY317"/>
      <c r="APZ317"/>
      <c r="AQA317"/>
      <c r="AQB317"/>
      <c r="AQC317"/>
      <c r="AQD317"/>
      <c r="AQE317"/>
      <c r="AQF317"/>
      <c r="AQG317"/>
      <c r="AQH317"/>
      <c r="AQI317"/>
      <c r="AQJ317"/>
      <c r="AQK317"/>
      <c r="AQL317"/>
      <c r="AQM317"/>
      <c r="AQN317"/>
      <c r="AQO317"/>
      <c r="AQP317"/>
      <c r="AQQ317"/>
      <c r="AQR317"/>
      <c r="AQS317"/>
      <c r="AQT317"/>
      <c r="AQU317"/>
      <c r="AQV317"/>
      <c r="AQW317"/>
      <c r="AQX317"/>
      <c r="AQY317"/>
      <c r="AQZ317"/>
      <c r="ARA317"/>
      <c r="ARB317"/>
      <c r="ARC317"/>
      <c r="ARD317"/>
      <c r="ARE317"/>
      <c r="ARF317"/>
      <c r="ARG317"/>
      <c r="ARH317"/>
      <c r="ARI317"/>
      <c r="ARJ317"/>
      <c r="ARK317"/>
      <c r="ARL317"/>
      <c r="ARM317"/>
      <c r="ARN317"/>
      <c r="ARO317"/>
      <c r="ARP317"/>
      <c r="ARQ317"/>
      <c r="ARR317"/>
      <c r="ARS317"/>
      <c r="ART317"/>
      <c r="ARU317"/>
      <c r="ARV317"/>
      <c r="ARW317"/>
      <c r="ARX317"/>
      <c r="ARY317"/>
      <c r="ARZ317"/>
      <c r="ASA317"/>
      <c r="ASB317"/>
      <c r="ASC317"/>
      <c r="ASD317"/>
      <c r="ASE317"/>
      <c r="ASF317"/>
      <c r="ASG317"/>
      <c r="ASH317"/>
      <c r="ASI317"/>
      <c r="ASJ317"/>
      <c r="ASK317"/>
      <c r="ASL317"/>
      <c r="ASM317"/>
      <c r="ASN317"/>
      <c r="ASO317"/>
      <c r="ASP317"/>
      <c r="ASQ317"/>
      <c r="ASR317"/>
      <c r="ASS317"/>
      <c r="AST317"/>
      <c r="ASU317"/>
      <c r="ASV317"/>
      <c r="ASW317"/>
      <c r="ASX317"/>
      <c r="ASY317"/>
      <c r="ASZ317"/>
      <c r="ATA317"/>
      <c r="ATB317"/>
      <c r="ATC317"/>
      <c r="ATD317"/>
      <c r="ATE317"/>
      <c r="ATF317"/>
      <c r="ATG317"/>
      <c r="ATH317"/>
      <c r="ATI317"/>
      <c r="ATJ317"/>
      <c r="ATK317"/>
      <c r="ATL317"/>
      <c r="ATM317"/>
      <c r="ATN317"/>
      <c r="ATO317"/>
      <c r="ATP317"/>
      <c r="ATQ317"/>
      <c r="ATR317"/>
      <c r="ATS317"/>
      <c r="ATT317"/>
      <c r="ATU317"/>
      <c r="ATV317"/>
      <c r="ATW317"/>
      <c r="ATX317"/>
      <c r="ATY317"/>
      <c r="ATZ317"/>
      <c r="AUA317"/>
      <c r="AUB317"/>
      <c r="AUC317"/>
      <c r="AUD317"/>
      <c r="AUE317"/>
      <c r="AUF317"/>
      <c r="AUG317"/>
      <c r="AUH317"/>
      <c r="AUI317"/>
      <c r="AUJ317"/>
      <c r="AUK317"/>
      <c r="AUL317"/>
      <c r="AUM317"/>
      <c r="AUN317"/>
      <c r="AUO317"/>
      <c r="AUP317"/>
      <c r="AUQ317"/>
      <c r="AUR317"/>
      <c r="AUS317"/>
      <c r="AUT317"/>
      <c r="AUU317"/>
      <c r="AUV317"/>
      <c r="AUW317"/>
      <c r="AUX317"/>
      <c r="AUY317"/>
      <c r="AUZ317"/>
      <c r="AVA317"/>
      <c r="AVB317"/>
      <c r="AVC317"/>
      <c r="AVD317"/>
      <c r="AVE317"/>
      <c r="AVF317"/>
      <c r="AVG317"/>
      <c r="AVH317"/>
      <c r="AVI317"/>
      <c r="AVJ317"/>
      <c r="AVK317"/>
      <c r="AVL317"/>
      <c r="AVM317"/>
      <c r="AVN317"/>
      <c r="AVO317"/>
      <c r="AVP317"/>
      <c r="AVQ317"/>
      <c r="AVR317"/>
      <c r="AVS317"/>
      <c r="AVT317"/>
      <c r="AVU317"/>
      <c r="AVV317"/>
      <c r="AVW317"/>
      <c r="AVX317"/>
      <c r="AVY317"/>
      <c r="AVZ317"/>
      <c r="AWA317"/>
      <c r="AWB317"/>
      <c r="AWC317"/>
      <c r="AWD317"/>
      <c r="AWE317"/>
      <c r="AWF317"/>
      <c r="AWG317"/>
      <c r="AWH317"/>
      <c r="AWI317"/>
      <c r="AWJ317"/>
      <c r="AWK317"/>
      <c r="AWL317"/>
      <c r="AWM317"/>
      <c r="AWN317"/>
      <c r="AWO317"/>
      <c r="AWP317"/>
      <c r="AWQ317"/>
      <c r="AWR317"/>
      <c r="AWS317"/>
      <c r="AWT317"/>
      <c r="AWU317"/>
      <c r="AWV317"/>
      <c r="AWW317"/>
      <c r="AWX317"/>
      <c r="AWY317"/>
      <c r="AWZ317"/>
      <c r="AXA317"/>
      <c r="AXB317"/>
      <c r="AXC317"/>
      <c r="AXD317"/>
      <c r="AXE317"/>
      <c r="AXF317"/>
      <c r="AXG317"/>
      <c r="AXH317"/>
      <c r="AXI317"/>
      <c r="AXJ317"/>
      <c r="AXK317"/>
      <c r="AXL317"/>
      <c r="AXM317"/>
      <c r="AXN317"/>
      <c r="AXO317"/>
      <c r="AXP317"/>
      <c r="AXQ317"/>
      <c r="AXR317"/>
      <c r="AXS317"/>
      <c r="AXT317"/>
      <c r="AXU317"/>
      <c r="AXV317"/>
      <c r="AXW317"/>
      <c r="AXX317"/>
      <c r="AXY317"/>
      <c r="AXZ317"/>
      <c r="AYA317"/>
      <c r="AYB317"/>
      <c r="AYC317"/>
      <c r="AYD317"/>
      <c r="AYE317"/>
      <c r="AYF317"/>
      <c r="AYG317"/>
      <c r="AYH317"/>
      <c r="AYI317"/>
      <c r="AYJ317"/>
      <c r="AYK317"/>
      <c r="AYL317"/>
      <c r="AYM317"/>
      <c r="AYN317"/>
      <c r="AYO317"/>
      <c r="AYP317"/>
      <c r="AYQ317"/>
      <c r="AYR317"/>
      <c r="AYS317"/>
      <c r="AYT317"/>
      <c r="AYU317"/>
      <c r="AYV317"/>
      <c r="AYW317"/>
      <c r="AYX317"/>
      <c r="AYY317"/>
      <c r="AYZ317"/>
      <c r="AZA317"/>
      <c r="AZB317"/>
      <c r="AZC317"/>
      <c r="AZD317"/>
      <c r="AZE317"/>
      <c r="AZF317"/>
      <c r="AZG317"/>
      <c r="AZH317"/>
      <c r="AZI317"/>
      <c r="AZJ317"/>
      <c r="AZK317"/>
      <c r="AZL317"/>
      <c r="AZM317"/>
      <c r="AZN317"/>
      <c r="AZO317"/>
      <c r="AZP317"/>
      <c r="AZQ317"/>
      <c r="AZR317"/>
      <c r="AZS317"/>
      <c r="AZT317"/>
      <c r="AZU317"/>
      <c r="AZV317"/>
      <c r="AZW317"/>
      <c r="AZX317"/>
      <c r="AZY317"/>
      <c r="AZZ317"/>
      <c r="BAA317"/>
      <c r="BAB317"/>
      <c r="BAC317"/>
      <c r="BAD317"/>
      <c r="BAE317"/>
      <c r="BAF317"/>
      <c r="BAG317"/>
      <c r="BAH317"/>
      <c r="BAI317"/>
      <c r="BAJ317"/>
      <c r="BAK317"/>
      <c r="BAL317"/>
      <c r="BAM317"/>
      <c r="BAN317"/>
      <c r="BAO317"/>
      <c r="BAP317"/>
      <c r="BAQ317"/>
      <c r="BAR317"/>
      <c r="BAS317"/>
      <c r="BAT317"/>
      <c r="BAU317"/>
      <c r="BAV317"/>
      <c r="BAW317"/>
      <c r="BAX317"/>
      <c r="BAY317"/>
      <c r="BAZ317"/>
      <c r="BBA317"/>
      <c r="BBB317"/>
      <c r="BBC317"/>
      <c r="BBD317"/>
      <c r="BBE317"/>
      <c r="BBF317"/>
      <c r="BBG317"/>
      <c r="BBH317"/>
      <c r="BBI317"/>
      <c r="BBJ317"/>
      <c r="BBK317"/>
      <c r="BBL317"/>
      <c r="BBM317"/>
      <c r="BBN317"/>
      <c r="BBO317"/>
      <c r="BBP317"/>
      <c r="BBQ317"/>
      <c r="BBR317"/>
      <c r="BBS317"/>
      <c r="BBT317"/>
      <c r="BBU317"/>
      <c r="BBV317"/>
      <c r="BBW317"/>
      <c r="BBX317"/>
      <c r="BBY317"/>
      <c r="BBZ317"/>
      <c r="BCA317"/>
      <c r="BCB317"/>
      <c r="BCC317"/>
      <c r="BCD317"/>
      <c r="BCE317"/>
      <c r="BCF317"/>
      <c r="BCG317"/>
      <c r="BCH317"/>
      <c r="BCI317"/>
      <c r="BCJ317"/>
      <c r="BCK317"/>
      <c r="BCL317"/>
      <c r="BCM317"/>
      <c r="BCN317"/>
      <c r="BCO317"/>
      <c r="BCP317"/>
      <c r="BCQ317"/>
      <c r="BCR317"/>
      <c r="BCS317"/>
      <c r="BCT317"/>
      <c r="BCU317"/>
      <c r="BCV317"/>
      <c r="BCW317"/>
      <c r="BCX317"/>
    </row>
    <row r="318" spans="1:1454" ht="15" customHeight="1" x14ac:dyDescent="0.25">
      <c r="A318" s="8" t="s">
        <v>28</v>
      </c>
      <c r="B318" s="20">
        <v>1538.54</v>
      </c>
      <c r="C318" s="20">
        <v>0.05</v>
      </c>
      <c r="D318" s="20" t="s">
        <v>174</v>
      </c>
      <c r="E318" s="20">
        <v>29.07</v>
      </c>
      <c r="F318" s="20">
        <v>0.53</v>
      </c>
      <c r="G318" s="20">
        <v>0.55000000000000004</v>
      </c>
      <c r="H318" s="20">
        <v>22.49</v>
      </c>
      <c r="I318" s="20">
        <v>1.17</v>
      </c>
      <c r="J318" s="20">
        <v>89.5</v>
      </c>
      <c r="K318" s="20">
        <v>1.2</v>
      </c>
      <c r="L318" s="20">
        <v>56.91</v>
      </c>
      <c r="M318" s="36"/>
      <c r="N318" s="36"/>
      <c r="O318" s="36"/>
      <c r="P318" s="1"/>
    </row>
    <row r="319" spans="1:1454" ht="25.5" x14ac:dyDescent="0.25">
      <c r="A319" s="182" t="s">
        <v>29</v>
      </c>
      <c r="B319" s="3" t="s">
        <v>44</v>
      </c>
      <c r="C319" s="3" t="s">
        <v>45</v>
      </c>
      <c r="D319" s="3" t="s">
        <v>46</v>
      </c>
      <c r="E319" s="3" t="s">
        <v>47</v>
      </c>
      <c r="F319" s="3" t="s">
        <v>48</v>
      </c>
      <c r="G319" s="3" t="s">
        <v>49</v>
      </c>
      <c r="H319" s="36"/>
      <c r="I319" s="294" t="s">
        <v>43</v>
      </c>
      <c r="J319" s="294"/>
      <c r="K319" s="36"/>
      <c r="L319" s="38"/>
      <c r="M319" s="36"/>
      <c r="N319" s="36"/>
      <c r="O319" s="36"/>
      <c r="P319" s="1"/>
    </row>
    <row r="320" spans="1:1454" x14ac:dyDescent="0.25">
      <c r="A320" s="8" t="s">
        <v>27</v>
      </c>
      <c r="B320" s="20">
        <v>1302.06</v>
      </c>
      <c r="C320" s="20">
        <v>279.11</v>
      </c>
      <c r="D320" s="20">
        <v>123.65</v>
      </c>
      <c r="E320" s="20">
        <v>519.92999999999995</v>
      </c>
      <c r="F320" s="20">
        <v>5.77</v>
      </c>
      <c r="G320" s="20">
        <v>0.7</v>
      </c>
      <c r="H320" s="39"/>
      <c r="I320" s="293">
        <v>8.64</v>
      </c>
      <c r="J320" s="293"/>
      <c r="K320" s="36"/>
      <c r="L320" s="38"/>
      <c r="M320" s="36"/>
      <c r="N320" s="36"/>
      <c r="O320" s="36"/>
      <c r="P320" s="1"/>
    </row>
    <row r="321" spans="1:16" x14ac:dyDescent="0.25">
      <c r="A321" s="8" t="s">
        <v>25</v>
      </c>
      <c r="B321" s="20">
        <v>1452.06</v>
      </c>
      <c r="C321" s="20">
        <v>293.70999999999998</v>
      </c>
      <c r="D321" s="20">
        <v>140.44999999999999</v>
      </c>
      <c r="E321" s="20">
        <v>591.33000000000004</v>
      </c>
      <c r="F321" s="20">
        <v>6.47</v>
      </c>
      <c r="G321" s="20">
        <v>0.9</v>
      </c>
      <c r="H321" s="39"/>
      <c r="I321" s="293">
        <v>10.54</v>
      </c>
      <c r="J321" s="293"/>
      <c r="K321" s="36"/>
      <c r="L321" s="38"/>
      <c r="M321" s="36"/>
      <c r="N321" s="36"/>
      <c r="O321" s="36"/>
      <c r="P321" s="1"/>
    </row>
    <row r="322" spans="1:16" x14ac:dyDescent="0.25">
      <c r="A322" s="8" t="s">
        <v>28</v>
      </c>
      <c r="B322" s="20">
        <v>1541.49</v>
      </c>
      <c r="C322" s="20">
        <v>299.5</v>
      </c>
      <c r="D322" s="20">
        <v>147.49</v>
      </c>
      <c r="E322" s="20">
        <v>622.09</v>
      </c>
      <c r="F322" s="20">
        <v>6.8</v>
      </c>
      <c r="G322" s="20">
        <v>0.91</v>
      </c>
      <c r="H322" s="39"/>
      <c r="I322" s="293">
        <v>11.21</v>
      </c>
      <c r="J322" s="293"/>
      <c r="K322" s="36"/>
      <c r="L322" s="38"/>
      <c r="M322" s="36"/>
      <c r="N322" s="36"/>
      <c r="O322" s="36"/>
      <c r="P322" s="1"/>
    </row>
    <row r="323" spans="1:16" x14ac:dyDescent="0.25">
      <c r="A323" s="4"/>
      <c r="B323" s="11"/>
      <c r="C323" s="11"/>
      <c r="D323" s="11"/>
      <c r="E323" s="11"/>
      <c r="F323" s="11"/>
      <c r="G323" s="11"/>
      <c r="H323" s="28"/>
      <c r="I323" s="28"/>
      <c r="J323" s="28"/>
      <c r="K323" s="28"/>
      <c r="L323" s="28"/>
      <c r="M323" s="28"/>
      <c r="N323" s="28"/>
      <c r="O323" s="28"/>
      <c r="P323" s="4"/>
    </row>
    <row r="324" spans="1:16" x14ac:dyDescent="0.25">
      <c r="A324" s="28"/>
      <c r="B324" s="10"/>
      <c r="C324" s="10"/>
      <c r="D324" s="10"/>
      <c r="E324" s="10"/>
      <c r="F324" s="10"/>
      <c r="G324" s="10"/>
      <c r="H324" s="39"/>
      <c r="I324" s="10"/>
      <c r="J324" s="4"/>
      <c r="K324" s="36"/>
      <c r="L324" s="38"/>
      <c r="M324" s="36"/>
      <c r="N324" s="36"/>
      <c r="O324" s="36"/>
      <c r="P324" s="1"/>
    </row>
    <row r="325" spans="1:16" x14ac:dyDescent="0.25">
      <c r="A325" s="4"/>
      <c r="B325" s="11"/>
      <c r="C325" s="11"/>
      <c r="D325" s="11"/>
      <c r="E325" s="11"/>
      <c r="F325" s="11"/>
      <c r="G325" s="11"/>
      <c r="H325" s="28"/>
      <c r="I325" s="28"/>
      <c r="J325" s="28"/>
      <c r="K325" s="28"/>
      <c r="L325" s="28"/>
      <c r="M325" s="28"/>
      <c r="N325" s="28"/>
      <c r="O325" s="28"/>
      <c r="P325" s="4"/>
    </row>
    <row r="326" spans="1:16" x14ac:dyDescent="0.25">
      <c r="A326" s="74"/>
      <c r="B326" s="39"/>
      <c r="C326" s="39"/>
      <c r="D326" s="39"/>
      <c r="E326" s="39"/>
      <c r="F326" s="39"/>
      <c r="G326" s="39"/>
      <c r="H326" s="39"/>
      <c r="I326" s="39"/>
      <c r="J326" s="39"/>
      <c r="K326" s="36"/>
      <c r="L326" s="38"/>
      <c r="M326" s="36"/>
      <c r="N326" s="36"/>
      <c r="O326" s="36"/>
      <c r="P326" s="1"/>
    </row>
    <row r="327" spans="1:16" x14ac:dyDescent="0.25">
      <c r="A327" s="74"/>
      <c r="B327" s="39"/>
      <c r="C327" s="39"/>
      <c r="D327" s="39"/>
      <c r="E327" s="39"/>
      <c r="F327" s="39"/>
      <c r="G327" s="39"/>
      <c r="H327" s="39"/>
      <c r="I327" s="39"/>
      <c r="J327" s="39"/>
      <c r="K327" s="36"/>
      <c r="L327" s="38"/>
      <c r="M327" s="36"/>
      <c r="N327" s="36"/>
      <c r="O327" s="36"/>
      <c r="P327" s="1"/>
    </row>
    <row r="328" spans="1:16" x14ac:dyDescent="0.25">
      <c r="A328" s="4"/>
      <c r="B328" s="11"/>
      <c r="C328" s="11"/>
      <c r="D328" s="11"/>
      <c r="E328" s="11"/>
      <c r="F328" s="11"/>
      <c r="G328" s="11"/>
      <c r="H328" s="28"/>
      <c r="I328" s="28"/>
      <c r="J328" s="28"/>
      <c r="K328" s="28"/>
      <c r="L328" s="28"/>
      <c r="M328" s="28"/>
      <c r="N328" s="28"/>
      <c r="O328" s="28"/>
      <c r="P328" s="4"/>
    </row>
    <row r="329" spans="1:16" x14ac:dyDescent="0.25">
      <c r="A329" s="190" t="s">
        <v>72</v>
      </c>
      <c r="B329" s="39"/>
      <c r="C329" s="39"/>
      <c r="D329" s="39"/>
      <c r="E329" s="39"/>
      <c r="F329" s="39"/>
      <c r="G329" s="39"/>
      <c r="H329" s="39"/>
      <c r="I329" s="39"/>
      <c r="J329" s="39"/>
      <c r="K329" s="36"/>
      <c r="L329" s="38"/>
      <c r="M329" s="36"/>
      <c r="N329" s="36"/>
      <c r="O329" s="36"/>
      <c r="P329" s="1"/>
    </row>
    <row r="330" spans="1:16" x14ac:dyDescent="0.25">
      <c r="A330" s="192" t="s">
        <v>16</v>
      </c>
      <c r="B330" s="38"/>
      <c r="C330" s="38"/>
      <c r="D330" s="38"/>
      <c r="E330" s="38"/>
      <c r="F330" s="35"/>
      <c r="G330" s="38"/>
      <c r="H330" s="38"/>
      <c r="I330" s="38"/>
      <c r="J330" s="38"/>
      <c r="K330" s="35"/>
      <c r="L330" s="38"/>
      <c r="M330" s="38"/>
      <c r="N330" s="38"/>
      <c r="O330" s="38"/>
      <c r="P330" s="12"/>
    </row>
    <row r="331" spans="1:16" x14ac:dyDescent="0.25">
      <c r="A331" s="83">
        <v>1</v>
      </c>
      <c r="B331" s="27">
        <v>2</v>
      </c>
      <c r="C331" s="27">
        <v>3</v>
      </c>
      <c r="D331" s="27">
        <v>4</v>
      </c>
      <c r="E331" s="27">
        <v>5</v>
      </c>
      <c r="F331" s="27">
        <v>6</v>
      </c>
      <c r="G331" s="27">
        <v>7</v>
      </c>
      <c r="H331" s="27">
        <v>8</v>
      </c>
      <c r="I331" s="27">
        <v>9</v>
      </c>
      <c r="J331" s="27">
        <v>10</v>
      </c>
      <c r="K331" s="27">
        <v>11</v>
      </c>
      <c r="L331" s="27">
        <v>12</v>
      </c>
      <c r="M331" s="27">
        <v>13</v>
      </c>
      <c r="N331" s="27">
        <v>14</v>
      </c>
      <c r="O331" s="27">
        <v>15</v>
      </c>
      <c r="P331" s="27">
        <v>16</v>
      </c>
    </row>
    <row r="332" spans="1:16" x14ac:dyDescent="0.25">
      <c r="A332" s="8" t="s">
        <v>175</v>
      </c>
      <c r="B332" s="2">
        <v>70</v>
      </c>
      <c r="C332" s="20">
        <v>15.9</v>
      </c>
      <c r="D332" s="20">
        <v>7</v>
      </c>
      <c r="E332" s="20">
        <v>3.7</v>
      </c>
      <c r="F332" s="85">
        <f t="shared" ref="F332:F337" si="48">C332*4+D332*9+E332*4</f>
        <v>141.4</v>
      </c>
      <c r="G332" s="2">
        <v>90</v>
      </c>
      <c r="H332" s="20">
        <v>18.3</v>
      </c>
      <c r="I332" s="20">
        <v>8.4</v>
      </c>
      <c r="J332" s="20">
        <v>6.3</v>
      </c>
      <c r="K332" s="85">
        <f t="shared" ref="K332:K337" si="49">H332*4+I332*9+J332*4</f>
        <v>174</v>
      </c>
      <c r="L332" s="2">
        <v>100</v>
      </c>
      <c r="M332" s="20">
        <v>20.5</v>
      </c>
      <c r="N332" s="20">
        <v>8.8000000000000007</v>
      </c>
      <c r="O332" s="20">
        <v>7.9</v>
      </c>
      <c r="P332" s="85">
        <f t="shared" ref="P332:P337" si="50">M332*4+N332*9+O332*4</f>
        <v>192.79999999999998</v>
      </c>
    </row>
    <row r="333" spans="1:16" x14ac:dyDescent="0.25">
      <c r="A333" s="8" t="s">
        <v>69</v>
      </c>
      <c r="B333" s="2">
        <v>20</v>
      </c>
      <c r="C333" s="20">
        <v>0.5</v>
      </c>
      <c r="D333" s="20">
        <v>3.7</v>
      </c>
      <c r="E333" s="20">
        <v>1.8</v>
      </c>
      <c r="F333" s="85">
        <f t="shared" si="48"/>
        <v>42.500000000000007</v>
      </c>
      <c r="G333" s="2">
        <v>20</v>
      </c>
      <c r="H333" s="20">
        <v>0.5</v>
      </c>
      <c r="I333" s="20">
        <v>3.7</v>
      </c>
      <c r="J333" s="20">
        <v>1.8</v>
      </c>
      <c r="K333" s="85">
        <f t="shared" si="49"/>
        <v>42.500000000000007</v>
      </c>
      <c r="L333" s="2">
        <v>20</v>
      </c>
      <c r="M333" s="20">
        <v>0.5</v>
      </c>
      <c r="N333" s="20">
        <v>3.7</v>
      </c>
      <c r="O333" s="20">
        <v>1.8</v>
      </c>
      <c r="P333" s="85">
        <f t="shared" si="50"/>
        <v>42.500000000000007</v>
      </c>
    </row>
    <row r="334" spans="1:16" x14ac:dyDescent="0.25">
      <c r="A334" s="128" t="s">
        <v>82</v>
      </c>
      <c r="B334" s="113">
        <v>130</v>
      </c>
      <c r="C334" s="93">
        <v>5.68</v>
      </c>
      <c r="D334" s="93">
        <v>5.73</v>
      </c>
      <c r="E334" s="93">
        <v>28.71</v>
      </c>
      <c r="F334" s="106">
        <v>205.41</v>
      </c>
      <c r="G334" s="113">
        <v>150</v>
      </c>
      <c r="H334" s="93">
        <v>6.55</v>
      </c>
      <c r="I334" s="93">
        <v>5.97</v>
      </c>
      <c r="J334" s="93">
        <v>33.08</v>
      </c>
      <c r="K334" s="106">
        <v>231.03</v>
      </c>
      <c r="L334" s="113">
        <v>180</v>
      </c>
      <c r="M334" s="93">
        <v>7.77</v>
      </c>
      <c r="N334" s="93">
        <v>6.31</v>
      </c>
      <c r="O334" s="93">
        <v>39.32</v>
      </c>
      <c r="P334" s="106">
        <v>267.63</v>
      </c>
    </row>
    <row r="335" spans="1:16" ht="25.5" x14ac:dyDescent="0.25">
      <c r="A335" s="91" t="s">
        <v>87</v>
      </c>
      <c r="B335" s="113">
        <v>200</v>
      </c>
      <c r="C335" s="93">
        <v>0.3</v>
      </c>
      <c r="D335" s="93">
        <v>0.4</v>
      </c>
      <c r="E335" s="93">
        <v>15.6</v>
      </c>
      <c r="F335" s="106">
        <v>68.5</v>
      </c>
      <c r="G335" s="113">
        <v>200</v>
      </c>
      <c r="H335" s="93">
        <v>0.3</v>
      </c>
      <c r="I335" s="93">
        <v>0.4</v>
      </c>
      <c r="J335" s="93">
        <v>15.6</v>
      </c>
      <c r="K335" s="106">
        <v>68.5</v>
      </c>
      <c r="L335" s="113">
        <v>200</v>
      </c>
      <c r="M335" s="93">
        <v>0.3</v>
      </c>
      <c r="N335" s="93">
        <v>0.4</v>
      </c>
      <c r="O335" s="93">
        <v>15.6</v>
      </c>
      <c r="P335" s="106">
        <v>68.5</v>
      </c>
    </row>
    <row r="336" spans="1:16" ht="15" customHeight="1" x14ac:dyDescent="0.25">
      <c r="A336" s="8" t="s">
        <v>185</v>
      </c>
      <c r="B336" s="113">
        <v>120</v>
      </c>
      <c r="C336" s="93">
        <v>0.38</v>
      </c>
      <c r="D336" s="93">
        <v>0.05</v>
      </c>
      <c r="E336" s="93">
        <v>15.84</v>
      </c>
      <c r="F336" s="106">
        <v>67.2</v>
      </c>
      <c r="G336" s="113">
        <v>120</v>
      </c>
      <c r="H336" s="93">
        <v>0.38</v>
      </c>
      <c r="I336" s="93">
        <v>0.05</v>
      </c>
      <c r="J336" s="93">
        <v>15.84</v>
      </c>
      <c r="K336" s="106">
        <v>67.2</v>
      </c>
      <c r="L336" s="113">
        <v>120</v>
      </c>
      <c r="M336" s="93">
        <v>0.38</v>
      </c>
      <c r="N336" s="93">
        <v>0.05</v>
      </c>
      <c r="O336" s="93">
        <v>15.84</v>
      </c>
      <c r="P336" s="106">
        <v>67.2</v>
      </c>
    </row>
    <row r="337" spans="1:16" ht="25.5" customHeight="1" x14ac:dyDescent="0.25">
      <c r="A337" s="8" t="s">
        <v>173</v>
      </c>
      <c r="B337" s="2">
        <v>30</v>
      </c>
      <c r="C337" s="20">
        <v>2.2000000000000002</v>
      </c>
      <c r="D337" s="20">
        <v>0.3</v>
      </c>
      <c r="E337" s="20">
        <v>13.8</v>
      </c>
      <c r="F337" s="85">
        <f t="shared" si="48"/>
        <v>66.7</v>
      </c>
      <c r="G337" s="2">
        <v>50</v>
      </c>
      <c r="H337" s="20">
        <v>3</v>
      </c>
      <c r="I337" s="20">
        <v>0.4</v>
      </c>
      <c r="J337" s="20">
        <v>18.3</v>
      </c>
      <c r="K337" s="85">
        <f t="shared" si="49"/>
        <v>88.8</v>
      </c>
      <c r="L337" s="2">
        <v>50</v>
      </c>
      <c r="M337" s="20">
        <v>3</v>
      </c>
      <c r="N337" s="20">
        <v>0.4</v>
      </c>
      <c r="O337" s="20">
        <v>18.3</v>
      </c>
      <c r="P337" s="85">
        <f t="shared" si="50"/>
        <v>88.8</v>
      </c>
    </row>
    <row r="338" spans="1:16" x14ac:dyDescent="0.25">
      <c r="A338" s="21" t="s">
        <v>5</v>
      </c>
      <c r="B338" s="21"/>
      <c r="C338" s="22">
        <f>SUM(C332:C337)</f>
        <v>24.959999999999997</v>
      </c>
      <c r="D338" s="22">
        <f>SUM(D332:D337)</f>
        <v>17.18</v>
      </c>
      <c r="E338" s="22">
        <f>SUM(E332:E337)</f>
        <v>79.45</v>
      </c>
      <c r="F338" s="22">
        <f>SUM(F332:F337)</f>
        <v>591.71</v>
      </c>
      <c r="G338" s="21"/>
      <c r="H338" s="22">
        <f>SUM(H332:H337)</f>
        <v>29.03</v>
      </c>
      <c r="I338" s="22">
        <f>SUM(I332:I337)</f>
        <v>18.919999999999998</v>
      </c>
      <c r="J338" s="22">
        <f>SUM(J332:J337)</f>
        <v>90.92</v>
      </c>
      <c r="K338" s="22">
        <f>SUM(K332:K337)</f>
        <v>672.03</v>
      </c>
      <c r="L338" s="21"/>
      <c r="M338" s="22">
        <f>SUM(M332:M337)</f>
        <v>32.450000000000003</v>
      </c>
      <c r="N338" s="22">
        <f>SUM(N332:N337)</f>
        <v>19.659999999999997</v>
      </c>
      <c r="O338" s="22">
        <f>SUM(O332:O337)</f>
        <v>98.76</v>
      </c>
      <c r="P338" s="22">
        <f>SUM(P332:P337)</f>
        <v>727.43</v>
      </c>
    </row>
    <row r="339" spans="1:16" ht="15" customHeight="1" x14ac:dyDescent="0.25">
      <c r="A339" s="23" t="s">
        <v>24</v>
      </c>
      <c r="B339" s="23"/>
      <c r="C339" s="86">
        <f>C338*4/F338</f>
        <v>0.16873130418617224</v>
      </c>
      <c r="D339" s="86">
        <f>D338*9/F338</f>
        <v>0.26131043923543629</v>
      </c>
      <c r="E339" s="86">
        <f>E338*4/F338</f>
        <v>0.5370874245829883</v>
      </c>
      <c r="F339" s="86">
        <f>F338/2100</f>
        <v>0.28176666666666667</v>
      </c>
      <c r="G339" s="23"/>
      <c r="H339" s="86">
        <f>H338*4/K338</f>
        <v>0.17278990521256493</v>
      </c>
      <c r="I339" s="86">
        <f>I338*9/K338</f>
        <v>0.2533815454667202</v>
      </c>
      <c r="J339" s="86">
        <f>J338*4/K338</f>
        <v>0.54116631697989681</v>
      </c>
      <c r="K339" s="86">
        <f>K338/2450</f>
        <v>0.27429795918367345</v>
      </c>
      <c r="L339" s="23"/>
      <c r="M339" s="86">
        <f>M338*4/P338</f>
        <v>0.17843641312566161</v>
      </c>
      <c r="N339" s="86">
        <f>N338*9/P338</f>
        <v>0.24323989937176083</v>
      </c>
      <c r="O339" s="86">
        <f>O338*4/P338</f>
        <v>0.54306256272081166</v>
      </c>
      <c r="P339" s="86">
        <f>P338/2700</f>
        <v>0.2694185185185185</v>
      </c>
    </row>
    <row r="340" spans="1:16" x14ac:dyDescent="0.25">
      <c r="A340" s="34"/>
      <c r="B340" s="34"/>
      <c r="C340" s="36"/>
      <c r="D340" s="36"/>
      <c r="E340" s="36"/>
      <c r="F340" s="36"/>
      <c r="G340" s="34"/>
      <c r="H340" s="36"/>
      <c r="I340" s="36"/>
      <c r="J340" s="36"/>
      <c r="K340" s="36"/>
      <c r="L340" s="34"/>
      <c r="M340" s="36"/>
      <c r="N340" s="36"/>
      <c r="O340" s="36"/>
      <c r="P340" s="1"/>
    </row>
    <row r="341" spans="1:16" ht="25.5" x14ac:dyDescent="0.25">
      <c r="A341" s="170" t="s">
        <v>26</v>
      </c>
      <c r="B341" s="2" t="s">
        <v>32</v>
      </c>
      <c r="C341" s="2" t="s">
        <v>33</v>
      </c>
      <c r="D341" s="2" t="s">
        <v>34</v>
      </c>
      <c r="E341" s="2" t="s">
        <v>35</v>
      </c>
      <c r="F341" s="2" t="s">
        <v>36</v>
      </c>
      <c r="G341" s="2" t="s">
        <v>37</v>
      </c>
      <c r="H341" s="2" t="s">
        <v>38</v>
      </c>
      <c r="I341" s="2" t="s">
        <v>39</v>
      </c>
      <c r="J341" s="2" t="s">
        <v>40</v>
      </c>
      <c r="K341" s="2" t="s">
        <v>41</v>
      </c>
      <c r="L341" s="2" t="s">
        <v>42</v>
      </c>
      <c r="M341" s="36"/>
      <c r="N341" s="36"/>
      <c r="O341" s="36"/>
      <c r="P341" s="1"/>
    </row>
    <row r="342" spans="1:16" ht="15" customHeight="1" x14ac:dyDescent="0.25">
      <c r="A342" s="8" t="s">
        <v>27</v>
      </c>
      <c r="B342" s="20">
        <v>195.3</v>
      </c>
      <c r="C342" s="20">
        <v>0.6</v>
      </c>
      <c r="D342" s="20">
        <v>2.5</v>
      </c>
      <c r="E342" s="20">
        <v>6.3</v>
      </c>
      <c r="F342" s="20">
        <v>0.2</v>
      </c>
      <c r="G342" s="20">
        <v>0.1</v>
      </c>
      <c r="H342" s="20">
        <v>6.9</v>
      </c>
      <c r="I342" s="20">
        <v>0.2</v>
      </c>
      <c r="J342" s="20">
        <v>29.6</v>
      </c>
      <c r="K342" s="20">
        <v>1.5</v>
      </c>
      <c r="L342" s="20">
        <v>3.8</v>
      </c>
      <c r="M342" s="36"/>
      <c r="N342" s="36"/>
      <c r="O342" s="36"/>
      <c r="P342" s="1"/>
    </row>
    <row r="343" spans="1:16" ht="15" customHeight="1" x14ac:dyDescent="0.25">
      <c r="A343" s="8" t="s">
        <v>25</v>
      </c>
      <c r="B343" s="20">
        <v>226.5</v>
      </c>
      <c r="C343" s="20">
        <v>0.7</v>
      </c>
      <c r="D343" s="20">
        <v>3.5</v>
      </c>
      <c r="E343" s="20">
        <v>6.3</v>
      </c>
      <c r="F343" s="20">
        <v>0.2</v>
      </c>
      <c r="G343" s="20">
        <v>0.2</v>
      </c>
      <c r="H343" s="20">
        <v>8.1999999999999993</v>
      </c>
      <c r="I343" s="20">
        <v>0.5</v>
      </c>
      <c r="J343" s="20">
        <v>40.299999999999997</v>
      </c>
      <c r="K343" s="20">
        <v>1.8</v>
      </c>
      <c r="L343" s="20">
        <v>9.6999999999999993</v>
      </c>
      <c r="M343" s="36"/>
      <c r="N343" s="36"/>
      <c r="O343" s="36"/>
      <c r="P343" s="1"/>
    </row>
    <row r="344" spans="1:16" x14ac:dyDescent="0.25">
      <c r="A344" s="8" t="s">
        <v>28</v>
      </c>
      <c r="B344" s="20">
        <v>270.8</v>
      </c>
      <c r="C344" s="20">
        <v>0.8</v>
      </c>
      <c r="D344" s="20">
        <v>3.7</v>
      </c>
      <c r="E344" s="20">
        <v>7.1</v>
      </c>
      <c r="F344" s="20">
        <v>0.3</v>
      </c>
      <c r="G344" s="20">
        <v>0.2</v>
      </c>
      <c r="H344" s="20">
        <v>9.1</v>
      </c>
      <c r="I344" s="20">
        <v>0.5</v>
      </c>
      <c r="J344" s="20">
        <v>44</v>
      </c>
      <c r="K344" s="20">
        <v>2</v>
      </c>
      <c r="L344" s="20">
        <v>11.4</v>
      </c>
      <c r="M344" s="36"/>
      <c r="N344" s="36"/>
      <c r="O344" s="36"/>
      <c r="P344" s="1"/>
    </row>
    <row r="345" spans="1:16" ht="25.5" x14ac:dyDescent="0.25">
      <c r="A345" s="170" t="s">
        <v>29</v>
      </c>
      <c r="B345" s="2" t="s">
        <v>44</v>
      </c>
      <c r="C345" s="2" t="s">
        <v>45</v>
      </c>
      <c r="D345" s="2" t="s">
        <v>46</v>
      </c>
      <c r="E345" s="2" t="s">
        <v>47</v>
      </c>
      <c r="F345" s="2" t="s">
        <v>48</v>
      </c>
      <c r="G345" s="2" t="s">
        <v>49</v>
      </c>
      <c r="H345" s="36"/>
      <c r="I345" s="294" t="s">
        <v>43</v>
      </c>
      <c r="J345" s="294"/>
      <c r="K345" s="36"/>
      <c r="L345" s="38"/>
      <c r="M345" s="36"/>
      <c r="N345" s="36"/>
      <c r="O345" s="36"/>
      <c r="P345" s="1"/>
    </row>
    <row r="346" spans="1:16" x14ac:dyDescent="0.25">
      <c r="A346" s="8" t="s">
        <v>27</v>
      </c>
      <c r="B346" s="20">
        <v>455</v>
      </c>
      <c r="C346" s="20">
        <v>54.4</v>
      </c>
      <c r="D346" s="20">
        <v>41.3</v>
      </c>
      <c r="E346" s="20">
        <v>215.8</v>
      </c>
      <c r="F346" s="20">
        <v>3</v>
      </c>
      <c r="G346" s="20">
        <v>0.3</v>
      </c>
      <c r="H346" s="39"/>
      <c r="I346" s="293">
        <v>4.9000000000000004</v>
      </c>
      <c r="J346" s="293"/>
      <c r="K346" s="36"/>
      <c r="L346" s="38"/>
      <c r="M346" s="36"/>
      <c r="N346" s="36"/>
      <c r="O346" s="36"/>
      <c r="P346" s="1"/>
    </row>
    <row r="347" spans="1:16" x14ac:dyDescent="0.25">
      <c r="A347" s="8" t="s">
        <v>25</v>
      </c>
      <c r="B347" s="20">
        <v>549.70000000000005</v>
      </c>
      <c r="C347" s="20">
        <v>64.2</v>
      </c>
      <c r="D347" s="20">
        <v>52</v>
      </c>
      <c r="E347" s="20">
        <v>265.7</v>
      </c>
      <c r="F347" s="20">
        <v>3.5</v>
      </c>
      <c r="G347" s="20">
        <v>0.5</v>
      </c>
      <c r="H347" s="39"/>
      <c r="I347" s="293">
        <v>6.4</v>
      </c>
      <c r="J347" s="293"/>
      <c r="K347" s="36"/>
      <c r="L347" s="38"/>
      <c r="M347" s="36"/>
      <c r="N347" s="36"/>
      <c r="O347" s="36"/>
      <c r="P347" s="1"/>
    </row>
    <row r="348" spans="1:16" x14ac:dyDescent="0.25">
      <c r="A348" s="8" t="s">
        <v>28</v>
      </c>
      <c r="B348" s="20">
        <v>599</v>
      </c>
      <c r="C348" s="20">
        <v>68.900000000000006</v>
      </c>
      <c r="D348" s="20">
        <v>56.4</v>
      </c>
      <c r="E348" s="20">
        <v>294.10000000000002</v>
      </c>
      <c r="F348" s="20">
        <v>3.8</v>
      </c>
      <c r="G348" s="20">
        <v>0.5</v>
      </c>
      <c r="H348" s="39"/>
      <c r="I348" s="293">
        <v>6.6</v>
      </c>
      <c r="J348" s="293"/>
      <c r="K348" s="36"/>
      <c r="L348" s="38"/>
      <c r="M348" s="36"/>
      <c r="N348" s="36"/>
      <c r="O348" s="36"/>
      <c r="P348" s="1"/>
    </row>
    <row r="349" spans="1:16" x14ac:dyDescent="0.25">
      <c r="A349" s="4"/>
      <c r="B349" s="11"/>
      <c r="C349" s="11"/>
      <c r="D349" s="11"/>
      <c r="E349" s="11"/>
      <c r="F349" s="11"/>
      <c r="G349" s="11"/>
      <c r="H349" s="28"/>
      <c r="I349" s="28"/>
      <c r="J349" s="28"/>
      <c r="K349" s="28"/>
      <c r="L349" s="28"/>
      <c r="M349" s="28"/>
      <c r="N349" s="28"/>
      <c r="O349" s="28"/>
      <c r="P349" s="4"/>
    </row>
    <row r="350" spans="1:16" x14ac:dyDescent="0.25">
      <c r="A350" s="28"/>
      <c r="B350" s="10"/>
      <c r="C350" s="10"/>
      <c r="D350" s="10"/>
      <c r="E350" s="10"/>
      <c r="F350" s="10"/>
      <c r="G350" s="10"/>
      <c r="H350" s="39"/>
      <c r="I350" s="10"/>
      <c r="J350" s="4"/>
      <c r="K350" s="36"/>
      <c r="L350" s="38"/>
      <c r="M350" s="36"/>
      <c r="N350" s="36"/>
      <c r="O350" s="36"/>
      <c r="P350" s="1"/>
    </row>
    <row r="351" spans="1:16" x14ac:dyDescent="0.25">
      <c r="A351" s="4"/>
      <c r="B351" s="11"/>
      <c r="C351" s="11"/>
      <c r="D351" s="11"/>
      <c r="E351" s="11"/>
      <c r="F351" s="11"/>
      <c r="G351" s="11"/>
      <c r="H351" s="28"/>
      <c r="I351" s="28"/>
      <c r="J351" s="28"/>
      <c r="K351" s="28"/>
      <c r="L351" s="28"/>
      <c r="M351" s="28"/>
      <c r="N351" s="28"/>
      <c r="O351" s="28"/>
      <c r="P351" s="4"/>
    </row>
    <row r="352" spans="1:16" x14ac:dyDescent="0.25">
      <c r="A352" s="74"/>
      <c r="B352" s="39"/>
      <c r="C352" s="39"/>
      <c r="D352" s="39"/>
      <c r="E352" s="39"/>
      <c r="F352" s="39"/>
      <c r="G352" s="39"/>
      <c r="H352" s="39"/>
      <c r="I352" s="39"/>
      <c r="J352" s="39"/>
      <c r="K352" s="36"/>
      <c r="L352" s="38"/>
      <c r="M352" s="36"/>
      <c r="N352" s="36"/>
      <c r="O352" s="36"/>
      <c r="P352" s="1"/>
    </row>
    <row r="353" spans="1:16" x14ac:dyDescent="0.25">
      <c r="A353" s="74"/>
      <c r="B353" s="39"/>
      <c r="C353" s="39"/>
      <c r="D353" s="39"/>
      <c r="E353" s="39"/>
      <c r="F353" s="39"/>
      <c r="G353" s="39"/>
      <c r="H353" s="39"/>
      <c r="I353" s="39"/>
      <c r="J353" s="39"/>
      <c r="K353" s="36"/>
      <c r="L353" s="38"/>
      <c r="M353" s="36"/>
      <c r="N353" s="36"/>
      <c r="O353" s="36"/>
      <c r="P353" s="1"/>
    </row>
    <row r="354" spans="1:16" ht="15" customHeight="1" x14ac:dyDescent="0.25">
      <c r="A354" s="4"/>
      <c r="B354" s="11"/>
      <c r="C354" s="11"/>
      <c r="D354" s="11"/>
      <c r="E354" s="11"/>
      <c r="F354" s="11"/>
      <c r="G354" s="11"/>
      <c r="H354" s="28"/>
      <c r="I354" s="28"/>
      <c r="J354" s="28"/>
      <c r="K354" s="28"/>
      <c r="L354" s="28"/>
      <c r="M354" s="28"/>
      <c r="N354" s="28"/>
      <c r="O354" s="28"/>
      <c r="P354" s="4"/>
    </row>
    <row r="355" spans="1:16" ht="16.5" customHeight="1" x14ac:dyDescent="0.25">
      <c r="A355" s="74"/>
      <c r="B355" s="39"/>
      <c r="C355" s="39"/>
      <c r="D355" s="39"/>
      <c r="E355" s="39"/>
      <c r="F355" s="39"/>
      <c r="G355" s="39"/>
      <c r="H355" s="39"/>
      <c r="I355" s="39"/>
      <c r="J355" s="39"/>
      <c r="K355" s="36"/>
      <c r="L355" s="38"/>
      <c r="M355" s="36"/>
      <c r="N355" s="36"/>
      <c r="O355" s="36"/>
      <c r="P355" s="1"/>
    </row>
    <row r="356" spans="1:16" ht="15" customHeight="1" x14ac:dyDescent="0.25">
      <c r="A356" s="74"/>
      <c r="B356" s="39"/>
      <c r="C356" s="39"/>
      <c r="D356" s="39"/>
      <c r="E356" s="39"/>
      <c r="F356" s="39"/>
      <c r="G356" s="39"/>
      <c r="H356" s="39"/>
      <c r="I356" s="39"/>
      <c r="J356" s="39"/>
      <c r="K356" s="36"/>
      <c r="L356" s="38"/>
      <c r="M356" s="36"/>
      <c r="N356" s="36"/>
      <c r="O356" s="36"/>
      <c r="P356" s="1"/>
    </row>
    <row r="357" spans="1:16" ht="15" customHeight="1" x14ac:dyDescent="0.25">
      <c r="A357" s="74"/>
      <c r="B357" s="39"/>
      <c r="C357" s="39"/>
      <c r="D357" s="39"/>
      <c r="E357" s="39"/>
      <c r="F357" s="39"/>
      <c r="G357" s="39"/>
      <c r="H357" s="39"/>
      <c r="I357" s="39"/>
      <c r="J357" s="39"/>
      <c r="K357" s="36"/>
      <c r="L357" s="38"/>
      <c r="M357" s="36"/>
      <c r="N357" s="36"/>
      <c r="O357" s="36"/>
      <c r="P357" s="1"/>
    </row>
    <row r="358" spans="1:16" ht="15" customHeight="1" x14ac:dyDescent="0.25">
      <c r="A358" s="74"/>
      <c r="B358" s="39"/>
      <c r="C358" s="39"/>
      <c r="D358" s="39"/>
      <c r="E358" s="39"/>
      <c r="F358" s="39"/>
      <c r="G358" s="39"/>
      <c r="H358" s="39"/>
      <c r="I358" s="39"/>
      <c r="J358" s="39"/>
      <c r="K358" s="36"/>
      <c r="L358" s="38"/>
      <c r="M358" s="36"/>
      <c r="N358" s="36"/>
      <c r="O358" s="36"/>
      <c r="P358" s="1"/>
    </row>
    <row r="359" spans="1:16" ht="15" customHeight="1" x14ac:dyDescent="0.25">
      <c r="A359" s="190" t="s">
        <v>72</v>
      </c>
      <c r="B359" s="28"/>
      <c r="C359" s="28"/>
      <c r="D359" s="28"/>
      <c r="E359" s="28"/>
      <c r="F359" s="28"/>
      <c r="G359" s="28"/>
      <c r="H359" s="36"/>
      <c r="I359" s="36"/>
      <c r="J359" s="36"/>
      <c r="K359" s="36"/>
      <c r="L359" s="34"/>
      <c r="M359" s="36"/>
      <c r="N359" s="36"/>
      <c r="O359" s="36"/>
      <c r="P359" s="1"/>
    </row>
    <row r="360" spans="1:16" ht="15" customHeight="1" x14ac:dyDescent="0.25">
      <c r="A360" s="192" t="s">
        <v>17</v>
      </c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4"/>
    </row>
    <row r="361" spans="1:16" x14ac:dyDescent="0.25">
      <c r="A361" s="83">
        <v>1</v>
      </c>
      <c r="B361" s="27">
        <v>2</v>
      </c>
      <c r="C361" s="27">
        <v>3</v>
      </c>
      <c r="D361" s="27">
        <v>4</v>
      </c>
      <c r="E361" s="27">
        <v>5</v>
      </c>
      <c r="F361" s="27">
        <v>6</v>
      </c>
      <c r="G361" s="27">
        <v>7</v>
      </c>
      <c r="H361" s="27">
        <v>8</v>
      </c>
      <c r="I361" s="27">
        <v>9</v>
      </c>
      <c r="J361" s="27">
        <v>10</v>
      </c>
      <c r="K361" s="27">
        <v>11</v>
      </c>
      <c r="L361" s="27">
        <v>12</v>
      </c>
      <c r="M361" s="27">
        <v>13</v>
      </c>
      <c r="N361" s="27">
        <v>14</v>
      </c>
      <c r="O361" s="27">
        <v>15</v>
      </c>
      <c r="P361" s="27">
        <v>16</v>
      </c>
    </row>
    <row r="362" spans="1:16" x14ac:dyDescent="0.25">
      <c r="A362" s="91" t="s">
        <v>176</v>
      </c>
      <c r="B362" s="113">
        <v>70</v>
      </c>
      <c r="C362" s="93">
        <v>15.5</v>
      </c>
      <c r="D362" s="93">
        <v>2.9</v>
      </c>
      <c r="E362" s="93">
        <v>4.2</v>
      </c>
      <c r="F362" s="106">
        <f t="shared" ref="F362:F365" si="51">C362*4+D362*9+E362*4</f>
        <v>104.89999999999999</v>
      </c>
      <c r="G362" s="113">
        <v>90</v>
      </c>
      <c r="H362" s="93">
        <v>18.8</v>
      </c>
      <c r="I362" s="93">
        <v>3.7</v>
      </c>
      <c r="J362" s="93">
        <v>4.5999999999999996</v>
      </c>
      <c r="K362" s="106">
        <f t="shared" ref="K362:K365" si="52">H362*4+I362*9+J362*4</f>
        <v>126.9</v>
      </c>
      <c r="L362" s="113">
        <v>100</v>
      </c>
      <c r="M362" s="93">
        <v>19.899999999999999</v>
      </c>
      <c r="N362" s="93">
        <v>4.5</v>
      </c>
      <c r="O362" s="93">
        <v>4.9000000000000004</v>
      </c>
      <c r="P362" s="106">
        <f t="shared" ref="P362:P365" si="53">M362*4+N362*9+O362*4</f>
        <v>139.69999999999999</v>
      </c>
    </row>
    <row r="363" spans="1:16" x14ac:dyDescent="0.25">
      <c r="A363" s="91" t="s">
        <v>177</v>
      </c>
      <c r="B363" s="113">
        <v>130</v>
      </c>
      <c r="C363" s="93">
        <v>3.2</v>
      </c>
      <c r="D363" s="93">
        <v>7</v>
      </c>
      <c r="E363" s="93">
        <v>32.5</v>
      </c>
      <c r="F363" s="106">
        <f t="shared" si="51"/>
        <v>205.8</v>
      </c>
      <c r="G363" s="113">
        <v>150</v>
      </c>
      <c r="H363" s="93">
        <v>3.9</v>
      </c>
      <c r="I363" s="93">
        <v>7</v>
      </c>
      <c r="J363" s="93">
        <v>39.6</v>
      </c>
      <c r="K363" s="106">
        <f t="shared" si="52"/>
        <v>237</v>
      </c>
      <c r="L363" s="113">
        <v>180</v>
      </c>
      <c r="M363" s="93">
        <v>4.5999999999999996</v>
      </c>
      <c r="N363" s="93">
        <v>6.5</v>
      </c>
      <c r="O363" s="93">
        <v>45.1</v>
      </c>
      <c r="P363" s="106">
        <f t="shared" si="53"/>
        <v>257.3</v>
      </c>
    </row>
    <row r="364" spans="1:16" ht="25.5" x14ac:dyDescent="0.25">
      <c r="A364" s="128" t="s">
        <v>61</v>
      </c>
      <c r="B364" s="113">
        <v>200</v>
      </c>
      <c r="C364" s="93">
        <v>0.1</v>
      </c>
      <c r="D364" s="93">
        <v>0.1</v>
      </c>
      <c r="E364" s="93">
        <v>8.1999999999999993</v>
      </c>
      <c r="F364" s="106">
        <v>34.099999999999994</v>
      </c>
      <c r="G364" s="113">
        <v>200</v>
      </c>
      <c r="H364" s="93">
        <v>0.1</v>
      </c>
      <c r="I364" s="93">
        <v>0.1</v>
      </c>
      <c r="J364" s="93">
        <v>8.1999999999999993</v>
      </c>
      <c r="K364" s="106">
        <v>34.099999999999994</v>
      </c>
      <c r="L364" s="113">
        <v>200</v>
      </c>
      <c r="M364" s="93">
        <v>0.1</v>
      </c>
      <c r="N364" s="93">
        <v>0.1</v>
      </c>
      <c r="O364" s="93">
        <v>8.1999999999999993</v>
      </c>
      <c r="P364" s="106">
        <v>46.2</v>
      </c>
    </row>
    <row r="365" spans="1:16" ht="25.5" x14ac:dyDescent="0.25">
      <c r="A365" s="91" t="s">
        <v>144</v>
      </c>
      <c r="B365" s="113">
        <v>30</v>
      </c>
      <c r="C365" s="93">
        <v>2.2000000000000002</v>
      </c>
      <c r="D365" s="93">
        <v>0.3</v>
      </c>
      <c r="E365" s="93">
        <v>13.8</v>
      </c>
      <c r="F365" s="106">
        <f t="shared" si="51"/>
        <v>66.7</v>
      </c>
      <c r="G365" s="113">
        <v>50</v>
      </c>
      <c r="H365" s="93">
        <v>3</v>
      </c>
      <c r="I365" s="93">
        <v>0.4</v>
      </c>
      <c r="J365" s="93">
        <v>18.3</v>
      </c>
      <c r="K365" s="106">
        <f t="shared" si="52"/>
        <v>88.8</v>
      </c>
      <c r="L365" s="113">
        <v>50</v>
      </c>
      <c r="M365" s="93">
        <v>3</v>
      </c>
      <c r="N365" s="93">
        <v>0.4</v>
      </c>
      <c r="O365" s="93">
        <v>18.3</v>
      </c>
      <c r="P365" s="106">
        <f t="shared" si="53"/>
        <v>88.8</v>
      </c>
    </row>
    <row r="366" spans="1:16" x14ac:dyDescent="0.25">
      <c r="A366" s="21" t="s">
        <v>5</v>
      </c>
      <c r="B366" s="21"/>
      <c r="C366" s="22">
        <f>SUM(C362:C365)</f>
        <v>21</v>
      </c>
      <c r="D366" s="22">
        <f>SUM(D362:D365)</f>
        <v>10.3</v>
      </c>
      <c r="E366" s="22">
        <f>SUM(E362:E365)</f>
        <v>58.7</v>
      </c>
      <c r="F366" s="22">
        <f>SUM(F362:F365)</f>
        <v>411.49999999999994</v>
      </c>
      <c r="G366" s="21"/>
      <c r="H366" s="22">
        <f>SUM(H362:H365)</f>
        <v>25.8</v>
      </c>
      <c r="I366" s="22">
        <f>SUM(I362:I365)</f>
        <v>11.2</v>
      </c>
      <c r="J366" s="22">
        <f>SUM(J362:J365)</f>
        <v>70.7</v>
      </c>
      <c r="K366" s="22">
        <f>SUM(K362:K365)</f>
        <v>486.8</v>
      </c>
      <c r="L366" s="21"/>
      <c r="M366" s="22">
        <f>SUM(M362:M365)</f>
        <v>27.6</v>
      </c>
      <c r="N366" s="22">
        <f>SUM(N362:N365)</f>
        <v>11.5</v>
      </c>
      <c r="O366" s="22">
        <f>SUM(O362:O365)</f>
        <v>76.5</v>
      </c>
      <c r="P366" s="22">
        <f>SUM(P362:P365)</f>
        <v>532</v>
      </c>
    </row>
    <row r="367" spans="1:16" x14ac:dyDescent="0.25">
      <c r="A367" s="23" t="s">
        <v>24</v>
      </c>
      <c r="B367" s="23"/>
      <c r="C367" s="86">
        <f>C366*4/F366</f>
        <v>0.20413122721749699</v>
      </c>
      <c r="D367" s="86">
        <f>D366*9/F366</f>
        <v>0.22527339003645205</v>
      </c>
      <c r="E367" s="86">
        <f>E366*4/F366</f>
        <v>0.57059538274605115</v>
      </c>
      <c r="F367" s="142">
        <f>F366/2100</f>
        <v>0.19595238095238093</v>
      </c>
      <c r="G367" s="23"/>
      <c r="H367" s="86">
        <f>H366*4/K366</f>
        <v>0.21199671322925226</v>
      </c>
      <c r="I367" s="86">
        <f>I366*9/K366</f>
        <v>0.20706655710764174</v>
      </c>
      <c r="J367" s="86">
        <f>J366*4/K366</f>
        <v>0.58093672966310606</v>
      </c>
      <c r="K367" s="142">
        <f>K366/2450</f>
        <v>0.19869387755102041</v>
      </c>
      <c r="L367" s="23"/>
      <c r="M367" s="86">
        <f>M366*4/P366</f>
        <v>0.20751879699248121</v>
      </c>
      <c r="N367" s="86">
        <f>N366*9/P366</f>
        <v>0.19454887218045114</v>
      </c>
      <c r="O367" s="86">
        <f>O366*4/P366</f>
        <v>0.57518796992481203</v>
      </c>
      <c r="P367" s="142">
        <f>P366/2700</f>
        <v>0.19703703703703704</v>
      </c>
    </row>
    <row r="368" spans="1:16" x14ac:dyDescent="0.25">
      <c r="A368" s="34"/>
      <c r="B368" s="35"/>
      <c r="C368" s="36"/>
      <c r="D368" s="36"/>
      <c r="E368" s="36"/>
      <c r="F368" s="36"/>
      <c r="G368" s="35"/>
      <c r="H368" s="36"/>
      <c r="I368" s="36"/>
      <c r="J368" s="36"/>
      <c r="K368" s="36"/>
      <c r="L368" s="35"/>
      <c r="M368" s="36"/>
      <c r="N368" s="36"/>
      <c r="O368" s="36"/>
      <c r="P368" s="1"/>
    </row>
    <row r="369" spans="1:17" ht="25.5" x14ac:dyDescent="0.25">
      <c r="A369" s="170" t="s">
        <v>26</v>
      </c>
      <c r="B369" s="2" t="s">
        <v>32</v>
      </c>
      <c r="C369" s="2" t="s">
        <v>33</v>
      </c>
      <c r="D369" s="2" t="s">
        <v>34</v>
      </c>
      <c r="E369" s="2" t="s">
        <v>35</v>
      </c>
      <c r="F369" s="2" t="s">
        <v>36</v>
      </c>
      <c r="G369" s="2" t="s">
        <v>37</v>
      </c>
      <c r="H369" s="2" t="s">
        <v>38</v>
      </c>
      <c r="I369" s="2" t="s">
        <v>39</v>
      </c>
      <c r="J369" s="2" t="s">
        <v>40</v>
      </c>
      <c r="K369" s="2" t="s">
        <v>41</v>
      </c>
      <c r="L369" s="2" t="s">
        <v>42</v>
      </c>
      <c r="M369" s="36"/>
      <c r="N369" s="36"/>
      <c r="O369" s="36"/>
      <c r="P369" s="1"/>
    </row>
    <row r="370" spans="1:17" x14ac:dyDescent="0.25">
      <c r="A370" s="8" t="s">
        <v>27</v>
      </c>
      <c r="B370" s="20">
        <v>438.1</v>
      </c>
      <c r="C370" s="20">
        <v>0.2</v>
      </c>
      <c r="D370" s="20">
        <v>1.7</v>
      </c>
      <c r="E370" s="20">
        <v>10.6</v>
      </c>
      <c r="F370" s="20">
        <v>0</v>
      </c>
      <c r="G370" s="20">
        <v>0.3</v>
      </c>
      <c r="H370" s="20">
        <v>12</v>
      </c>
      <c r="I370" s="20">
        <v>0.4</v>
      </c>
      <c r="J370" s="20">
        <v>35.1</v>
      </c>
      <c r="K370" s="20">
        <v>0.6</v>
      </c>
      <c r="L370" s="20">
        <v>10</v>
      </c>
      <c r="M370" s="36"/>
      <c r="N370" s="36"/>
      <c r="O370" s="36"/>
      <c r="P370" s="1"/>
    </row>
    <row r="371" spans="1:17" x14ac:dyDescent="0.25">
      <c r="A371" s="8" t="s">
        <v>25</v>
      </c>
      <c r="B371" s="20">
        <v>518.9</v>
      </c>
      <c r="C371" s="20">
        <v>0.2</v>
      </c>
      <c r="D371" s="20">
        <v>1.9</v>
      </c>
      <c r="E371" s="20">
        <v>11.7</v>
      </c>
      <c r="F371" s="20">
        <v>0.3</v>
      </c>
      <c r="G371" s="20">
        <v>0.3</v>
      </c>
      <c r="H371" s="20">
        <v>14.6</v>
      </c>
      <c r="I371" s="20">
        <v>0.5</v>
      </c>
      <c r="J371" s="20">
        <v>43.8</v>
      </c>
      <c r="K371" s="20">
        <v>0.7</v>
      </c>
      <c r="L371" s="20">
        <v>10.6</v>
      </c>
      <c r="M371" s="36"/>
      <c r="N371" s="36"/>
      <c r="O371" s="36"/>
      <c r="P371" s="1"/>
    </row>
    <row r="372" spans="1:17" x14ac:dyDescent="0.25">
      <c r="A372" s="8" t="s">
        <v>28</v>
      </c>
      <c r="B372" s="20">
        <v>665.5</v>
      </c>
      <c r="C372" s="20">
        <v>0.1</v>
      </c>
      <c r="D372" s="20">
        <v>2</v>
      </c>
      <c r="E372" s="20">
        <v>12.3</v>
      </c>
      <c r="F372" s="20">
        <v>0.3</v>
      </c>
      <c r="G372" s="20">
        <v>0.4</v>
      </c>
      <c r="H372" s="20">
        <v>15.9</v>
      </c>
      <c r="I372" s="20">
        <v>0.5</v>
      </c>
      <c r="J372" s="20">
        <v>48.1</v>
      </c>
      <c r="K372" s="20">
        <v>0.7</v>
      </c>
      <c r="L372" s="20">
        <v>14.6</v>
      </c>
      <c r="M372" s="36"/>
      <c r="N372" s="36"/>
      <c r="O372" s="36"/>
      <c r="P372" s="1"/>
    </row>
    <row r="373" spans="1:17" ht="25.5" x14ac:dyDescent="0.25">
      <c r="A373" s="170" t="s">
        <v>29</v>
      </c>
      <c r="B373" s="3" t="s">
        <v>44</v>
      </c>
      <c r="C373" s="3" t="s">
        <v>45</v>
      </c>
      <c r="D373" s="3" t="s">
        <v>46</v>
      </c>
      <c r="E373" s="3" t="s">
        <v>47</v>
      </c>
      <c r="F373" s="3" t="s">
        <v>48</v>
      </c>
      <c r="G373" s="3" t="s">
        <v>49</v>
      </c>
      <c r="H373" s="36"/>
      <c r="I373" s="294" t="s">
        <v>43</v>
      </c>
      <c r="J373" s="294"/>
      <c r="K373" s="36"/>
      <c r="L373" s="38"/>
      <c r="M373" s="36"/>
      <c r="N373" s="36"/>
      <c r="O373" s="36"/>
      <c r="P373" s="1"/>
    </row>
    <row r="374" spans="1:17" ht="15" customHeight="1" x14ac:dyDescent="0.25">
      <c r="A374" s="8" t="s">
        <v>27</v>
      </c>
      <c r="B374" s="20">
        <v>628.20000000000005</v>
      </c>
      <c r="C374" s="20">
        <v>156.4</v>
      </c>
      <c r="D374" s="20">
        <v>54.2</v>
      </c>
      <c r="E374" s="20">
        <v>307.60000000000002</v>
      </c>
      <c r="F374" s="20">
        <v>1.6</v>
      </c>
      <c r="G374" s="20">
        <v>0.3</v>
      </c>
      <c r="H374" s="39"/>
      <c r="I374" s="293">
        <v>4.8</v>
      </c>
      <c r="J374" s="293"/>
      <c r="K374" s="36"/>
      <c r="L374" s="38"/>
      <c r="M374" s="36"/>
      <c r="N374" s="36"/>
      <c r="O374" s="36"/>
      <c r="P374" s="1"/>
    </row>
    <row r="375" spans="1:17" ht="15" customHeight="1" x14ac:dyDescent="0.25">
      <c r="A375" s="8" t="s">
        <v>25</v>
      </c>
      <c r="B375" s="20">
        <v>751</v>
      </c>
      <c r="C375" s="20">
        <v>167</v>
      </c>
      <c r="D375" s="20">
        <v>67.599999999999994</v>
      </c>
      <c r="E375" s="20">
        <v>374.5</v>
      </c>
      <c r="F375" s="20">
        <v>2</v>
      </c>
      <c r="G375" s="20">
        <v>0.5</v>
      </c>
      <c r="H375" s="39"/>
      <c r="I375" s="293">
        <v>6.4</v>
      </c>
      <c r="J375" s="293"/>
      <c r="K375" s="36"/>
      <c r="L375" s="38"/>
      <c r="M375" s="36"/>
      <c r="N375" s="36"/>
      <c r="O375" s="36"/>
      <c r="P375" s="1"/>
    </row>
    <row r="376" spans="1:17" s="130" customFormat="1" ht="15.4" customHeight="1" x14ac:dyDescent="0.25">
      <c r="A376" s="8" t="s">
        <v>28</v>
      </c>
      <c r="B376" s="20">
        <v>837.2</v>
      </c>
      <c r="C376" s="20">
        <v>183.8</v>
      </c>
      <c r="D376" s="20">
        <v>73.099999999999994</v>
      </c>
      <c r="E376" s="20">
        <v>399.7</v>
      </c>
      <c r="F376" s="20">
        <v>2.5</v>
      </c>
      <c r="G376" s="20">
        <v>0.5</v>
      </c>
      <c r="H376" s="39"/>
      <c r="I376" s="293">
        <v>7</v>
      </c>
      <c r="J376" s="293"/>
      <c r="K376" s="36"/>
      <c r="L376" s="38"/>
      <c r="M376" s="36"/>
      <c r="N376" s="36"/>
      <c r="O376" s="36"/>
      <c r="P376" s="1"/>
      <c r="Q376"/>
    </row>
    <row r="377" spans="1:17" ht="16.5" customHeight="1" x14ac:dyDescent="0.25">
      <c r="A377" s="4"/>
      <c r="B377" s="11"/>
      <c r="C377" s="11"/>
      <c r="D377" s="11"/>
      <c r="E377" s="11"/>
      <c r="F377" s="11"/>
      <c r="G377" s="11"/>
      <c r="H377" s="28"/>
      <c r="I377" s="28"/>
      <c r="J377" s="28"/>
      <c r="K377" s="28"/>
      <c r="L377" s="28"/>
      <c r="M377" s="28"/>
      <c r="N377" s="28"/>
      <c r="O377" s="28"/>
      <c r="P377" s="4"/>
    </row>
    <row r="378" spans="1:17" ht="15" customHeight="1" x14ac:dyDescent="0.25">
      <c r="A378" s="28"/>
      <c r="B378" s="10"/>
      <c r="C378" s="10"/>
      <c r="D378" s="10"/>
      <c r="E378" s="10"/>
      <c r="F378" s="10"/>
      <c r="G378" s="10"/>
      <c r="H378" s="39"/>
      <c r="I378" s="10"/>
      <c r="J378" s="4"/>
      <c r="K378" s="36"/>
      <c r="L378" s="38"/>
      <c r="M378" s="36"/>
      <c r="N378" s="36"/>
      <c r="O378" s="36"/>
      <c r="P378" s="1"/>
    </row>
    <row r="379" spans="1:17" x14ac:dyDescent="0.25">
      <c r="A379" s="4"/>
      <c r="B379" s="11"/>
      <c r="C379" s="11"/>
      <c r="D379" s="11"/>
      <c r="E379" s="11"/>
      <c r="F379" s="11"/>
      <c r="G379" s="11"/>
      <c r="H379" s="28"/>
      <c r="I379" s="28"/>
      <c r="J379" s="28"/>
      <c r="K379" s="28"/>
      <c r="L379" s="28"/>
      <c r="M379" s="28"/>
      <c r="N379" s="28"/>
      <c r="O379" s="28"/>
      <c r="P379" s="4"/>
    </row>
    <row r="380" spans="1:17" x14ac:dyDescent="0.25">
      <c r="A380" s="74"/>
      <c r="B380" s="39"/>
      <c r="C380" s="39"/>
      <c r="D380" s="39"/>
      <c r="E380" s="39"/>
      <c r="F380" s="39"/>
      <c r="G380" s="39"/>
      <c r="H380" s="39"/>
      <c r="I380" s="39"/>
      <c r="J380" s="39"/>
      <c r="K380" s="36"/>
      <c r="L380" s="38"/>
      <c r="M380" s="36"/>
      <c r="N380" s="36"/>
      <c r="O380" s="36"/>
      <c r="P380" s="1"/>
    </row>
    <row r="381" spans="1:17" x14ac:dyDescent="0.25">
      <c r="A381" s="74"/>
      <c r="B381" s="39"/>
      <c r="C381" s="39"/>
      <c r="D381" s="39"/>
      <c r="E381" s="39"/>
      <c r="F381" s="39"/>
      <c r="G381" s="39"/>
      <c r="H381" s="39"/>
      <c r="I381" s="39"/>
      <c r="J381" s="39"/>
      <c r="K381" s="36"/>
      <c r="L381" s="38"/>
      <c r="M381" s="36"/>
      <c r="N381" s="36"/>
      <c r="O381" s="36"/>
      <c r="P381" s="1"/>
    </row>
    <row r="382" spans="1:17" x14ac:dyDescent="0.25">
      <c r="A382" s="74"/>
      <c r="B382" s="39"/>
      <c r="C382" s="39"/>
      <c r="D382" s="39"/>
      <c r="E382" s="39"/>
      <c r="F382" s="39"/>
      <c r="G382" s="39"/>
      <c r="H382" s="39"/>
      <c r="I382" s="39"/>
      <c r="J382" s="39"/>
      <c r="K382" s="36"/>
      <c r="L382" s="38"/>
      <c r="M382" s="36"/>
      <c r="N382" s="36"/>
      <c r="O382" s="36"/>
      <c r="P382" s="1"/>
    </row>
    <row r="383" spans="1:17" x14ac:dyDescent="0.25">
      <c r="A383" s="4"/>
      <c r="B383" s="11"/>
      <c r="C383" s="11"/>
      <c r="D383" s="11"/>
      <c r="E383" s="11"/>
      <c r="F383" s="11"/>
      <c r="G383" s="11"/>
      <c r="H383" s="28"/>
      <c r="I383" s="28"/>
      <c r="J383" s="28"/>
      <c r="K383" s="28"/>
      <c r="L383" s="28"/>
      <c r="M383" s="28"/>
      <c r="N383" s="28"/>
      <c r="O383" s="28"/>
      <c r="P383" s="4"/>
    </row>
    <row r="384" spans="1:17" x14ac:dyDescent="0.25">
      <c r="A384" s="74"/>
      <c r="B384" s="39"/>
      <c r="C384" s="39"/>
      <c r="D384" s="39"/>
      <c r="E384" s="39"/>
      <c r="F384" s="39"/>
      <c r="G384" s="39"/>
      <c r="H384" s="39"/>
      <c r="I384" s="39"/>
      <c r="J384" s="39"/>
      <c r="K384" s="36"/>
      <c r="L384" s="38"/>
      <c r="M384" s="36"/>
      <c r="N384" s="36"/>
      <c r="O384" s="36"/>
      <c r="P384" s="1"/>
    </row>
    <row r="385" spans="1:16" x14ac:dyDescent="0.25">
      <c r="A385" s="74"/>
      <c r="B385" s="39"/>
      <c r="C385" s="39"/>
      <c r="D385" s="39"/>
      <c r="E385" s="39"/>
      <c r="F385" s="39"/>
      <c r="G385" s="39"/>
      <c r="H385" s="39"/>
      <c r="I385" s="39"/>
      <c r="J385" s="39"/>
      <c r="K385" s="36"/>
      <c r="L385" s="38"/>
      <c r="M385" s="36"/>
      <c r="N385" s="36"/>
      <c r="O385" s="36"/>
      <c r="P385" s="1"/>
    </row>
    <row r="386" spans="1:16" x14ac:dyDescent="0.25">
      <c r="A386" s="74"/>
      <c r="B386" s="39"/>
      <c r="C386" s="39"/>
      <c r="D386" s="39"/>
      <c r="E386" s="39"/>
      <c r="F386" s="39"/>
      <c r="G386" s="39"/>
      <c r="H386" s="39"/>
      <c r="I386" s="39"/>
      <c r="J386" s="39"/>
      <c r="K386" s="36"/>
      <c r="L386" s="38"/>
      <c r="M386" s="36"/>
      <c r="N386" s="36"/>
      <c r="O386" s="36"/>
      <c r="P386" s="1"/>
    </row>
    <row r="387" spans="1:16" x14ac:dyDescent="0.25">
      <c r="A387" s="74"/>
      <c r="B387" s="39"/>
      <c r="C387" s="39"/>
      <c r="D387" s="39"/>
      <c r="E387" s="39"/>
      <c r="F387" s="39"/>
      <c r="G387" s="39"/>
      <c r="H387" s="39"/>
      <c r="I387" s="39"/>
      <c r="J387" s="39"/>
      <c r="K387" s="36"/>
      <c r="L387" s="38"/>
      <c r="M387" s="36"/>
      <c r="N387" s="36"/>
      <c r="O387" s="36"/>
      <c r="P387" s="1"/>
    </row>
    <row r="388" spans="1:16" x14ac:dyDescent="0.25">
      <c r="A388" s="74"/>
      <c r="B388" s="39"/>
      <c r="C388" s="39"/>
      <c r="D388" s="39"/>
      <c r="E388" s="39"/>
      <c r="F388" s="39"/>
      <c r="G388" s="39"/>
      <c r="H388" s="39"/>
      <c r="I388" s="39"/>
      <c r="J388" s="39"/>
      <c r="K388" s="36"/>
      <c r="L388" s="38"/>
      <c r="M388" s="36"/>
      <c r="N388" s="36"/>
      <c r="O388" s="36"/>
      <c r="P388" s="1"/>
    </row>
    <row r="389" spans="1:16" x14ac:dyDescent="0.25">
      <c r="A389" s="190" t="s">
        <v>72</v>
      </c>
      <c r="B389" s="39"/>
      <c r="C389" s="39"/>
      <c r="D389" s="39"/>
      <c r="E389" s="39"/>
      <c r="F389" s="39"/>
      <c r="G389" s="39"/>
      <c r="H389" s="39"/>
      <c r="I389" s="39"/>
      <c r="J389" s="39"/>
      <c r="K389" s="36"/>
      <c r="L389" s="38"/>
      <c r="M389" s="36"/>
      <c r="N389" s="36"/>
      <c r="O389" s="36"/>
      <c r="P389" s="1"/>
    </row>
    <row r="390" spans="1:16" x14ac:dyDescent="0.25">
      <c r="A390" s="192" t="s">
        <v>18</v>
      </c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10"/>
    </row>
    <row r="391" spans="1:16" x14ac:dyDescent="0.25">
      <c r="A391" s="83">
        <v>1</v>
      </c>
      <c r="B391" s="27">
        <v>2</v>
      </c>
      <c r="C391" s="27">
        <v>3</v>
      </c>
      <c r="D391" s="27">
        <v>4</v>
      </c>
      <c r="E391" s="27">
        <v>5</v>
      </c>
      <c r="F391" s="27">
        <v>6</v>
      </c>
      <c r="G391" s="27">
        <v>7</v>
      </c>
      <c r="H391" s="27">
        <v>8</v>
      </c>
      <c r="I391" s="27">
        <v>9</v>
      </c>
      <c r="J391" s="27">
        <v>10</v>
      </c>
      <c r="K391" s="27">
        <v>11</v>
      </c>
      <c r="L391" s="27">
        <v>12</v>
      </c>
      <c r="M391" s="27">
        <v>13</v>
      </c>
      <c r="N391" s="27">
        <v>14</v>
      </c>
      <c r="O391" s="27">
        <v>15</v>
      </c>
      <c r="P391" s="27">
        <v>16</v>
      </c>
    </row>
    <row r="392" spans="1:16" x14ac:dyDescent="0.25">
      <c r="A392" s="137" t="s">
        <v>195</v>
      </c>
      <c r="B392" s="129">
        <v>120</v>
      </c>
      <c r="C392" s="129">
        <v>0.8</v>
      </c>
      <c r="D392" s="129">
        <v>0.1</v>
      </c>
      <c r="E392" s="129">
        <v>4.0999999999999996</v>
      </c>
      <c r="F392" s="129">
        <v>20.9</v>
      </c>
      <c r="G392" s="129">
        <v>80</v>
      </c>
      <c r="H392" s="129">
        <v>1</v>
      </c>
      <c r="I392" s="129">
        <v>0.2</v>
      </c>
      <c r="J392" s="129">
        <v>5.7</v>
      </c>
      <c r="K392" s="129">
        <v>29</v>
      </c>
      <c r="L392" s="129">
        <v>100</v>
      </c>
      <c r="M392" s="129">
        <v>1.3</v>
      </c>
      <c r="N392" s="129">
        <v>0.2</v>
      </c>
      <c r="O392" s="129">
        <v>7</v>
      </c>
      <c r="P392" s="129">
        <v>36</v>
      </c>
    </row>
    <row r="393" spans="1:16" x14ac:dyDescent="0.25">
      <c r="A393" s="8" t="s">
        <v>178</v>
      </c>
      <c r="B393" s="2">
        <v>70</v>
      </c>
      <c r="C393" s="20">
        <v>14.09</v>
      </c>
      <c r="D393" s="20">
        <v>4.5599999999999996</v>
      </c>
      <c r="E393" s="20">
        <v>10.32</v>
      </c>
      <c r="F393" s="85">
        <f t="shared" ref="F393:F397" si="54">C393*4+D393*9+E393*4</f>
        <v>138.68</v>
      </c>
      <c r="G393" s="2">
        <v>90</v>
      </c>
      <c r="H393" s="20">
        <v>16.329999999999998</v>
      </c>
      <c r="I393" s="20">
        <v>5</v>
      </c>
      <c r="J393" s="20">
        <v>12.28</v>
      </c>
      <c r="K393" s="85">
        <f t="shared" ref="K393:K397" si="55">H393*4+I393*9+J393*4</f>
        <v>159.44</v>
      </c>
      <c r="L393" s="2">
        <v>100</v>
      </c>
      <c r="M393" s="20">
        <v>18.22</v>
      </c>
      <c r="N393" s="20">
        <v>6.84</v>
      </c>
      <c r="O393" s="20">
        <v>13.17</v>
      </c>
      <c r="P393" s="85">
        <f t="shared" ref="P393:P397" si="56">M393*4+N393*9+O393*4</f>
        <v>187.12</v>
      </c>
    </row>
    <row r="394" spans="1:16" ht="15" customHeight="1" x14ac:dyDescent="0.25">
      <c r="A394" s="8" t="s">
        <v>69</v>
      </c>
      <c r="B394" s="2">
        <v>20</v>
      </c>
      <c r="C394" s="20">
        <v>0.5</v>
      </c>
      <c r="D394" s="20">
        <v>3.7</v>
      </c>
      <c r="E394" s="20">
        <v>1.8</v>
      </c>
      <c r="F394" s="85">
        <f t="shared" si="54"/>
        <v>42.500000000000007</v>
      </c>
      <c r="G394" s="2">
        <v>20</v>
      </c>
      <c r="H394" s="20">
        <v>0.5</v>
      </c>
      <c r="I394" s="20">
        <v>3.7</v>
      </c>
      <c r="J394" s="20">
        <v>1.8</v>
      </c>
      <c r="K394" s="85">
        <f t="shared" si="55"/>
        <v>42.500000000000007</v>
      </c>
      <c r="L394" s="2">
        <v>20</v>
      </c>
      <c r="M394" s="20">
        <v>0.5</v>
      </c>
      <c r="N394" s="20">
        <v>3.7</v>
      </c>
      <c r="O394" s="20">
        <v>1.8</v>
      </c>
      <c r="P394" s="85">
        <f t="shared" si="56"/>
        <v>42.500000000000007</v>
      </c>
    </row>
    <row r="395" spans="1:16" ht="16.899999999999999" customHeight="1" x14ac:dyDescent="0.25">
      <c r="A395" s="8" t="s">
        <v>67</v>
      </c>
      <c r="B395" s="2">
        <v>130</v>
      </c>
      <c r="C395" s="20">
        <v>13.5</v>
      </c>
      <c r="D395" s="20">
        <v>3.7</v>
      </c>
      <c r="E395" s="20">
        <v>23.5</v>
      </c>
      <c r="F395" s="85">
        <f t="shared" si="54"/>
        <v>181.3</v>
      </c>
      <c r="G395" s="2">
        <v>150</v>
      </c>
      <c r="H395" s="20">
        <v>15.8</v>
      </c>
      <c r="I395" s="20">
        <v>4.5999999999999996</v>
      </c>
      <c r="J395" s="20">
        <v>27.5</v>
      </c>
      <c r="K395" s="85">
        <f t="shared" si="55"/>
        <v>214.6</v>
      </c>
      <c r="L395" s="2">
        <v>180</v>
      </c>
      <c r="M395" s="20">
        <v>19.100000000000001</v>
      </c>
      <c r="N395" s="20">
        <v>4.8</v>
      </c>
      <c r="O395" s="20">
        <v>33.4</v>
      </c>
      <c r="P395" s="85">
        <f t="shared" si="56"/>
        <v>253.2</v>
      </c>
    </row>
    <row r="396" spans="1:16" ht="15" customHeight="1" x14ac:dyDescent="0.25">
      <c r="A396" s="44" t="s">
        <v>140</v>
      </c>
      <c r="B396" s="45">
        <v>200</v>
      </c>
      <c r="C396" s="43">
        <v>0.3</v>
      </c>
      <c r="D396" s="43">
        <v>0.4</v>
      </c>
      <c r="E396" s="43">
        <v>15.6</v>
      </c>
      <c r="F396" s="85">
        <f t="shared" si="54"/>
        <v>67.2</v>
      </c>
      <c r="G396" s="45">
        <v>200</v>
      </c>
      <c r="H396" s="43">
        <v>0.3</v>
      </c>
      <c r="I396" s="43">
        <v>0.4</v>
      </c>
      <c r="J396" s="43">
        <v>15.6</v>
      </c>
      <c r="K396" s="85">
        <f t="shared" si="55"/>
        <v>67.2</v>
      </c>
      <c r="L396" s="45">
        <v>200</v>
      </c>
      <c r="M396" s="43">
        <v>0.3</v>
      </c>
      <c r="N396" s="43">
        <v>0.4</v>
      </c>
      <c r="O396" s="43">
        <v>15.6</v>
      </c>
      <c r="P396" s="85">
        <f t="shared" si="56"/>
        <v>67.2</v>
      </c>
    </row>
    <row r="397" spans="1:16" ht="25.5" customHeight="1" x14ac:dyDescent="0.25">
      <c r="A397" s="8" t="s">
        <v>144</v>
      </c>
      <c r="B397" s="2">
        <v>30</v>
      </c>
      <c r="C397" s="20">
        <v>2.2000000000000002</v>
      </c>
      <c r="D397" s="20">
        <v>0.3</v>
      </c>
      <c r="E397" s="20">
        <v>13.8</v>
      </c>
      <c r="F397" s="85">
        <f t="shared" si="54"/>
        <v>66.7</v>
      </c>
      <c r="G397" s="2">
        <v>50</v>
      </c>
      <c r="H397" s="20">
        <v>3</v>
      </c>
      <c r="I397" s="20">
        <v>0.4</v>
      </c>
      <c r="J397" s="20">
        <v>18.3</v>
      </c>
      <c r="K397" s="85">
        <f t="shared" si="55"/>
        <v>88.8</v>
      </c>
      <c r="L397" s="2">
        <v>50</v>
      </c>
      <c r="M397" s="20">
        <v>3</v>
      </c>
      <c r="N397" s="20">
        <v>0.4</v>
      </c>
      <c r="O397" s="20">
        <v>18.3</v>
      </c>
      <c r="P397" s="85">
        <f t="shared" si="56"/>
        <v>88.8</v>
      </c>
    </row>
    <row r="398" spans="1:16" ht="15" customHeight="1" x14ac:dyDescent="0.25">
      <c r="A398" s="21" t="s">
        <v>5</v>
      </c>
      <c r="B398" s="21"/>
      <c r="C398" s="22">
        <f>SUM(C392:C397)</f>
        <v>31.39</v>
      </c>
      <c r="D398" s="22">
        <f t="shared" ref="D398:F398" si="57">SUM(D392:D397)</f>
        <v>12.76</v>
      </c>
      <c r="E398" s="22">
        <f t="shared" si="57"/>
        <v>69.12</v>
      </c>
      <c r="F398" s="22">
        <f t="shared" si="57"/>
        <v>517.28</v>
      </c>
      <c r="G398" s="21"/>
      <c r="H398" s="84">
        <f>SUM(H392:H397)</f>
        <v>36.929999999999993</v>
      </c>
      <c r="I398" s="84">
        <f t="shared" ref="I398:K398" si="58">SUM(I392:I397)</f>
        <v>14.3</v>
      </c>
      <c r="J398" s="84">
        <f t="shared" si="58"/>
        <v>81.180000000000007</v>
      </c>
      <c r="K398" s="84">
        <f t="shared" si="58"/>
        <v>601.54</v>
      </c>
      <c r="L398" s="21"/>
      <c r="M398" s="84">
        <f>SUM(M392:M397)</f>
        <v>42.42</v>
      </c>
      <c r="N398" s="84">
        <f t="shared" ref="N398:P398" si="59">SUM(N392:N397)</f>
        <v>16.34</v>
      </c>
      <c r="O398" s="84">
        <f t="shared" si="59"/>
        <v>89.27</v>
      </c>
      <c r="P398" s="84">
        <f t="shared" si="59"/>
        <v>674.81999999999994</v>
      </c>
    </row>
    <row r="399" spans="1:16" ht="15" customHeight="1" x14ac:dyDescent="0.25">
      <c r="A399" s="23" t="s">
        <v>24</v>
      </c>
      <c r="B399" s="23"/>
      <c r="C399" s="86">
        <f>C398*4/F398</f>
        <v>0.24273120940303125</v>
      </c>
      <c r="D399" s="86">
        <f>D398*9/F398</f>
        <v>0.22200742344571608</v>
      </c>
      <c r="E399" s="86">
        <f>E398*4/F398</f>
        <v>0.53448809155583055</v>
      </c>
      <c r="F399" s="142">
        <f>F398/2100</f>
        <v>0.2463238095238095</v>
      </c>
      <c r="G399" s="33"/>
      <c r="H399" s="86">
        <f>H398*4/K398</f>
        <v>0.24556970442530834</v>
      </c>
      <c r="I399" s="86">
        <f>I398*9/K398</f>
        <v>0.21395085946071754</v>
      </c>
      <c r="J399" s="86">
        <f>J398*4/K398</f>
        <v>0.53981447617781031</v>
      </c>
      <c r="K399" s="142">
        <f>K398/2450</f>
        <v>0.24552653061224489</v>
      </c>
      <c r="L399" s="33"/>
      <c r="M399" s="86">
        <f>M398*4/P398</f>
        <v>0.25144482973237309</v>
      </c>
      <c r="N399" s="86">
        <f>N398*9/P398</f>
        <v>0.2179247799413177</v>
      </c>
      <c r="O399" s="86">
        <f>O398*4/P398</f>
        <v>0.52914851367772153</v>
      </c>
      <c r="P399" s="86">
        <f>P398/2700</f>
        <v>0.24993333333333331</v>
      </c>
    </row>
    <row r="400" spans="1:16" x14ac:dyDescent="0.25">
      <c r="A400" s="34"/>
      <c r="B400" s="34"/>
      <c r="C400" s="36"/>
      <c r="D400" s="36"/>
      <c r="E400" s="36"/>
      <c r="F400" s="36"/>
      <c r="G400" s="35"/>
      <c r="H400" s="36"/>
      <c r="I400" s="36"/>
      <c r="J400" s="36"/>
      <c r="K400" s="36"/>
      <c r="L400" s="35"/>
      <c r="M400" s="36"/>
      <c r="N400" s="36"/>
      <c r="O400" s="36"/>
      <c r="P400" s="1"/>
    </row>
    <row r="401" spans="1:16" ht="25.5" x14ac:dyDescent="0.25">
      <c r="A401" s="170" t="s">
        <v>26</v>
      </c>
      <c r="B401" s="2" t="s">
        <v>32</v>
      </c>
      <c r="C401" s="2" t="s">
        <v>33</v>
      </c>
      <c r="D401" s="2" t="s">
        <v>34</v>
      </c>
      <c r="E401" s="2" t="s">
        <v>35</v>
      </c>
      <c r="F401" s="2" t="s">
        <v>36</v>
      </c>
      <c r="G401" s="2" t="s">
        <v>37</v>
      </c>
      <c r="H401" s="2" t="s">
        <v>38</v>
      </c>
      <c r="I401" s="2" t="s">
        <v>39</v>
      </c>
      <c r="J401" s="2" t="s">
        <v>40</v>
      </c>
      <c r="K401" s="2" t="s">
        <v>41</v>
      </c>
      <c r="L401" s="2" t="s">
        <v>42</v>
      </c>
      <c r="M401" s="36"/>
      <c r="N401" s="36"/>
      <c r="O401" s="36"/>
      <c r="P401" s="1"/>
    </row>
    <row r="402" spans="1:16" x14ac:dyDescent="0.25">
      <c r="A402" s="8" t="s">
        <v>27</v>
      </c>
      <c r="B402" s="20">
        <v>107.17</v>
      </c>
      <c r="C402" s="20">
        <v>0.19</v>
      </c>
      <c r="D402" s="20">
        <v>4.33</v>
      </c>
      <c r="E402" s="20">
        <v>59.39</v>
      </c>
      <c r="F402" s="20">
        <v>0.38</v>
      </c>
      <c r="G402" s="20">
        <v>0.33</v>
      </c>
      <c r="H402" s="20">
        <v>8.26</v>
      </c>
      <c r="I402" s="20">
        <v>0.32</v>
      </c>
      <c r="J402" s="20">
        <v>86.83</v>
      </c>
      <c r="K402" s="20">
        <v>1.04</v>
      </c>
      <c r="L402" s="20">
        <v>16.96</v>
      </c>
      <c r="M402" s="36"/>
      <c r="N402" s="36"/>
      <c r="O402" s="36"/>
      <c r="P402" s="1"/>
    </row>
    <row r="403" spans="1:16" x14ac:dyDescent="0.25">
      <c r="A403" s="8" t="s">
        <v>25</v>
      </c>
      <c r="B403" s="20">
        <v>115.41</v>
      </c>
      <c r="C403" s="20">
        <v>0.23</v>
      </c>
      <c r="D403" s="20">
        <v>6.05</v>
      </c>
      <c r="E403" s="20">
        <v>69.239999999999995</v>
      </c>
      <c r="F403" s="20">
        <v>0.5</v>
      </c>
      <c r="G403" s="20">
        <v>0.37</v>
      </c>
      <c r="H403" s="20">
        <v>10.54</v>
      </c>
      <c r="I403" s="20">
        <v>0.46</v>
      </c>
      <c r="J403" s="20">
        <v>109.24</v>
      </c>
      <c r="K403" s="20">
        <v>1.26</v>
      </c>
      <c r="L403" s="20">
        <v>18.28</v>
      </c>
      <c r="M403" s="36"/>
      <c r="N403" s="36"/>
      <c r="O403" s="36"/>
      <c r="P403" s="1"/>
    </row>
    <row r="404" spans="1:16" ht="15" customHeight="1" x14ac:dyDescent="0.25">
      <c r="A404" s="8" t="s">
        <v>28</v>
      </c>
      <c r="B404" s="20">
        <v>100.12</v>
      </c>
      <c r="C404" s="20">
        <v>0.25</v>
      </c>
      <c r="D404" s="20">
        <v>6.17</v>
      </c>
      <c r="E404" s="20">
        <v>82.4</v>
      </c>
      <c r="F404" s="20">
        <v>0.64</v>
      </c>
      <c r="G404" s="20">
        <v>0.46</v>
      </c>
      <c r="H404" s="20">
        <v>11.52</v>
      </c>
      <c r="I404" s="20">
        <v>0.43</v>
      </c>
      <c r="J404" s="20">
        <v>146.03</v>
      </c>
      <c r="K404" s="20">
        <v>1.25</v>
      </c>
      <c r="L404" s="20">
        <v>21.98</v>
      </c>
      <c r="M404" s="36"/>
      <c r="N404" s="36"/>
      <c r="O404" s="36"/>
      <c r="P404" s="1"/>
    </row>
    <row r="405" spans="1:16" ht="25.5" x14ac:dyDescent="0.25">
      <c r="A405" s="170" t="s">
        <v>29</v>
      </c>
      <c r="B405" s="3" t="s">
        <v>44</v>
      </c>
      <c r="C405" s="3" t="s">
        <v>45</v>
      </c>
      <c r="D405" s="3" t="s">
        <v>46</v>
      </c>
      <c r="E405" s="3" t="s">
        <v>47</v>
      </c>
      <c r="F405" s="3" t="s">
        <v>48</v>
      </c>
      <c r="G405" s="3" t="s">
        <v>49</v>
      </c>
      <c r="H405" s="36"/>
      <c r="I405" s="294" t="s">
        <v>43</v>
      </c>
      <c r="J405" s="294"/>
      <c r="K405" s="36"/>
      <c r="L405" s="38"/>
      <c r="M405" s="36"/>
      <c r="N405" s="36"/>
      <c r="O405" s="36"/>
      <c r="P405" s="1"/>
    </row>
    <row r="406" spans="1:16" x14ac:dyDescent="0.25">
      <c r="A406" s="8" t="s">
        <v>27</v>
      </c>
      <c r="B406" s="20">
        <v>1053.75</v>
      </c>
      <c r="C406" s="20">
        <v>228.19</v>
      </c>
      <c r="D406" s="20">
        <v>113.19</v>
      </c>
      <c r="E406" s="20">
        <v>430.23</v>
      </c>
      <c r="F406" s="20">
        <v>4.1100000000000003</v>
      </c>
      <c r="G406" s="20">
        <v>0.6</v>
      </c>
      <c r="H406" s="39"/>
      <c r="I406" s="293">
        <v>16.399999999999999</v>
      </c>
      <c r="J406" s="293"/>
      <c r="K406" s="36"/>
      <c r="L406" s="38"/>
      <c r="M406" s="36"/>
      <c r="N406" s="36"/>
      <c r="O406" s="36"/>
      <c r="P406" s="1"/>
    </row>
    <row r="407" spans="1:16" x14ac:dyDescent="0.25">
      <c r="A407" s="8" t="s">
        <v>25</v>
      </c>
      <c r="B407" s="20">
        <v>1310.1500000000001</v>
      </c>
      <c r="C407" s="20">
        <v>250.99</v>
      </c>
      <c r="D407" s="20">
        <v>138.04</v>
      </c>
      <c r="E407" s="20">
        <v>536.08000000000004</v>
      </c>
      <c r="F407" s="20">
        <v>5.08</v>
      </c>
      <c r="G407" s="20">
        <v>0.71</v>
      </c>
      <c r="H407" s="39"/>
      <c r="I407" s="293">
        <v>19.75</v>
      </c>
      <c r="J407" s="293"/>
      <c r="K407" s="36"/>
      <c r="L407" s="38"/>
      <c r="M407" s="36"/>
      <c r="N407" s="36"/>
      <c r="O407" s="36"/>
      <c r="P407" s="1"/>
    </row>
    <row r="408" spans="1:16" x14ac:dyDescent="0.25">
      <c r="A408" s="8" t="s">
        <v>28</v>
      </c>
      <c r="B408" s="20">
        <v>1540.76</v>
      </c>
      <c r="C408" s="20">
        <v>182.79</v>
      </c>
      <c r="D408" s="20">
        <v>162.91</v>
      </c>
      <c r="E408" s="20">
        <v>557.29999999999995</v>
      </c>
      <c r="F408" s="20">
        <v>5.85</v>
      </c>
      <c r="G408" s="20">
        <v>0.72</v>
      </c>
      <c r="H408" s="39"/>
      <c r="I408" s="293">
        <v>22.61</v>
      </c>
      <c r="J408" s="293"/>
      <c r="K408" s="36"/>
      <c r="L408" s="38"/>
      <c r="M408" s="36"/>
      <c r="N408" s="36"/>
      <c r="O408" s="36"/>
      <c r="P408" s="1"/>
    </row>
    <row r="409" spans="1:16" x14ac:dyDescent="0.25">
      <c r="A409" s="28"/>
      <c r="B409" s="39"/>
      <c r="C409" s="39"/>
      <c r="D409" s="39"/>
      <c r="E409" s="39"/>
      <c r="F409" s="39"/>
      <c r="G409" s="39"/>
      <c r="H409" s="39"/>
      <c r="I409" s="39"/>
      <c r="J409" s="39"/>
      <c r="K409" s="36"/>
      <c r="L409" s="38"/>
      <c r="M409" s="36"/>
      <c r="N409" s="36"/>
      <c r="O409" s="36"/>
      <c r="P409" s="1"/>
    </row>
    <row r="410" spans="1:16" x14ac:dyDescent="0.25">
      <c r="A410" s="4"/>
      <c r="B410" s="11"/>
      <c r="C410" s="11"/>
      <c r="D410" s="11"/>
      <c r="E410" s="11"/>
      <c r="F410" s="11"/>
      <c r="G410" s="11"/>
      <c r="H410" s="28"/>
      <c r="I410" s="28"/>
      <c r="J410" s="28"/>
      <c r="K410" s="28"/>
      <c r="L410" s="28"/>
      <c r="M410" s="28"/>
      <c r="N410" s="28"/>
      <c r="O410" s="28"/>
      <c r="P410" s="4"/>
    </row>
    <row r="411" spans="1:16" x14ac:dyDescent="0.25">
      <c r="A411" s="28"/>
      <c r="B411" s="10"/>
      <c r="C411" s="10"/>
      <c r="D411" s="10"/>
      <c r="E411" s="10"/>
      <c r="F411" s="10"/>
      <c r="G411" s="10"/>
      <c r="H411" s="39"/>
      <c r="I411" s="10"/>
      <c r="J411" s="4"/>
      <c r="K411" s="36"/>
      <c r="L411" s="38"/>
      <c r="M411" s="36"/>
      <c r="N411" s="36"/>
      <c r="O411" s="36"/>
      <c r="P411" s="1"/>
    </row>
    <row r="412" spans="1:16" x14ac:dyDescent="0.25">
      <c r="A412" s="4"/>
      <c r="B412" s="11"/>
      <c r="C412" s="11"/>
      <c r="D412" s="11"/>
      <c r="E412" s="11"/>
      <c r="F412" s="11"/>
      <c r="G412" s="11"/>
      <c r="H412" s="28"/>
      <c r="I412" s="28"/>
      <c r="J412" s="28"/>
      <c r="K412" s="28"/>
      <c r="L412" s="28"/>
      <c r="M412" s="28"/>
      <c r="N412" s="28"/>
      <c r="O412" s="28"/>
      <c r="P412" s="4"/>
    </row>
    <row r="413" spans="1:16" x14ac:dyDescent="0.25">
      <c r="A413" s="74"/>
      <c r="B413" s="39"/>
      <c r="C413" s="39"/>
      <c r="D413" s="39"/>
      <c r="E413" s="39"/>
      <c r="F413" s="39"/>
      <c r="G413" s="39"/>
      <c r="H413" s="39"/>
      <c r="I413" s="39"/>
      <c r="J413" s="39"/>
      <c r="K413" s="36"/>
      <c r="L413" s="38"/>
      <c r="M413" s="36"/>
      <c r="N413" s="36"/>
      <c r="O413" s="36"/>
      <c r="P413" s="1"/>
    </row>
    <row r="414" spans="1:16" x14ac:dyDescent="0.25">
      <c r="A414" s="74"/>
      <c r="B414" s="39"/>
      <c r="C414" s="39"/>
      <c r="D414" s="39"/>
      <c r="E414" s="39"/>
      <c r="F414" s="39"/>
      <c r="G414" s="39"/>
      <c r="H414" s="39"/>
      <c r="I414" s="39"/>
      <c r="J414" s="39"/>
      <c r="K414" s="36"/>
      <c r="L414" s="38"/>
      <c r="M414" s="36"/>
      <c r="N414" s="36"/>
      <c r="O414" s="36"/>
      <c r="P414" s="1"/>
    </row>
    <row r="415" spans="1:16" ht="16.149999999999999" customHeight="1" x14ac:dyDescent="0.25">
      <c r="A415" s="4"/>
      <c r="B415" s="11"/>
      <c r="C415" s="11"/>
      <c r="D415" s="11"/>
      <c r="E415" s="11"/>
      <c r="F415" s="11"/>
      <c r="G415" s="11"/>
      <c r="H415" s="28"/>
      <c r="I415" s="28"/>
      <c r="J415" s="28"/>
      <c r="K415" s="28"/>
      <c r="L415" s="28"/>
      <c r="M415" s="28"/>
      <c r="N415" s="28"/>
      <c r="O415" s="28"/>
      <c r="P415" s="4"/>
    </row>
    <row r="416" spans="1:16" ht="19.899999999999999" customHeight="1" x14ac:dyDescent="0.25">
      <c r="A416" s="74"/>
      <c r="B416" s="39"/>
      <c r="C416" s="39"/>
      <c r="D416" s="39"/>
      <c r="E416" s="39"/>
      <c r="F416" s="39"/>
      <c r="G416" s="39"/>
      <c r="H416" s="39"/>
      <c r="I416" s="39"/>
      <c r="J416" s="39"/>
      <c r="K416" s="36"/>
      <c r="L416" s="38"/>
      <c r="M416" s="36"/>
      <c r="N416" s="36"/>
      <c r="O416" s="36"/>
      <c r="P416" s="1"/>
    </row>
    <row r="417" spans="1:17" ht="19.899999999999999" customHeight="1" x14ac:dyDescent="0.25">
      <c r="A417" s="74"/>
      <c r="B417" s="39"/>
      <c r="C417" s="39"/>
      <c r="D417" s="39"/>
      <c r="E417" s="39"/>
      <c r="F417" s="39"/>
      <c r="G417" s="39"/>
      <c r="H417" s="39"/>
      <c r="I417" s="39"/>
      <c r="J417" s="39"/>
      <c r="K417" s="36"/>
      <c r="L417" s="38"/>
      <c r="M417" s="36"/>
      <c r="N417" s="36"/>
      <c r="O417" s="36"/>
      <c r="P417" s="1"/>
    </row>
    <row r="418" spans="1:17" ht="15" customHeight="1" x14ac:dyDescent="0.25">
      <c r="A418" s="74"/>
      <c r="B418" s="39"/>
      <c r="C418" s="39"/>
      <c r="D418" s="39"/>
      <c r="E418" s="39"/>
      <c r="F418" s="39"/>
      <c r="G418" s="39"/>
      <c r="H418" s="39"/>
      <c r="I418" s="39"/>
      <c r="J418" s="39"/>
      <c r="K418" s="36"/>
      <c r="L418" s="38"/>
      <c r="M418" s="36"/>
      <c r="N418" s="36"/>
      <c r="O418" s="36"/>
      <c r="P418" s="1"/>
    </row>
    <row r="419" spans="1:17" ht="15" customHeight="1" x14ac:dyDescent="0.25">
      <c r="A419" s="190" t="s">
        <v>72</v>
      </c>
      <c r="B419" s="39"/>
      <c r="C419" s="39"/>
      <c r="D419" s="39"/>
      <c r="E419" s="39"/>
      <c r="F419" s="39"/>
      <c r="G419" s="39"/>
      <c r="H419" s="39"/>
      <c r="I419" s="39"/>
      <c r="J419" s="39"/>
      <c r="K419" s="36"/>
      <c r="L419" s="38"/>
      <c r="M419" s="36"/>
      <c r="N419" s="36"/>
      <c r="O419" s="36"/>
      <c r="P419" s="1"/>
    </row>
    <row r="420" spans="1:17" x14ac:dyDescent="0.25">
      <c r="A420" s="192" t="s">
        <v>19</v>
      </c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4"/>
    </row>
    <row r="421" spans="1:17" x14ac:dyDescent="0.25">
      <c r="A421" s="83">
        <v>1</v>
      </c>
      <c r="B421" s="27">
        <v>2</v>
      </c>
      <c r="C421" s="27">
        <v>3</v>
      </c>
      <c r="D421" s="27">
        <v>4</v>
      </c>
      <c r="E421" s="27">
        <v>5</v>
      </c>
      <c r="F421" s="27">
        <v>6</v>
      </c>
      <c r="G421" s="27">
        <v>7</v>
      </c>
      <c r="H421" s="27">
        <v>8</v>
      </c>
      <c r="I421" s="27">
        <v>9</v>
      </c>
      <c r="J421" s="27">
        <v>10</v>
      </c>
      <c r="K421" s="27">
        <v>11</v>
      </c>
      <c r="L421" s="27">
        <v>12</v>
      </c>
      <c r="M421" s="27">
        <v>13</v>
      </c>
      <c r="N421" s="27">
        <v>14</v>
      </c>
      <c r="O421" s="27">
        <v>15</v>
      </c>
      <c r="P421" s="27">
        <v>16</v>
      </c>
    </row>
    <row r="422" spans="1:17" x14ac:dyDescent="0.25">
      <c r="A422" s="112" t="s">
        <v>189</v>
      </c>
      <c r="B422" s="101">
        <v>200</v>
      </c>
      <c r="C422" s="102">
        <v>6</v>
      </c>
      <c r="D422" s="102">
        <v>8.5</v>
      </c>
      <c r="E422" s="102">
        <v>2.1</v>
      </c>
      <c r="F422" s="102">
        <v>259</v>
      </c>
      <c r="G422" s="101">
        <v>250</v>
      </c>
      <c r="H422" s="102">
        <v>6</v>
      </c>
      <c r="I422" s="102">
        <v>9.5</v>
      </c>
      <c r="J422" s="102">
        <v>3.1</v>
      </c>
      <c r="K422" s="102">
        <v>299.2</v>
      </c>
      <c r="L422" s="101">
        <v>300</v>
      </c>
      <c r="M422" s="102">
        <v>6</v>
      </c>
      <c r="N422" s="102">
        <v>10.5</v>
      </c>
      <c r="O422" s="102">
        <v>4.0999999999999996</v>
      </c>
      <c r="P422" s="102">
        <v>357.8</v>
      </c>
    </row>
    <row r="423" spans="1:17" x14ac:dyDescent="0.25">
      <c r="A423" s="91" t="s">
        <v>150</v>
      </c>
      <c r="B423" s="113">
        <v>200</v>
      </c>
      <c r="C423" s="93">
        <v>7.7</v>
      </c>
      <c r="D423" s="93">
        <v>4.3</v>
      </c>
      <c r="E423" s="93">
        <v>12.9</v>
      </c>
      <c r="F423" s="106">
        <v>132.30000000000001</v>
      </c>
      <c r="G423" s="113">
        <v>200</v>
      </c>
      <c r="H423" s="93">
        <v>7.7</v>
      </c>
      <c r="I423" s="93">
        <v>4.3</v>
      </c>
      <c r="J423" s="93">
        <v>12.9</v>
      </c>
      <c r="K423" s="106">
        <v>132.30000000000001</v>
      </c>
      <c r="L423" s="113">
        <v>200</v>
      </c>
      <c r="M423" s="93">
        <v>7.7</v>
      </c>
      <c r="N423" s="93">
        <v>4.3</v>
      </c>
      <c r="O423" s="93">
        <v>12.9</v>
      </c>
      <c r="P423" s="106">
        <v>132.30000000000001</v>
      </c>
      <c r="Q423" s="130"/>
    </row>
    <row r="424" spans="1:17" x14ac:dyDescent="0.25">
      <c r="A424" s="91" t="s">
        <v>186</v>
      </c>
      <c r="B424" s="113">
        <v>120</v>
      </c>
      <c r="C424" s="93">
        <v>0.38</v>
      </c>
      <c r="D424" s="93">
        <v>0.05</v>
      </c>
      <c r="E424" s="93">
        <v>15.84</v>
      </c>
      <c r="F424" s="106">
        <v>67.2</v>
      </c>
      <c r="G424" s="113">
        <v>120</v>
      </c>
      <c r="H424" s="93">
        <v>0.38</v>
      </c>
      <c r="I424" s="93">
        <v>0.05</v>
      </c>
      <c r="J424" s="93">
        <v>15.84</v>
      </c>
      <c r="K424" s="106">
        <v>67.2</v>
      </c>
      <c r="L424" s="113">
        <v>120</v>
      </c>
      <c r="M424" s="93">
        <v>0.38</v>
      </c>
      <c r="N424" s="93">
        <v>0.05</v>
      </c>
      <c r="O424" s="93">
        <v>15.84</v>
      </c>
      <c r="P424" s="106">
        <v>67.2</v>
      </c>
      <c r="Q424" s="130"/>
    </row>
    <row r="425" spans="1:17" ht="25.5" x14ac:dyDescent="0.25">
      <c r="A425" s="8" t="s">
        <v>144</v>
      </c>
      <c r="B425" s="2">
        <v>30</v>
      </c>
      <c r="C425" s="20">
        <v>2.2000000000000002</v>
      </c>
      <c r="D425" s="20">
        <v>0.3</v>
      </c>
      <c r="E425" s="20">
        <v>13.8</v>
      </c>
      <c r="F425" s="85">
        <f t="shared" ref="F425" si="60">C425*4+D425*9+E425*4</f>
        <v>66.7</v>
      </c>
      <c r="G425" s="2">
        <v>50</v>
      </c>
      <c r="H425" s="20">
        <v>3</v>
      </c>
      <c r="I425" s="20">
        <v>0.4</v>
      </c>
      <c r="J425" s="20">
        <v>18.3</v>
      </c>
      <c r="K425" s="85">
        <f t="shared" ref="K425" si="61">H425*4+I425*9+J425*4</f>
        <v>88.8</v>
      </c>
      <c r="L425" s="2">
        <v>50</v>
      </c>
      <c r="M425" s="20">
        <v>3</v>
      </c>
      <c r="N425" s="20">
        <v>0.4</v>
      </c>
      <c r="O425" s="20">
        <v>18.3</v>
      </c>
      <c r="P425" s="85">
        <f t="shared" ref="P425" si="62">M425*4+N425*9+O425*4</f>
        <v>88.8</v>
      </c>
    </row>
    <row r="426" spans="1:17" x14ac:dyDescent="0.25">
      <c r="A426" s="21" t="s">
        <v>5</v>
      </c>
      <c r="B426" s="21"/>
      <c r="C426" s="22">
        <f>SUM(C422:C425)</f>
        <v>16.28</v>
      </c>
      <c r="D426" s="22">
        <f>SUM(D422:D425)</f>
        <v>13.150000000000002</v>
      </c>
      <c r="E426" s="22">
        <f>SUM(E422:E425)</f>
        <v>44.64</v>
      </c>
      <c r="F426" s="22">
        <f>SUM(F422:F425)</f>
        <v>525.20000000000005</v>
      </c>
      <c r="G426" s="21"/>
      <c r="H426" s="22">
        <f>SUM(H422:H425)</f>
        <v>17.079999999999998</v>
      </c>
      <c r="I426" s="22">
        <f>SUM(I422:I425)</f>
        <v>14.250000000000002</v>
      </c>
      <c r="J426" s="22">
        <f>SUM(J422:J425)</f>
        <v>50.14</v>
      </c>
      <c r="K426" s="22">
        <f>SUM(K422:K425)</f>
        <v>587.5</v>
      </c>
      <c r="L426" s="21"/>
      <c r="M426" s="22">
        <f>SUM(M422:M425)</f>
        <v>17.079999999999998</v>
      </c>
      <c r="N426" s="22">
        <f>SUM(N422:N425)</f>
        <v>15.250000000000002</v>
      </c>
      <c r="O426" s="22">
        <f>SUM(O422:O425)</f>
        <v>51.14</v>
      </c>
      <c r="P426" s="22">
        <f>SUM(P422:P425)</f>
        <v>646.1</v>
      </c>
    </row>
    <row r="427" spans="1:17" x14ac:dyDescent="0.25">
      <c r="A427" s="23" t="s">
        <v>24</v>
      </c>
      <c r="B427" s="23"/>
      <c r="C427" s="86">
        <f>C426*4/F426</f>
        <v>0.12399086062452398</v>
      </c>
      <c r="D427" s="86">
        <f>D426*9/F426</f>
        <v>0.22534272658035037</v>
      </c>
      <c r="E427" s="86">
        <f>E426*4/F426</f>
        <v>0.33998476770753994</v>
      </c>
      <c r="F427" s="142">
        <f>F426/2100</f>
        <v>0.25009523809523809</v>
      </c>
      <c r="G427" s="23"/>
      <c r="H427" s="86">
        <f>H426*4/K426</f>
        <v>0.11628936170212764</v>
      </c>
      <c r="I427" s="86">
        <f>I426*9/K426</f>
        <v>0.21829787234042558</v>
      </c>
      <c r="J427" s="86">
        <f>J426*4/K426</f>
        <v>0.34137872340425535</v>
      </c>
      <c r="K427" s="142">
        <f>K426/2350</f>
        <v>0.25</v>
      </c>
      <c r="L427" s="23"/>
      <c r="M427" s="86">
        <f>M426*4/P426</f>
        <v>0.10574214517876489</v>
      </c>
      <c r="N427" s="86">
        <f>N426*9/P426</f>
        <v>0.2124284166537688</v>
      </c>
      <c r="O427" s="86">
        <f>O426*4/P426</f>
        <v>0.31660733632564619</v>
      </c>
      <c r="P427" s="142">
        <f>P426/2600</f>
        <v>0.2485</v>
      </c>
    </row>
    <row r="428" spans="1:17" x14ac:dyDescent="0.25">
      <c r="A428" s="38"/>
      <c r="B428" s="28"/>
      <c r="C428" s="29"/>
      <c r="D428" s="38"/>
      <c r="E428" s="38"/>
      <c r="F428" s="38"/>
      <c r="G428" s="38"/>
      <c r="H428" s="29"/>
      <c r="I428" s="38"/>
      <c r="J428" s="38"/>
      <c r="K428" s="38"/>
      <c r="L428" s="38"/>
      <c r="M428" s="29"/>
      <c r="N428" s="38"/>
      <c r="O428" s="38"/>
      <c r="P428" s="10"/>
    </row>
    <row r="429" spans="1:17" ht="25.5" x14ac:dyDescent="0.25">
      <c r="A429" s="170" t="s">
        <v>26</v>
      </c>
      <c r="B429" s="2" t="s">
        <v>32</v>
      </c>
      <c r="C429" s="2" t="s">
        <v>33</v>
      </c>
      <c r="D429" s="2" t="s">
        <v>34</v>
      </c>
      <c r="E429" s="2" t="s">
        <v>35</v>
      </c>
      <c r="F429" s="2" t="s">
        <v>36</v>
      </c>
      <c r="G429" s="2" t="s">
        <v>37</v>
      </c>
      <c r="H429" s="2" t="s">
        <v>38</v>
      </c>
      <c r="I429" s="2" t="s">
        <v>39</v>
      </c>
      <c r="J429" s="2" t="s">
        <v>40</v>
      </c>
      <c r="K429" s="2" t="s">
        <v>41</v>
      </c>
      <c r="L429" s="2" t="s">
        <v>42</v>
      </c>
      <c r="M429" s="28"/>
      <c r="N429" s="28"/>
      <c r="O429" s="28"/>
      <c r="P429" s="4"/>
    </row>
    <row r="430" spans="1:17" x14ac:dyDescent="0.25">
      <c r="A430" s="8" t="s">
        <v>27</v>
      </c>
      <c r="B430" s="20">
        <v>386.1</v>
      </c>
      <c r="C430" s="20">
        <v>0.2</v>
      </c>
      <c r="D430" s="20">
        <v>4.3</v>
      </c>
      <c r="E430" s="20">
        <v>50.8</v>
      </c>
      <c r="F430" s="20">
        <v>0.2</v>
      </c>
      <c r="G430" s="20">
        <v>0.3</v>
      </c>
      <c r="H430" s="20">
        <v>6.2</v>
      </c>
      <c r="I430" s="20">
        <v>0.4</v>
      </c>
      <c r="J430" s="20">
        <v>59</v>
      </c>
      <c r="K430" s="20">
        <v>1.3</v>
      </c>
      <c r="L430" s="20">
        <v>55.6</v>
      </c>
      <c r="M430" s="28"/>
      <c r="N430" s="28"/>
      <c r="O430" s="28"/>
      <c r="P430" s="4"/>
    </row>
    <row r="431" spans="1:17" x14ac:dyDescent="0.25">
      <c r="A431" s="8" t="s">
        <v>25</v>
      </c>
      <c r="B431" s="20">
        <v>390.7</v>
      </c>
      <c r="C431" s="20">
        <v>0.2</v>
      </c>
      <c r="D431" s="20">
        <v>5.2</v>
      </c>
      <c r="E431" s="20">
        <v>59.4</v>
      </c>
      <c r="F431" s="20">
        <v>0.3</v>
      </c>
      <c r="G431" s="20">
        <v>0.3</v>
      </c>
      <c r="H431" s="20">
        <v>7.1</v>
      </c>
      <c r="I431" s="20">
        <v>0.5</v>
      </c>
      <c r="J431" s="20">
        <v>69.599999999999994</v>
      </c>
      <c r="K431" s="20">
        <v>1.3</v>
      </c>
      <c r="L431" s="20">
        <v>63.8</v>
      </c>
      <c r="M431" s="28"/>
      <c r="N431" s="28"/>
      <c r="O431" s="28"/>
      <c r="P431" s="4"/>
    </row>
    <row r="432" spans="1:17" x14ac:dyDescent="0.25">
      <c r="A432" s="8" t="s">
        <v>28</v>
      </c>
      <c r="B432" s="20">
        <v>425.1</v>
      </c>
      <c r="C432" s="20">
        <v>0.2</v>
      </c>
      <c r="D432" s="20">
        <v>5.6</v>
      </c>
      <c r="E432" s="20">
        <v>74.400000000000006</v>
      </c>
      <c r="F432" s="20">
        <v>0.3</v>
      </c>
      <c r="G432" s="20">
        <v>0.4</v>
      </c>
      <c r="H432" s="20">
        <v>7.9</v>
      </c>
      <c r="I432" s="20">
        <v>0.6</v>
      </c>
      <c r="J432" s="20">
        <v>75.5</v>
      </c>
      <c r="K432" s="20">
        <v>1.5</v>
      </c>
      <c r="L432" s="20">
        <v>72.400000000000006</v>
      </c>
      <c r="M432" s="28"/>
      <c r="N432" s="28"/>
      <c r="O432" s="28"/>
      <c r="P432" s="4"/>
    </row>
    <row r="433" spans="1:16" ht="25.5" x14ac:dyDescent="0.25">
      <c r="A433" s="170" t="s">
        <v>29</v>
      </c>
      <c r="B433" s="2" t="s">
        <v>44</v>
      </c>
      <c r="C433" s="2" t="s">
        <v>45</v>
      </c>
      <c r="D433" s="2" t="s">
        <v>46</v>
      </c>
      <c r="E433" s="2" t="s">
        <v>47</v>
      </c>
      <c r="F433" s="2" t="s">
        <v>48</v>
      </c>
      <c r="G433" s="2" t="s">
        <v>49</v>
      </c>
      <c r="H433" s="36"/>
      <c r="I433" s="297" t="s">
        <v>43</v>
      </c>
      <c r="J433" s="297"/>
      <c r="K433" s="36"/>
      <c r="L433" s="38"/>
      <c r="M433" s="28"/>
      <c r="N433" s="28"/>
      <c r="O433" s="28"/>
      <c r="P433" s="4"/>
    </row>
    <row r="434" spans="1:16" x14ac:dyDescent="0.25">
      <c r="A434" s="8" t="s">
        <v>27</v>
      </c>
      <c r="B434" s="20">
        <v>786.5</v>
      </c>
      <c r="C434" s="20">
        <v>171.5</v>
      </c>
      <c r="D434" s="20">
        <v>54.4</v>
      </c>
      <c r="E434" s="20">
        <v>252.1</v>
      </c>
      <c r="F434" s="20">
        <v>3.2</v>
      </c>
      <c r="G434" s="20">
        <v>0.3</v>
      </c>
      <c r="H434" s="39"/>
      <c r="I434" s="293">
        <v>6.1</v>
      </c>
      <c r="J434" s="293"/>
      <c r="K434" s="36"/>
      <c r="L434" s="38"/>
      <c r="M434" s="28"/>
      <c r="N434" s="28"/>
      <c r="O434" s="28"/>
      <c r="P434" s="4"/>
    </row>
    <row r="435" spans="1:16" x14ac:dyDescent="0.25">
      <c r="A435" s="8" t="s">
        <v>25</v>
      </c>
      <c r="B435" s="20">
        <v>884.3</v>
      </c>
      <c r="C435" s="20">
        <v>181.7</v>
      </c>
      <c r="D435" s="20">
        <v>64.2</v>
      </c>
      <c r="E435" s="20">
        <v>288.2</v>
      </c>
      <c r="F435" s="20">
        <v>3.6</v>
      </c>
      <c r="G435" s="20">
        <v>0.4</v>
      </c>
      <c r="H435" s="39"/>
      <c r="I435" s="293">
        <v>7.7</v>
      </c>
      <c r="J435" s="293"/>
      <c r="K435" s="36"/>
      <c r="L435" s="38"/>
      <c r="M435" s="28"/>
      <c r="N435" s="28"/>
      <c r="O435" s="28"/>
      <c r="P435" s="4"/>
    </row>
    <row r="436" spans="1:16" x14ac:dyDescent="0.25">
      <c r="A436" s="8" t="s">
        <v>28</v>
      </c>
      <c r="B436" s="20">
        <v>987.1</v>
      </c>
      <c r="C436" s="20">
        <v>188.5</v>
      </c>
      <c r="D436" s="20">
        <v>70</v>
      </c>
      <c r="E436" s="20">
        <v>316.39999999999998</v>
      </c>
      <c r="F436" s="20">
        <v>4.0999999999999996</v>
      </c>
      <c r="G436" s="20">
        <v>0.4</v>
      </c>
      <c r="H436" s="39"/>
      <c r="I436" s="293">
        <v>8.1999999999999993</v>
      </c>
      <c r="J436" s="293"/>
      <c r="K436" s="36"/>
      <c r="L436" s="38"/>
      <c r="M436" s="28"/>
      <c r="N436" s="28"/>
      <c r="O436" s="28"/>
      <c r="P436" s="4"/>
    </row>
    <row r="437" spans="1:16" x14ac:dyDescent="0.25">
      <c r="A437" s="15" t="s">
        <v>31</v>
      </c>
      <c r="B437" s="11"/>
      <c r="C437" s="11"/>
      <c r="D437" s="11"/>
      <c r="E437" s="11"/>
      <c r="F437" s="11"/>
      <c r="G437" s="11"/>
      <c r="H437" s="28"/>
      <c r="I437" s="28"/>
      <c r="J437" s="28"/>
      <c r="K437" s="28"/>
      <c r="L437" s="28"/>
      <c r="M437" s="28"/>
      <c r="N437" s="28"/>
      <c r="O437" s="28"/>
      <c r="P437" s="4"/>
    </row>
    <row r="438" spans="1:16" x14ac:dyDescent="0.25">
      <c r="A438" s="4" t="s">
        <v>30</v>
      </c>
      <c r="B438" s="11"/>
      <c r="C438" s="11"/>
      <c r="D438" s="11"/>
      <c r="E438" s="11"/>
      <c r="F438" s="11"/>
      <c r="G438" s="11"/>
      <c r="H438" s="28"/>
      <c r="I438" s="28"/>
      <c r="J438" s="28"/>
      <c r="K438" s="28"/>
      <c r="L438" s="28"/>
      <c r="M438" s="28"/>
      <c r="N438" s="28"/>
      <c r="O438" s="28"/>
      <c r="P438" s="4"/>
    </row>
    <row r="439" spans="1:16" x14ac:dyDescent="0.25">
      <c r="A439" s="28"/>
      <c r="B439" s="39"/>
      <c r="C439" s="39"/>
      <c r="D439" s="39"/>
      <c r="E439" s="39"/>
      <c r="F439" s="39"/>
      <c r="G439" s="39"/>
      <c r="H439" s="39"/>
      <c r="I439" s="39"/>
      <c r="J439" s="39"/>
      <c r="K439" s="36"/>
      <c r="L439" s="38"/>
      <c r="M439" s="36"/>
      <c r="N439" s="36"/>
      <c r="O439" s="36"/>
      <c r="P439" s="1"/>
    </row>
    <row r="440" spans="1:16" x14ac:dyDescent="0.25">
      <c r="A440" s="4"/>
      <c r="B440" s="11"/>
      <c r="C440" s="11"/>
      <c r="D440" s="11"/>
      <c r="E440" s="11"/>
      <c r="F440" s="11"/>
      <c r="G440" s="11"/>
      <c r="H440" s="28"/>
      <c r="I440" s="28"/>
      <c r="J440" s="28"/>
      <c r="K440" s="28"/>
      <c r="L440" s="28"/>
      <c r="M440" s="28"/>
      <c r="N440" s="28"/>
      <c r="O440" s="28"/>
      <c r="P440" s="4"/>
    </row>
    <row r="441" spans="1:16" x14ac:dyDescent="0.25">
      <c r="A441" s="28"/>
      <c r="B441" s="10"/>
      <c r="C441" s="10"/>
      <c r="D441" s="10"/>
      <c r="E441" s="10"/>
      <c r="F441" s="10"/>
      <c r="G441" s="10"/>
      <c r="H441" s="39"/>
      <c r="I441" s="10"/>
      <c r="J441" s="4"/>
      <c r="K441" s="36"/>
      <c r="L441" s="38"/>
      <c r="M441" s="36"/>
      <c r="N441" s="36"/>
      <c r="O441" s="36"/>
      <c r="P441" s="1"/>
    </row>
    <row r="442" spans="1:16" x14ac:dyDescent="0.25">
      <c r="A442" s="4"/>
      <c r="B442" s="11"/>
      <c r="C442" s="11"/>
      <c r="D442" s="11"/>
      <c r="E442" s="11"/>
      <c r="F442" s="11"/>
      <c r="G442" s="11"/>
      <c r="H442" s="28"/>
      <c r="I442" s="28"/>
      <c r="J442" s="28"/>
      <c r="K442" s="28"/>
      <c r="L442" s="28"/>
      <c r="M442" s="28"/>
      <c r="N442" s="28"/>
      <c r="O442" s="28"/>
      <c r="P442" s="4"/>
    </row>
    <row r="443" spans="1:16" x14ac:dyDescent="0.25">
      <c r="A443" s="74"/>
      <c r="B443" s="39"/>
      <c r="C443" s="39"/>
      <c r="D443" s="39"/>
      <c r="E443" s="39"/>
      <c r="F443" s="39"/>
      <c r="G443" s="39"/>
      <c r="H443" s="39"/>
      <c r="I443" s="39"/>
      <c r="J443" s="39"/>
      <c r="K443" s="36"/>
      <c r="L443" s="38"/>
      <c r="M443" s="36"/>
      <c r="N443" s="36"/>
      <c r="O443" s="36"/>
      <c r="P443" s="1"/>
    </row>
    <row r="444" spans="1:16" x14ac:dyDescent="0.25">
      <c r="A444" s="74"/>
      <c r="B444" s="39"/>
      <c r="C444" s="39"/>
      <c r="D444" s="39"/>
      <c r="E444" s="39"/>
      <c r="F444" s="39"/>
      <c r="G444" s="39"/>
      <c r="H444" s="39"/>
      <c r="I444" s="39"/>
      <c r="J444" s="39"/>
      <c r="K444" s="36"/>
      <c r="L444" s="38"/>
      <c r="M444" s="36"/>
      <c r="N444" s="36"/>
      <c r="O444" s="36"/>
      <c r="P444" s="1"/>
    </row>
    <row r="445" spans="1:16" x14ac:dyDescent="0.25">
      <c r="A445" s="4"/>
      <c r="B445" s="11"/>
      <c r="C445" s="11"/>
      <c r="D445" s="11"/>
      <c r="E445" s="11"/>
      <c r="F445" s="11"/>
      <c r="G445" s="11"/>
      <c r="H445" s="28"/>
      <c r="I445" s="28"/>
      <c r="J445" s="28"/>
      <c r="K445" s="28"/>
      <c r="L445" s="28"/>
      <c r="M445" s="28"/>
      <c r="N445" s="28"/>
      <c r="O445" s="28"/>
      <c r="P445" s="4"/>
    </row>
    <row r="446" spans="1:16" x14ac:dyDescent="0.25">
      <c r="A446" s="74"/>
      <c r="B446" s="39"/>
      <c r="C446" s="39"/>
      <c r="D446" s="39"/>
      <c r="E446" s="39"/>
      <c r="F446" s="39"/>
      <c r="G446" s="39"/>
      <c r="H446" s="39"/>
      <c r="I446" s="39"/>
      <c r="J446" s="39"/>
      <c r="K446" s="36"/>
      <c r="L446" s="38"/>
      <c r="M446" s="36"/>
      <c r="N446" s="36"/>
      <c r="O446" s="36"/>
      <c r="P446" s="1"/>
    </row>
    <row r="447" spans="1:16" x14ac:dyDescent="0.25">
      <c r="A447" s="74"/>
      <c r="B447" s="39"/>
      <c r="C447" s="39"/>
      <c r="D447" s="39"/>
      <c r="E447" s="39"/>
      <c r="F447" s="39"/>
      <c r="G447" s="39"/>
      <c r="H447" s="39"/>
      <c r="I447" s="39"/>
      <c r="J447" s="39"/>
      <c r="K447" s="36"/>
      <c r="L447" s="38"/>
      <c r="M447" s="36"/>
      <c r="N447" s="36"/>
      <c r="O447" s="36"/>
      <c r="P447" s="1"/>
    </row>
    <row r="448" spans="1:16" x14ac:dyDescent="0.25">
      <c r="A448" s="74"/>
      <c r="B448" s="39"/>
      <c r="C448" s="39"/>
      <c r="D448" s="39"/>
      <c r="E448" s="39"/>
      <c r="F448" s="39"/>
      <c r="G448" s="39"/>
      <c r="H448" s="39"/>
      <c r="I448" s="39"/>
      <c r="J448" s="39"/>
      <c r="K448" s="36"/>
      <c r="L448" s="38"/>
      <c r="M448" s="36"/>
      <c r="N448" s="36"/>
      <c r="O448" s="36"/>
      <c r="P448" s="1"/>
    </row>
    <row r="449" spans="1:16" x14ac:dyDescent="0.25">
      <c r="A449" s="74"/>
      <c r="B449" s="39"/>
      <c r="C449" s="39"/>
      <c r="D449" s="39"/>
      <c r="E449" s="39"/>
      <c r="F449" s="39"/>
      <c r="G449" s="39"/>
      <c r="H449" s="39"/>
      <c r="I449" s="39"/>
      <c r="J449" s="39"/>
      <c r="K449" s="36"/>
      <c r="L449" s="38"/>
      <c r="M449" s="36"/>
      <c r="N449" s="36"/>
      <c r="O449" s="36"/>
      <c r="P449" s="1"/>
    </row>
    <row r="450" spans="1:16" x14ac:dyDescent="0.25">
      <c r="A450" s="190" t="s">
        <v>72</v>
      </c>
      <c r="B450" s="11"/>
      <c r="C450" s="11"/>
      <c r="D450" s="11"/>
      <c r="E450" s="11"/>
      <c r="F450" s="11"/>
      <c r="G450" s="11"/>
      <c r="H450" s="28"/>
      <c r="I450" s="28"/>
      <c r="J450" s="28"/>
      <c r="K450" s="28"/>
      <c r="L450" s="28"/>
      <c r="M450" s="28"/>
      <c r="N450" s="28"/>
      <c r="O450" s="28"/>
      <c r="P450" s="4"/>
    </row>
    <row r="451" spans="1:16" x14ac:dyDescent="0.25">
      <c r="A451" s="190" t="s">
        <v>52</v>
      </c>
      <c r="B451" s="4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4"/>
    </row>
    <row r="452" spans="1:16" x14ac:dyDescent="0.25">
      <c r="A452" s="190" t="s">
        <v>20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x14ac:dyDescent="0.25">
      <c r="A453" s="197"/>
      <c r="B453" s="295" t="s">
        <v>1</v>
      </c>
      <c r="C453" s="296"/>
      <c r="D453" s="296"/>
      <c r="E453" s="296"/>
      <c r="F453" s="288"/>
      <c r="G453" s="295" t="s">
        <v>0</v>
      </c>
      <c r="H453" s="296"/>
      <c r="I453" s="296"/>
      <c r="J453" s="296"/>
      <c r="K453" s="288"/>
      <c r="L453" s="295" t="s">
        <v>2</v>
      </c>
      <c r="M453" s="296"/>
      <c r="N453" s="296"/>
      <c r="O453" s="296"/>
      <c r="P453" s="288"/>
    </row>
    <row r="454" spans="1:16" ht="25.5" customHeight="1" x14ac:dyDescent="0.25">
      <c r="A454" s="198" t="s">
        <v>3</v>
      </c>
      <c r="B454" s="199" t="s">
        <v>76</v>
      </c>
      <c r="C454" s="199" t="s">
        <v>58</v>
      </c>
      <c r="D454" s="199" t="s">
        <v>59</v>
      </c>
      <c r="E454" s="199" t="s">
        <v>60</v>
      </c>
      <c r="F454" s="199" t="s">
        <v>77</v>
      </c>
      <c r="G454" s="199" t="s">
        <v>76</v>
      </c>
      <c r="H454" s="199" t="s">
        <v>58</v>
      </c>
      <c r="I454" s="199" t="s">
        <v>59</v>
      </c>
      <c r="J454" s="199" t="s">
        <v>60</v>
      </c>
      <c r="K454" s="199" t="s">
        <v>77</v>
      </c>
      <c r="L454" s="199" t="s">
        <v>76</v>
      </c>
      <c r="M454" s="199" t="s">
        <v>58</v>
      </c>
      <c r="N454" s="199" t="s">
        <v>59</v>
      </c>
      <c r="O454" s="199" t="s">
        <v>60</v>
      </c>
      <c r="P454" s="199" t="s">
        <v>77</v>
      </c>
    </row>
    <row r="455" spans="1:16" x14ac:dyDescent="0.25">
      <c r="A455" s="84">
        <v>1</v>
      </c>
      <c r="B455" s="19">
        <v>2</v>
      </c>
      <c r="C455" s="19">
        <v>3</v>
      </c>
      <c r="D455" s="19">
        <v>4</v>
      </c>
      <c r="E455" s="19">
        <v>5</v>
      </c>
      <c r="F455" s="19">
        <v>6</v>
      </c>
      <c r="G455" s="19">
        <v>7</v>
      </c>
      <c r="H455" s="19">
        <v>8</v>
      </c>
      <c r="I455" s="19">
        <v>9</v>
      </c>
      <c r="J455" s="19">
        <v>10</v>
      </c>
      <c r="K455" s="19">
        <v>11</v>
      </c>
      <c r="L455" s="19">
        <v>12</v>
      </c>
      <c r="M455" s="19">
        <v>13</v>
      </c>
      <c r="N455" s="19">
        <v>14</v>
      </c>
      <c r="O455" s="19">
        <v>15</v>
      </c>
      <c r="P455" s="19">
        <v>16</v>
      </c>
    </row>
    <row r="456" spans="1:16" ht="25.5" x14ac:dyDescent="0.25">
      <c r="A456" s="109" t="s">
        <v>145</v>
      </c>
      <c r="B456" s="117">
        <v>200</v>
      </c>
      <c r="C456" s="123">
        <v>21.6</v>
      </c>
      <c r="D456" s="123">
        <v>4.2</v>
      </c>
      <c r="E456" s="123">
        <v>27.9</v>
      </c>
      <c r="F456" s="106">
        <f t="shared" ref="F456:F459" si="63">C456*4+D456*9+E456*4</f>
        <v>235.8</v>
      </c>
      <c r="G456" s="117">
        <v>220</v>
      </c>
      <c r="H456" s="123">
        <v>22.6</v>
      </c>
      <c r="I456" s="123">
        <v>4.3</v>
      </c>
      <c r="J456" s="123">
        <v>30.5</v>
      </c>
      <c r="K456" s="106">
        <f t="shared" ref="K456:K459" si="64">H456*4+I456*9+J456*4</f>
        <v>251.1</v>
      </c>
      <c r="L456" s="117">
        <v>250</v>
      </c>
      <c r="M456" s="123">
        <v>24.2</v>
      </c>
      <c r="N456" s="123">
        <v>4.4000000000000004</v>
      </c>
      <c r="O456" s="123">
        <v>35.5</v>
      </c>
      <c r="P456" s="106">
        <f t="shared" ref="P456:P459" si="65">M456*4+N456*9+O456*4</f>
        <v>278.39999999999998</v>
      </c>
    </row>
    <row r="457" spans="1:16" x14ac:dyDescent="0.25">
      <c r="A457" s="109" t="s">
        <v>199</v>
      </c>
      <c r="B457" s="117">
        <v>200</v>
      </c>
      <c r="C457" s="123">
        <v>3</v>
      </c>
      <c r="D457" s="123">
        <v>3.5</v>
      </c>
      <c r="E457" s="123">
        <v>4.5</v>
      </c>
      <c r="F457" s="106">
        <v>67</v>
      </c>
      <c r="G457" s="117">
        <v>200</v>
      </c>
      <c r="H457" s="123">
        <v>3</v>
      </c>
      <c r="I457" s="123">
        <v>3.5</v>
      </c>
      <c r="J457" s="123">
        <v>4.5</v>
      </c>
      <c r="K457" s="106">
        <v>67</v>
      </c>
      <c r="L457" s="117">
        <v>200</v>
      </c>
      <c r="M457" s="123">
        <v>3</v>
      </c>
      <c r="N457" s="123">
        <v>3.5</v>
      </c>
      <c r="O457" s="123">
        <v>4.5</v>
      </c>
      <c r="P457" s="106">
        <v>67</v>
      </c>
    </row>
    <row r="458" spans="1:16" x14ac:dyDescent="0.25">
      <c r="A458" s="8" t="s">
        <v>185</v>
      </c>
      <c r="B458" s="283">
        <v>120</v>
      </c>
      <c r="C458" s="282">
        <v>0.3</v>
      </c>
      <c r="D458" s="282">
        <v>0.1</v>
      </c>
      <c r="E458" s="282">
        <v>13.2</v>
      </c>
      <c r="F458" s="85">
        <f t="shared" ref="F458" si="66">C458*4+D458*9+E458*4</f>
        <v>54.9</v>
      </c>
      <c r="G458" s="283">
        <v>120</v>
      </c>
      <c r="H458" s="282">
        <v>0.3</v>
      </c>
      <c r="I458" s="282">
        <v>0.1</v>
      </c>
      <c r="J458" s="282">
        <v>13.2</v>
      </c>
      <c r="K458" s="85">
        <f t="shared" ref="K458" si="67">H458*4+I458*9+J458*4</f>
        <v>54.9</v>
      </c>
      <c r="L458" s="283">
        <v>120</v>
      </c>
      <c r="M458" s="282">
        <v>0.3</v>
      </c>
      <c r="N458" s="282">
        <v>0.1</v>
      </c>
      <c r="O458" s="282">
        <v>13.2</v>
      </c>
      <c r="P458" s="85">
        <f t="shared" ref="P458" si="68">M458*4+N458*9+O458*4</f>
        <v>54.9</v>
      </c>
    </row>
    <row r="459" spans="1:16" ht="25.5" x14ac:dyDescent="0.25">
      <c r="A459" s="44" t="s">
        <v>144</v>
      </c>
      <c r="B459" s="45">
        <v>30</v>
      </c>
      <c r="C459" s="32">
        <v>2.2000000000000002</v>
      </c>
      <c r="D459" s="32">
        <v>0.3</v>
      </c>
      <c r="E459" s="32">
        <v>13.8</v>
      </c>
      <c r="F459" s="85">
        <f t="shared" si="63"/>
        <v>66.7</v>
      </c>
      <c r="G459" s="45">
        <v>50</v>
      </c>
      <c r="H459" s="32">
        <v>3.7</v>
      </c>
      <c r="I459" s="32">
        <v>0.5</v>
      </c>
      <c r="J459" s="32">
        <v>22.9</v>
      </c>
      <c r="K459" s="85">
        <f t="shared" si="64"/>
        <v>110.89999999999999</v>
      </c>
      <c r="L459" s="45">
        <v>50</v>
      </c>
      <c r="M459" s="32">
        <v>3.7</v>
      </c>
      <c r="N459" s="32">
        <v>0.5</v>
      </c>
      <c r="O459" s="32">
        <v>22.9</v>
      </c>
      <c r="P459" s="85">
        <f t="shared" si="65"/>
        <v>110.89999999999999</v>
      </c>
    </row>
    <row r="460" spans="1:16" x14ac:dyDescent="0.25">
      <c r="A460" s="49" t="s">
        <v>5</v>
      </c>
      <c r="B460" s="45">
        <f t="shared" ref="B460:P460" si="69">SUM(B456:B459)</f>
        <v>550</v>
      </c>
      <c r="C460" s="50">
        <f t="shared" si="69"/>
        <v>27.1</v>
      </c>
      <c r="D460" s="50">
        <f t="shared" si="69"/>
        <v>8.1</v>
      </c>
      <c r="E460" s="50">
        <f t="shared" si="69"/>
        <v>59.399999999999991</v>
      </c>
      <c r="F460" s="50">
        <f t="shared" si="69"/>
        <v>424.4</v>
      </c>
      <c r="G460" s="45">
        <f t="shared" si="69"/>
        <v>590</v>
      </c>
      <c r="H460" s="50">
        <f t="shared" si="69"/>
        <v>29.6</v>
      </c>
      <c r="I460" s="50">
        <f t="shared" si="69"/>
        <v>8.3999999999999986</v>
      </c>
      <c r="J460" s="50">
        <f t="shared" si="69"/>
        <v>71.099999999999994</v>
      </c>
      <c r="K460" s="50">
        <f t="shared" si="69"/>
        <v>483.9</v>
      </c>
      <c r="L460" s="45">
        <f t="shared" si="69"/>
        <v>620</v>
      </c>
      <c r="M460" s="50">
        <f t="shared" si="69"/>
        <v>31.2</v>
      </c>
      <c r="N460" s="50">
        <f t="shared" si="69"/>
        <v>8.5</v>
      </c>
      <c r="O460" s="50">
        <f t="shared" si="69"/>
        <v>76.099999999999994</v>
      </c>
      <c r="P460" s="50">
        <f t="shared" si="69"/>
        <v>511.19999999999993</v>
      </c>
    </row>
    <row r="461" spans="1:16" x14ac:dyDescent="0.25">
      <c r="A461" s="51" t="s">
        <v>24</v>
      </c>
      <c r="B461" s="52"/>
      <c r="C461" s="86">
        <f>C460*4/F460</f>
        <v>0.25541941564561738</v>
      </c>
      <c r="D461" s="86">
        <f>D460*9/F460</f>
        <v>0.17177191328934965</v>
      </c>
      <c r="E461" s="86">
        <f>E460*4/F460</f>
        <v>0.55984919886899143</v>
      </c>
      <c r="F461" s="86">
        <f>F460/2100</f>
        <v>0.20209523809523808</v>
      </c>
      <c r="G461" s="54"/>
      <c r="H461" s="86">
        <f>H460*4/K460</f>
        <v>0.24467865261417651</v>
      </c>
      <c r="I461" s="86">
        <f>I460*9/K460</f>
        <v>0.15623062616243025</v>
      </c>
      <c r="J461" s="86">
        <f>J460*4/K460</f>
        <v>0.58772473651580903</v>
      </c>
      <c r="K461" s="86">
        <f>K460/2450</f>
        <v>0.19751020408163264</v>
      </c>
      <c r="L461" s="54"/>
      <c r="M461" s="86">
        <f>M460*4/P460</f>
        <v>0.24413145539906106</v>
      </c>
      <c r="N461" s="86">
        <f>N460*9/P460</f>
        <v>0.14964788732394368</v>
      </c>
      <c r="O461" s="86">
        <f>O460*4/P460</f>
        <v>0.59546165884194058</v>
      </c>
      <c r="P461" s="86">
        <f>P460/2700</f>
        <v>0.1893333333333333</v>
      </c>
    </row>
    <row r="462" spans="1:16" x14ac:dyDescent="0.25">
      <c r="A462" s="34"/>
      <c r="B462" s="35"/>
      <c r="C462" s="36"/>
      <c r="D462" s="36"/>
      <c r="E462" s="36"/>
      <c r="F462" s="36"/>
      <c r="G462" s="35"/>
      <c r="H462" s="36"/>
      <c r="I462" s="36"/>
      <c r="J462" s="36"/>
      <c r="K462" s="36"/>
      <c r="L462" s="35"/>
      <c r="M462" s="36"/>
      <c r="N462" s="36"/>
      <c r="O462" s="36"/>
      <c r="P462" s="1"/>
    </row>
    <row r="463" spans="1:16" ht="25.5" x14ac:dyDescent="0.25">
      <c r="A463" s="194" t="s">
        <v>26</v>
      </c>
      <c r="B463" s="45" t="s">
        <v>32</v>
      </c>
      <c r="C463" s="45" t="s">
        <v>33</v>
      </c>
      <c r="D463" s="45" t="s">
        <v>34</v>
      </c>
      <c r="E463" s="45" t="s">
        <v>35</v>
      </c>
      <c r="F463" s="45" t="s">
        <v>36</v>
      </c>
      <c r="G463" s="45" t="s">
        <v>37</v>
      </c>
      <c r="H463" s="45" t="s">
        <v>38</v>
      </c>
      <c r="I463" s="45" t="s">
        <v>39</v>
      </c>
      <c r="J463" s="45" t="s">
        <v>40</v>
      </c>
      <c r="K463" s="45" t="s">
        <v>41</v>
      </c>
      <c r="L463" s="45" t="s">
        <v>42</v>
      </c>
      <c r="M463" s="36"/>
      <c r="N463" s="36"/>
      <c r="O463" s="36"/>
      <c r="P463" s="1"/>
    </row>
    <row r="464" spans="1:16" x14ac:dyDescent="0.25">
      <c r="A464" s="64" t="s">
        <v>27</v>
      </c>
      <c r="B464" s="11">
        <v>590</v>
      </c>
      <c r="C464" s="65">
        <v>0.1</v>
      </c>
      <c r="D464" s="65">
        <v>4.5</v>
      </c>
      <c r="E464" s="65">
        <v>58.2</v>
      </c>
      <c r="F464" s="65">
        <v>0.2</v>
      </c>
      <c r="G464" s="65">
        <v>0.3</v>
      </c>
      <c r="H464" s="65">
        <v>15.3</v>
      </c>
      <c r="I464" s="65">
        <v>0.7</v>
      </c>
      <c r="J464" s="65">
        <v>58.8</v>
      </c>
      <c r="K464" s="65">
        <v>0.4</v>
      </c>
      <c r="L464" s="65">
        <v>45.2</v>
      </c>
      <c r="M464" s="36"/>
      <c r="N464" s="36"/>
      <c r="O464" s="36"/>
      <c r="P464" s="1"/>
    </row>
    <row r="465" spans="1:16" x14ac:dyDescent="0.25">
      <c r="A465" s="44" t="s">
        <v>25</v>
      </c>
      <c r="B465" s="32">
        <v>619</v>
      </c>
      <c r="C465" s="32">
        <v>0.1</v>
      </c>
      <c r="D465" s="32">
        <v>4.8</v>
      </c>
      <c r="E465" s="32">
        <v>68</v>
      </c>
      <c r="F465" s="32">
        <v>0.3</v>
      </c>
      <c r="G465" s="32">
        <v>0.3</v>
      </c>
      <c r="H465" s="32">
        <v>16.600000000000001</v>
      </c>
      <c r="I465" s="32">
        <v>0.8</v>
      </c>
      <c r="J465" s="32">
        <v>78.5</v>
      </c>
      <c r="K465" s="32">
        <v>0.4</v>
      </c>
      <c r="L465" s="32">
        <v>54</v>
      </c>
      <c r="M465" s="36"/>
      <c r="N465" s="36"/>
      <c r="O465" s="36"/>
      <c r="P465" s="1"/>
    </row>
    <row r="466" spans="1:16" x14ac:dyDescent="0.25">
      <c r="A466" s="44" t="s">
        <v>28</v>
      </c>
      <c r="B466" s="32">
        <v>882</v>
      </c>
      <c r="C466" s="32">
        <v>0.3</v>
      </c>
      <c r="D466" s="32">
        <v>5.0999999999999996</v>
      </c>
      <c r="E466" s="32">
        <v>69.900000000000006</v>
      </c>
      <c r="F466" s="32">
        <v>0.4</v>
      </c>
      <c r="G466" s="32">
        <v>0.3</v>
      </c>
      <c r="H466" s="32">
        <v>17.600000000000001</v>
      </c>
      <c r="I466" s="32">
        <v>0.9</v>
      </c>
      <c r="J466" s="32">
        <v>79.3</v>
      </c>
      <c r="K466" s="32">
        <v>0.4</v>
      </c>
      <c r="L466" s="32">
        <v>54.4</v>
      </c>
      <c r="M466" s="36"/>
      <c r="N466" s="36"/>
      <c r="O466" s="36"/>
      <c r="P466" s="1"/>
    </row>
    <row r="467" spans="1:16" ht="25.5" x14ac:dyDescent="0.25">
      <c r="A467" s="195" t="s">
        <v>29</v>
      </c>
      <c r="B467" s="57" t="s">
        <v>44</v>
      </c>
      <c r="C467" s="57" t="s">
        <v>45</v>
      </c>
      <c r="D467" s="57" t="s">
        <v>46</v>
      </c>
      <c r="E467" s="57" t="s">
        <v>47</v>
      </c>
      <c r="F467" s="57" t="s">
        <v>48</v>
      </c>
      <c r="G467" s="57" t="s">
        <v>49</v>
      </c>
      <c r="H467" s="58"/>
      <c r="I467" s="291" t="s">
        <v>43</v>
      </c>
      <c r="J467" s="288"/>
      <c r="K467" s="58"/>
      <c r="L467" s="39"/>
      <c r="M467" s="36"/>
      <c r="N467" s="36"/>
      <c r="O467" s="36"/>
      <c r="P467" s="1"/>
    </row>
    <row r="468" spans="1:16" x14ac:dyDescent="0.25">
      <c r="A468" s="44" t="s">
        <v>27</v>
      </c>
      <c r="B468" s="32">
        <v>991.8</v>
      </c>
      <c r="C468" s="32">
        <v>176.8</v>
      </c>
      <c r="D468" s="32">
        <v>66</v>
      </c>
      <c r="E468" s="32">
        <v>349.3</v>
      </c>
      <c r="F468" s="11">
        <v>2.2000000000000002</v>
      </c>
      <c r="G468" s="32">
        <v>0.7</v>
      </c>
      <c r="H468" s="39"/>
      <c r="I468" s="292">
        <v>6.9</v>
      </c>
      <c r="J468" s="288"/>
      <c r="K468" s="58"/>
      <c r="L468" s="39"/>
      <c r="M468" s="36"/>
      <c r="N468" s="36"/>
      <c r="O468" s="36"/>
      <c r="P468" s="1"/>
    </row>
    <row r="469" spans="1:16" x14ac:dyDescent="0.25">
      <c r="A469" s="44" t="s">
        <v>25</v>
      </c>
      <c r="B469" s="32">
        <v>1039.5999999999999</v>
      </c>
      <c r="C469" s="32">
        <v>185.7</v>
      </c>
      <c r="D469" s="32">
        <v>74.3</v>
      </c>
      <c r="E469" s="32">
        <v>381.7</v>
      </c>
      <c r="F469" s="32">
        <v>2.4</v>
      </c>
      <c r="G469" s="32">
        <v>0.8</v>
      </c>
      <c r="H469" s="39"/>
      <c r="I469" s="292">
        <v>8.3000000000000007</v>
      </c>
      <c r="J469" s="288"/>
      <c r="K469" s="58"/>
      <c r="L469" s="39"/>
      <c r="M469" s="36"/>
      <c r="N469" s="36"/>
      <c r="O469" s="36"/>
      <c r="P469" s="1"/>
    </row>
    <row r="470" spans="1:16" x14ac:dyDescent="0.25">
      <c r="A470" s="44" t="s">
        <v>28</v>
      </c>
      <c r="B470" s="32">
        <v>1207.2</v>
      </c>
      <c r="C470" s="32">
        <v>193.9</v>
      </c>
      <c r="D470" s="32">
        <v>81.7</v>
      </c>
      <c r="E470" s="32">
        <v>411.2</v>
      </c>
      <c r="F470" s="32">
        <v>2.6</v>
      </c>
      <c r="G470" s="32">
        <v>0.8</v>
      </c>
      <c r="H470" s="39"/>
      <c r="I470" s="292">
        <v>9.3000000000000007</v>
      </c>
      <c r="J470" s="288"/>
      <c r="K470" s="58"/>
      <c r="L470" s="39"/>
      <c r="M470" s="36"/>
      <c r="N470" s="36"/>
      <c r="O470" s="36"/>
      <c r="P470" s="1"/>
    </row>
    <row r="471" spans="1:16" x14ac:dyDescent="0.25">
      <c r="A471" s="28"/>
      <c r="B471" s="39"/>
      <c r="C471" s="39"/>
      <c r="D471" s="39"/>
      <c r="E471" s="39"/>
      <c r="F471" s="39"/>
      <c r="G471" s="39"/>
      <c r="H471" s="39"/>
      <c r="I471" s="39"/>
      <c r="J471" s="39"/>
      <c r="K471" s="36"/>
      <c r="L471" s="38"/>
      <c r="M471" s="36"/>
      <c r="N471" s="36"/>
      <c r="O471" s="36"/>
      <c r="P471" s="1"/>
    </row>
    <row r="472" spans="1:16" x14ac:dyDescent="0.25">
      <c r="A472" s="4"/>
      <c r="B472" s="11"/>
      <c r="C472" s="11"/>
      <c r="D472" s="11"/>
      <c r="E472" s="11"/>
      <c r="F472" s="11"/>
      <c r="G472" s="11"/>
      <c r="H472" s="28"/>
      <c r="I472" s="28"/>
      <c r="J472" s="28"/>
      <c r="K472" s="28"/>
      <c r="L472" s="28"/>
      <c r="M472" s="28"/>
      <c r="N472" s="28"/>
      <c r="O472" s="28"/>
      <c r="P472" s="4"/>
    </row>
    <row r="473" spans="1:16" x14ac:dyDescent="0.25">
      <c r="A473" s="28"/>
      <c r="B473" s="10"/>
      <c r="C473" s="10"/>
      <c r="D473" s="10"/>
      <c r="E473" s="10"/>
      <c r="F473" s="10"/>
      <c r="G473" s="10"/>
      <c r="H473" s="39"/>
      <c r="I473" s="10"/>
      <c r="J473" s="4"/>
      <c r="K473" s="36"/>
      <c r="L473" s="38"/>
      <c r="M473" s="36"/>
      <c r="N473" s="36"/>
      <c r="O473" s="36"/>
      <c r="P473" s="1"/>
    </row>
    <row r="474" spans="1:16" x14ac:dyDescent="0.25">
      <c r="A474" s="4"/>
      <c r="B474" s="11"/>
      <c r="C474" s="11"/>
      <c r="D474" s="11"/>
      <c r="E474" s="11"/>
      <c r="F474" s="11"/>
      <c r="G474" s="11"/>
      <c r="H474" s="28"/>
      <c r="I474" s="28"/>
      <c r="J474" s="28"/>
      <c r="K474" s="28"/>
      <c r="L474" s="28"/>
      <c r="M474" s="28"/>
      <c r="N474" s="28"/>
      <c r="O474" s="28"/>
      <c r="P474" s="4"/>
    </row>
    <row r="475" spans="1:16" x14ac:dyDescent="0.25">
      <c r="A475" s="74"/>
      <c r="B475" s="39"/>
      <c r="C475" s="39"/>
      <c r="D475" s="39"/>
      <c r="E475" s="39"/>
      <c r="F475" s="39"/>
      <c r="G475" s="39"/>
      <c r="H475" s="39"/>
      <c r="I475" s="39"/>
      <c r="J475" s="39"/>
      <c r="K475" s="36"/>
      <c r="L475" s="38"/>
      <c r="M475" s="36"/>
      <c r="N475" s="36"/>
      <c r="O475" s="36"/>
      <c r="P475" s="1"/>
    </row>
    <row r="476" spans="1:16" x14ac:dyDescent="0.25">
      <c r="A476" s="74"/>
      <c r="B476" s="39"/>
      <c r="C476" s="39"/>
      <c r="D476" s="39"/>
      <c r="E476" s="39"/>
      <c r="F476" s="39"/>
      <c r="G476" s="39"/>
      <c r="H476" s="39"/>
      <c r="I476" s="39"/>
      <c r="J476" s="39"/>
      <c r="K476" s="36"/>
      <c r="L476" s="38"/>
      <c r="M476" s="36"/>
      <c r="N476" s="36"/>
      <c r="O476" s="36"/>
      <c r="P476" s="1"/>
    </row>
    <row r="477" spans="1:16" x14ac:dyDescent="0.25">
      <c r="A477" s="4"/>
      <c r="B477" s="11"/>
      <c r="C477" s="11"/>
      <c r="D477" s="11"/>
      <c r="E477" s="11"/>
      <c r="F477" s="11"/>
      <c r="G477" s="11"/>
      <c r="H477" s="28"/>
      <c r="I477" s="28"/>
      <c r="J477" s="28"/>
      <c r="K477" s="28"/>
      <c r="L477" s="28"/>
      <c r="M477" s="28"/>
      <c r="N477" s="28"/>
      <c r="O477" s="28"/>
      <c r="P477" s="4"/>
    </row>
    <row r="478" spans="1:16" x14ac:dyDescent="0.25">
      <c r="A478" s="4"/>
      <c r="B478" s="11"/>
      <c r="C478" s="11"/>
      <c r="D478" s="11"/>
      <c r="E478" s="11"/>
      <c r="F478" s="11"/>
      <c r="G478" s="11"/>
      <c r="H478" s="28"/>
      <c r="I478" s="28"/>
      <c r="J478" s="28"/>
      <c r="K478" s="28"/>
      <c r="L478" s="28"/>
      <c r="M478" s="28"/>
      <c r="N478" s="28"/>
      <c r="O478" s="28"/>
      <c r="P478" s="4"/>
    </row>
    <row r="479" spans="1:16" x14ac:dyDescent="0.25">
      <c r="A479" s="74"/>
      <c r="B479" s="39"/>
      <c r="C479" s="39"/>
      <c r="D479" s="39"/>
      <c r="E479" s="39"/>
      <c r="F479" s="39"/>
      <c r="G479" s="39"/>
      <c r="H479" s="39"/>
      <c r="I479" s="39"/>
      <c r="J479" s="39"/>
      <c r="K479" s="36"/>
      <c r="L479" s="38"/>
      <c r="M479" s="36"/>
      <c r="N479" s="36"/>
      <c r="O479" s="36"/>
      <c r="P479" s="1"/>
    </row>
    <row r="480" spans="1:16" x14ac:dyDescent="0.25">
      <c r="A480" s="190" t="s">
        <v>72</v>
      </c>
      <c r="B480" s="39"/>
      <c r="C480" s="39"/>
      <c r="D480" s="39"/>
      <c r="E480" s="39"/>
      <c r="F480" s="39"/>
      <c r="G480" s="39"/>
      <c r="H480" s="39"/>
      <c r="I480" s="39"/>
      <c r="J480" s="39"/>
      <c r="K480" s="36"/>
      <c r="L480" s="38"/>
      <c r="M480" s="36"/>
      <c r="N480" s="36"/>
      <c r="O480" s="36"/>
      <c r="P480" s="1"/>
    </row>
    <row r="481" spans="1:16" x14ac:dyDescent="0.25">
      <c r="A481" s="192" t="s">
        <v>70</v>
      </c>
      <c r="B481" s="38"/>
      <c r="C481" s="38"/>
      <c r="D481" s="38"/>
      <c r="E481" s="38"/>
      <c r="F481" s="35"/>
      <c r="G481" s="38"/>
      <c r="H481" s="38"/>
      <c r="I481" s="38"/>
      <c r="J481" s="38"/>
      <c r="K481" s="35"/>
      <c r="L481" s="38"/>
      <c r="M481" s="38"/>
      <c r="N481" s="38"/>
      <c r="O481" s="38"/>
      <c r="P481" s="12"/>
    </row>
    <row r="482" spans="1:16" x14ac:dyDescent="0.25">
      <c r="A482" s="83">
        <v>1</v>
      </c>
      <c r="B482" s="27">
        <v>2</v>
      </c>
      <c r="C482" s="27">
        <v>3</v>
      </c>
      <c r="D482" s="27">
        <v>4</v>
      </c>
      <c r="E482" s="27">
        <v>5</v>
      </c>
      <c r="F482" s="27">
        <v>6</v>
      </c>
      <c r="G482" s="27">
        <v>7</v>
      </c>
      <c r="H482" s="27">
        <v>8</v>
      </c>
      <c r="I482" s="27">
        <v>9</v>
      </c>
      <c r="J482" s="27">
        <v>10</v>
      </c>
      <c r="K482" s="27">
        <v>11</v>
      </c>
      <c r="L482" s="27">
        <v>12</v>
      </c>
      <c r="M482" s="27">
        <v>13</v>
      </c>
      <c r="N482" s="27">
        <v>14</v>
      </c>
      <c r="O482" s="27">
        <v>15</v>
      </c>
      <c r="P482" s="27">
        <v>16</v>
      </c>
    </row>
    <row r="483" spans="1:16" x14ac:dyDescent="0.25">
      <c r="A483" s="109" t="s">
        <v>201</v>
      </c>
      <c r="B483" s="47">
        <v>70</v>
      </c>
      <c r="C483" s="42">
        <v>15.1</v>
      </c>
      <c r="D483" s="42">
        <v>5.7</v>
      </c>
      <c r="E483" s="42">
        <v>13.3</v>
      </c>
      <c r="F483" s="42">
        <v>320.89999999999998</v>
      </c>
      <c r="G483" s="47">
        <v>90</v>
      </c>
      <c r="H483" s="42">
        <v>18.5</v>
      </c>
      <c r="I483" s="42">
        <v>7.1</v>
      </c>
      <c r="J483" s="42">
        <v>16.3</v>
      </c>
      <c r="K483" s="42">
        <v>359.7</v>
      </c>
      <c r="L483" s="47">
        <v>100</v>
      </c>
      <c r="M483" s="42">
        <v>20.8</v>
      </c>
      <c r="N483" s="42">
        <v>8.4</v>
      </c>
      <c r="O483" s="42">
        <v>19</v>
      </c>
      <c r="P483" s="63">
        <v>363.9</v>
      </c>
    </row>
    <row r="484" spans="1:16" x14ac:dyDescent="0.25">
      <c r="A484" s="109" t="s">
        <v>200</v>
      </c>
      <c r="B484" s="47">
        <v>130</v>
      </c>
      <c r="C484" s="42"/>
      <c r="D484" s="42"/>
      <c r="E484" s="42"/>
      <c r="F484" s="11"/>
      <c r="G484" s="47">
        <v>150</v>
      </c>
      <c r="H484" s="42"/>
      <c r="I484" s="42"/>
      <c r="J484" s="42"/>
      <c r="K484" s="11"/>
      <c r="L484" s="47">
        <v>180</v>
      </c>
      <c r="M484" s="42"/>
      <c r="N484" s="42"/>
      <c r="O484" s="42"/>
      <c r="P484" s="281"/>
    </row>
    <row r="485" spans="1:16" x14ac:dyDescent="0.25">
      <c r="A485" s="109" t="s">
        <v>89</v>
      </c>
      <c r="B485" s="117">
        <v>20</v>
      </c>
      <c r="C485" s="123">
        <v>0.49</v>
      </c>
      <c r="D485" s="123">
        <v>3.68</v>
      </c>
      <c r="E485" s="123">
        <v>1.8</v>
      </c>
      <c r="F485" s="106">
        <v>42</v>
      </c>
      <c r="G485" s="117">
        <v>20</v>
      </c>
      <c r="H485" s="123">
        <v>0.49</v>
      </c>
      <c r="I485" s="123">
        <v>3.68</v>
      </c>
      <c r="J485" s="123">
        <v>1.8</v>
      </c>
      <c r="K485" s="106">
        <v>42</v>
      </c>
      <c r="L485" s="117">
        <v>20</v>
      </c>
      <c r="M485" s="123">
        <v>0.49</v>
      </c>
      <c r="N485" s="123">
        <v>3.68</v>
      </c>
      <c r="O485" s="123">
        <v>1.8</v>
      </c>
      <c r="P485" s="106">
        <v>42</v>
      </c>
    </row>
    <row r="486" spans="1:16" x14ac:dyDescent="0.25">
      <c r="A486" s="44" t="s">
        <v>64</v>
      </c>
      <c r="B486" s="47">
        <v>200</v>
      </c>
      <c r="C486" s="42">
        <v>0.3</v>
      </c>
      <c r="D486" s="42">
        <v>0.4</v>
      </c>
      <c r="E486" s="42">
        <v>15.6</v>
      </c>
      <c r="F486" s="85">
        <f t="shared" ref="F486:F487" si="70">C486*4+D486*9+E486*4</f>
        <v>67.2</v>
      </c>
      <c r="G486" s="47">
        <v>200</v>
      </c>
      <c r="H486" s="42">
        <v>0.3</v>
      </c>
      <c r="I486" s="42">
        <v>0</v>
      </c>
      <c r="J486" s="42">
        <v>16.899999999999999</v>
      </c>
      <c r="K486" s="85">
        <f t="shared" ref="K486:K487" si="71">H486*4+I486*9+J486*4</f>
        <v>68.8</v>
      </c>
      <c r="L486" s="47">
        <v>200</v>
      </c>
      <c r="M486" s="42">
        <v>0.3</v>
      </c>
      <c r="N486" s="42">
        <v>0</v>
      </c>
      <c r="O486" s="42">
        <v>16.899999999999999</v>
      </c>
      <c r="P486" s="85">
        <f t="shared" ref="P486:P487" si="72">M486*4+N486*9+O486*4</f>
        <v>68.8</v>
      </c>
    </row>
    <row r="487" spans="1:16" ht="25.5" x14ac:dyDescent="0.25">
      <c r="A487" s="59" t="s">
        <v>144</v>
      </c>
      <c r="B487" s="45">
        <v>30</v>
      </c>
      <c r="C487" s="32">
        <v>2.2000000000000002</v>
      </c>
      <c r="D487" s="32">
        <v>0.3</v>
      </c>
      <c r="E487" s="32">
        <v>13.8</v>
      </c>
      <c r="F487" s="85">
        <f t="shared" si="70"/>
        <v>66.7</v>
      </c>
      <c r="G487" s="45">
        <v>50</v>
      </c>
      <c r="H487" s="32">
        <v>3.7</v>
      </c>
      <c r="I487" s="32">
        <v>0.5</v>
      </c>
      <c r="J487" s="32">
        <v>22.9</v>
      </c>
      <c r="K487" s="85">
        <f t="shared" si="71"/>
        <v>110.89999999999999</v>
      </c>
      <c r="L487" s="45">
        <v>50</v>
      </c>
      <c r="M487" s="32">
        <v>3.7</v>
      </c>
      <c r="N487" s="32">
        <v>0.5</v>
      </c>
      <c r="O487" s="32">
        <v>22.9</v>
      </c>
      <c r="P487" s="85">
        <f t="shared" si="72"/>
        <v>110.89999999999999</v>
      </c>
    </row>
    <row r="488" spans="1:16" x14ac:dyDescent="0.25">
      <c r="A488" s="49" t="s">
        <v>5</v>
      </c>
      <c r="B488" s="45">
        <f t="shared" ref="B488:P488" si="73">SUM(B483:B487)</f>
        <v>450</v>
      </c>
      <c r="C488" s="50">
        <f t="shared" si="73"/>
        <v>18.09</v>
      </c>
      <c r="D488" s="50">
        <f t="shared" si="73"/>
        <v>10.080000000000002</v>
      </c>
      <c r="E488" s="50">
        <f t="shared" si="73"/>
        <v>44.5</v>
      </c>
      <c r="F488" s="50">
        <f t="shared" si="73"/>
        <v>496.79999999999995</v>
      </c>
      <c r="G488" s="45">
        <f t="shared" si="73"/>
        <v>510</v>
      </c>
      <c r="H488" s="50">
        <f t="shared" si="73"/>
        <v>22.99</v>
      </c>
      <c r="I488" s="50">
        <f t="shared" si="73"/>
        <v>11.28</v>
      </c>
      <c r="J488" s="50">
        <f t="shared" si="73"/>
        <v>57.9</v>
      </c>
      <c r="K488" s="50">
        <f t="shared" si="73"/>
        <v>581.4</v>
      </c>
      <c r="L488" s="45">
        <f t="shared" si="73"/>
        <v>550</v>
      </c>
      <c r="M488" s="50">
        <f t="shared" si="73"/>
        <v>25.29</v>
      </c>
      <c r="N488" s="50">
        <f t="shared" si="73"/>
        <v>12.58</v>
      </c>
      <c r="O488" s="50">
        <f t="shared" si="73"/>
        <v>60.6</v>
      </c>
      <c r="P488" s="50">
        <f t="shared" si="73"/>
        <v>585.6</v>
      </c>
    </row>
    <row r="489" spans="1:16" x14ac:dyDescent="0.25">
      <c r="A489" s="51" t="s">
        <v>24</v>
      </c>
      <c r="B489" s="52"/>
      <c r="C489" s="86">
        <f>C488*4/F488</f>
        <v>0.1456521739130435</v>
      </c>
      <c r="D489" s="86">
        <f>D488*9/F488</f>
        <v>0.18260869565217397</v>
      </c>
      <c r="E489" s="86">
        <f>E488*4/F488</f>
        <v>0.35829307568438007</v>
      </c>
      <c r="F489" s="142">
        <f>F488/2100</f>
        <v>0.23657142857142854</v>
      </c>
      <c r="G489" s="52"/>
      <c r="H489" s="86">
        <f>H488*4/K488</f>
        <v>0.15816993464052287</v>
      </c>
      <c r="I489" s="86">
        <f>I488*9/K488</f>
        <v>0.17461300309597524</v>
      </c>
      <c r="J489" s="86">
        <f>J488*4/K488</f>
        <v>0.39834881320949433</v>
      </c>
      <c r="K489" s="142">
        <f>K488/2450</f>
        <v>0.23730612244897958</v>
      </c>
      <c r="L489" s="52"/>
      <c r="M489" s="86">
        <f>M488*4/P488</f>
        <v>0.17274590163934425</v>
      </c>
      <c r="N489" s="86">
        <f>N488*9/P488</f>
        <v>0.19334016393442621</v>
      </c>
      <c r="O489" s="86">
        <f>O488*4/P488</f>
        <v>0.41393442622950821</v>
      </c>
      <c r="P489" s="86">
        <f>P488/2400</f>
        <v>0.24400000000000002</v>
      </c>
    </row>
    <row r="490" spans="1:16" x14ac:dyDescent="0.25">
      <c r="A490" s="34"/>
      <c r="B490" s="35"/>
      <c r="C490" s="36"/>
      <c r="D490" s="36"/>
      <c r="E490" s="36"/>
      <c r="F490" s="36"/>
      <c r="G490" s="35"/>
      <c r="H490" s="36"/>
      <c r="I490" s="36"/>
      <c r="J490" s="36"/>
      <c r="K490" s="36"/>
      <c r="L490" s="35"/>
      <c r="M490" s="36"/>
      <c r="N490" s="36"/>
      <c r="O490" s="36"/>
      <c r="P490" s="1"/>
    </row>
    <row r="491" spans="1:16" ht="25.5" x14ac:dyDescent="0.25">
      <c r="A491" s="194" t="s">
        <v>26</v>
      </c>
      <c r="B491" s="45" t="s">
        <v>32</v>
      </c>
      <c r="C491" s="45" t="s">
        <v>33</v>
      </c>
      <c r="D491" s="45" t="s">
        <v>34</v>
      </c>
      <c r="E491" s="45" t="s">
        <v>35</v>
      </c>
      <c r="F491" s="45" t="s">
        <v>36</v>
      </c>
      <c r="G491" s="45" t="s">
        <v>37</v>
      </c>
      <c r="H491" s="45" t="s">
        <v>38</v>
      </c>
      <c r="I491" s="45" t="s">
        <v>39</v>
      </c>
      <c r="J491" s="45" t="s">
        <v>40</v>
      </c>
      <c r="K491" s="45" t="s">
        <v>41</v>
      </c>
      <c r="L491" s="45" t="s">
        <v>42</v>
      </c>
      <c r="M491" s="36"/>
      <c r="N491" s="14"/>
      <c r="O491" s="14"/>
      <c r="P491" s="14"/>
    </row>
    <row r="492" spans="1:16" x14ac:dyDescent="0.25">
      <c r="A492" s="44" t="s">
        <v>27</v>
      </c>
      <c r="B492" s="55">
        <v>255.7</v>
      </c>
      <c r="C492" s="55">
        <v>0.1</v>
      </c>
      <c r="D492" s="55">
        <v>2.2999999999999998</v>
      </c>
      <c r="E492" s="55">
        <v>104</v>
      </c>
      <c r="F492" s="55">
        <v>0.1</v>
      </c>
      <c r="G492" s="55">
        <v>0.3</v>
      </c>
      <c r="H492" s="55">
        <v>5.4</v>
      </c>
      <c r="I492" s="55">
        <v>0.3</v>
      </c>
      <c r="J492" s="55">
        <v>54.5</v>
      </c>
      <c r="K492" s="55">
        <v>0.8</v>
      </c>
      <c r="L492" s="55">
        <v>46.5</v>
      </c>
      <c r="M492" s="36"/>
      <c r="N492" s="4"/>
      <c r="O492" s="4"/>
      <c r="P492" s="4"/>
    </row>
    <row r="493" spans="1:16" x14ac:dyDescent="0.25">
      <c r="A493" s="44" t="s">
        <v>25</v>
      </c>
      <c r="B493" s="55">
        <v>297</v>
      </c>
      <c r="C493" s="55">
        <v>0.1</v>
      </c>
      <c r="D493" s="55">
        <v>2.9</v>
      </c>
      <c r="E493" s="55">
        <v>134.6</v>
      </c>
      <c r="F493" s="55">
        <v>0.2</v>
      </c>
      <c r="G493" s="55">
        <v>0.3</v>
      </c>
      <c r="H493" s="55">
        <v>6.8</v>
      </c>
      <c r="I493" s="55">
        <v>0.5</v>
      </c>
      <c r="J493" s="55">
        <v>67</v>
      </c>
      <c r="K493" s="55">
        <v>1</v>
      </c>
      <c r="L493" s="55">
        <v>47.8</v>
      </c>
      <c r="M493" s="36"/>
      <c r="N493" s="4"/>
      <c r="O493" s="4"/>
      <c r="P493" s="4"/>
    </row>
    <row r="494" spans="1:16" x14ac:dyDescent="0.25">
      <c r="A494" s="44" t="s">
        <v>28</v>
      </c>
      <c r="B494" s="55">
        <v>432.8</v>
      </c>
      <c r="C494" s="55">
        <v>0.1</v>
      </c>
      <c r="D494" s="55">
        <v>3.4</v>
      </c>
      <c r="E494" s="55">
        <v>158.19999999999999</v>
      </c>
      <c r="F494" s="55">
        <v>0.3</v>
      </c>
      <c r="G494" s="55">
        <v>0.4</v>
      </c>
      <c r="H494" s="55">
        <v>10.8</v>
      </c>
      <c r="I494" s="55">
        <v>0.9</v>
      </c>
      <c r="J494" s="55">
        <v>67.5</v>
      </c>
      <c r="K494" s="55">
        <v>2.2000000000000002</v>
      </c>
      <c r="L494" s="55">
        <v>59.5</v>
      </c>
      <c r="M494" s="36"/>
      <c r="N494" s="4"/>
      <c r="O494" s="4"/>
      <c r="P494" s="4"/>
    </row>
    <row r="495" spans="1:16" ht="25.5" x14ac:dyDescent="0.25">
      <c r="A495" s="194" t="s">
        <v>29</v>
      </c>
      <c r="B495" s="45" t="s">
        <v>44</v>
      </c>
      <c r="C495" s="45" t="s">
        <v>45</v>
      </c>
      <c r="D495" s="45" t="s">
        <v>46</v>
      </c>
      <c r="E495" s="45" t="s">
        <v>47</v>
      </c>
      <c r="F495" s="45" t="s">
        <v>48</v>
      </c>
      <c r="G495" s="45" t="s">
        <v>49</v>
      </c>
      <c r="H495" s="36"/>
      <c r="I495" s="289" t="s">
        <v>43</v>
      </c>
      <c r="J495" s="288"/>
      <c r="K495" s="36"/>
      <c r="L495" s="38"/>
      <c r="M495" s="36"/>
      <c r="N495" s="14"/>
      <c r="O495" s="14"/>
      <c r="P495" s="14"/>
    </row>
    <row r="496" spans="1:16" x14ac:dyDescent="0.25">
      <c r="A496" s="44" t="s">
        <v>27</v>
      </c>
      <c r="B496" s="55">
        <v>749.6</v>
      </c>
      <c r="C496" s="55">
        <v>188.6</v>
      </c>
      <c r="D496" s="55">
        <v>52.8</v>
      </c>
      <c r="E496" s="55">
        <v>247.1</v>
      </c>
      <c r="F496" s="55">
        <v>2.7</v>
      </c>
      <c r="G496" s="55">
        <v>0.3</v>
      </c>
      <c r="H496" s="39"/>
      <c r="I496" s="292">
        <v>6.2</v>
      </c>
      <c r="J496" s="288"/>
      <c r="K496" s="36"/>
      <c r="L496" s="38"/>
      <c r="M496" s="36"/>
      <c r="N496" s="4"/>
      <c r="O496" s="4"/>
      <c r="P496" s="4"/>
    </row>
    <row r="497" spans="1:16" x14ac:dyDescent="0.25">
      <c r="A497" s="44" t="s">
        <v>25</v>
      </c>
      <c r="B497" s="55">
        <v>901</v>
      </c>
      <c r="C497" s="55">
        <v>210.9</v>
      </c>
      <c r="D497" s="55">
        <v>65.8</v>
      </c>
      <c r="E497" s="55">
        <v>302.10000000000002</v>
      </c>
      <c r="F497" s="55">
        <v>3.4</v>
      </c>
      <c r="G497" s="55">
        <v>0.4</v>
      </c>
      <c r="H497" s="39"/>
      <c r="I497" s="292">
        <v>8.3000000000000007</v>
      </c>
      <c r="J497" s="288"/>
      <c r="K497" s="36"/>
      <c r="L497" s="38"/>
      <c r="M497" s="36"/>
      <c r="N497" s="4"/>
      <c r="O497" s="4"/>
      <c r="P497" s="4"/>
    </row>
    <row r="498" spans="1:16" x14ac:dyDescent="0.25">
      <c r="A498" s="44" t="s">
        <v>28</v>
      </c>
      <c r="B498" s="55">
        <v>1101.7</v>
      </c>
      <c r="C498" s="55">
        <v>220.4</v>
      </c>
      <c r="D498" s="55">
        <v>77.099999999999994</v>
      </c>
      <c r="E498" s="55">
        <v>372.3</v>
      </c>
      <c r="F498" s="55">
        <v>3.7</v>
      </c>
      <c r="G498" s="55">
        <v>0.5</v>
      </c>
      <c r="H498" s="39"/>
      <c r="I498" s="292">
        <v>9.1</v>
      </c>
      <c r="J498" s="288"/>
      <c r="K498" s="36"/>
      <c r="L498" s="38"/>
      <c r="M498" s="36"/>
      <c r="N498" s="4"/>
      <c r="O498" s="4"/>
      <c r="P498" s="4"/>
    </row>
    <row r="499" spans="1:16" x14ac:dyDescent="0.25">
      <c r="A499" s="28"/>
      <c r="B499" s="39"/>
      <c r="C499" s="39"/>
      <c r="D499" s="39"/>
      <c r="E499" s="39"/>
      <c r="F499" s="39"/>
      <c r="G499" s="39"/>
      <c r="H499" s="39"/>
      <c r="I499" s="39"/>
      <c r="J499" s="39"/>
      <c r="K499" s="36"/>
      <c r="L499" s="38"/>
      <c r="M499" s="36"/>
      <c r="N499" s="36"/>
      <c r="O499" s="36"/>
      <c r="P499" s="1"/>
    </row>
    <row r="500" spans="1:16" x14ac:dyDescent="0.25">
      <c r="A500" s="4"/>
      <c r="B500" s="11"/>
      <c r="C500" s="11"/>
      <c r="D500" s="11"/>
      <c r="E500" s="11"/>
      <c r="F500" s="11"/>
      <c r="G500" s="11"/>
      <c r="H500" s="28"/>
      <c r="I500" s="28"/>
      <c r="J500" s="28"/>
      <c r="K500" s="28"/>
      <c r="L500" s="28"/>
      <c r="M500" s="28"/>
      <c r="N500" s="28"/>
      <c r="O500" s="28"/>
      <c r="P500" s="4"/>
    </row>
    <row r="501" spans="1:16" x14ac:dyDescent="0.25">
      <c r="A501" s="28"/>
      <c r="B501" s="10"/>
      <c r="C501" s="10"/>
      <c r="D501" s="10"/>
      <c r="E501" s="10"/>
      <c r="F501" s="10"/>
      <c r="G501" s="10"/>
      <c r="H501" s="39"/>
      <c r="I501" s="10"/>
      <c r="J501" s="4"/>
      <c r="K501" s="36"/>
      <c r="L501" s="38"/>
      <c r="M501" s="36"/>
      <c r="N501" s="36"/>
      <c r="O501" s="36"/>
      <c r="P501" s="1"/>
    </row>
    <row r="502" spans="1:16" x14ac:dyDescent="0.25">
      <c r="A502" s="4"/>
      <c r="B502" s="11"/>
      <c r="C502" s="11"/>
      <c r="D502" s="11"/>
      <c r="E502" s="11"/>
      <c r="F502" s="11"/>
      <c r="G502" s="11"/>
      <c r="H502" s="28"/>
      <c r="I502" s="28"/>
      <c r="J502" s="28"/>
      <c r="K502" s="28"/>
      <c r="L502" s="28"/>
      <c r="M502" s="28"/>
      <c r="N502" s="28"/>
      <c r="O502" s="28"/>
      <c r="P502" s="4"/>
    </row>
    <row r="503" spans="1:16" x14ac:dyDescent="0.25">
      <c r="A503" s="74"/>
      <c r="B503" s="39"/>
      <c r="C503" s="39"/>
      <c r="D503" s="39"/>
      <c r="E503" s="39"/>
      <c r="F503" s="39"/>
      <c r="G503" s="39"/>
      <c r="H503" s="39"/>
      <c r="I503" s="39"/>
      <c r="J503" s="39"/>
      <c r="K503" s="36"/>
      <c r="L503" s="38"/>
      <c r="M503" s="36"/>
      <c r="N503" s="36"/>
      <c r="O503" s="36"/>
      <c r="P503" s="1"/>
    </row>
    <row r="504" spans="1:16" x14ac:dyDescent="0.25">
      <c r="A504" s="74"/>
      <c r="B504" s="39"/>
      <c r="C504" s="39"/>
      <c r="D504" s="39"/>
      <c r="E504" s="39"/>
      <c r="F504" s="39"/>
      <c r="G504" s="39"/>
      <c r="H504" s="39"/>
      <c r="I504" s="39"/>
      <c r="J504" s="39"/>
      <c r="K504" s="36"/>
      <c r="L504" s="38"/>
      <c r="M504" s="36"/>
      <c r="N504" s="36"/>
      <c r="O504" s="36"/>
      <c r="P504" s="1"/>
    </row>
    <row r="505" spans="1:16" x14ac:dyDescent="0.25">
      <c r="A505" s="4"/>
      <c r="B505" s="11"/>
      <c r="C505" s="11"/>
      <c r="D505" s="11"/>
      <c r="E505" s="11"/>
      <c r="F505" s="11"/>
      <c r="G505" s="11"/>
      <c r="H505" s="28"/>
      <c r="I505" s="28"/>
      <c r="J505" s="28"/>
      <c r="K505" s="28"/>
      <c r="L505" s="28"/>
      <c r="M505" s="28"/>
      <c r="N505" s="28"/>
      <c r="O505" s="28"/>
      <c r="P505" s="4"/>
    </row>
    <row r="506" spans="1:16" x14ac:dyDescent="0.25">
      <c r="A506" s="74"/>
      <c r="B506" s="39"/>
      <c r="C506" s="39"/>
      <c r="D506" s="39"/>
      <c r="E506" s="39"/>
      <c r="F506" s="39"/>
      <c r="G506" s="39"/>
      <c r="H506" s="39"/>
      <c r="I506" s="39"/>
      <c r="J506" s="39"/>
      <c r="K506" s="36"/>
      <c r="L506" s="38"/>
      <c r="M506" s="36"/>
      <c r="N506" s="36"/>
      <c r="O506" s="36"/>
      <c r="P506" s="1"/>
    </row>
    <row r="507" spans="1:16" x14ac:dyDescent="0.25">
      <c r="A507" s="74"/>
      <c r="B507" s="39"/>
      <c r="C507" s="39"/>
      <c r="D507" s="39"/>
      <c r="E507" s="39"/>
      <c r="F507" s="39"/>
      <c r="G507" s="39"/>
      <c r="H507" s="39"/>
      <c r="I507" s="39"/>
      <c r="J507" s="39"/>
      <c r="K507" s="36"/>
      <c r="L507" s="38"/>
      <c r="M507" s="36"/>
      <c r="N507" s="36"/>
      <c r="O507" s="36"/>
      <c r="P507" s="1"/>
    </row>
    <row r="508" spans="1:16" x14ac:dyDescent="0.25">
      <c r="A508" s="74"/>
      <c r="B508" s="39"/>
      <c r="C508" s="39"/>
      <c r="D508" s="39"/>
      <c r="E508" s="39"/>
      <c r="F508" s="39"/>
      <c r="G508" s="39"/>
      <c r="H508" s="39"/>
      <c r="I508" s="39"/>
      <c r="J508" s="39"/>
      <c r="K508" s="36"/>
      <c r="L508" s="38"/>
      <c r="M508" s="36"/>
      <c r="N508" s="36"/>
      <c r="O508" s="36"/>
      <c r="P508" s="1"/>
    </row>
    <row r="509" spans="1:16" x14ac:dyDescent="0.25">
      <c r="A509" s="74"/>
      <c r="B509" s="39"/>
      <c r="C509" s="39"/>
      <c r="D509" s="39"/>
      <c r="E509" s="39"/>
      <c r="F509" s="39"/>
      <c r="G509" s="39"/>
      <c r="H509" s="39"/>
      <c r="I509" s="39"/>
      <c r="J509" s="39"/>
      <c r="K509" s="36"/>
      <c r="L509" s="38"/>
      <c r="M509" s="36"/>
      <c r="N509" s="36"/>
      <c r="O509" s="36"/>
      <c r="P509" s="1"/>
    </row>
    <row r="510" spans="1:16" x14ac:dyDescent="0.25">
      <c r="A510" s="190" t="s">
        <v>72</v>
      </c>
      <c r="B510" s="38"/>
      <c r="C510" s="38"/>
      <c r="D510" s="38"/>
      <c r="E510" s="38"/>
      <c r="F510" s="38"/>
      <c r="G510" s="38"/>
      <c r="H510" s="36"/>
      <c r="I510" s="36"/>
      <c r="J510" s="36"/>
      <c r="K510" s="36"/>
      <c r="L510" s="35"/>
      <c r="M510" s="36"/>
      <c r="N510" s="36"/>
      <c r="O510" s="36"/>
      <c r="P510" s="1"/>
    </row>
    <row r="511" spans="1:16" x14ac:dyDescent="0.25">
      <c r="A511" s="192" t="s">
        <v>21</v>
      </c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10"/>
    </row>
    <row r="512" spans="1:16" x14ac:dyDescent="0.25">
      <c r="A512" s="83">
        <v>1</v>
      </c>
      <c r="B512" s="27">
        <v>2</v>
      </c>
      <c r="C512" s="27">
        <v>3</v>
      </c>
      <c r="D512" s="27">
        <v>4</v>
      </c>
      <c r="E512" s="27">
        <v>5</v>
      </c>
      <c r="F512" s="27">
        <v>6</v>
      </c>
      <c r="G512" s="27">
        <v>7</v>
      </c>
      <c r="H512" s="27">
        <v>8</v>
      </c>
      <c r="I512" s="27">
        <v>9</v>
      </c>
      <c r="J512" s="27">
        <v>10</v>
      </c>
      <c r="K512" s="27">
        <v>11</v>
      </c>
      <c r="L512" s="27">
        <v>12</v>
      </c>
      <c r="M512" s="27">
        <v>13</v>
      </c>
      <c r="N512" s="27">
        <v>14</v>
      </c>
      <c r="O512" s="27">
        <v>15</v>
      </c>
      <c r="P512" s="27">
        <v>16</v>
      </c>
    </row>
    <row r="513" spans="1:17" x14ac:dyDescent="0.25">
      <c r="A513" s="44" t="s">
        <v>195</v>
      </c>
      <c r="B513" s="67">
        <v>120</v>
      </c>
      <c r="C513" s="66">
        <v>3.1</v>
      </c>
      <c r="D513" s="66">
        <v>3.3</v>
      </c>
      <c r="E513" s="66">
        <v>5.3</v>
      </c>
      <c r="F513" s="139">
        <f t="shared" ref="F513:F516" si="74">C513*4+D513*9+E513*4</f>
        <v>63.3</v>
      </c>
      <c r="G513" s="67">
        <v>80</v>
      </c>
      <c r="H513" s="66">
        <v>4.2</v>
      </c>
      <c r="I513" s="66">
        <v>4.4000000000000004</v>
      </c>
      <c r="J513" s="66">
        <v>7</v>
      </c>
      <c r="K513" s="139">
        <f t="shared" ref="K513:K516" si="75">H513*4+I513*9+J513*4</f>
        <v>84.4</v>
      </c>
      <c r="L513" s="67">
        <v>100</v>
      </c>
      <c r="M513" s="66">
        <v>5.4</v>
      </c>
      <c r="N513" s="66">
        <v>5.5</v>
      </c>
      <c r="O513" s="66">
        <v>9</v>
      </c>
      <c r="P513" s="139">
        <f t="shared" ref="P513:P516" si="76">M513*4+N513*9+O513*4</f>
        <v>107.1</v>
      </c>
    </row>
    <row r="514" spans="1:17" ht="25.5" x14ac:dyDescent="0.25">
      <c r="A514" s="138" t="s">
        <v>147</v>
      </c>
      <c r="B514" s="117">
        <v>70</v>
      </c>
      <c r="C514" s="150">
        <v>26.3</v>
      </c>
      <c r="D514" s="150">
        <v>7.8</v>
      </c>
      <c r="E514" s="150">
        <v>4.4000000000000004</v>
      </c>
      <c r="F514" s="150">
        <v>193</v>
      </c>
      <c r="G514" s="151">
        <v>90</v>
      </c>
      <c r="H514" s="150">
        <v>28.5</v>
      </c>
      <c r="I514" s="66">
        <v>9.5</v>
      </c>
      <c r="J514" s="66">
        <v>6.2</v>
      </c>
      <c r="K514" s="66">
        <v>224.3</v>
      </c>
      <c r="L514" s="67">
        <v>100</v>
      </c>
      <c r="M514" s="66">
        <v>30.2</v>
      </c>
      <c r="N514" s="66">
        <v>10.1</v>
      </c>
      <c r="O514" s="66">
        <v>8.9</v>
      </c>
      <c r="P514" s="66">
        <v>247.3</v>
      </c>
    </row>
    <row r="515" spans="1:17" x14ac:dyDescent="0.25">
      <c r="A515" s="138" t="s">
        <v>82</v>
      </c>
      <c r="B515" s="113">
        <v>130</v>
      </c>
      <c r="C515" s="140">
        <v>5.68</v>
      </c>
      <c r="D515" s="140">
        <v>5.73</v>
      </c>
      <c r="E515" s="140">
        <v>28.71</v>
      </c>
      <c r="F515" s="106">
        <v>205.41</v>
      </c>
      <c r="G515" s="113">
        <v>150</v>
      </c>
      <c r="H515" s="140">
        <v>6.55</v>
      </c>
      <c r="I515" s="140">
        <v>5.97</v>
      </c>
      <c r="J515" s="140">
        <v>33.08</v>
      </c>
      <c r="K515" s="106">
        <v>231.03</v>
      </c>
      <c r="L515" s="113">
        <v>180</v>
      </c>
      <c r="M515" s="140">
        <v>7.77</v>
      </c>
      <c r="N515" s="140">
        <v>6.31</v>
      </c>
      <c r="O515" s="140">
        <v>39.32</v>
      </c>
      <c r="P515" s="106">
        <v>267.63</v>
      </c>
      <c r="Q515" s="130"/>
    </row>
    <row r="516" spans="1:17" x14ac:dyDescent="0.25">
      <c r="A516" s="125" t="s">
        <v>71</v>
      </c>
      <c r="B516" s="119">
        <v>200</v>
      </c>
      <c r="C516" s="118">
        <v>1.2</v>
      </c>
      <c r="D516" s="118">
        <v>0.2</v>
      </c>
      <c r="E516" s="118">
        <v>8.1999999999999993</v>
      </c>
      <c r="F516" s="152">
        <f t="shared" si="74"/>
        <v>39.4</v>
      </c>
      <c r="G516" s="119">
        <v>200</v>
      </c>
      <c r="H516" s="118">
        <v>1.2</v>
      </c>
      <c r="I516" s="68">
        <v>0.2</v>
      </c>
      <c r="J516" s="68">
        <v>8.1999999999999993</v>
      </c>
      <c r="K516" s="89">
        <f t="shared" si="75"/>
        <v>39.4</v>
      </c>
      <c r="L516" s="69">
        <v>200</v>
      </c>
      <c r="M516" s="68">
        <v>1.2</v>
      </c>
      <c r="N516" s="68">
        <v>0.2</v>
      </c>
      <c r="O516" s="68">
        <v>8.1999999999999993</v>
      </c>
      <c r="P516" s="89">
        <f t="shared" si="76"/>
        <v>39.4</v>
      </c>
    </row>
    <row r="517" spans="1:17" ht="25.5" x14ac:dyDescent="0.25">
      <c r="A517" s="109" t="s">
        <v>144</v>
      </c>
      <c r="B517" s="122">
        <v>30</v>
      </c>
      <c r="C517" s="153">
        <v>2.2000000000000002</v>
      </c>
      <c r="D517" s="153">
        <v>0.3</v>
      </c>
      <c r="E517" s="153">
        <v>13.8</v>
      </c>
      <c r="F517" s="153">
        <v>67.5</v>
      </c>
      <c r="G517" s="122">
        <v>50</v>
      </c>
      <c r="H517" s="153">
        <v>3.7</v>
      </c>
      <c r="I517" s="50">
        <v>0.5</v>
      </c>
      <c r="J517" s="50">
        <v>22.9</v>
      </c>
      <c r="K517" s="50">
        <v>112.5</v>
      </c>
      <c r="L517" s="45">
        <v>50</v>
      </c>
      <c r="M517" s="50">
        <v>3.7</v>
      </c>
      <c r="N517" s="50">
        <v>0.5</v>
      </c>
      <c r="O517" s="50">
        <v>22.9</v>
      </c>
      <c r="P517" s="50">
        <v>112.5</v>
      </c>
    </row>
    <row r="518" spans="1:17" x14ac:dyDescent="0.25">
      <c r="A518" s="154" t="s">
        <v>5</v>
      </c>
      <c r="B518" s="122">
        <f t="shared" ref="B518:P518" si="77">SUM(B513:B517)</f>
        <v>550</v>
      </c>
      <c r="C518" s="153">
        <f t="shared" si="77"/>
        <v>38.480000000000004</v>
      </c>
      <c r="D518" s="153">
        <f t="shared" si="77"/>
        <v>17.329999999999998</v>
      </c>
      <c r="E518" s="153">
        <f t="shared" si="77"/>
        <v>60.41</v>
      </c>
      <c r="F518" s="153">
        <f t="shared" si="77"/>
        <v>568.61</v>
      </c>
      <c r="G518" s="122">
        <f t="shared" si="77"/>
        <v>570</v>
      </c>
      <c r="H518" s="153">
        <f t="shared" si="77"/>
        <v>44.150000000000006</v>
      </c>
      <c r="I518" s="50">
        <f t="shared" si="77"/>
        <v>20.57</v>
      </c>
      <c r="J518" s="50">
        <f t="shared" si="77"/>
        <v>77.38</v>
      </c>
      <c r="K518" s="50">
        <f t="shared" si="77"/>
        <v>691.63</v>
      </c>
      <c r="L518" s="45">
        <f t="shared" si="77"/>
        <v>630</v>
      </c>
      <c r="M518" s="50">
        <f t="shared" si="77"/>
        <v>48.27000000000001</v>
      </c>
      <c r="N518" s="50">
        <f t="shared" si="77"/>
        <v>22.61</v>
      </c>
      <c r="O518" s="50">
        <f t="shared" si="77"/>
        <v>88.32</v>
      </c>
      <c r="P518" s="50">
        <f t="shared" si="77"/>
        <v>773.93</v>
      </c>
    </row>
    <row r="519" spans="1:17" x14ac:dyDescent="0.25">
      <c r="A519" s="155" t="s">
        <v>24</v>
      </c>
      <c r="B519" s="156"/>
      <c r="C519" s="148">
        <f>C518*4/F518</f>
        <v>0.27069520409419462</v>
      </c>
      <c r="D519" s="148">
        <f>D518*9/F518</f>
        <v>0.27430048715288152</v>
      </c>
      <c r="E519" s="148">
        <f>E518*4/F518</f>
        <v>0.42496614551274159</v>
      </c>
      <c r="F519" s="148">
        <f>F518/2100</f>
        <v>0.27076666666666666</v>
      </c>
      <c r="G519" s="156"/>
      <c r="H519" s="148">
        <f>H518*4/K518</f>
        <v>0.25533883723956452</v>
      </c>
      <c r="I519" s="86">
        <f>I518*9/K518</f>
        <v>0.2676720211673872</v>
      </c>
      <c r="J519" s="86">
        <f>J518*4/K518</f>
        <v>0.44752251926608155</v>
      </c>
      <c r="K519" s="86">
        <f>K518/2450</f>
        <v>0.28229795918367345</v>
      </c>
      <c r="L519" s="52"/>
      <c r="M519" s="86">
        <f>M518*4/P518</f>
        <v>0.24947992712519226</v>
      </c>
      <c r="N519" s="86">
        <f>N518*9/P518</f>
        <v>0.2629307560115256</v>
      </c>
      <c r="O519" s="86">
        <f>O518*4/P518</f>
        <v>0.45647539183130259</v>
      </c>
      <c r="P519" s="86">
        <f>P518/2700</f>
        <v>0.2866407407407407</v>
      </c>
    </row>
    <row r="520" spans="1:17" x14ac:dyDescent="0.25">
      <c r="A520" s="34"/>
      <c r="B520" s="35"/>
      <c r="C520" s="36"/>
      <c r="D520" s="36"/>
      <c r="E520" s="36"/>
      <c r="F520" s="36"/>
      <c r="G520" s="35"/>
      <c r="H520" s="36"/>
      <c r="I520" s="36"/>
      <c r="J520" s="36"/>
      <c r="K520" s="36"/>
      <c r="L520" s="35"/>
      <c r="M520" s="36"/>
      <c r="N520" s="36"/>
      <c r="O520" s="36"/>
      <c r="P520" s="1"/>
    </row>
    <row r="521" spans="1:17" ht="25.5" x14ac:dyDescent="0.25">
      <c r="A521" s="194" t="s">
        <v>26</v>
      </c>
      <c r="B521" s="45" t="s">
        <v>32</v>
      </c>
      <c r="C521" s="45" t="s">
        <v>33</v>
      </c>
      <c r="D521" s="45" t="s">
        <v>34</v>
      </c>
      <c r="E521" s="45" t="s">
        <v>35</v>
      </c>
      <c r="F521" s="45" t="s">
        <v>36</v>
      </c>
      <c r="G521" s="45" t="s">
        <v>37</v>
      </c>
      <c r="H521" s="45" t="s">
        <v>38</v>
      </c>
      <c r="I521" s="45" t="s">
        <v>39</v>
      </c>
      <c r="J521" s="45" t="s">
        <v>40</v>
      </c>
      <c r="K521" s="45" t="s">
        <v>41</v>
      </c>
      <c r="L521" s="45" t="s">
        <v>42</v>
      </c>
      <c r="M521" s="36"/>
      <c r="N521" s="14"/>
      <c r="O521" s="14"/>
      <c r="P521" s="14"/>
    </row>
    <row r="522" spans="1:17" x14ac:dyDescent="0.25">
      <c r="A522" s="44" t="s">
        <v>27</v>
      </c>
      <c r="B522" s="55">
        <v>516.4</v>
      </c>
      <c r="C522" s="55">
        <v>0.6</v>
      </c>
      <c r="D522" s="55">
        <v>6.3</v>
      </c>
      <c r="E522" s="55">
        <v>15.4</v>
      </c>
      <c r="F522" s="55">
        <v>0.3</v>
      </c>
      <c r="G522" s="55">
        <v>0.1</v>
      </c>
      <c r="H522" s="55">
        <v>15</v>
      </c>
      <c r="I522" s="55">
        <v>0.8</v>
      </c>
      <c r="J522" s="55">
        <v>66</v>
      </c>
      <c r="K522" s="55">
        <v>0.8</v>
      </c>
      <c r="L522" s="55">
        <v>32.799999999999997</v>
      </c>
      <c r="M522" s="36"/>
      <c r="N522" s="4"/>
      <c r="O522" s="4"/>
      <c r="P522" s="4"/>
    </row>
    <row r="523" spans="1:17" x14ac:dyDescent="0.25">
      <c r="A523" s="44" t="s">
        <v>25</v>
      </c>
      <c r="B523" s="55">
        <v>843.9</v>
      </c>
      <c r="C523" s="55">
        <v>0.7</v>
      </c>
      <c r="D523" s="55">
        <v>8.2799999999999994</v>
      </c>
      <c r="E523" s="55">
        <v>44.3</v>
      </c>
      <c r="F523" s="55">
        <v>0.5</v>
      </c>
      <c r="G523" s="55">
        <v>0.2</v>
      </c>
      <c r="H523" s="55">
        <v>17.2</v>
      </c>
      <c r="I523" s="55">
        <v>0.9</v>
      </c>
      <c r="J523" s="55">
        <v>85.4</v>
      </c>
      <c r="K523" s="55">
        <v>0.8</v>
      </c>
      <c r="L523" s="55">
        <v>35.799999999999997</v>
      </c>
      <c r="M523" s="36"/>
      <c r="N523" s="14"/>
      <c r="O523" s="14"/>
      <c r="P523" s="18"/>
    </row>
    <row r="524" spans="1:17" x14ac:dyDescent="0.25">
      <c r="A524" s="44" t="s">
        <v>28</v>
      </c>
      <c r="B524" s="55">
        <v>936.4</v>
      </c>
      <c r="C524" s="55">
        <v>0.8</v>
      </c>
      <c r="D524" s="55">
        <v>9.66</v>
      </c>
      <c r="E524" s="55">
        <v>46.2</v>
      </c>
      <c r="F524" s="55">
        <v>0.6</v>
      </c>
      <c r="G524" s="55">
        <v>0.3</v>
      </c>
      <c r="H524" s="55">
        <v>18</v>
      </c>
      <c r="I524" s="55">
        <v>0.9</v>
      </c>
      <c r="J524" s="55">
        <v>97.2</v>
      </c>
      <c r="K524" s="55">
        <v>0.9</v>
      </c>
      <c r="L524" s="55">
        <v>36.200000000000003</v>
      </c>
      <c r="M524" s="36"/>
      <c r="N524" s="4"/>
      <c r="O524" s="4"/>
      <c r="P524" s="60"/>
    </row>
    <row r="525" spans="1:17" ht="25.5" x14ac:dyDescent="0.25">
      <c r="A525" s="194" t="s">
        <v>29</v>
      </c>
      <c r="B525" s="56" t="s">
        <v>44</v>
      </c>
      <c r="C525" s="56" t="s">
        <v>45</v>
      </c>
      <c r="D525" s="56" t="s">
        <v>46</v>
      </c>
      <c r="E525" s="56" t="s">
        <v>47</v>
      </c>
      <c r="F525" s="56" t="s">
        <v>48</v>
      </c>
      <c r="G525" s="56" t="s">
        <v>49</v>
      </c>
      <c r="H525" s="36"/>
      <c r="I525" s="289" t="s">
        <v>43</v>
      </c>
      <c r="J525" s="288"/>
      <c r="K525" s="36"/>
      <c r="L525" s="38"/>
      <c r="M525" s="36"/>
      <c r="N525" s="36"/>
      <c r="O525" s="17"/>
      <c r="P525" s="29"/>
    </row>
    <row r="526" spans="1:17" x14ac:dyDescent="0.25">
      <c r="A526" s="44" t="s">
        <v>27</v>
      </c>
      <c r="B526" s="55">
        <v>688.8</v>
      </c>
      <c r="C526" s="55">
        <v>72</v>
      </c>
      <c r="D526" s="55">
        <v>35.4</v>
      </c>
      <c r="E526" s="55">
        <v>80.599999999999994</v>
      </c>
      <c r="F526" s="55">
        <v>1.9</v>
      </c>
      <c r="G526" s="55">
        <v>0.1</v>
      </c>
      <c r="H526" s="39"/>
      <c r="I526" s="287">
        <v>10.5</v>
      </c>
      <c r="J526" s="288"/>
      <c r="K526" s="36"/>
      <c r="L526" s="38"/>
      <c r="M526" s="36"/>
      <c r="N526" s="36"/>
      <c r="O526" s="28"/>
      <c r="P526" s="4"/>
    </row>
    <row r="527" spans="1:17" x14ac:dyDescent="0.25">
      <c r="A527" s="44" t="s">
        <v>25</v>
      </c>
      <c r="B527" s="41">
        <v>1029</v>
      </c>
      <c r="C527" s="41">
        <v>181.2</v>
      </c>
      <c r="D527" s="55">
        <v>157.1</v>
      </c>
      <c r="E527" s="41">
        <v>553.1</v>
      </c>
      <c r="F527" s="41">
        <v>5.8</v>
      </c>
      <c r="G527" s="41">
        <v>0.9</v>
      </c>
      <c r="H527" s="39"/>
      <c r="I527" s="287">
        <v>13.6</v>
      </c>
      <c r="J527" s="288"/>
      <c r="K527" s="36"/>
      <c r="L527" s="38"/>
      <c r="M527" s="36"/>
      <c r="N527" s="36"/>
      <c r="O527" s="28"/>
      <c r="P527" s="11"/>
    </row>
    <row r="528" spans="1:17" x14ac:dyDescent="0.25">
      <c r="A528" s="44" t="s">
        <v>28</v>
      </c>
      <c r="B528" s="55">
        <v>1138.9000000000001</v>
      </c>
      <c r="C528" s="41">
        <v>193.3</v>
      </c>
      <c r="D528" s="41">
        <v>172.2</v>
      </c>
      <c r="E528" s="55">
        <v>601.6</v>
      </c>
      <c r="F528" s="41">
        <v>6.6</v>
      </c>
      <c r="G528" s="41">
        <v>1</v>
      </c>
      <c r="H528" s="39"/>
      <c r="I528" s="290">
        <v>15.7</v>
      </c>
      <c r="J528" s="288"/>
      <c r="K528" s="36"/>
      <c r="L528" s="38"/>
      <c r="M528" s="36"/>
      <c r="N528" s="36"/>
      <c r="O528" s="28"/>
      <c r="P528" s="11"/>
    </row>
    <row r="529" spans="1:16" x14ac:dyDescent="0.25">
      <c r="A529" s="28"/>
      <c r="B529" s="39"/>
      <c r="C529" s="39"/>
      <c r="D529" s="39"/>
      <c r="E529" s="39"/>
      <c r="F529" s="39"/>
      <c r="G529" s="39"/>
      <c r="H529" s="39"/>
      <c r="I529" s="39"/>
      <c r="J529" s="39"/>
      <c r="K529" s="36"/>
      <c r="L529" s="38"/>
      <c r="M529" s="36"/>
      <c r="N529" s="36"/>
      <c r="O529" s="36"/>
      <c r="P529" s="1"/>
    </row>
    <row r="530" spans="1:16" x14ac:dyDescent="0.25">
      <c r="A530" s="4"/>
      <c r="B530" s="11"/>
      <c r="C530" s="11"/>
      <c r="D530" s="11"/>
      <c r="E530" s="11"/>
      <c r="F530" s="11"/>
      <c r="G530" s="11"/>
      <c r="H530" s="28"/>
      <c r="I530" s="28"/>
      <c r="J530" s="28"/>
      <c r="K530" s="28"/>
      <c r="L530" s="28"/>
      <c r="M530" s="28"/>
      <c r="N530" s="28"/>
      <c r="O530" s="28"/>
      <c r="P530" s="4"/>
    </row>
    <row r="531" spans="1:16" x14ac:dyDescent="0.25">
      <c r="A531" s="28"/>
      <c r="B531" s="10"/>
      <c r="C531" s="10"/>
      <c r="D531" s="10"/>
      <c r="E531" s="10"/>
      <c r="F531" s="10"/>
      <c r="G531" s="10"/>
      <c r="H531" s="39"/>
      <c r="I531" s="10"/>
      <c r="J531" s="4"/>
      <c r="K531" s="36"/>
      <c r="L531" s="38"/>
      <c r="M531" s="36"/>
      <c r="N531" s="36"/>
      <c r="O531" s="36"/>
      <c r="P531" s="1"/>
    </row>
    <row r="532" spans="1:16" x14ac:dyDescent="0.25">
      <c r="A532" s="4"/>
      <c r="B532" s="11"/>
      <c r="C532" s="11"/>
      <c r="D532" s="11"/>
      <c r="E532" s="11"/>
      <c r="F532" s="11"/>
      <c r="G532" s="11"/>
      <c r="H532" s="28"/>
      <c r="I532" s="28"/>
      <c r="J532" s="28"/>
      <c r="K532" s="28"/>
      <c r="L532" s="28"/>
      <c r="M532" s="28"/>
      <c r="N532" s="28"/>
      <c r="O532" s="28"/>
      <c r="P532" s="4"/>
    </row>
    <row r="533" spans="1:16" x14ac:dyDescent="0.25">
      <c r="A533" s="74"/>
      <c r="B533" s="39"/>
      <c r="C533" s="39"/>
      <c r="D533" s="39"/>
      <c r="E533" s="39"/>
      <c r="F533" s="39"/>
      <c r="G533" s="39"/>
      <c r="H533" s="39"/>
      <c r="I533" s="39"/>
      <c r="J533" s="39"/>
      <c r="K533" s="36"/>
      <c r="L533" s="38"/>
      <c r="M533" s="36"/>
      <c r="N533" s="36"/>
      <c r="O533" s="36"/>
      <c r="P533" s="1"/>
    </row>
    <row r="534" spans="1:16" x14ac:dyDescent="0.25">
      <c r="A534" s="74"/>
      <c r="B534" s="39"/>
      <c r="C534" s="39"/>
      <c r="D534" s="39"/>
      <c r="E534" s="39"/>
      <c r="F534" s="39"/>
      <c r="G534" s="39"/>
      <c r="H534" s="39"/>
      <c r="I534" s="39"/>
      <c r="J534" s="39"/>
      <c r="K534" s="36"/>
      <c r="L534" s="38"/>
      <c r="M534" s="36"/>
      <c r="N534" s="36"/>
      <c r="O534" s="36"/>
      <c r="P534" s="1"/>
    </row>
    <row r="535" spans="1:16" x14ac:dyDescent="0.25">
      <c r="A535" s="4"/>
      <c r="B535" s="11"/>
      <c r="C535" s="11"/>
      <c r="D535" s="11"/>
      <c r="E535" s="11"/>
      <c r="F535" s="11"/>
      <c r="G535" s="11"/>
      <c r="H535" s="28"/>
      <c r="I535" s="28"/>
      <c r="J535" s="28"/>
      <c r="K535" s="28"/>
      <c r="L535" s="28"/>
      <c r="M535" s="28"/>
      <c r="N535" s="28"/>
      <c r="O535" s="28"/>
      <c r="P535" s="4"/>
    </row>
    <row r="536" spans="1:16" x14ac:dyDescent="0.25">
      <c r="A536" s="74"/>
      <c r="B536" s="39"/>
      <c r="C536" s="39"/>
      <c r="D536" s="39"/>
      <c r="E536" s="39"/>
      <c r="F536" s="39"/>
      <c r="G536" s="39"/>
      <c r="H536" s="39"/>
      <c r="I536" s="39"/>
      <c r="J536" s="39"/>
      <c r="K536" s="36"/>
      <c r="L536" s="38"/>
      <c r="M536" s="36"/>
      <c r="N536" s="36"/>
      <c r="O536" s="36"/>
      <c r="P536" s="1"/>
    </row>
    <row r="537" spans="1:16" x14ac:dyDescent="0.25">
      <c r="A537" s="74"/>
      <c r="B537" s="39"/>
      <c r="C537" s="39"/>
      <c r="D537" s="39"/>
      <c r="E537" s="39"/>
      <c r="F537" s="39"/>
      <c r="G537" s="39"/>
      <c r="H537" s="39"/>
      <c r="I537" s="39"/>
      <c r="J537" s="39"/>
      <c r="K537" s="36"/>
      <c r="L537" s="38"/>
      <c r="M537" s="36"/>
      <c r="N537" s="36"/>
      <c r="O537" s="36"/>
      <c r="P537" s="1"/>
    </row>
    <row r="538" spans="1:16" x14ac:dyDescent="0.25">
      <c r="A538" s="74"/>
      <c r="B538" s="39"/>
      <c r="C538" s="39"/>
      <c r="D538" s="39"/>
      <c r="E538" s="39"/>
      <c r="F538" s="39"/>
      <c r="G538" s="39"/>
      <c r="H538" s="39"/>
      <c r="I538" s="39"/>
      <c r="J538" s="39"/>
      <c r="K538" s="36"/>
      <c r="L538" s="38"/>
      <c r="M538" s="36"/>
      <c r="N538" s="36"/>
      <c r="O538" s="36"/>
      <c r="P538" s="1"/>
    </row>
    <row r="539" spans="1:16" x14ac:dyDescent="0.25">
      <c r="A539" s="74"/>
      <c r="B539" s="39"/>
      <c r="C539" s="39"/>
      <c r="D539" s="39"/>
      <c r="E539" s="39"/>
      <c r="F539" s="39"/>
      <c r="G539" s="39"/>
      <c r="H539" s="39"/>
      <c r="I539" s="39"/>
      <c r="J539" s="39"/>
      <c r="K539" s="36"/>
      <c r="L539" s="38"/>
      <c r="M539" s="36"/>
      <c r="N539" s="36"/>
      <c r="O539" s="36"/>
      <c r="P539" s="1"/>
    </row>
    <row r="540" spans="1:16" x14ac:dyDescent="0.25">
      <c r="A540" s="190" t="s">
        <v>72</v>
      </c>
      <c r="B540" s="38"/>
      <c r="C540" s="38"/>
      <c r="D540" s="38"/>
      <c r="E540" s="38"/>
      <c r="F540" s="38"/>
      <c r="G540" s="38"/>
      <c r="H540" s="36"/>
      <c r="I540" s="36"/>
      <c r="J540" s="36"/>
      <c r="K540" s="36"/>
      <c r="L540" s="35"/>
      <c r="M540" s="36"/>
      <c r="N540" s="36"/>
      <c r="O540" s="36"/>
      <c r="P540" s="1"/>
    </row>
    <row r="541" spans="1:16" x14ac:dyDescent="0.25">
      <c r="A541" s="192" t="s">
        <v>22</v>
      </c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10"/>
    </row>
    <row r="542" spans="1:16" x14ac:dyDescent="0.25">
      <c r="A542" s="90">
        <v>1</v>
      </c>
      <c r="B542" s="19">
        <v>2</v>
      </c>
      <c r="C542" s="19">
        <v>3</v>
      </c>
      <c r="D542" s="19">
        <v>4</v>
      </c>
      <c r="E542" s="19">
        <v>5</v>
      </c>
      <c r="F542" s="19">
        <v>6</v>
      </c>
      <c r="G542" s="19">
        <v>7</v>
      </c>
      <c r="H542" s="19">
        <v>8</v>
      </c>
      <c r="I542" s="19">
        <v>9</v>
      </c>
      <c r="J542" s="19">
        <v>10</v>
      </c>
      <c r="K542" s="19">
        <v>11</v>
      </c>
      <c r="L542" s="19">
        <v>12</v>
      </c>
      <c r="M542" s="19">
        <v>13</v>
      </c>
      <c r="N542" s="19">
        <v>14</v>
      </c>
      <c r="O542" s="19">
        <v>15</v>
      </c>
      <c r="P542" s="19">
        <v>16</v>
      </c>
    </row>
    <row r="543" spans="1:16" x14ac:dyDescent="0.25">
      <c r="A543" s="149" t="s">
        <v>148</v>
      </c>
      <c r="B543" s="7">
        <v>70</v>
      </c>
      <c r="C543" s="9">
        <v>10.6</v>
      </c>
      <c r="D543" s="9">
        <v>2.5</v>
      </c>
      <c r="E543" s="9">
        <v>7.8</v>
      </c>
      <c r="F543" s="9">
        <v>181.6</v>
      </c>
      <c r="G543" s="7">
        <v>90</v>
      </c>
      <c r="H543" s="9">
        <v>11.6</v>
      </c>
      <c r="I543" s="9">
        <v>2.7</v>
      </c>
      <c r="J543" s="9">
        <v>11</v>
      </c>
      <c r="K543" s="9">
        <v>200.1</v>
      </c>
      <c r="L543" s="7">
        <v>100</v>
      </c>
      <c r="M543" s="9">
        <v>12.2</v>
      </c>
      <c r="N543" s="9">
        <v>2.7</v>
      </c>
      <c r="O543" s="9">
        <v>13.3</v>
      </c>
      <c r="P543" s="9">
        <v>233.2</v>
      </c>
    </row>
    <row r="544" spans="1:16" x14ac:dyDescent="0.25">
      <c r="A544" s="44" t="s">
        <v>86</v>
      </c>
      <c r="B544" s="56">
        <v>20</v>
      </c>
      <c r="C544" s="65">
        <v>0.76</v>
      </c>
      <c r="D544" s="65">
        <v>1.9</v>
      </c>
      <c r="E544" s="65">
        <v>2.37</v>
      </c>
      <c r="F544" s="89">
        <f t="shared" ref="F544:F545" si="78">C544*4+D544*9+E544*4</f>
        <v>29.619999999999997</v>
      </c>
      <c r="G544" s="56">
        <v>20</v>
      </c>
      <c r="H544" s="65">
        <v>0.76</v>
      </c>
      <c r="I544" s="65">
        <v>1.9</v>
      </c>
      <c r="J544" s="65">
        <v>2.37</v>
      </c>
      <c r="K544" s="89">
        <f t="shared" ref="K544:K545" si="79">H544*4+I544*9+J544*4</f>
        <v>29.619999999999997</v>
      </c>
      <c r="L544" s="56">
        <v>20</v>
      </c>
      <c r="M544" s="65">
        <v>0.76</v>
      </c>
      <c r="N544" s="65">
        <v>1.9</v>
      </c>
      <c r="O544" s="65">
        <v>2.37</v>
      </c>
      <c r="P544" s="89">
        <f t="shared" ref="P544:P547" si="80">M544*4+N544*9+O544*4</f>
        <v>29.619999999999997</v>
      </c>
    </row>
    <row r="545" spans="1:16" ht="25.5" x14ac:dyDescent="0.25">
      <c r="A545" s="44" t="s">
        <v>66</v>
      </c>
      <c r="B545" s="47">
        <v>130</v>
      </c>
      <c r="C545" s="42">
        <v>2.4</v>
      </c>
      <c r="D545" s="42">
        <v>4.7</v>
      </c>
      <c r="E545" s="42">
        <v>12.6</v>
      </c>
      <c r="F545" s="85">
        <f t="shared" si="78"/>
        <v>102.30000000000001</v>
      </c>
      <c r="G545" s="47">
        <v>150</v>
      </c>
      <c r="H545" s="42">
        <v>2.7</v>
      </c>
      <c r="I545" s="42">
        <v>7.3</v>
      </c>
      <c r="J545" s="42">
        <v>14.5</v>
      </c>
      <c r="K545" s="85">
        <f t="shared" si="79"/>
        <v>134.5</v>
      </c>
      <c r="L545" s="47">
        <v>180</v>
      </c>
      <c r="M545" s="42">
        <v>3.1</v>
      </c>
      <c r="N545" s="42">
        <v>6.5</v>
      </c>
      <c r="O545" s="42">
        <v>16.7</v>
      </c>
      <c r="P545" s="85">
        <f t="shared" si="80"/>
        <v>137.69999999999999</v>
      </c>
    </row>
    <row r="546" spans="1:16" x14ac:dyDescent="0.25">
      <c r="A546" s="109" t="s">
        <v>150</v>
      </c>
      <c r="B546" s="117">
        <v>200</v>
      </c>
      <c r="C546" s="132">
        <v>7.7</v>
      </c>
      <c r="D546" s="132">
        <v>4.3</v>
      </c>
      <c r="E546" s="132">
        <v>12.9</v>
      </c>
      <c r="F546" s="106">
        <v>122.3</v>
      </c>
      <c r="G546" s="117">
        <v>200</v>
      </c>
      <c r="H546" s="132">
        <v>7.7</v>
      </c>
      <c r="I546" s="132">
        <v>4.3</v>
      </c>
      <c r="J546" s="132">
        <v>12.9</v>
      </c>
      <c r="K546" s="106">
        <v>122.3</v>
      </c>
      <c r="L546" s="117">
        <v>200</v>
      </c>
      <c r="M546" s="132">
        <v>7.7</v>
      </c>
      <c r="N546" s="132">
        <v>4.3</v>
      </c>
      <c r="O546" s="132">
        <v>12.9</v>
      </c>
      <c r="P546" s="106">
        <v>122.3</v>
      </c>
    </row>
    <row r="547" spans="1:16" ht="25.5" x14ac:dyDescent="0.25">
      <c r="A547" s="44" t="s">
        <v>144</v>
      </c>
      <c r="B547" s="45">
        <v>30</v>
      </c>
      <c r="C547" s="50">
        <v>2.2000000000000002</v>
      </c>
      <c r="D547" s="50">
        <v>0.3</v>
      </c>
      <c r="E547" s="50">
        <v>13.8</v>
      </c>
      <c r="F547" s="50">
        <v>67.5</v>
      </c>
      <c r="G547" s="45">
        <v>50</v>
      </c>
      <c r="H547" s="50">
        <v>3.7</v>
      </c>
      <c r="I547" s="50">
        <v>0.5</v>
      </c>
      <c r="J547" s="50">
        <v>22.9</v>
      </c>
      <c r="K547" s="50">
        <v>112.5</v>
      </c>
      <c r="L547" s="45">
        <v>50</v>
      </c>
      <c r="M547" s="32">
        <v>3.7</v>
      </c>
      <c r="N547" s="32">
        <v>0.5</v>
      </c>
      <c r="O547" s="32">
        <v>22.9</v>
      </c>
      <c r="P547" s="85">
        <f t="shared" si="80"/>
        <v>110.89999999999999</v>
      </c>
    </row>
    <row r="548" spans="1:16" x14ac:dyDescent="0.25">
      <c r="A548" s="49" t="s">
        <v>5</v>
      </c>
      <c r="B548" s="45">
        <f t="shared" ref="B548:P548" si="81">SUM(B543:B547)</f>
        <v>450</v>
      </c>
      <c r="C548" s="50">
        <f t="shared" si="81"/>
        <v>23.66</v>
      </c>
      <c r="D548" s="50">
        <f t="shared" si="81"/>
        <v>13.700000000000003</v>
      </c>
      <c r="E548" s="50">
        <f t="shared" si="81"/>
        <v>49.47</v>
      </c>
      <c r="F548" s="50">
        <f t="shared" si="81"/>
        <v>503.32</v>
      </c>
      <c r="G548" s="45">
        <f t="shared" si="81"/>
        <v>510</v>
      </c>
      <c r="H548" s="50">
        <f t="shared" si="81"/>
        <v>26.459999999999997</v>
      </c>
      <c r="I548" s="50">
        <f t="shared" si="81"/>
        <v>16.7</v>
      </c>
      <c r="J548" s="50">
        <f t="shared" si="81"/>
        <v>63.67</v>
      </c>
      <c r="K548" s="50">
        <f t="shared" si="81"/>
        <v>599.02</v>
      </c>
      <c r="L548" s="45">
        <f t="shared" si="81"/>
        <v>550</v>
      </c>
      <c r="M548" s="50">
        <f t="shared" si="81"/>
        <v>27.459999999999997</v>
      </c>
      <c r="N548" s="50">
        <f t="shared" si="81"/>
        <v>15.899999999999999</v>
      </c>
      <c r="O548" s="50">
        <f t="shared" si="81"/>
        <v>68.17</v>
      </c>
      <c r="P548" s="50">
        <f t="shared" si="81"/>
        <v>633.71999999999991</v>
      </c>
    </row>
    <row r="549" spans="1:16" x14ac:dyDescent="0.25">
      <c r="A549" s="51" t="s">
        <v>24</v>
      </c>
      <c r="B549" s="52"/>
      <c r="C549" s="86">
        <f>C548*4/F548</f>
        <v>0.18803147103234524</v>
      </c>
      <c r="D549" s="86">
        <f>D548*9/F548</f>
        <v>0.24497337677819286</v>
      </c>
      <c r="E549" s="86">
        <f>E548*4/F548</f>
        <v>0.39314948740363981</v>
      </c>
      <c r="F549" s="148">
        <f>F548/2100</f>
        <v>0.23967619047619046</v>
      </c>
      <c r="G549" s="52"/>
      <c r="H549" s="86">
        <f>H548*4/K548</f>
        <v>0.17668859136589762</v>
      </c>
      <c r="I549" s="86">
        <f>I548*9/K548</f>
        <v>0.25090981937164031</v>
      </c>
      <c r="J549" s="86">
        <f>J548*4/K548</f>
        <v>0.42516109645754735</v>
      </c>
      <c r="K549" s="86">
        <f>K548/2450</f>
        <v>0.24449795918367345</v>
      </c>
      <c r="L549" s="52"/>
      <c r="M549" s="86">
        <f>M548*4/P548</f>
        <v>0.17332575901028846</v>
      </c>
      <c r="N549" s="86">
        <f>N548*9/P548</f>
        <v>0.22580950577542133</v>
      </c>
      <c r="O549" s="86">
        <f>O548*4/P548</f>
        <v>0.43028466830777007</v>
      </c>
      <c r="P549" s="86">
        <f>P548/2600</f>
        <v>0.24373846153846151</v>
      </c>
    </row>
    <row r="550" spans="1:16" x14ac:dyDescent="0.25">
      <c r="A550" s="34"/>
      <c r="B550" s="35"/>
      <c r="C550" s="36"/>
      <c r="D550" s="36"/>
      <c r="E550" s="36"/>
      <c r="F550" s="36"/>
      <c r="G550" s="35"/>
      <c r="H550" s="36"/>
      <c r="I550" s="36"/>
      <c r="J550" s="36"/>
      <c r="K550" s="36"/>
      <c r="L550" s="35"/>
      <c r="M550" s="36"/>
      <c r="N550" s="36"/>
      <c r="O550" s="36"/>
      <c r="P550" s="1"/>
    </row>
    <row r="551" spans="1:16" ht="25.5" x14ac:dyDescent="0.25">
      <c r="A551" s="194" t="s">
        <v>26</v>
      </c>
      <c r="B551" s="45" t="s">
        <v>32</v>
      </c>
      <c r="C551" s="45" t="s">
        <v>33</v>
      </c>
      <c r="D551" s="45" t="s">
        <v>34</v>
      </c>
      <c r="E551" s="45" t="s">
        <v>35</v>
      </c>
      <c r="F551" s="45" t="s">
        <v>36</v>
      </c>
      <c r="G551" s="45" t="s">
        <v>37</v>
      </c>
      <c r="H551" s="45" t="s">
        <v>38</v>
      </c>
      <c r="I551" s="45" t="s">
        <v>39</v>
      </c>
      <c r="J551" s="45" t="s">
        <v>40</v>
      </c>
      <c r="K551" s="45" t="s">
        <v>41</v>
      </c>
      <c r="L551" s="45" t="s">
        <v>42</v>
      </c>
      <c r="M551" s="36"/>
      <c r="N551" s="14"/>
      <c r="O551" s="14"/>
      <c r="P551" s="14"/>
    </row>
    <row r="552" spans="1:16" x14ac:dyDescent="0.25">
      <c r="A552" s="44" t="s">
        <v>27</v>
      </c>
      <c r="B552" s="55">
        <v>628.5</v>
      </c>
      <c r="C552" s="55">
        <v>1.1000000000000001</v>
      </c>
      <c r="D552" s="55">
        <v>5.26</v>
      </c>
      <c r="E552" s="55">
        <v>21.54</v>
      </c>
      <c r="F552" s="55">
        <v>0.4</v>
      </c>
      <c r="G552" s="55">
        <v>0.3</v>
      </c>
      <c r="H552" s="55">
        <v>7.14</v>
      </c>
      <c r="I552" s="55">
        <v>0.5</v>
      </c>
      <c r="J552" s="55">
        <v>85</v>
      </c>
      <c r="K552" s="55">
        <v>2.1</v>
      </c>
      <c r="L552" s="55">
        <v>57.04</v>
      </c>
      <c r="M552" s="36"/>
      <c r="N552" s="4"/>
      <c r="O552" s="4"/>
      <c r="P552" s="4"/>
    </row>
    <row r="553" spans="1:16" x14ac:dyDescent="0.25">
      <c r="A553" s="44" t="s">
        <v>25</v>
      </c>
      <c r="B553" s="55">
        <v>806.9</v>
      </c>
      <c r="C553" s="55">
        <v>1.2</v>
      </c>
      <c r="D553" s="55">
        <v>7.5</v>
      </c>
      <c r="E553" s="55">
        <v>25.3</v>
      </c>
      <c r="F553" s="55">
        <v>0.5</v>
      </c>
      <c r="G553" s="55">
        <v>0.5</v>
      </c>
      <c r="H553" s="55">
        <v>8.84</v>
      </c>
      <c r="I553" s="55">
        <v>0.6</v>
      </c>
      <c r="J553" s="55">
        <v>97.3</v>
      </c>
      <c r="K553" s="55">
        <v>2.15</v>
      </c>
      <c r="L553" s="55">
        <v>59.44</v>
      </c>
      <c r="M553" s="36"/>
      <c r="N553" s="5"/>
      <c r="O553" s="5"/>
      <c r="P553" s="5"/>
    </row>
    <row r="554" spans="1:16" x14ac:dyDescent="0.25">
      <c r="A554" s="44" t="s">
        <v>28</v>
      </c>
      <c r="B554" s="55">
        <v>820.9</v>
      </c>
      <c r="C554" s="55">
        <v>1.3</v>
      </c>
      <c r="D554" s="55">
        <v>8.26</v>
      </c>
      <c r="E554" s="55">
        <v>27.14</v>
      </c>
      <c r="F554" s="55">
        <v>0.5</v>
      </c>
      <c r="G554" s="55">
        <v>0.5</v>
      </c>
      <c r="H554" s="55">
        <v>9.5399999999999991</v>
      </c>
      <c r="I554" s="55">
        <v>0.6</v>
      </c>
      <c r="J554" s="55">
        <v>108.3</v>
      </c>
      <c r="K554" s="55">
        <v>2.0499999999999998</v>
      </c>
      <c r="L554" s="55">
        <v>69.64</v>
      </c>
      <c r="M554" s="36"/>
      <c r="N554" s="14"/>
      <c r="O554" s="14"/>
      <c r="P554" s="14"/>
    </row>
    <row r="555" spans="1:16" ht="25.5" x14ac:dyDescent="0.25">
      <c r="A555" s="194" t="s">
        <v>29</v>
      </c>
      <c r="B555" s="56" t="s">
        <v>44</v>
      </c>
      <c r="C555" s="56" t="s">
        <v>45</v>
      </c>
      <c r="D555" s="56" t="s">
        <v>46</v>
      </c>
      <c r="E555" s="56" t="s">
        <v>47</v>
      </c>
      <c r="F555" s="56" t="s">
        <v>48</v>
      </c>
      <c r="G555" s="56" t="s">
        <v>49</v>
      </c>
      <c r="H555" s="36"/>
      <c r="I555" s="289" t="s">
        <v>43</v>
      </c>
      <c r="J555" s="288"/>
      <c r="K555" s="36"/>
      <c r="L555" s="38"/>
      <c r="M555" s="36"/>
      <c r="N555" s="5"/>
      <c r="O555" s="5"/>
      <c r="P555" s="5"/>
    </row>
    <row r="556" spans="1:16" x14ac:dyDescent="0.25">
      <c r="A556" s="44" t="s">
        <v>27</v>
      </c>
      <c r="B556" s="55">
        <v>1239.8</v>
      </c>
      <c r="C556" s="55">
        <v>201</v>
      </c>
      <c r="D556" s="55">
        <v>102.6</v>
      </c>
      <c r="E556" s="55">
        <v>308.2</v>
      </c>
      <c r="F556" s="55">
        <v>3.18</v>
      </c>
      <c r="G556" s="55">
        <v>0.8</v>
      </c>
      <c r="H556" s="39"/>
      <c r="I556" s="287">
        <v>8.83</v>
      </c>
      <c r="J556" s="288"/>
      <c r="K556" s="36"/>
      <c r="L556" s="38"/>
      <c r="M556" s="36"/>
      <c r="N556" s="5"/>
      <c r="O556" s="5"/>
      <c r="P556" s="5"/>
    </row>
    <row r="557" spans="1:16" x14ac:dyDescent="0.25">
      <c r="A557" s="44" t="s">
        <v>25</v>
      </c>
      <c r="B557" s="55">
        <v>1286.2</v>
      </c>
      <c r="C557" s="55">
        <v>201</v>
      </c>
      <c r="D557" s="55">
        <v>107</v>
      </c>
      <c r="E557" s="55">
        <v>399.7</v>
      </c>
      <c r="F557" s="55">
        <v>3.28</v>
      </c>
      <c r="G557" s="55">
        <v>0.8</v>
      </c>
      <c r="H557" s="39"/>
      <c r="I557" s="287">
        <v>9.6300000000000008</v>
      </c>
      <c r="J557" s="288"/>
      <c r="K557" s="36"/>
      <c r="L557" s="38"/>
      <c r="M557" s="36"/>
      <c r="N557" s="36"/>
      <c r="O557" s="36"/>
      <c r="P557" s="1"/>
    </row>
    <row r="558" spans="1:16" x14ac:dyDescent="0.25">
      <c r="A558" s="44" t="s">
        <v>28</v>
      </c>
      <c r="B558" s="55">
        <v>1366.2</v>
      </c>
      <c r="C558" s="55">
        <v>212.9</v>
      </c>
      <c r="D558" s="55">
        <v>109</v>
      </c>
      <c r="E558" s="55">
        <v>424.7</v>
      </c>
      <c r="F558" s="55">
        <v>3.38</v>
      </c>
      <c r="G558" s="55">
        <v>0.8</v>
      </c>
      <c r="H558" s="39"/>
      <c r="I558" s="287">
        <v>9.83</v>
      </c>
      <c r="J558" s="288"/>
      <c r="K558" s="36"/>
      <c r="L558" s="38"/>
      <c r="M558" s="36"/>
      <c r="N558" s="36"/>
      <c r="O558" s="36"/>
      <c r="P558" s="1"/>
    </row>
    <row r="559" spans="1:16" x14ac:dyDescent="0.25">
      <c r="A559" s="28"/>
      <c r="B559" s="39"/>
      <c r="C559" s="39"/>
      <c r="D559" s="39"/>
      <c r="E559" s="39"/>
      <c r="F559" s="39"/>
      <c r="G559" s="39"/>
      <c r="H559" s="39"/>
      <c r="I559" s="39"/>
      <c r="J559" s="39"/>
      <c r="K559" s="36"/>
      <c r="L559" s="38"/>
      <c r="M559" s="36"/>
      <c r="N559" s="36"/>
      <c r="O559" s="36"/>
      <c r="P559" s="1"/>
    </row>
    <row r="560" spans="1:16" x14ac:dyDescent="0.25">
      <c r="A560" s="4"/>
      <c r="B560" s="11"/>
      <c r="C560" s="11"/>
      <c r="D560" s="11"/>
      <c r="E560" s="11"/>
      <c r="F560" s="11"/>
      <c r="G560" s="11"/>
      <c r="H560" s="28"/>
      <c r="I560" s="28"/>
      <c r="J560" s="28"/>
      <c r="K560" s="28"/>
      <c r="L560" s="28"/>
      <c r="M560" s="28"/>
      <c r="N560" s="28"/>
      <c r="O560" s="28"/>
      <c r="P560" s="4"/>
    </row>
    <row r="561" spans="1:16" x14ac:dyDescent="0.25">
      <c r="A561" s="28"/>
      <c r="B561" s="10"/>
      <c r="C561" s="10"/>
      <c r="D561" s="10"/>
      <c r="E561" s="10"/>
      <c r="F561" s="10"/>
      <c r="G561" s="10"/>
      <c r="H561" s="39"/>
      <c r="I561" s="10"/>
      <c r="J561" s="4"/>
      <c r="K561" s="36"/>
      <c r="L561" s="38"/>
      <c r="M561" s="36"/>
      <c r="N561" s="36"/>
      <c r="O561" s="36"/>
      <c r="P561" s="1"/>
    </row>
    <row r="562" spans="1:16" x14ac:dyDescent="0.25">
      <c r="A562" s="4"/>
      <c r="B562" s="11"/>
      <c r="C562" s="11"/>
      <c r="D562" s="11"/>
      <c r="E562" s="11"/>
      <c r="F562" s="11"/>
      <c r="G562" s="11"/>
      <c r="H562" s="28"/>
      <c r="I562" s="28"/>
      <c r="J562" s="28"/>
      <c r="K562" s="28"/>
      <c r="L562" s="28"/>
      <c r="M562" s="28"/>
      <c r="N562" s="28"/>
      <c r="O562" s="28"/>
      <c r="P562" s="4"/>
    </row>
    <row r="563" spans="1:16" x14ac:dyDescent="0.25">
      <c r="A563" s="74"/>
      <c r="B563" s="39"/>
      <c r="C563" s="39"/>
      <c r="D563" s="39"/>
      <c r="E563" s="39"/>
      <c r="F563" s="39"/>
      <c r="G563" s="39"/>
      <c r="H563" s="39"/>
      <c r="I563" s="39"/>
      <c r="J563" s="39"/>
      <c r="K563" s="36"/>
      <c r="L563" s="38"/>
      <c r="M563" s="36"/>
      <c r="N563" s="36"/>
      <c r="O563" s="36"/>
      <c r="P563" s="1"/>
    </row>
    <row r="564" spans="1:16" x14ac:dyDescent="0.25">
      <c r="A564" s="74"/>
      <c r="B564" s="39"/>
      <c r="C564" s="39"/>
      <c r="D564" s="39"/>
      <c r="E564" s="39"/>
      <c r="F564" s="39"/>
      <c r="G564" s="39"/>
      <c r="H564" s="39"/>
      <c r="I564" s="39"/>
      <c r="J564" s="39"/>
      <c r="K564" s="36"/>
      <c r="L564" s="38"/>
      <c r="M564" s="36"/>
      <c r="N564" s="36"/>
      <c r="O564" s="36"/>
      <c r="P564" s="1"/>
    </row>
    <row r="565" spans="1:16" x14ac:dyDescent="0.25">
      <c r="A565" s="4"/>
      <c r="B565" s="11"/>
      <c r="C565" s="11"/>
      <c r="D565" s="11"/>
      <c r="E565" s="11"/>
      <c r="F565" s="11"/>
      <c r="G565" s="11"/>
      <c r="H565" s="28"/>
      <c r="I565" s="28"/>
      <c r="J565" s="28"/>
      <c r="K565" s="28"/>
      <c r="L565" s="28"/>
      <c r="M565" s="28"/>
      <c r="N565" s="28"/>
      <c r="O565" s="28"/>
      <c r="P565" s="4"/>
    </row>
    <row r="566" spans="1:16" x14ac:dyDescent="0.25">
      <c r="A566" s="74"/>
      <c r="B566" s="39"/>
      <c r="C566" s="39"/>
      <c r="D566" s="39"/>
      <c r="E566" s="39"/>
      <c r="F566" s="39"/>
      <c r="G566" s="39"/>
      <c r="H566" s="39"/>
      <c r="I566" s="39"/>
      <c r="J566" s="39"/>
      <c r="K566" s="36"/>
      <c r="L566" s="38"/>
      <c r="M566" s="36"/>
      <c r="N566" s="36"/>
      <c r="O566" s="36"/>
      <c r="P566" s="1"/>
    </row>
    <row r="567" spans="1:16" x14ac:dyDescent="0.25">
      <c r="A567" s="74"/>
      <c r="B567" s="39"/>
      <c r="C567" s="39"/>
      <c r="D567" s="39"/>
      <c r="E567" s="39"/>
      <c r="F567" s="39"/>
      <c r="G567" s="39"/>
      <c r="H567" s="39"/>
      <c r="I567" s="39"/>
      <c r="J567" s="39"/>
      <c r="K567" s="36"/>
      <c r="L567" s="38"/>
      <c r="M567" s="36"/>
      <c r="N567" s="36"/>
      <c r="O567" s="36"/>
      <c r="P567" s="1"/>
    </row>
    <row r="568" spans="1:16" x14ac:dyDescent="0.25">
      <c r="A568" s="74"/>
      <c r="B568" s="39"/>
      <c r="C568" s="39"/>
      <c r="D568" s="39"/>
      <c r="E568" s="39"/>
      <c r="F568" s="39"/>
      <c r="G568" s="39"/>
      <c r="H568" s="39"/>
      <c r="I568" s="39"/>
      <c r="J568" s="39"/>
      <c r="K568" s="36"/>
      <c r="L568" s="38"/>
      <c r="M568" s="36"/>
      <c r="N568" s="36"/>
      <c r="O568" s="36"/>
      <c r="P568" s="1"/>
    </row>
    <row r="569" spans="1:16" x14ac:dyDescent="0.25">
      <c r="A569" s="190" t="s">
        <v>72</v>
      </c>
      <c r="B569" s="39"/>
      <c r="C569" s="39"/>
      <c r="D569" s="39"/>
      <c r="E569" s="39"/>
      <c r="F569" s="39"/>
      <c r="G569" s="39"/>
      <c r="H569" s="39"/>
      <c r="I569" s="39"/>
      <c r="J569" s="39"/>
      <c r="K569" s="36"/>
      <c r="L569" s="38"/>
      <c r="M569" s="36"/>
      <c r="N569" s="36"/>
      <c r="O569" s="36"/>
      <c r="P569" s="1"/>
    </row>
    <row r="570" spans="1:16" x14ac:dyDescent="0.25">
      <c r="A570" s="192" t="s">
        <v>23</v>
      </c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10"/>
    </row>
    <row r="571" spans="1:16" x14ac:dyDescent="0.25">
      <c r="A571" s="83">
        <v>1</v>
      </c>
      <c r="B571" s="134">
        <v>2</v>
      </c>
      <c r="C571" s="19">
        <v>3</v>
      </c>
      <c r="D571" s="19">
        <v>4</v>
      </c>
      <c r="E571" s="19">
        <v>5</v>
      </c>
      <c r="F571" s="19">
        <v>6</v>
      </c>
      <c r="G571" s="19">
        <v>7</v>
      </c>
      <c r="H571" s="19">
        <v>8</v>
      </c>
      <c r="I571" s="19">
        <v>9</v>
      </c>
      <c r="J571" s="19">
        <v>10</v>
      </c>
      <c r="K571" s="19">
        <v>11</v>
      </c>
      <c r="L571" s="19">
        <v>12</v>
      </c>
      <c r="M571" s="19">
        <v>13</v>
      </c>
      <c r="N571" s="19">
        <v>14</v>
      </c>
      <c r="O571" s="19">
        <v>15</v>
      </c>
      <c r="P571" s="19">
        <v>16</v>
      </c>
    </row>
    <row r="572" spans="1:16" x14ac:dyDescent="0.25">
      <c r="A572" s="165" t="s">
        <v>190</v>
      </c>
      <c r="B572" s="158">
        <v>200</v>
      </c>
      <c r="C572" s="159">
        <v>7</v>
      </c>
      <c r="D572" s="159">
        <v>7.2</v>
      </c>
      <c r="E572" s="159">
        <v>13.3</v>
      </c>
      <c r="F572" s="159">
        <v>290.5</v>
      </c>
      <c r="G572" s="160">
        <v>220</v>
      </c>
      <c r="H572" s="161">
        <v>7.5</v>
      </c>
      <c r="I572" s="159">
        <v>8.1999999999999993</v>
      </c>
      <c r="J572" s="159">
        <v>16.899999999999999</v>
      </c>
      <c r="K572" s="159">
        <v>359.2</v>
      </c>
      <c r="L572" s="160">
        <v>250</v>
      </c>
      <c r="M572" s="159">
        <v>9.1999999999999993</v>
      </c>
      <c r="N572" s="159">
        <v>10.199999999999999</v>
      </c>
      <c r="O572" s="159">
        <v>19.2</v>
      </c>
      <c r="P572" s="161">
        <v>381.9</v>
      </c>
    </row>
    <row r="573" spans="1:16" x14ac:dyDescent="0.25">
      <c r="A573" s="133" t="s">
        <v>140</v>
      </c>
      <c r="B573" s="131">
        <v>200</v>
      </c>
      <c r="C573" s="93">
        <v>0.3</v>
      </c>
      <c r="D573" s="93">
        <v>0.4</v>
      </c>
      <c r="E573" s="93">
        <v>15.6</v>
      </c>
      <c r="F573" s="106">
        <v>68.5</v>
      </c>
      <c r="G573" s="113">
        <v>200</v>
      </c>
      <c r="H573" s="136">
        <v>0.3</v>
      </c>
      <c r="I573" s="93">
        <v>0.4</v>
      </c>
      <c r="J573" s="93">
        <v>15.6</v>
      </c>
      <c r="K573" s="106">
        <v>68.5</v>
      </c>
      <c r="L573" s="113">
        <v>200</v>
      </c>
      <c r="M573" s="93">
        <v>0.3</v>
      </c>
      <c r="N573" s="93">
        <v>0.4</v>
      </c>
      <c r="O573" s="93">
        <v>15.6</v>
      </c>
      <c r="P573" s="106">
        <v>68.5</v>
      </c>
    </row>
    <row r="574" spans="1:16" x14ac:dyDescent="0.25">
      <c r="A574" s="44" t="s">
        <v>146</v>
      </c>
      <c r="B574" s="45">
        <v>120</v>
      </c>
      <c r="C574" s="65">
        <v>0.38</v>
      </c>
      <c r="D574" s="135">
        <v>0.05</v>
      </c>
      <c r="E574" s="65">
        <v>15.84</v>
      </c>
      <c r="F574" s="89">
        <f t="shared" ref="F574:F575" si="82">C574*4+D574*9+E574*4</f>
        <v>65.33</v>
      </c>
      <c r="G574" s="56">
        <v>120</v>
      </c>
      <c r="H574" s="65">
        <v>0.38</v>
      </c>
      <c r="I574" s="135">
        <v>0.05</v>
      </c>
      <c r="J574" s="65">
        <v>15.84</v>
      </c>
      <c r="K574" s="89">
        <f t="shared" ref="K574:K575" si="83">H574*4+I574*9+J574*4</f>
        <v>65.33</v>
      </c>
      <c r="L574" s="56">
        <v>120</v>
      </c>
      <c r="M574" s="65">
        <v>0.38</v>
      </c>
      <c r="N574" s="135">
        <v>0.05</v>
      </c>
      <c r="O574" s="65">
        <v>15.84</v>
      </c>
      <c r="P574" s="89">
        <f t="shared" ref="P574:P575" si="84">M574*4+N574*9+O574*4</f>
        <v>65.33</v>
      </c>
    </row>
    <row r="575" spans="1:16" ht="25.5" x14ac:dyDescent="0.25">
      <c r="A575" s="44" t="s">
        <v>144</v>
      </c>
      <c r="B575" s="45">
        <v>30</v>
      </c>
      <c r="C575" s="32">
        <v>2.2000000000000002</v>
      </c>
      <c r="D575" s="32">
        <v>0.3</v>
      </c>
      <c r="E575" s="32">
        <v>13.8</v>
      </c>
      <c r="F575" s="85">
        <f t="shared" si="82"/>
        <v>66.7</v>
      </c>
      <c r="G575" s="45">
        <v>50</v>
      </c>
      <c r="H575" s="50">
        <v>3.7</v>
      </c>
      <c r="I575" s="32">
        <v>0.5</v>
      </c>
      <c r="J575" s="32">
        <v>22.9</v>
      </c>
      <c r="K575" s="85">
        <f t="shared" si="83"/>
        <v>110.89999999999999</v>
      </c>
      <c r="L575" s="45">
        <v>50</v>
      </c>
      <c r="M575" s="32">
        <v>3.7</v>
      </c>
      <c r="N575" s="32">
        <v>0.5</v>
      </c>
      <c r="O575" s="32">
        <v>22.9</v>
      </c>
      <c r="P575" s="85">
        <f t="shared" si="84"/>
        <v>110.89999999999999</v>
      </c>
    </row>
    <row r="576" spans="1:16" x14ac:dyDescent="0.25">
      <c r="A576" s="49" t="s">
        <v>5</v>
      </c>
      <c r="B576" s="45">
        <f t="shared" ref="B576:P576" si="85">SUM(B572:B575)</f>
        <v>550</v>
      </c>
      <c r="C576" s="50">
        <f t="shared" si="85"/>
        <v>9.879999999999999</v>
      </c>
      <c r="D576" s="50">
        <f t="shared" si="85"/>
        <v>7.95</v>
      </c>
      <c r="E576" s="50">
        <f t="shared" si="85"/>
        <v>58.539999999999992</v>
      </c>
      <c r="F576" s="50">
        <f t="shared" si="85"/>
        <v>491.03</v>
      </c>
      <c r="G576" s="45">
        <f t="shared" si="85"/>
        <v>590</v>
      </c>
      <c r="H576" s="50">
        <f t="shared" si="85"/>
        <v>11.879999999999999</v>
      </c>
      <c r="I576" s="50">
        <f t="shared" si="85"/>
        <v>9.15</v>
      </c>
      <c r="J576" s="50">
        <f t="shared" si="85"/>
        <v>71.240000000000009</v>
      </c>
      <c r="K576" s="50">
        <f t="shared" si="85"/>
        <v>603.92999999999995</v>
      </c>
      <c r="L576" s="45">
        <f t="shared" si="85"/>
        <v>620</v>
      </c>
      <c r="M576" s="50">
        <f t="shared" si="85"/>
        <v>13.580000000000002</v>
      </c>
      <c r="N576" s="50">
        <f t="shared" si="85"/>
        <v>11.15</v>
      </c>
      <c r="O576" s="50">
        <f t="shared" si="85"/>
        <v>73.539999999999992</v>
      </c>
      <c r="P576" s="50">
        <f t="shared" si="85"/>
        <v>626.63</v>
      </c>
    </row>
    <row r="577" spans="1:16" x14ac:dyDescent="0.25">
      <c r="A577" s="51" t="s">
        <v>24</v>
      </c>
      <c r="B577" s="52"/>
      <c r="C577" s="86">
        <f>C576*4/F576</f>
        <v>8.04838808219457E-2</v>
      </c>
      <c r="D577" s="86">
        <f>D576*9/F576</f>
        <v>0.14571411115410465</v>
      </c>
      <c r="E577" s="86">
        <f>E576*4/F576</f>
        <v>0.47687514001181186</v>
      </c>
      <c r="F577" s="142">
        <f>F576/2000</f>
        <v>0.24551499999999998</v>
      </c>
      <c r="G577" s="52"/>
      <c r="H577" s="86">
        <f>H576*4/K576</f>
        <v>7.8684615766727931E-2</v>
      </c>
      <c r="I577" s="86">
        <f>I576*9/K576</f>
        <v>0.13635686255029558</v>
      </c>
      <c r="J577" s="86">
        <f>J576*4/K576</f>
        <v>0.47184276323414975</v>
      </c>
      <c r="K577" s="142">
        <f>K576/2450</f>
        <v>0.24650204081632651</v>
      </c>
      <c r="L577" s="53"/>
      <c r="M577" s="86">
        <f>M576*4/P576</f>
        <v>8.6685923112522559E-2</v>
      </c>
      <c r="N577" s="86">
        <f>N576*9/P576</f>
        <v>0.16014234875444841</v>
      </c>
      <c r="O577" s="86">
        <f>O576*4/P576</f>
        <v>0.46943172206884443</v>
      </c>
      <c r="P577" s="86">
        <f>P576/2500</f>
        <v>0.25065199999999999</v>
      </c>
    </row>
    <row r="578" spans="1:16" x14ac:dyDescent="0.25">
      <c r="A578" s="38"/>
      <c r="B578" s="38"/>
      <c r="C578" s="29"/>
      <c r="D578" s="38"/>
      <c r="E578" s="38"/>
      <c r="F578" s="38"/>
      <c r="G578" s="38"/>
      <c r="H578" s="29"/>
      <c r="I578" s="38"/>
      <c r="J578" s="38"/>
      <c r="K578" s="38"/>
      <c r="L578" s="38"/>
      <c r="M578" s="29"/>
      <c r="N578" s="38"/>
      <c r="O578" s="38"/>
      <c r="P578" s="10"/>
    </row>
    <row r="579" spans="1:16" ht="25.5" x14ac:dyDescent="0.25">
      <c r="A579" s="194" t="s">
        <v>26</v>
      </c>
      <c r="B579" s="45" t="s">
        <v>32</v>
      </c>
      <c r="C579" s="45" t="s">
        <v>33</v>
      </c>
      <c r="D579" s="45" t="s">
        <v>34</v>
      </c>
      <c r="E579" s="45" t="s">
        <v>35</v>
      </c>
      <c r="F579" s="45" t="s">
        <v>36</v>
      </c>
      <c r="G579" s="45" t="s">
        <v>37</v>
      </c>
      <c r="H579" s="45" t="s">
        <v>38</v>
      </c>
      <c r="I579" s="45" t="s">
        <v>39</v>
      </c>
      <c r="J579" s="45" t="s">
        <v>40</v>
      </c>
      <c r="K579" s="45" t="s">
        <v>41</v>
      </c>
      <c r="L579" s="45" t="s">
        <v>42</v>
      </c>
      <c r="M579" s="38"/>
      <c r="N579" s="14"/>
      <c r="O579" s="14"/>
      <c r="P579" s="14"/>
    </row>
    <row r="580" spans="1:16" x14ac:dyDescent="0.25">
      <c r="A580" s="44" t="s">
        <v>27</v>
      </c>
      <c r="B580" s="55">
        <v>196.6</v>
      </c>
      <c r="C580" s="55">
        <v>0.1</v>
      </c>
      <c r="D580" s="55">
        <v>4.5999999999999996</v>
      </c>
      <c r="E580" s="55">
        <v>8.08</v>
      </c>
      <c r="F580" s="55">
        <v>0.2</v>
      </c>
      <c r="G580" s="55">
        <v>0.4</v>
      </c>
      <c r="H580" s="55">
        <v>5.61</v>
      </c>
      <c r="I580" s="55">
        <v>0.2</v>
      </c>
      <c r="J580" s="55">
        <v>42</v>
      </c>
      <c r="K580" s="55">
        <v>1.1000000000000001</v>
      </c>
      <c r="L580" s="55">
        <v>24.26</v>
      </c>
      <c r="M580" s="38"/>
      <c r="N580" s="4"/>
      <c r="O580" s="4"/>
      <c r="P580" s="4"/>
    </row>
    <row r="581" spans="1:16" x14ac:dyDescent="0.25">
      <c r="A581" s="44" t="s">
        <v>25</v>
      </c>
      <c r="B581" s="55">
        <v>258.7</v>
      </c>
      <c r="C581" s="55">
        <v>0.1</v>
      </c>
      <c r="D581" s="55">
        <v>7</v>
      </c>
      <c r="E581" s="55">
        <v>10.18</v>
      </c>
      <c r="F581" s="55">
        <v>0.3</v>
      </c>
      <c r="G581" s="55">
        <v>0.4</v>
      </c>
      <c r="H581" s="55">
        <v>7.6</v>
      </c>
      <c r="I581" s="55">
        <v>0.4</v>
      </c>
      <c r="J581" s="55">
        <v>58.2</v>
      </c>
      <c r="K581" s="55">
        <v>1.4</v>
      </c>
      <c r="L581" s="55">
        <v>31.36</v>
      </c>
      <c r="M581" s="38"/>
      <c r="N581" s="4"/>
      <c r="O581" s="4"/>
      <c r="P581" s="4"/>
    </row>
    <row r="582" spans="1:16" x14ac:dyDescent="0.25">
      <c r="A582" s="44" t="s">
        <v>28</v>
      </c>
      <c r="B582" s="55">
        <v>286</v>
      </c>
      <c r="C582" s="55">
        <v>0.1</v>
      </c>
      <c r="D582" s="55">
        <v>7.7</v>
      </c>
      <c r="E582" s="55">
        <v>10.78</v>
      </c>
      <c r="F582" s="55">
        <v>0.4</v>
      </c>
      <c r="G582" s="55">
        <v>0.4</v>
      </c>
      <c r="H582" s="55">
        <v>8.01</v>
      </c>
      <c r="I582" s="55">
        <v>0.4</v>
      </c>
      <c r="J582" s="55">
        <v>61.5</v>
      </c>
      <c r="K582" s="55">
        <v>1.5</v>
      </c>
      <c r="L582" s="55">
        <v>33.94</v>
      </c>
      <c r="M582" s="38"/>
      <c r="N582" s="4"/>
      <c r="O582" s="4"/>
      <c r="P582" s="4"/>
    </row>
    <row r="583" spans="1:16" ht="25.5" x14ac:dyDescent="0.25">
      <c r="A583" s="194" t="s">
        <v>29</v>
      </c>
      <c r="B583" s="45" t="s">
        <v>44</v>
      </c>
      <c r="C583" s="45" t="s">
        <v>45</v>
      </c>
      <c r="D583" s="45" t="s">
        <v>46</v>
      </c>
      <c r="E583" s="45" t="s">
        <v>47</v>
      </c>
      <c r="F583" s="45" t="s">
        <v>48</v>
      </c>
      <c r="G583" s="45" t="s">
        <v>49</v>
      </c>
      <c r="H583" s="36"/>
      <c r="I583" s="289" t="s">
        <v>43</v>
      </c>
      <c r="J583" s="288"/>
      <c r="K583" s="36"/>
      <c r="L583" s="38"/>
      <c r="M583" s="38"/>
      <c r="N583" s="14"/>
      <c r="O583" s="14"/>
      <c r="P583" s="14"/>
    </row>
    <row r="584" spans="1:16" x14ac:dyDescent="0.25">
      <c r="A584" s="44" t="s">
        <v>27</v>
      </c>
      <c r="B584" s="55">
        <v>922.1</v>
      </c>
      <c r="C584" s="55">
        <v>247.1</v>
      </c>
      <c r="D584" s="55">
        <v>88.1</v>
      </c>
      <c r="E584" s="55">
        <v>323.5</v>
      </c>
      <c r="F584" s="55">
        <v>5.0999999999999996</v>
      </c>
      <c r="G584" s="55">
        <v>0.6</v>
      </c>
      <c r="H584" s="39"/>
      <c r="I584" s="287">
        <v>6.54</v>
      </c>
      <c r="J584" s="288"/>
      <c r="K584" s="36"/>
      <c r="L584" s="38"/>
      <c r="M584" s="38"/>
      <c r="N584" s="4"/>
      <c r="O584" s="4"/>
      <c r="P584" s="4"/>
    </row>
    <row r="585" spans="1:16" x14ac:dyDescent="0.25">
      <c r="A585" s="44" t="s">
        <v>25</v>
      </c>
      <c r="B585" s="55">
        <v>1086.9000000000001</v>
      </c>
      <c r="C585" s="55">
        <v>257</v>
      </c>
      <c r="D585" s="55">
        <v>101.9</v>
      </c>
      <c r="E585" s="55">
        <v>386.2</v>
      </c>
      <c r="F585" s="55">
        <v>6.07</v>
      </c>
      <c r="G585" s="55">
        <v>0.7</v>
      </c>
      <c r="H585" s="39"/>
      <c r="I585" s="287">
        <v>8.84</v>
      </c>
      <c r="J585" s="288"/>
      <c r="K585" s="36"/>
      <c r="L585" s="38"/>
      <c r="M585" s="38"/>
      <c r="N585" s="4"/>
      <c r="O585" s="4"/>
      <c r="P585" s="4"/>
    </row>
    <row r="586" spans="1:16" x14ac:dyDescent="0.25">
      <c r="A586" s="44" t="s">
        <v>28</v>
      </c>
      <c r="B586" s="55">
        <v>1125.9000000000001</v>
      </c>
      <c r="C586" s="55">
        <v>258.39999999999998</v>
      </c>
      <c r="D586" s="55">
        <v>104.3</v>
      </c>
      <c r="E586" s="55">
        <v>396.6</v>
      </c>
      <c r="F586" s="55">
        <v>6.17</v>
      </c>
      <c r="G586" s="55">
        <v>0.7</v>
      </c>
      <c r="H586" s="39"/>
      <c r="I586" s="287">
        <v>9.14</v>
      </c>
      <c r="J586" s="288"/>
      <c r="K586" s="36"/>
      <c r="L586" s="38"/>
      <c r="M586" s="38"/>
      <c r="N586" s="4"/>
      <c r="O586" s="4"/>
      <c r="P586" s="4"/>
    </row>
    <row r="587" spans="1:16" x14ac:dyDescent="0.25">
      <c r="A587" s="15" t="s">
        <v>31</v>
      </c>
      <c r="B587" s="11"/>
      <c r="C587" s="11"/>
      <c r="D587" s="11"/>
      <c r="E587" s="11"/>
      <c r="F587" s="11"/>
      <c r="G587" s="11"/>
      <c r="H587" s="28"/>
      <c r="I587" s="28"/>
      <c r="J587" s="28"/>
      <c r="K587" s="28"/>
      <c r="L587" s="28"/>
      <c r="M587" s="28"/>
      <c r="N587" s="28"/>
      <c r="O587" s="28"/>
      <c r="P587" s="4"/>
    </row>
    <row r="588" spans="1:16" x14ac:dyDescent="0.25">
      <c r="A588" s="4" t="s">
        <v>30</v>
      </c>
      <c r="B588" s="11"/>
      <c r="C588" s="11"/>
      <c r="D588" s="11"/>
      <c r="E588" s="11"/>
      <c r="F588" s="11"/>
      <c r="G588" s="11"/>
      <c r="H588" s="28"/>
      <c r="I588" s="28"/>
      <c r="J588" s="28"/>
      <c r="K588" s="28"/>
      <c r="L588" s="28"/>
      <c r="M588" s="28"/>
      <c r="N588" s="28"/>
      <c r="O588" s="28"/>
      <c r="P588" s="4"/>
    </row>
    <row r="589" spans="1:1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</sheetData>
  <mergeCells count="93">
    <mergeCell ref="I49:J49"/>
    <mergeCell ref="B1:D1"/>
    <mergeCell ref="B4:F4"/>
    <mergeCell ref="G4:K4"/>
    <mergeCell ref="L4:P4"/>
    <mergeCell ref="I18:J18"/>
    <mergeCell ref="I19:J19"/>
    <mergeCell ref="I20:J20"/>
    <mergeCell ref="I21:J21"/>
    <mergeCell ref="I46:J46"/>
    <mergeCell ref="I47:J47"/>
    <mergeCell ref="I48:J48"/>
    <mergeCell ref="I137:J137"/>
    <mergeCell ref="I77:J77"/>
    <mergeCell ref="I78:J78"/>
    <mergeCell ref="I79:J79"/>
    <mergeCell ref="I80:J80"/>
    <mergeCell ref="I107:J107"/>
    <mergeCell ref="I108:J108"/>
    <mergeCell ref="I109:J109"/>
    <mergeCell ref="I110:J110"/>
    <mergeCell ref="I134:J134"/>
    <mergeCell ref="I135:J135"/>
    <mergeCell ref="I136:J136"/>
    <mergeCell ref="I227:J227"/>
    <mergeCell ref="B153:F153"/>
    <mergeCell ref="G153:K153"/>
    <mergeCell ref="L153:P153"/>
    <mergeCell ref="I167:J167"/>
    <mergeCell ref="I168:J168"/>
    <mergeCell ref="I169:J169"/>
    <mergeCell ref="I170:J170"/>
    <mergeCell ref="I196:J196"/>
    <mergeCell ref="I197:J197"/>
    <mergeCell ref="I198:J198"/>
    <mergeCell ref="I199:J199"/>
    <mergeCell ref="B304:F304"/>
    <mergeCell ref="G304:K304"/>
    <mergeCell ref="I228:J228"/>
    <mergeCell ref="I229:J229"/>
    <mergeCell ref="I230:J230"/>
    <mergeCell ref="I259:J259"/>
    <mergeCell ref="I260:J260"/>
    <mergeCell ref="I261:J261"/>
    <mergeCell ref="I262:J262"/>
    <mergeCell ref="I287:J287"/>
    <mergeCell ref="I288:J288"/>
    <mergeCell ref="I289:J289"/>
    <mergeCell ref="I290:J290"/>
    <mergeCell ref="L453:P453"/>
    <mergeCell ref="I376:J376"/>
    <mergeCell ref="I405:J405"/>
    <mergeCell ref="I435:J435"/>
    <mergeCell ref="I436:J436"/>
    <mergeCell ref="L304:P304"/>
    <mergeCell ref="I319:J319"/>
    <mergeCell ref="I320:J320"/>
    <mergeCell ref="I321:J321"/>
    <mergeCell ref="I322:J322"/>
    <mergeCell ref="I375:J375"/>
    <mergeCell ref="I345:J345"/>
    <mergeCell ref="I346:J346"/>
    <mergeCell ref="I347:J347"/>
    <mergeCell ref="B453:F453"/>
    <mergeCell ref="G453:K453"/>
    <mergeCell ref="I348:J348"/>
    <mergeCell ref="I373:J373"/>
    <mergeCell ref="I374:J374"/>
    <mergeCell ref="I406:J406"/>
    <mergeCell ref="I407:J407"/>
    <mergeCell ref="I408:J408"/>
    <mergeCell ref="I433:J433"/>
    <mergeCell ref="I434:J434"/>
    <mergeCell ref="I528:J528"/>
    <mergeCell ref="I467:J467"/>
    <mergeCell ref="I468:J468"/>
    <mergeCell ref="I469:J469"/>
    <mergeCell ref="I525:J525"/>
    <mergeCell ref="I526:J526"/>
    <mergeCell ref="I527:J527"/>
    <mergeCell ref="I470:J470"/>
    <mergeCell ref="I495:J495"/>
    <mergeCell ref="I497:J497"/>
    <mergeCell ref="I498:J498"/>
    <mergeCell ref="I496:J496"/>
    <mergeCell ref="I586:J586"/>
    <mergeCell ref="I555:J555"/>
    <mergeCell ref="I556:J556"/>
    <mergeCell ref="I557:J557"/>
    <mergeCell ref="I558:J558"/>
    <mergeCell ref="I583:J583"/>
    <mergeCell ref="I584:J584"/>
    <mergeCell ref="I585:J58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92"/>
  <sheetViews>
    <sheetView tabSelected="1" topLeftCell="A370" workbookViewId="0">
      <selection activeCell="A64" sqref="A64"/>
    </sheetView>
  </sheetViews>
  <sheetFormatPr defaultRowHeight="15" x14ac:dyDescent="0.25"/>
  <cols>
    <col min="1" max="1" width="23.140625" customWidth="1"/>
    <col min="2" max="2" width="6.5703125" customWidth="1"/>
    <col min="3" max="4" width="5.42578125" customWidth="1"/>
    <col min="5" max="5" width="6.5703125" customWidth="1"/>
    <col min="6" max="6" width="5.42578125" customWidth="1"/>
    <col min="7" max="7" width="6.42578125" customWidth="1"/>
    <col min="8" max="11" width="5.42578125" customWidth="1"/>
    <col min="12" max="12" width="6.42578125" customWidth="1"/>
    <col min="13" max="16" width="5.42578125" customWidth="1"/>
    <col min="18" max="18" width="17.42578125" customWidth="1"/>
  </cols>
  <sheetData>
    <row r="1" spans="1:18" x14ac:dyDescent="0.25">
      <c r="A1" s="192" t="s">
        <v>68</v>
      </c>
      <c r="B1" s="192"/>
      <c r="C1" s="329"/>
      <c r="D1" s="329"/>
      <c r="E1" s="329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x14ac:dyDescent="0.25">
      <c r="A2" s="192" t="s">
        <v>179</v>
      </c>
      <c r="B2" s="184"/>
      <c r="C2" s="184"/>
      <c r="D2" s="192"/>
      <c r="E2" s="254"/>
      <c r="F2" s="254"/>
      <c r="G2" s="254"/>
      <c r="H2" s="254"/>
      <c r="I2" s="255"/>
      <c r="J2" s="192"/>
      <c r="K2" s="192"/>
      <c r="L2" s="192"/>
      <c r="M2" s="192"/>
      <c r="N2" s="192"/>
      <c r="O2" s="192"/>
      <c r="P2" s="184"/>
      <c r="Q2" s="184"/>
    </row>
    <row r="3" spans="1:18" x14ac:dyDescent="0.25">
      <c r="A3" s="192" t="s">
        <v>63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</row>
    <row r="4" spans="1:18" x14ac:dyDescent="0.25">
      <c r="A4" s="80"/>
      <c r="B4" s="330" t="s">
        <v>1</v>
      </c>
      <c r="C4" s="331"/>
      <c r="D4" s="331"/>
      <c r="E4" s="331"/>
      <c r="F4" s="332"/>
      <c r="G4" s="330" t="s">
        <v>74</v>
      </c>
      <c r="H4" s="331"/>
      <c r="I4" s="331"/>
      <c r="J4" s="331"/>
      <c r="K4" s="332"/>
      <c r="L4" s="330" t="s">
        <v>75</v>
      </c>
      <c r="M4" s="331"/>
      <c r="N4" s="331"/>
      <c r="O4" s="331"/>
      <c r="P4" s="332"/>
      <c r="Q4" s="184"/>
    </row>
    <row r="5" spans="1:18" ht="25.5" x14ac:dyDescent="0.25">
      <c r="A5" s="204" t="s">
        <v>3</v>
      </c>
      <c r="B5" s="168" t="s">
        <v>76</v>
      </c>
      <c r="C5" s="168" t="s">
        <v>58</v>
      </c>
      <c r="D5" s="168" t="s">
        <v>59</v>
      </c>
      <c r="E5" s="168" t="s">
        <v>60</v>
      </c>
      <c r="F5" s="168" t="s">
        <v>77</v>
      </c>
      <c r="G5" s="168" t="s">
        <v>76</v>
      </c>
      <c r="H5" s="168" t="s">
        <v>58</v>
      </c>
      <c r="I5" s="168" t="s">
        <v>59</v>
      </c>
      <c r="J5" s="168" t="s">
        <v>60</v>
      </c>
      <c r="K5" s="168" t="s">
        <v>77</v>
      </c>
      <c r="L5" s="168" t="s">
        <v>76</v>
      </c>
      <c r="M5" s="168" t="s">
        <v>58</v>
      </c>
      <c r="N5" s="168" t="s">
        <v>59</v>
      </c>
      <c r="O5" s="168" t="s">
        <v>60</v>
      </c>
      <c r="P5" s="168" t="s">
        <v>77</v>
      </c>
      <c r="Q5" s="184"/>
    </row>
    <row r="6" spans="1:18" x14ac:dyDescent="0.25">
      <c r="A6" s="83">
        <v>1</v>
      </c>
      <c r="B6" s="202">
        <v>2</v>
      </c>
      <c r="C6" s="202">
        <v>3</v>
      </c>
      <c r="D6" s="202">
        <v>4</v>
      </c>
      <c r="E6" s="202">
        <v>5</v>
      </c>
      <c r="F6" s="202">
        <v>6</v>
      </c>
      <c r="G6" s="202">
        <v>7</v>
      </c>
      <c r="H6" s="202">
        <v>8</v>
      </c>
      <c r="I6" s="202">
        <v>9</v>
      </c>
      <c r="J6" s="202">
        <v>10</v>
      </c>
      <c r="K6" s="202">
        <v>11</v>
      </c>
      <c r="L6" s="202">
        <v>12</v>
      </c>
      <c r="M6" s="202">
        <v>13</v>
      </c>
      <c r="N6" s="202">
        <v>14</v>
      </c>
      <c r="O6" s="202">
        <v>15</v>
      </c>
      <c r="P6" s="202">
        <v>16</v>
      </c>
      <c r="Q6" s="184"/>
    </row>
    <row r="7" spans="1:18" ht="13.15" customHeight="1" x14ac:dyDescent="0.25">
      <c r="A7" s="13" t="s">
        <v>78</v>
      </c>
      <c r="B7" s="170">
        <v>200</v>
      </c>
      <c r="C7" s="171">
        <v>21.6</v>
      </c>
      <c r="D7" s="171">
        <v>5.0999999999999996</v>
      </c>
      <c r="E7" s="171">
        <v>37</v>
      </c>
      <c r="F7" s="171">
        <f>C7*4+D7*9+E7*4</f>
        <v>280.3</v>
      </c>
      <c r="G7" s="170">
        <v>220</v>
      </c>
      <c r="H7" s="171">
        <v>24.8</v>
      </c>
      <c r="I7" s="171">
        <v>8.3000000000000007</v>
      </c>
      <c r="J7" s="171">
        <v>41.1</v>
      </c>
      <c r="K7" s="171">
        <f>H7*4+I7*9+J7*4</f>
        <v>338.3</v>
      </c>
      <c r="L7" s="170">
        <v>250</v>
      </c>
      <c r="M7" s="171">
        <v>26.8</v>
      </c>
      <c r="N7" s="171">
        <v>10.4</v>
      </c>
      <c r="O7" s="171">
        <v>45.5</v>
      </c>
      <c r="P7" s="171">
        <f t="shared" ref="P7:P10" si="0">M7*4+N7*9+O7*4</f>
        <v>382.8</v>
      </c>
      <c r="Q7" s="184"/>
    </row>
    <row r="8" spans="1:18" ht="13.9" customHeight="1" x14ac:dyDescent="0.25">
      <c r="A8" s="164" t="s">
        <v>184</v>
      </c>
      <c r="B8" s="203">
        <v>200</v>
      </c>
      <c r="C8" s="115">
        <v>4.3</v>
      </c>
      <c r="D8" s="115">
        <v>3.8</v>
      </c>
      <c r="E8" s="115">
        <v>7.2</v>
      </c>
      <c r="F8" s="115">
        <v>53</v>
      </c>
      <c r="G8" s="203">
        <v>200</v>
      </c>
      <c r="H8" s="115">
        <v>4.3</v>
      </c>
      <c r="I8" s="115">
        <v>3.8</v>
      </c>
      <c r="J8" s="115">
        <v>7.2</v>
      </c>
      <c r="K8" s="115">
        <v>53</v>
      </c>
      <c r="L8" s="203">
        <v>200</v>
      </c>
      <c r="M8" s="115">
        <v>4.3</v>
      </c>
      <c r="N8" s="115">
        <v>3.8</v>
      </c>
      <c r="O8" s="115">
        <v>7.2</v>
      </c>
      <c r="P8" s="115">
        <v>53</v>
      </c>
      <c r="Q8" s="184"/>
      <c r="R8" s="141"/>
    </row>
    <row r="9" spans="1:18" x14ac:dyDescent="0.25">
      <c r="A9" s="13" t="s">
        <v>187</v>
      </c>
      <c r="B9" s="170">
        <v>120</v>
      </c>
      <c r="C9" s="171">
        <v>0.5</v>
      </c>
      <c r="D9" s="171">
        <v>0.3</v>
      </c>
      <c r="E9" s="171">
        <v>13.6</v>
      </c>
      <c r="F9" s="171">
        <f t="shared" ref="F9:F10" si="1">C9*4+D9*9+E9*4</f>
        <v>59.099999999999994</v>
      </c>
      <c r="G9" s="170">
        <v>120</v>
      </c>
      <c r="H9" s="171">
        <v>0.5</v>
      </c>
      <c r="I9" s="171">
        <v>0.3</v>
      </c>
      <c r="J9" s="171">
        <v>13.6</v>
      </c>
      <c r="K9" s="171">
        <f t="shared" ref="K9:K10" si="2">H9*4+I9*9+J9*4</f>
        <v>59.099999999999994</v>
      </c>
      <c r="L9" s="170">
        <v>120</v>
      </c>
      <c r="M9" s="171">
        <v>0.5</v>
      </c>
      <c r="N9" s="171">
        <v>0.3</v>
      </c>
      <c r="O9" s="171">
        <v>13.6</v>
      </c>
      <c r="P9" s="171">
        <f t="shared" si="0"/>
        <v>59.099999999999994</v>
      </c>
      <c r="Q9" s="184"/>
    </row>
    <row r="10" spans="1:18" ht="25.5" customHeight="1" x14ac:dyDescent="0.25">
      <c r="A10" s="13" t="s">
        <v>80</v>
      </c>
      <c r="B10" s="170">
        <v>30</v>
      </c>
      <c r="C10" s="171">
        <v>2.2000000000000002</v>
      </c>
      <c r="D10" s="171">
        <v>0.3</v>
      </c>
      <c r="E10" s="171">
        <v>13.8</v>
      </c>
      <c r="F10" s="171">
        <f t="shared" si="1"/>
        <v>66.7</v>
      </c>
      <c r="G10" s="170">
        <v>50</v>
      </c>
      <c r="H10" s="171">
        <v>3</v>
      </c>
      <c r="I10" s="171">
        <v>0.4</v>
      </c>
      <c r="J10" s="171">
        <v>18.3</v>
      </c>
      <c r="K10" s="171">
        <f t="shared" si="2"/>
        <v>88.8</v>
      </c>
      <c r="L10" s="170">
        <v>50</v>
      </c>
      <c r="M10" s="171">
        <v>3</v>
      </c>
      <c r="N10" s="171">
        <v>0.4</v>
      </c>
      <c r="O10" s="171">
        <v>18.3</v>
      </c>
      <c r="P10" s="171">
        <f t="shared" si="0"/>
        <v>88.8</v>
      </c>
      <c r="Q10" s="184"/>
    </row>
    <row r="11" spans="1:18" x14ac:dyDescent="0.25">
      <c r="A11" s="70" t="s">
        <v>5</v>
      </c>
      <c r="B11" s="170"/>
      <c r="C11" s="175">
        <f>SUM(C7:C10)</f>
        <v>28.6</v>
      </c>
      <c r="D11" s="175">
        <f>SUM(D7:D10)</f>
        <v>9.5</v>
      </c>
      <c r="E11" s="175">
        <f>SUM(E7:E10)</f>
        <v>71.600000000000009</v>
      </c>
      <c r="F11" s="175">
        <f>SUM(F7:F10)</f>
        <v>459.09999999999997</v>
      </c>
      <c r="G11" s="175"/>
      <c r="H11" s="175">
        <f>SUM(H7:H10)</f>
        <v>32.6</v>
      </c>
      <c r="I11" s="175">
        <f>SUM(I7:I10)</f>
        <v>12.800000000000002</v>
      </c>
      <c r="J11" s="175">
        <f>SUM(J7:J10)</f>
        <v>80.2</v>
      </c>
      <c r="K11" s="175">
        <f>SUM(K7:K10)</f>
        <v>539.19999999999993</v>
      </c>
      <c r="L11" s="175"/>
      <c r="M11" s="175">
        <f>SUM(M7:M10)</f>
        <v>34.6</v>
      </c>
      <c r="N11" s="175">
        <f>SUM(N7:N10)</f>
        <v>14.9</v>
      </c>
      <c r="O11" s="175">
        <f>SUM(O7:O10)</f>
        <v>84.6</v>
      </c>
      <c r="P11" s="175">
        <f>SUM(P7:P10)</f>
        <v>583.69999999999993</v>
      </c>
      <c r="Q11" s="184"/>
    </row>
    <row r="12" spans="1:18" x14ac:dyDescent="0.25">
      <c r="A12" s="71" t="s">
        <v>24</v>
      </c>
      <c r="B12" s="177"/>
      <c r="C12" s="178">
        <f>C11*4/F11</f>
        <v>0.24918318449139623</v>
      </c>
      <c r="D12" s="178">
        <f>D11*9/F11</f>
        <v>0.18623393596166413</v>
      </c>
      <c r="E12" s="178">
        <f>E11*4/F11</f>
        <v>0.62382923110433464</v>
      </c>
      <c r="F12" s="178">
        <f>F11/2100</f>
        <v>0.2186190476190476</v>
      </c>
      <c r="G12" s="180"/>
      <c r="H12" s="178">
        <f>H11*4/K11</f>
        <v>0.24183976261127602</v>
      </c>
      <c r="I12" s="178">
        <f>I11*9/K11</f>
        <v>0.21364985163204753</v>
      </c>
      <c r="J12" s="178">
        <f>J11*4/K11</f>
        <v>0.59495548961424338</v>
      </c>
      <c r="K12" s="178">
        <f>K11/2450</f>
        <v>0.22008163265306119</v>
      </c>
      <c r="L12" s="180"/>
      <c r="M12" s="178">
        <f>M11*4/P11</f>
        <v>0.23710810347781397</v>
      </c>
      <c r="N12" s="178">
        <f>N11*9/P11</f>
        <v>0.22974130546513621</v>
      </c>
      <c r="O12" s="178">
        <f>13*4/P11</f>
        <v>8.9086859688196005E-2</v>
      </c>
      <c r="P12" s="178">
        <f>P11/2700</f>
        <v>0.21618518518518515</v>
      </c>
      <c r="Q12" s="184"/>
    </row>
    <row r="13" spans="1:18" x14ac:dyDescent="0.25">
      <c r="A13" s="72"/>
      <c r="B13" s="223"/>
      <c r="C13" s="183"/>
      <c r="D13" s="183"/>
      <c r="E13" s="183"/>
      <c r="F13" s="183"/>
      <c r="G13" s="223"/>
      <c r="H13" s="183"/>
      <c r="I13" s="183"/>
      <c r="J13" s="183"/>
      <c r="K13" s="183"/>
      <c r="L13" s="223"/>
      <c r="M13" s="183"/>
      <c r="N13" s="183"/>
      <c r="O13" s="183"/>
      <c r="P13" s="183"/>
      <c r="Q13" s="184"/>
    </row>
    <row r="14" spans="1:18" ht="25.5" x14ac:dyDescent="0.25">
      <c r="A14" s="170" t="s">
        <v>26</v>
      </c>
      <c r="B14" s="170" t="s">
        <v>32</v>
      </c>
      <c r="C14" s="170" t="s">
        <v>33</v>
      </c>
      <c r="D14" s="170" t="s">
        <v>34</v>
      </c>
      <c r="E14" s="170" t="s">
        <v>35</v>
      </c>
      <c r="F14" s="170" t="s">
        <v>36</v>
      </c>
      <c r="G14" s="170" t="s">
        <v>37</v>
      </c>
      <c r="H14" s="170" t="s">
        <v>38</v>
      </c>
      <c r="I14" s="170" t="s">
        <v>39</v>
      </c>
      <c r="J14" s="170" t="s">
        <v>40</v>
      </c>
      <c r="K14" s="170" t="s">
        <v>41</v>
      </c>
      <c r="L14" s="170" t="s">
        <v>42</v>
      </c>
      <c r="M14" s="183"/>
      <c r="N14" s="183"/>
      <c r="O14" s="183"/>
      <c r="P14" s="183"/>
      <c r="Q14" s="184"/>
    </row>
    <row r="15" spans="1:18" x14ac:dyDescent="0.25">
      <c r="A15" s="73" t="s">
        <v>27</v>
      </c>
      <c r="B15" s="181">
        <v>1194.4399999999998</v>
      </c>
      <c r="C15" s="181">
        <v>0.30000000000000004</v>
      </c>
      <c r="D15" s="181">
        <v>6.45</v>
      </c>
      <c r="E15" s="181">
        <v>19.07</v>
      </c>
      <c r="F15" s="181">
        <v>0.3</v>
      </c>
      <c r="G15" s="181">
        <v>0.44000000000000006</v>
      </c>
      <c r="H15" s="181">
        <v>16.88</v>
      </c>
      <c r="I15" s="181">
        <v>0.5</v>
      </c>
      <c r="J15" s="181">
        <v>50.109999999999992</v>
      </c>
      <c r="K15" s="181">
        <v>1.22</v>
      </c>
      <c r="L15" s="181">
        <v>19.47</v>
      </c>
      <c r="M15" s="183"/>
      <c r="N15" s="183"/>
      <c r="O15" s="183"/>
      <c r="P15" s="183"/>
      <c r="Q15" s="184"/>
    </row>
    <row r="16" spans="1:18" x14ac:dyDescent="0.25">
      <c r="A16" s="13" t="s">
        <v>25</v>
      </c>
      <c r="B16" s="171">
        <v>1486.25</v>
      </c>
      <c r="C16" s="171">
        <v>0.39</v>
      </c>
      <c r="D16" s="171">
        <v>7.9499999999999993</v>
      </c>
      <c r="E16" s="171">
        <v>22.27</v>
      </c>
      <c r="F16" s="171">
        <v>0.39</v>
      </c>
      <c r="G16" s="171">
        <v>0.58000000000000007</v>
      </c>
      <c r="H16" s="171">
        <v>20.09</v>
      </c>
      <c r="I16" s="171">
        <v>0.94</v>
      </c>
      <c r="J16" s="171">
        <v>63.54</v>
      </c>
      <c r="K16" s="171">
        <v>1.57</v>
      </c>
      <c r="L16" s="171">
        <v>20.75</v>
      </c>
      <c r="M16" s="183"/>
      <c r="N16" s="183"/>
      <c r="O16" s="183"/>
      <c r="P16" s="183"/>
      <c r="Q16" s="184"/>
    </row>
    <row r="17" spans="1:18" x14ac:dyDescent="0.25">
      <c r="A17" s="13" t="s">
        <v>28</v>
      </c>
      <c r="B17" s="171">
        <v>1835.7099999999998</v>
      </c>
      <c r="C17" s="171">
        <v>0.44</v>
      </c>
      <c r="D17" s="171">
        <v>9.33</v>
      </c>
      <c r="E17" s="171">
        <v>25.46</v>
      </c>
      <c r="F17" s="171">
        <v>0.41000000000000003</v>
      </c>
      <c r="G17" s="171">
        <v>0.61</v>
      </c>
      <c r="H17" s="171">
        <v>21.669999999999998</v>
      </c>
      <c r="I17" s="171">
        <v>1.02</v>
      </c>
      <c r="J17" s="171">
        <v>68.72</v>
      </c>
      <c r="K17" s="171">
        <v>1.69</v>
      </c>
      <c r="L17" s="171">
        <v>21.689999999999998</v>
      </c>
      <c r="M17" s="183"/>
      <c r="N17" s="183"/>
      <c r="O17" s="183"/>
      <c r="P17" s="183"/>
      <c r="Q17" s="184"/>
    </row>
    <row r="18" spans="1:18" ht="25.5" x14ac:dyDescent="0.25">
      <c r="A18" s="182" t="s">
        <v>29</v>
      </c>
      <c r="B18" s="182" t="s">
        <v>44</v>
      </c>
      <c r="C18" s="182" t="s">
        <v>45</v>
      </c>
      <c r="D18" s="182" t="s">
        <v>46</v>
      </c>
      <c r="E18" s="182" t="s">
        <v>47</v>
      </c>
      <c r="F18" s="182" t="s">
        <v>48</v>
      </c>
      <c r="G18" s="182" t="s">
        <v>49</v>
      </c>
      <c r="H18" s="183"/>
      <c r="I18" s="309" t="s">
        <v>43</v>
      </c>
      <c r="J18" s="309"/>
      <c r="K18" s="183"/>
      <c r="L18" s="184"/>
      <c r="M18" s="183"/>
      <c r="N18" s="183"/>
      <c r="O18" s="183"/>
      <c r="P18" s="183"/>
      <c r="Q18" s="184"/>
    </row>
    <row r="19" spans="1:18" x14ac:dyDescent="0.25">
      <c r="A19" s="13" t="s">
        <v>27</v>
      </c>
      <c r="B19" s="171">
        <v>945.85</v>
      </c>
      <c r="C19" s="171">
        <v>332.2</v>
      </c>
      <c r="D19" s="171">
        <v>84.22</v>
      </c>
      <c r="E19" s="171">
        <v>50.109999999999992</v>
      </c>
      <c r="F19" s="171">
        <v>50.109999999999992</v>
      </c>
      <c r="G19" s="171">
        <v>0.41</v>
      </c>
      <c r="H19" s="185"/>
      <c r="I19" s="304">
        <v>7.41</v>
      </c>
      <c r="J19" s="304"/>
      <c r="K19" s="183"/>
      <c r="L19" s="184"/>
      <c r="M19" s="183"/>
      <c r="N19" s="183"/>
      <c r="O19" s="183"/>
      <c r="P19" s="183"/>
      <c r="Q19" s="184"/>
      <c r="R19" s="192"/>
    </row>
    <row r="20" spans="1:18" x14ac:dyDescent="0.25">
      <c r="A20" s="13" t="s">
        <v>25</v>
      </c>
      <c r="B20" s="171">
        <v>1049.3</v>
      </c>
      <c r="C20" s="171">
        <v>237.4</v>
      </c>
      <c r="D20" s="171">
        <v>80.099999999999994</v>
      </c>
      <c r="E20" s="171">
        <v>629.21</v>
      </c>
      <c r="F20" s="171">
        <v>2.89</v>
      </c>
      <c r="G20" s="171">
        <v>0.56000000000000005</v>
      </c>
      <c r="H20" s="185"/>
      <c r="I20" s="304">
        <v>9.25</v>
      </c>
      <c r="J20" s="304"/>
      <c r="K20" s="183"/>
      <c r="L20" s="184"/>
      <c r="M20" s="183"/>
      <c r="N20" s="183"/>
      <c r="O20" s="183"/>
      <c r="P20" s="183"/>
      <c r="Q20" s="184"/>
    </row>
    <row r="21" spans="1:18" x14ac:dyDescent="0.25">
      <c r="A21" s="13" t="s">
        <v>28</v>
      </c>
      <c r="B21" s="171">
        <v>1264.06</v>
      </c>
      <c r="C21" s="171">
        <v>480.09</v>
      </c>
      <c r="D21" s="171">
        <v>113.08</v>
      </c>
      <c r="E21" s="171">
        <v>677.5</v>
      </c>
      <c r="F21" s="171">
        <v>3.1100000000000003</v>
      </c>
      <c r="G21" s="171">
        <v>0.6</v>
      </c>
      <c r="H21" s="185"/>
      <c r="I21" s="304">
        <v>10.3</v>
      </c>
      <c r="J21" s="304"/>
      <c r="K21" s="183"/>
      <c r="L21" s="184"/>
      <c r="M21" s="183"/>
      <c r="N21" s="183"/>
      <c r="O21" s="183"/>
      <c r="P21" s="183"/>
      <c r="Q21" s="184"/>
    </row>
    <row r="22" spans="1:18" x14ac:dyDescent="0.25">
      <c r="A22" s="74"/>
      <c r="B22" s="185"/>
      <c r="C22" s="185"/>
      <c r="D22" s="185"/>
      <c r="E22" s="185"/>
      <c r="F22" s="185"/>
      <c r="G22" s="185"/>
      <c r="H22" s="185"/>
      <c r="I22" s="185"/>
      <c r="J22" s="185"/>
      <c r="K22" s="183"/>
      <c r="L22" s="184"/>
      <c r="M22" s="183"/>
      <c r="N22" s="183"/>
      <c r="O22" s="183"/>
      <c r="P22" s="183"/>
      <c r="Q22" s="184"/>
    </row>
    <row r="23" spans="1:18" x14ac:dyDescent="0.25">
      <c r="A23" s="28"/>
      <c r="B23" s="185"/>
      <c r="C23" s="185"/>
      <c r="D23" s="185"/>
      <c r="E23" s="185"/>
      <c r="F23" s="185"/>
      <c r="G23" s="185"/>
      <c r="H23" s="185"/>
      <c r="I23" s="185"/>
      <c r="J23" s="185"/>
      <c r="K23" s="183"/>
      <c r="L23" s="184"/>
      <c r="M23" s="183"/>
      <c r="N23" s="183"/>
      <c r="O23" s="183"/>
      <c r="P23" s="183"/>
      <c r="Q23" s="253"/>
    </row>
    <row r="24" spans="1:18" x14ac:dyDescent="0.25">
      <c r="A24" s="28"/>
      <c r="B24" s="185"/>
      <c r="C24" s="185"/>
      <c r="D24" s="185"/>
      <c r="E24" s="185"/>
      <c r="F24" s="185"/>
      <c r="G24" s="185"/>
      <c r="H24" s="185"/>
      <c r="I24" s="185"/>
      <c r="J24" s="185"/>
      <c r="K24" s="183"/>
      <c r="L24" s="184"/>
      <c r="M24" s="183"/>
      <c r="N24" s="183"/>
      <c r="O24" s="183"/>
      <c r="P24" s="183"/>
      <c r="Q24" s="253"/>
    </row>
    <row r="25" spans="1:18" x14ac:dyDescent="0.25">
      <c r="A25" s="28"/>
      <c r="B25" s="185"/>
      <c r="C25" s="185"/>
      <c r="D25" s="185"/>
      <c r="E25" s="185"/>
      <c r="F25" s="185"/>
      <c r="G25" s="185"/>
      <c r="H25" s="185"/>
      <c r="I25" s="185"/>
      <c r="J25" s="185"/>
      <c r="K25" s="183"/>
      <c r="L25" s="184"/>
      <c r="M25" s="183"/>
      <c r="N25" s="183"/>
      <c r="O25" s="183"/>
      <c r="P25" s="183"/>
      <c r="Q25" s="253"/>
    </row>
    <row r="26" spans="1:18" x14ac:dyDescent="0.25">
      <c r="A26" s="28"/>
      <c r="B26" s="185"/>
      <c r="C26" s="185"/>
      <c r="D26" s="185"/>
      <c r="E26" s="185"/>
      <c r="F26" s="185"/>
      <c r="G26" s="185"/>
      <c r="H26" s="185"/>
      <c r="I26" s="185"/>
      <c r="J26" s="185"/>
      <c r="K26" s="183"/>
      <c r="L26" s="184"/>
      <c r="M26" s="183"/>
      <c r="N26" s="183"/>
      <c r="O26" s="183"/>
      <c r="P26" s="183"/>
      <c r="Q26" s="253"/>
    </row>
    <row r="27" spans="1:18" ht="15.4" customHeight="1" x14ac:dyDescent="0.25">
      <c r="A27" s="28"/>
      <c r="B27" s="185"/>
      <c r="C27" s="185"/>
      <c r="D27" s="185"/>
      <c r="E27" s="185"/>
      <c r="F27" s="185"/>
      <c r="G27" s="185"/>
      <c r="H27" s="185"/>
      <c r="I27" s="185"/>
      <c r="J27" s="185"/>
      <c r="K27" s="183"/>
      <c r="L27" s="184"/>
      <c r="M27" s="183"/>
      <c r="N27" s="183"/>
      <c r="O27" s="183"/>
      <c r="P27" s="183"/>
      <c r="Q27" s="253"/>
    </row>
    <row r="28" spans="1:18" ht="13.9" customHeight="1" x14ac:dyDescent="0.25">
      <c r="A28" s="28"/>
      <c r="B28" s="185"/>
      <c r="C28" s="185"/>
      <c r="D28" s="185"/>
      <c r="E28" s="185"/>
      <c r="F28" s="185"/>
      <c r="G28" s="185"/>
      <c r="H28" s="185"/>
      <c r="I28" s="185"/>
      <c r="J28" s="185"/>
      <c r="K28" s="183"/>
      <c r="L28" s="184"/>
      <c r="M28" s="183"/>
      <c r="N28" s="183"/>
      <c r="O28" s="183"/>
      <c r="P28" s="183"/>
      <c r="Q28" s="253"/>
    </row>
    <row r="29" spans="1:18" ht="13.9" customHeight="1" x14ac:dyDescent="0.25">
      <c r="A29" s="28"/>
      <c r="B29" s="185"/>
      <c r="C29" s="185"/>
      <c r="D29" s="185"/>
      <c r="E29" s="185"/>
      <c r="F29" s="185"/>
      <c r="G29" s="185"/>
      <c r="H29" s="185"/>
      <c r="I29" s="185"/>
      <c r="J29" s="185"/>
      <c r="K29" s="183"/>
      <c r="L29" s="184"/>
      <c r="M29" s="183"/>
      <c r="N29" s="183"/>
      <c r="O29" s="183"/>
      <c r="P29" s="183"/>
      <c r="Q29" s="253"/>
    </row>
    <row r="30" spans="1:18" ht="13.9" customHeight="1" x14ac:dyDescent="0.25">
      <c r="A30" s="28"/>
      <c r="B30" s="185"/>
      <c r="C30" s="185"/>
      <c r="D30" s="185"/>
      <c r="E30" s="185"/>
      <c r="F30" s="185"/>
      <c r="G30" s="185"/>
      <c r="H30" s="185"/>
      <c r="I30" s="185"/>
      <c r="J30" s="185"/>
      <c r="K30" s="183"/>
      <c r="L30" s="184"/>
      <c r="M30" s="183"/>
      <c r="N30" s="183"/>
      <c r="O30" s="183"/>
      <c r="P30" s="183"/>
      <c r="Q30" s="253"/>
    </row>
    <row r="31" spans="1:18" ht="15.4" customHeight="1" x14ac:dyDescent="0.25">
      <c r="A31" s="28"/>
      <c r="B31" s="185"/>
      <c r="C31" s="185"/>
      <c r="D31" s="185"/>
      <c r="E31" s="185"/>
      <c r="F31" s="185"/>
      <c r="G31" s="185"/>
      <c r="H31" s="185"/>
      <c r="I31" s="185"/>
      <c r="J31" s="185"/>
      <c r="K31" s="183"/>
      <c r="L31" s="184"/>
      <c r="M31" s="183"/>
      <c r="N31" s="183"/>
      <c r="O31" s="183"/>
      <c r="P31" s="183"/>
      <c r="Q31" s="253"/>
    </row>
    <row r="32" spans="1:18" ht="12" customHeight="1" x14ac:dyDescent="0.25">
      <c r="A32" s="192" t="s">
        <v>68</v>
      </c>
      <c r="B32" s="184"/>
      <c r="C32" s="184"/>
      <c r="D32" s="184"/>
      <c r="E32" s="184"/>
      <c r="F32" s="184"/>
      <c r="G32" s="184"/>
      <c r="H32" s="183"/>
      <c r="I32" s="183"/>
      <c r="J32" s="183"/>
      <c r="K32" s="183"/>
      <c r="L32" s="184"/>
      <c r="M32" s="183"/>
      <c r="N32" s="183"/>
      <c r="O32" s="183"/>
      <c r="P32" s="183"/>
      <c r="Q32" s="184"/>
    </row>
    <row r="33" spans="1:17" ht="15" customHeight="1" x14ac:dyDescent="0.25">
      <c r="A33" s="192" t="s">
        <v>6</v>
      </c>
      <c r="B33" s="184"/>
      <c r="C33" s="184"/>
      <c r="D33" s="184"/>
      <c r="E33" s="184"/>
      <c r="F33" s="223"/>
      <c r="G33" s="184"/>
      <c r="H33" s="184"/>
      <c r="I33" s="184"/>
      <c r="J33" s="184"/>
      <c r="K33" s="223"/>
      <c r="L33" s="184"/>
      <c r="M33" s="184"/>
      <c r="N33" s="184"/>
      <c r="O33" s="184"/>
      <c r="P33" s="223"/>
      <c r="Q33" s="184"/>
    </row>
    <row r="34" spans="1:17" x14ac:dyDescent="0.25">
      <c r="A34" s="83">
        <v>1</v>
      </c>
      <c r="B34" s="202">
        <v>2</v>
      </c>
      <c r="C34" s="202">
        <v>3</v>
      </c>
      <c r="D34" s="202">
        <v>4</v>
      </c>
      <c r="E34" s="202">
        <v>5</v>
      </c>
      <c r="F34" s="202">
        <v>6</v>
      </c>
      <c r="G34" s="202">
        <v>7</v>
      </c>
      <c r="H34" s="202">
        <v>8</v>
      </c>
      <c r="I34" s="202">
        <v>9</v>
      </c>
      <c r="J34" s="202">
        <v>10</v>
      </c>
      <c r="K34" s="202">
        <v>11</v>
      </c>
      <c r="L34" s="202">
        <v>12</v>
      </c>
      <c r="M34" s="202">
        <v>13</v>
      </c>
      <c r="N34" s="202">
        <v>14</v>
      </c>
      <c r="O34" s="202">
        <v>15</v>
      </c>
      <c r="P34" s="202">
        <v>16</v>
      </c>
      <c r="Q34" s="184"/>
    </row>
    <row r="35" spans="1:17" x14ac:dyDescent="0.25">
      <c r="A35" s="13" t="s">
        <v>81</v>
      </c>
      <c r="B35" s="170">
        <v>70</v>
      </c>
      <c r="C35" s="171">
        <v>15.2</v>
      </c>
      <c r="D35" s="171">
        <v>10.5</v>
      </c>
      <c r="E35" s="171">
        <v>7.6</v>
      </c>
      <c r="F35" s="171">
        <v>186.7</v>
      </c>
      <c r="G35" s="170">
        <v>90</v>
      </c>
      <c r="H35" s="171">
        <v>16</v>
      </c>
      <c r="I35" s="171">
        <v>12.9</v>
      </c>
      <c r="J35" s="171">
        <v>11.9</v>
      </c>
      <c r="K35" s="171">
        <v>227.7</v>
      </c>
      <c r="L35" s="170">
        <v>100</v>
      </c>
      <c r="M35" s="171">
        <v>19.5</v>
      </c>
      <c r="N35" s="171">
        <v>14.4</v>
      </c>
      <c r="O35" s="171">
        <v>15.1</v>
      </c>
      <c r="P35" s="171">
        <v>268</v>
      </c>
      <c r="Q35" s="184"/>
    </row>
    <row r="36" spans="1:17" x14ac:dyDescent="0.25">
      <c r="A36" s="13" t="s">
        <v>53</v>
      </c>
      <c r="B36" s="170">
        <v>20</v>
      </c>
      <c r="C36" s="171">
        <v>0.8</v>
      </c>
      <c r="D36" s="171">
        <v>1.9</v>
      </c>
      <c r="E36" s="171">
        <v>2.4</v>
      </c>
      <c r="F36" s="171">
        <f t="shared" ref="F36:F39" si="3">C36*4+D36*9+E36*4</f>
        <v>29.9</v>
      </c>
      <c r="G36" s="170">
        <v>20</v>
      </c>
      <c r="H36" s="171">
        <v>0.8</v>
      </c>
      <c r="I36" s="171">
        <v>1.9</v>
      </c>
      <c r="J36" s="171">
        <v>2.4</v>
      </c>
      <c r="K36" s="171">
        <f t="shared" ref="K36:K39" si="4">H36*4+I36*9+J36*4</f>
        <v>29.9</v>
      </c>
      <c r="L36" s="170">
        <v>20</v>
      </c>
      <c r="M36" s="171">
        <v>0.8</v>
      </c>
      <c r="N36" s="171">
        <v>1.9</v>
      </c>
      <c r="O36" s="171">
        <v>2.4</v>
      </c>
      <c r="P36" s="171">
        <f t="shared" ref="P36:P39" si="5">M36*4+N36*9+O36*4</f>
        <v>29.9</v>
      </c>
      <c r="Q36" s="184"/>
    </row>
    <row r="37" spans="1:17" x14ac:dyDescent="0.25">
      <c r="A37" s="13" t="s">
        <v>82</v>
      </c>
      <c r="B37" s="170">
        <v>130</v>
      </c>
      <c r="C37" s="171">
        <v>5.68</v>
      </c>
      <c r="D37" s="171">
        <v>5.73</v>
      </c>
      <c r="E37" s="171">
        <v>28.71</v>
      </c>
      <c r="F37" s="171">
        <f t="shared" si="3"/>
        <v>189.13</v>
      </c>
      <c r="G37" s="170">
        <v>150</v>
      </c>
      <c r="H37" s="171">
        <v>6.55</v>
      </c>
      <c r="I37" s="171">
        <v>5.97</v>
      </c>
      <c r="J37" s="171">
        <v>33.08</v>
      </c>
      <c r="K37" s="171">
        <f t="shared" si="4"/>
        <v>212.25</v>
      </c>
      <c r="L37" s="170">
        <v>180</v>
      </c>
      <c r="M37" s="171">
        <v>7.77</v>
      </c>
      <c r="N37" s="171">
        <v>6.31</v>
      </c>
      <c r="O37" s="171">
        <v>39.32</v>
      </c>
      <c r="P37" s="171">
        <f t="shared" si="5"/>
        <v>245.15</v>
      </c>
      <c r="Q37" s="184"/>
    </row>
    <row r="38" spans="1:17" x14ac:dyDescent="0.25">
      <c r="A38" s="13" t="s">
        <v>64</v>
      </c>
      <c r="B38" s="170">
        <v>200</v>
      </c>
      <c r="C38" s="171">
        <v>0.3</v>
      </c>
      <c r="D38" s="171">
        <v>0</v>
      </c>
      <c r="E38" s="171">
        <v>16.899999999999999</v>
      </c>
      <c r="F38" s="171">
        <f t="shared" si="3"/>
        <v>68.8</v>
      </c>
      <c r="G38" s="170">
        <v>200</v>
      </c>
      <c r="H38" s="171">
        <v>0.3</v>
      </c>
      <c r="I38" s="171">
        <v>0</v>
      </c>
      <c r="J38" s="171">
        <v>16.899999999999999</v>
      </c>
      <c r="K38" s="171">
        <f t="shared" si="4"/>
        <v>68.8</v>
      </c>
      <c r="L38" s="170">
        <v>200</v>
      </c>
      <c r="M38" s="171">
        <v>0.3</v>
      </c>
      <c r="N38" s="171">
        <v>0</v>
      </c>
      <c r="O38" s="171">
        <v>16.899999999999999</v>
      </c>
      <c r="P38" s="171">
        <f t="shared" si="5"/>
        <v>68.8</v>
      </c>
      <c r="Q38" s="184"/>
    </row>
    <row r="39" spans="1:17" ht="25.5" x14ac:dyDescent="0.25">
      <c r="A39" s="13" t="s">
        <v>83</v>
      </c>
      <c r="B39" s="170">
        <v>30</v>
      </c>
      <c r="C39" s="171">
        <v>2.2000000000000002</v>
      </c>
      <c r="D39" s="171">
        <v>0.3</v>
      </c>
      <c r="E39" s="171">
        <v>13.8</v>
      </c>
      <c r="F39" s="171">
        <f t="shared" si="3"/>
        <v>66.7</v>
      </c>
      <c r="G39" s="170">
        <v>50</v>
      </c>
      <c r="H39" s="171">
        <v>3</v>
      </c>
      <c r="I39" s="171">
        <v>0.4</v>
      </c>
      <c r="J39" s="171">
        <v>18.3</v>
      </c>
      <c r="K39" s="171">
        <f t="shared" si="4"/>
        <v>88.8</v>
      </c>
      <c r="L39" s="170">
        <v>50</v>
      </c>
      <c r="M39" s="171">
        <v>3</v>
      </c>
      <c r="N39" s="171">
        <v>0.4</v>
      </c>
      <c r="O39" s="171">
        <v>18.3</v>
      </c>
      <c r="P39" s="171">
        <f t="shared" si="5"/>
        <v>88.8</v>
      </c>
      <c r="Q39" s="184"/>
    </row>
    <row r="40" spans="1:17" x14ac:dyDescent="0.25">
      <c r="A40" s="70" t="s">
        <v>5</v>
      </c>
      <c r="B40" s="170"/>
      <c r="C40" s="175">
        <f>SUM(C35:C39)</f>
        <v>24.18</v>
      </c>
      <c r="D40" s="175">
        <f>SUM(D35:D39)</f>
        <v>18.430000000000003</v>
      </c>
      <c r="E40" s="175">
        <f>SUM(E35:E39)</f>
        <v>69.41</v>
      </c>
      <c r="F40" s="175">
        <f>SUM(F35:F39)</f>
        <v>541.23</v>
      </c>
      <c r="G40" s="170"/>
      <c r="H40" s="175">
        <f>SUM(H35:H39)</f>
        <v>26.650000000000002</v>
      </c>
      <c r="I40" s="175">
        <f>SUM(I35:I39)</f>
        <v>21.169999999999998</v>
      </c>
      <c r="J40" s="175">
        <f>SUM(J35:J39)</f>
        <v>82.58</v>
      </c>
      <c r="K40" s="175">
        <f>SUM(K35:K39)</f>
        <v>627.44999999999993</v>
      </c>
      <c r="L40" s="170"/>
      <c r="M40" s="175">
        <f>SUM(M35:M39)</f>
        <v>31.37</v>
      </c>
      <c r="N40" s="175">
        <f>SUM(N35:N39)</f>
        <v>23.009999999999998</v>
      </c>
      <c r="O40" s="175">
        <f>SUM(O35:O39)</f>
        <v>92.02</v>
      </c>
      <c r="P40" s="175">
        <f>SUM(P35:P39)</f>
        <v>700.64999999999986</v>
      </c>
      <c r="Q40" s="184"/>
    </row>
    <row r="41" spans="1:17" x14ac:dyDescent="0.25">
      <c r="A41" s="71" t="s">
        <v>24</v>
      </c>
      <c r="B41" s="177"/>
      <c r="C41" s="178">
        <f>C40*4/F40</f>
        <v>0.17870406296768471</v>
      </c>
      <c r="D41" s="178">
        <f>D40*9/F40</f>
        <v>0.30646859930159087</v>
      </c>
      <c r="E41" s="178">
        <f>E40*4/F40</f>
        <v>0.51297969439979307</v>
      </c>
      <c r="F41" s="178">
        <f>F40/2100</f>
        <v>0.25772857142857142</v>
      </c>
      <c r="G41" s="177"/>
      <c r="H41" s="178">
        <f>H40*4/K40</f>
        <v>0.16989401545939919</v>
      </c>
      <c r="I41" s="178">
        <f>I40*9/K40</f>
        <v>0.3036576619650968</v>
      </c>
      <c r="J41" s="178">
        <f>J40*4/K40</f>
        <v>0.52644832257550411</v>
      </c>
      <c r="K41" s="178">
        <f>K40/2450</f>
        <v>0.25610204081632648</v>
      </c>
      <c r="L41" s="177"/>
      <c r="M41" s="178">
        <f>M40*4/P40</f>
        <v>0.17909084421608509</v>
      </c>
      <c r="N41" s="178">
        <f>N40*9/P40</f>
        <v>0.29556840077071295</v>
      </c>
      <c r="O41" s="178">
        <f>O40*4/P40</f>
        <v>0.5253407550132021</v>
      </c>
      <c r="P41" s="178">
        <f>P40/2700</f>
        <v>0.25949999999999995</v>
      </c>
      <c r="Q41" s="184"/>
    </row>
    <row r="42" spans="1:17" x14ac:dyDescent="0.25">
      <c r="A42" s="72"/>
      <c r="B42" s="223"/>
      <c r="C42" s="183"/>
      <c r="D42" s="183"/>
      <c r="E42" s="183"/>
      <c r="F42" s="183"/>
      <c r="G42" s="223"/>
      <c r="H42" s="183"/>
      <c r="I42" s="183"/>
      <c r="J42" s="183"/>
      <c r="K42" s="183"/>
      <c r="L42" s="223"/>
      <c r="M42" s="183"/>
      <c r="N42" s="183"/>
      <c r="O42" s="183"/>
      <c r="P42" s="183"/>
      <c r="Q42" s="184"/>
    </row>
    <row r="43" spans="1:17" ht="25.5" x14ac:dyDescent="0.25">
      <c r="A43" s="170" t="s">
        <v>26</v>
      </c>
      <c r="B43" s="170" t="s">
        <v>32</v>
      </c>
      <c r="C43" s="170" t="s">
        <v>33</v>
      </c>
      <c r="D43" s="170" t="s">
        <v>34</v>
      </c>
      <c r="E43" s="170" t="s">
        <v>35</v>
      </c>
      <c r="F43" s="170" t="s">
        <v>36</v>
      </c>
      <c r="G43" s="170" t="s">
        <v>37</v>
      </c>
      <c r="H43" s="170" t="s">
        <v>38</v>
      </c>
      <c r="I43" s="170" t="s">
        <v>39</v>
      </c>
      <c r="J43" s="170" t="s">
        <v>40</v>
      </c>
      <c r="K43" s="170" t="s">
        <v>41</v>
      </c>
      <c r="L43" s="170" t="s">
        <v>42</v>
      </c>
      <c r="M43" s="183"/>
      <c r="N43" s="183"/>
      <c r="O43" s="183"/>
      <c r="P43" s="183"/>
      <c r="Q43" s="184"/>
    </row>
    <row r="44" spans="1:17" x14ac:dyDescent="0.25">
      <c r="A44" s="13" t="s">
        <v>27</v>
      </c>
      <c r="B44" s="171">
        <v>164.45</v>
      </c>
      <c r="C44" s="171">
        <v>0.71</v>
      </c>
      <c r="D44" s="171">
        <v>1.85</v>
      </c>
      <c r="E44" s="171">
        <v>21.22</v>
      </c>
      <c r="F44" s="171">
        <v>0.28000000000000003</v>
      </c>
      <c r="G44" s="171">
        <v>0.26</v>
      </c>
      <c r="H44" s="171">
        <v>9.3499999999999979</v>
      </c>
      <c r="I44" s="171">
        <v>0.5</v>
      </c>
      <c r="J44" s="171">
        <v>75.55</v>
      </c>
      <c r="K44" s="171">
        <v>1.74</v>
      </c>
      <c r="L44" s="171">
        <v>20.330000000000002</v>
      </c>
      <c r="M44" s="183"/>
      <c r="N44" s="183"/>
      <c r="O44" s="183"/>
      <c r="P44" s="183"/>
      <c r="Q44" s="184"/>
    </row>
    <row r="45" spans="1:17" x14ac:dyDescent="0.25">
      <c r="A45" s="13" t="s">
        <v>25</v>
      </c>
      <c r="B45" s="171">
        <v>178.73</v>
      </c>
      <c r="C45" s="171">
        <v>0.74</v>
      </c>
      <c r="D45" s="171">
        <v>2.02</v>
      </c>
      <c r="E45" s="171">
        <v>21.79</v>
      </c>
      <c r="F45" s="171">
        <v>0.34</v>
      </c>
      <c r="G45" s="171">
        <v>0.31999999999999995</v>
      </c>
      <c r="H45" s="171">
        <v>10.92</v>
      </c>
      <c r="I45" s="171">
        <v>0.59</v>
      </c>
      <c r="J45" s="171">
        <v>84.22999999999999</v>
      </c>
      <c r="K45" s="171">
        <v>2.0000000000000004</v>
      </c>
      <c r="L45" s="171">
        <v>21.11</v>
      </c>
      <c r="M45" s="183"/>
      <c r="N45" s="183"/>
      <c r="O45" s="183"/>
      <c r="P45" s="183"/>
      <c r="Q45" s="184"/>
    </row>
    <row r="46" spans="1:17" x14ac:dyDescent="0.25">
      <c r="A46" s="13" t="s">
        <v>28</v>
      </c>
      <c r="B46" s="171">
        <v>181.27</v>
      </c>
      <c r="C46" s="171">
        <v>0.79</v>
      </c>
      <c r="D46" s="171">
        <v>2.17</v>
      </c>
      <c r="E46" s="171">
        <v>22.009999999999998</v>
      </c>
      <c r="F46" s="171">
        <v>0.39</v>
      </c>
      <c r="G46" s="171">
        <v>0.33</v>
      </c>
      <c r="H46" s="171">
        <v>12.82</v>
      </c>
      <c r="I46" s="171">
        <v>0.69</v>
      </c>
      <c r="J46" s="171">
        <v>88.210000000000008</v>
      </c>
      <c r="K46" s="171">
        <v>2.35</v>
      </c>
      <c r="L46" s="171">
        <v>21.45</v>
      </c>
      <c r="M46" s="183"/>
      <c r="N46" s="183"/>
      <c r="O46" s="183"/>
      <c r="P46" s="183"/>
      <c r="Q46" s="184"/>
    </row>
    <row r="47" spans="1:17" ht="25.5" x14ac:dyDescent="0.25">
      <c r="A47" s="170" t="s">
        <v>29</v>
      </c>
      <c r="B47" s="170" t="s">
        <v>44</v>
      </c>
      <c r="C47" s="170" t="s">
        <v>45</v>
      </c>
      <c r="D47" s="170" t="s">
        <v>46</v>
      </c>
      <c r="E47" s="170" t="s">
        <v>47</v>
      </c>
      <c r="F47" s="170" t="s">
        <v>48</v>
      </c>
      <c r="G47" s="170" t="s">
        <v>49</v>
      </c>
      <c r="H47" s="183"/>
      <c r="I47" s="309" t="s">
        <v>43</v>
      </c>
      <c r="J47" s="309"/>
      <c r="K47" s="183"/>
      <c r="L47" s="184"/>
      <c r="M47" s="183"/>
      <c r="N47" s="183"/>
      <c r="O47" s="183"/>
      <c r="P47" s="183"/>
      <c r="Q47" s="184"/>
    </row>
    <row r="48" spans="1:17" ht="15" customHeight="1" x14ac:dyDescent="0.25">
      <c r="A48" s="13" t="s">
        <v>27</v>
      </c>
      <c r="B48" s="171">
        <v>695.76</v>
      </c>
      <c r="C48" s="171">
        <v>66.039999999999992</v>
      </c>
      <c r="D48" s="171">
        <v>56.179999999999993</v>
      </c>
      <c r="E48" s="171">
        <v>278.72000000000003</v>
      </c>
      <c r="F48" s="171">
        <v>3.2599999999999993</v>
      </c>
      <c r="G48" s="171">
        <v>0.26</v>
      </c>
      <c r="H48" s="185"/>
      <c r="I48" s="304">
        <v>7.73</v>
      </c>
      <c r="J48" s="304"/>
      <c r="K48" s="183"/>
      <c r="L48" s="184"/>
      <c r="M48" s="183"/>
      <c r="N48" s="183"/>
      <c r="O48" s="183"/>
      <c r="P48" s="183"/>
      <c r="Q48" s="184"/>
    </row>
    <row r="49" spans="1:17" ht="15" customHeight="1" x14ac:dyDescent="0.25">
      <c r="A49" s="13" t="s">
        <v>25</v>
      </c>
      <c r="B49" s="171">
        <v>812.7399999999999</v>
      </c>
      <c r="C49" s="171">
        <v>96.13000000000001</v>
      </c>
      <c r="D49" s="171">
        <v>68.91</v>
      </c>
      <c r="E49" s="171">
        <v>343.56</v>
      </c>
      <c r="F49" s="171">
        <v>3.7799999999999989</v>
      </c>
      <c r="G49" s="171">
        <v>0.39</v>
      </c>
      <c r="H49" s="185"/>
      <c r="I49" s="304">
        <v>9.15</v>
      </c>
      <c r="J49" s="304"/>
      <c r="K49" s="183"/>
      <c r="L49" s="184"/>
      <c r="M49" s="183"/>
      <c r="N49" s="183"/>
      <c r="O49" s="183"/>
      <c r="P49" s="183"/>
      <c r="Q49" s="184"/>
    </row>
    <row r="50" spans="1:17" ht="15" customHeight="1" x14ac:dyDescent="0.25">
      <c r="A50" s="13" t="s">
        <v>28</v>
      </c>
      <c r="B50" s="171">
        <v>898.81999999999994</v>
      </c>
      <c r="C50" s="171">
        <v>87.92</v>
      </c>
      <c r="D50" s="171">
        <v>77.069999999999993</v>
      </c>
      <c r="E50" s="171">
        <v>382.66999999999996</v>
      </c>
      <c r="F50" s="171">
        <v>4.34</v>
      </c>
      <c r="G50" s="171">
        <v>0.39</v>
      </c>
      <c r="H50" s="185"/>
      <c r="I50" s="304">
        <v>9.93</v>
      </c>
      <c r="J50" s="304"/>
      <c r="K50" s="183"/>
      <c r="L50" s="184"/>
      <c r="M50" s="183"/>
      <c r="N50" s="183"/>
      <c r="O50" s="183"/>
      <c r="P50" s="183"/>
      <c r="Q50" s="184"/>
    </row>
    <row r="51" spans="1:17" ht="15" customHeight="1" x14ac:dyDescent="0.25">
      <c r="A51" s="74"/>
      <c r="B51" s="185"/>
      <c r="C51" s="185"/>
      <c r="D51" s="185"/>
      <c r="E51" s="185"/>
      <c r="F51" s="185"/>
      <c r="G51" s="185"/>
      <c r="H51" s="185"/>
      <c r="I51" s="185"/>
      <c r="J51" s="185"/>
      <c r="K51" s="183"/>
      <c r="L51" s="184"/>
      <c r="M51" s="183"/>
      <c r="N51" s="183"/>
      <c r="O51" s="183"/>
      <c r="P51" s="183"/>
      <c r="Q51" s="184"/>
    </row>
    <row r="52" spans="1:17" ht="16.149999999999999" customHeight="1" x14ac:dyDescent="0.25">
      <c r="A52" s="28"/>
      <c r="B52" s="185"/>
      <c r="C52" s="185"/>
      <c r="D52" s="185"/>
      <c r="E52" s="185"/>
      <c r="F52" s="185"/>
      <c r="G52" s="185"/>
      <c r="H52" s="185"/>
      <c r="I52" s="185"/>
      <c r="J52" s="185"/>
      <c r="K52" s="183"/>
      <c r="L52" s="184"/>
      <c r="M52" s="183"/>
      <c r="N52" s="183"/>
      <c r="O52" s="183"/>
      <c r="P52" s="183"/>
      <c r="Q52" s="253"/>
    </row>
    <row r="53" spans="1:17" ht="15" customHeight="1" x14ac:dyDescent="0.25">
      <c r="A53" s="28"/>
      <c r="B53" s="185"/>
      <c r="C53" s="185"/>
      <c r="D53" s="185"/>
      <c r="E53" s="185"/>
      <c r="F53" s="185"/>
      <c r="G53" s="185"/>
      <c r="H53" s="185"/>
      <c r="I53" s="185"/>
      <c r="J53" s="185"/>
      <c r="K53" s="183"/>
      <c r="L53" s="184"/>
      <c r="M53" s="183"/>
      <c r="N53" s="183"/>
      <c r="O53" s="183"/>
      <c r="P53" s="183"/>
      <c r="Q53" s="253"/>
    </row>
    <row r="54" spans="1:17" x14ac:dyDescent="0.25">
      <c r="A54" s="28"/>
      <c r="B54" s="185"/>
      <c r="C54" s="185"/>
      <c r="D54" s="185"/>
      <c r="E54" s="185"/>
      <c r="F54" s="185"/>
      <c r="G54" s="185"/>
      <c r="H54" s="185"/>
      <c r="I54" s="185"/>
      <c r="J54" s="185"/>
      <c r="K54" s="183"/>
      <c r="L54" s="184"/>
      <c r="M54" s="183"/>
      <c r="N54" s="183"/>
      <c r="O54" s="183"/>
      <c r="P54" s="183"/>
      <c r="Q54" s="253"/>
    </row>
    <row r="55" spans="1:17" x14ac:dyDescent="0.25">
      <c r="A55" s="28"/>
      <c r="B55" s="185"/>
      <c r="C55" s="185"/>
      <c r="D55" s="185"/>
      <c r="E55" s="185"/>
      <c r="F55" s="185"/>
      <c r="G55" s="185"/>
      <c r="H55" s="185"/>
      <c r="I55" s="185"/>
      <c r="J55" s="185"/>
      <c r="K55" s="183"/>
      <c r="L55" s="184"/>
      <c r="M55" s="183"/>
      <c r="N55" s="183"/>
      <c r="O55" s="183"/>
      <c r="P55" s="183"/>
      <c r="Q55" s="253"/>
    </row>
    <row r="56" spans="1:17" x14ac:dyDescent="0.25">
      <c r="A56" s="28"/>
      <c r="B56" s="185"/>
      <c r="C56" s="185"/>
      <c r="D56" s="185"/>
      <c r="E56" s="185"/>
      <c r="F56" s="185"/>
      <c r="G56" s="185"/>
      <c r="H56" s="185"/>
      <c r="I56" s="185"/>
      <c r="J56" s="185"/>
      <c r="K56" s="183"/>
      <c r="L56" s="184"/>
      <c r="M56" s="183"/>
      <c r="N56" s="183"/>
      <c r="O56" s="183"/>
      <c r="P56" s="183"/>
      <c r="Q56" s="253"/>
    </row>
    <row r="57" spans="1:17" x14ac:dyDescent="0.25">
      <c r="A57" s="28"/>
      <c r="B57" s="185"/>
      <c r="C57" s="185"/>
      <c r="D57" s="185"/>
      <c r="E57" s="185"/>
      <c r="F57" s="185"/>
      <c r="G57" s="185"/>
      <c r="H57" s="185"/>
      <c r="I57" s="185"/>
      <c r="J57" s="185"/>
      <c r="K57" s="183"/>
      <c r="L57" s="184"/>
      <c r="M57" s="183"/>
      <c r="N57" s="183"/>
      <c r="O57" s="183"/>
      <c r="P57" s="183"/>
      <c r="Q57" s="253"/>
    </row>
    <row r="58" spans="1:17" x14ac:dyDescent="0.25">
      <c r="A58" s="28"/>
      <c r="B58" s="185"/>
      <c r="C58" s="185"/>
      <c r="D58" s="185"/>
      <c r="E58" s="185"/>
      <c r="F58" s="185"/>
      <c r="G58" s="185"/>
      <c r="H58" s="185"/>
      <c r="I58" s="185"/>
      <c r="J58" s="185"/>
      <c r="K58" s="183"/>
      <c r="L58" s="184"/>
      <c r="M58" s="183"/>
      <c r="N58" s="183"/>
      <c r="O58" s="183"/>
      <c r="P58" s="183"/>
      <c r="Q58" s="253"/>
    </row>
    <row r="59" spans="1:17" x14ac:dyDescent="0.25">
      <c r="A59" s="28"/>
      <c r="B59" s="185"/>
      <c r="C59" s="185"/>
      <c r="D59" s="185"/>
      <c r="E59" s="185"/>
      <c r="F59" s="185"/>
      <c r="G59" s="185"/>
      <c r="H59" s="185"/>
      <c r="I59" s="185"/>
      <c r="J59" s="185"/>
      <c r="K59" s="183"/>
      <c r="L59" s="184"/>
      <c r="M59" s="183"/>
      <c r="N59" s="183"/>
      <c r="O59" s="183"/>
      <c r="P59" s="183"/>
      <c r="Q59" s="253"/>
    </row>
    <row r="60" spans="1:17" x14ac:dyDescent="0.25">
      <c r="A60" s="28"/>
      <c r="B60" s="185"/>
      <c r="C60" s="185"/>
      <c r="D60" s="185"/>
      <c r="E60" s="185"/>
      <c r="F60" s="185"/>
      <c r="G60" s="185"/>
      <c r="H60" s="185"/>
      <c r="I60" s="185"/>
      <c r="J60" s="185"/>
      <c r="K60" s="183"/>
      <c r="L60" s="184"/>
      <c r="M60" s="183"/>
      <c r="N60" s="183"/>
      <c r="O60" s="183"/>
      <c r="P60" s="183"/>
      <c r="Q60" s="253"/>
    </row>
    <row r="61" spans="1:17" x14ac:dyDescent="0.25">
      <c r="A61" s="192" t="s">
        <v>68</v>
      </c>
      <c r="B61" s="184"/>
      <c r="C61" s="184"/>
      <c r="D61" s="184"/>
      <c r="E61" s="184"/>
      <c r="F61" s="184"/>
      <c r="G61" s="184"/>
      <c r="H61" s="183"/>
      <c r="I61" s="183"/>
      <c r="J61" s="183"/>
      <c r="K61" s="183"/>
      <c r="L61" s="223"/>
      <c r="M61" s="183"/>
      <c r="N61" s="183"/>
      <c r="O61" s="183"/>
      <c r="P61" s="183"/>
      <c r="Q61" s="184"/>
    </row>
    <row r="62" spans="1:17" x14ac:dyDescent="0.25">
      <c r="A62" s="192" t="s">
        <v>7</v>
      </c>
      <c r="B62" s="184"/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</row>
    <row r="63" spans="1:17" x14ac:dyDescent="0.25">
      <c r="A63" s="84">
        <v>1</v>
      </c>
      <c r="B63" s="202">
        <v>2</v>
      </c>
      <c r="C63" s="202">
        <v>3</v>
      </c>
      <c r="D63" s="202">
        <v>4</v>
      </c>
      <c r="E63" s="202">
        <v>5</v>
      </c>
      <c r="F63" s="202">
        <v>6</v>
      </c>
      <c r="G63" s="202">
        <v>7</v>
      </c>
      <c r="H63" s="202">
        <v>8</v>
      </c>
      <c r="I63" s="202">
        <v>9</v>
      </c>
      <c r="J63" s="202">
        <v>10</v>
      </c>
      <c r="K63" s="202">
        <v>11</v>
      </c>
      <c r="L63" s="202">
        <v>12</v>
      </c>
      <c r="M63" s="202">
        <v>13</v>
      </c>
      <c r="N63" s="202">
        <v>14</v>
      </c>
      <c r="O63" s="202">
        <v>15</v>
      </c>
      <c r="P63" s="202">
        <v>16</v>
      </c>
      <c r="Q63" s="184"/>
    </row>
    <row r="64" spans="1:17" ht="25.5" x14ac:dyDescent="0.25">
      <c r="A64" s="8" t="s">
        <v>204</v>
      </c>
      <c r="B64" s="283">
        <v>30</v>
      </c>
      <c r="C64" s="282">
        <v>0.3</v>
      </c>
      <c r="D64" s="282">
        <v>0.1</v>
      </c>
      <c r="E64" s="282">
        <v>2</v>
      </c>
      <c r="F64" s="85">
        <f t="shared" ref="F64" si="6">C64*4+D64*9+E64*4</f>
        <v>10.1</v>
      </c>
      <c r="G64" s="283">
        <v>40</v>
      </c>
      <c r="H64" s="282">
        <v>0.4</v>
      </c>
      <c r="I64" s="282">
        <v>0.1</v>
      </c>
      <c r="J64" s="282">
        <v>2.2999999999999998</v>
      </c>
      <c r="K64" s="85">
        <f t="shared" ref="K64" si="7">H64*4+I64*9+J64*4</f>
        <v>11.7</v>
      </c>
      <c r="L64" s="283">
        <v>50</v>
      </c>
      <c r="M64" s="282">
        <v>0.53</v>
      </c>
      <c r="N64" s="282">
        <v>0.14000000000000001</v>
      </c>
      <c r="O64" s="282">
        <v>3.21</v>
      </c>
      <c r="P64" s="85">
        <f t="shared" ref="P64" si="8">M64*4+N64*9+O64*4</f>
        <v>16.22</v>
      </c>
      <c r="Q64" s="184"/>
    </row>
    <row r="65" spans="1:17" ht="25.5" x14ac:dyDescent="0.25">
      <c r="A65" s="128" t="s">
        <v>84</v>
      </c>
      <c r="B65" s="114">
        <v>70</v>
      </c>
      <c r="C65" s="115">
        <v>18.7</v>
      </c>
      <c r="D65" s="115">
        <v>5.0999999999999996</v>
      </c>
      <c r="E65" s="115">
        <v>9</v>
      </c>
      <c r="F65" s="115">
        <f t="shared" ref="F65:F69" si="9">C65*4+D65*9+E65*4</f>
        <v>156.69999999999999</v>
      </c>
      <c r="G65" s="114">
        <v>90</v>
      </c>
      <c r="H65" s="115">
        <v>21.5</v>
      </c>
      <c r="I65" s="115">
        <v>6.8</v>
      </c>
      <c r="J65" s="115">
        <v>15.8</v>
      </c>
      <c r="K65" s="115">
        <f t="shared" ref="K65:K69" si="10">H65*4+I65*9+J65*4</f>
        <v>210.39999999999998</v>
      </c>
      <c r="L65" s="245">
        <v>100</v>
      </c>
      <c r="M65" s="115">
        <v>23.9</v>
      </c>
      <c r="N65" s="115">
        <v>7.2</v>
      </c>
      <c r="O65" s="115">
        <v>17.600000000000001</v>
      </c>
      <c r="P65" s="115">
        <f t="shared" ref="P65:P69" si="11">M65*4+N65*9+O65*4</f>
        <v>230.79999999999998</v>
      </c>
      <c r="Q65" s="184"/>
    </row>
    <row r="66" spans="1:17" x14ac:dyDescent="0.25">
      <c r="A66" s="141" t="s">
        <v>89</v>
      </c>
      <c r="B66" s="114">
        <v>20</v>
      </c>
      <c r="C66" s="115">
        <v>0.49</v>
      </c>
      <c r="D66" s="115">
        <v>3.68</v>
      </c>
      <c r="E66" s="115">
        <v>1.8</v>
      </c>
      <c r="F66" s="115">
        <v>42</v>
      </c>
      <c r="G66" s="114">
        <v>20</v>
      </c>
      <c r="H66" s="115">
        <v>0.49</v>
      </c>
      <c r="I66" s="115">
        <v>3.68</v>
      </c>
      <c r="J66" s="115">
        <v>1.8</v>
      </c>
      <c r="K66" s="115">
        <v>42</v>
      </c>
      <c r="L66" s="114">
        <v>20</v>
      </c>
      <c r="M66" s="115">
        <v>0.49</v>
      </c>
      <c r="N66" s="115">
        <v>3.68</v>
      </c>
      <c r="O66" s="115">
        <v>1.8</v>
      </c>
      <c r="P66" s="115">
        <v>42</v>
      </c>
      <c r="Q66" s="184"/>
    </row>
    <row r="67" spans="1:17" ht="25.5" x14ac:dyDescent="0.25">
      <c r="A67" s="91" t="s">
        <v>91</v>
      </c>
      <c r="B67" s="19">
        <v>130</v>
      </c>
      <c r="C67" s="282">
        <v>7</v>
      </c>
      <c r="D67" s="282">
        <v>4.8</v>
      </c>
      <c r="E67" s="282">
        <v>26.02</v>
      </c>
      <c r="F67" s="85">
        <f t="shared" ref="F67" si="12">C67*4+D67*9+E67*4</f>
        <v>175.27999999999997</v>
      </c>
      <c r="G67" s="19">
        <v>150</v>
      </c>
      <c r="H67" s="282">
        <v>9.6999999999999993</v>
      </c>
      <c r="I67" s="282">
        <v>5.8</v>
      </c>
      <c r="J67" s="282">
        <v>30</v>
      </c>
      <c r="K67" s="85">
        <f t="shared" ref="K67" si="13">H67*4+I67*9+J67*4</f>
        <v>211</v>
      </c>
      <c r="L67" s="19">
        <v>180</v>
      </c>
      <c r="M67" s="282">
        <v>10.5</v>
      </c>
      <c r="N67" s="282">
        <v>7.2</v>
      </c>
      <c r="O67" s="282">
        <v>35.200000000000003</v>
      </c>
      <c r="P67" s="85">
        <f t="shared" ref="P67" si="14">M67*4+N67*9+O67*4</f>
        <v>247.60000000000002</v>
      </c>
      <c r="Q67" s="184"/>
    </row>
    <row r="68" spans="1:17" x14ac:dyDescent="0.25">
      <c r="A68" s="128" t="s">
        <v>143</v>
      </c>
      <c r="B68" s="247">
        <v>200</v>
      </c>
      <c r="C68" s="248">
        <v>0.3</v>
      </c>
      <c r="D68" s="248">
        <v>0.1</v>
      </c>
      <c r="E68" s="248">
        <v>15.6</v>
      </c>
      <c r="F68" s="115">
        <v>68.5</v>
      </c>
      <c r="G68" s="245">
        <v>200</v>
      </c>
      <c r="H68" s="248">
        <v>0.3</v>
      </c>
      <c r="I68" s="248">
        <v>0.1</v>
      </c>
      <c r="J68" s="248">
        <v>15.6</v>
      </c>
      <c r="K68" s="115">
        <v>68.5</v>
      </c>
      <c r="L68" s="245">
        <v>200</v>
      </c>
      <c r="M68" s="248">
        <v>0.3</v>
      </c>
      <c r="N68" s="248">
        <v>0.1</v>
      </c>
      <c r="O68" s="248">
        <v>15.6</v>
      </c>
      <c r="P68" s="115">
        <v>68.5</v>
      </c>
      <c r="Q68" s="184"/>
    </row>
    <row r="69" spans="1:17" ht="15" customHeight="1" x14ac:dyDescent="0.25">
      <c r="A69" s="13" t="s">
        <v>80</v>
      </c>
      <c r="B69" s="170">
        <v>30</v>
      </c>
      <c r="C69" s="171">
        <v>2.2000000000000002</v>
      </c>
      <c r="D69" s="171">
        <v>0.3</v>
      </c>
      <c r="E69" s="171">
        <v>13.8</v>
      </c>
      <c r="F69" s="171">
        <f t="shared" si="9"/>
        <v>66.7</v>
      </c>
      <c r="G69" s="170">
        <v>50</v>
      </c>
      <c r="H69" s="171">
        <v>3</v>
      </c>
      <c r="I69" s="171">
        <v>0.4</v>
      </c>
      <c r="J69" s="171">
        <v>18.3</v>
      </c>
      <c r="K69" s="171">
        <f t="shared" si="10"/>
        <v>88.8</v>
      </c>
      <c r="L69" s="170">
        <v>50</v>
      </c>
      <c r="M69" s="171">
        <v>3</v>
      </c>
      <c r="N69" s="171">
        <v>0.4</v>
      </c>
      <c r="O69" s="171">
        <v>18.3</v>
      </c>
      <c r="P69" s="171">
        <f t="shared" si="11"/>
        <v>88.8</v>
      </c>
      <c r="Q69" s="184"/>
    </row>
    <row r="70" spans="1:17" ht="15" customHeight="1" x14ac:dyDescent="0.25">
      <c r="A70" s="70" t="s">
        <v>5</v>
      </c>
      <c r="B70" s="170"/>
      <c r="C70" s="175">
        <f>SUM(C65:C69)</f>
        <v>28.689999999999998</v>
      </c>
      <c r="D70" s="175">
        <f>SUM(D65:D69)</f>
        <v>13.979999999999999</v>
      </c>
      <c r="E70" s="175">
        <f>SUM(E65:E69)</f>
        <v>66.22</v>
      </c>
      <c r="F70" s="175">
        <f>SUM(F65:F69)</f>
        <v>509.17999999999995</v>
      </c>
      <c r="G70" s="170"/>
      <c r="H70" s="175">
        <f>SUM(H65:H69)</f>
        <v>34.989999999999995</v>
      </c>
      <c r="I70" s="175">
        <f>SUM(I65:I69)</f>
        <v>16.78</v>
      </c>
      <c r="J70" s="175">
        <f>SUM(J65:J69)</f>
        <v>81.5</v>
      </c>
      <c r="K70" s="175">
        <f>SUM(K65:K69)</f>
        <v>620.69999999999993</v>
      </c>
      <c r="L70" s="170"/>
      <c r="M70" s="175">
        <f>SUM(M65:M69)</f>
        <v>38.19</v>
      </c>
      <c r="N70" s="175">
        <f>SUM(N65:N69)</f>
        <v>18.580000000000002</v>
      </c>
      <c r="O70" s="175">
        <f>SUM(O65:O69)</f>
        <v>88.5</v>
      </c>
      <c r="P70" s="175">
        <f>SUM(P65:P69)</f>
        <v>677.69999999999993</v>
      </c>
      <c r="Q70" s="184"/>
    </row>
    <row r="71" spans="1:17" ht="15" customHeight="1" x14ac:dyDescent="0.25">
      <c r="A71" s="71" t="s">
        <v>24</v>
      </c>
      <c r="B71" s="177"/>
      <c r="C71" s="178">
        <f>C70*4/F70</f>
        <v>0.22538198672375193</v>
      </c>
      <c r="D71" s="178">
        <f>D70*9/F70</f>
        <v>0.24710318551396365</v>
      </c>
      <c r="E71" s="178">
        <f>E70*4/F70</f>
        <v>0.52020896343139955</v>
      </c>
      <c r="F71" s="179">
        <f>F70/2100</f>
        <v>0.24246666666666664</v>
      </c>
      <c r="G71" s="177"/>
      <c r="H71" s="178">
        <f>H70*4/K70</f>
        <v>0.22548735298856129</v>
      </c>
      <c r="I71" s="178">
        <f>I70*9/K70</f>
        <v>0.24330594490091836</v>
      </c>
      <c r="J71" s="178">
        <f>J70*4/K70</f>
        <v>0.52521346866441121</v>
      </c>
      <c r="K71" s="178">
        <f>K70/2450</f>
        <v>0.25334693877551018</v>
      </c>
      <c r="L71" s="177"/>
      <c r="M71" s="178">
        <f>M70*4/P70</f>
        <v>0.22540947321823818</v>
      </c>
      <c r="N71" s="178">
        <f>N70*9/P70</f>
        <v>0.24674634794156713</v>
      </c>
      <c r="O71" s="178">
        <f>O70*4/P70</f>
        <v>0.52235502434705627</v>
      </c>
      <c r="P71" s="178">
        <f>P70/2700</f>
        <v>0.251</v>
      </c>
      <c r="Q71" s="184"/>
    </row>
    <row r="72" spans="1:17" ht="15" customHeight="1" x14ac:dyDescent="0.25">
      <c r="A72" s="72"/>
      <c r="B72" s="223"/>
      <c r="C72" s="183"/>
      <c r="D72" s="183"/>
      <c r="E72" s="183"/>
      <c r="F72" s="183"/>
      <c r="G72" s="223"/>
      <c r="H72" s="183"/>
      <c r="I72" s="183"/>
      <c r="J72" s="183"/>
      <c r="K72" s="183"/>
      <c r="L72" s="223"/>
      <c r="M72" s="183"/>
      <c r="N72" s="183"/>
      <c r="O72" s="183"/>
      <c r="P72" s="183"/>
      <c r="Q72" s="184"/>
    </row>
    <row r="73" spans="1:17" ht="25.5" customHeight="1" x14ac:dyDescent="0.25">
      <c r="A73" s="170" t="s">
        <v>26</v>
      </c>
      <c r="B73" s="170" t="s">
        <v>32</v>
      </c>
      <c r="C73" s="170" t="s">
        <v>33</v>
      </c>
      <c r="D73" s="170" t="s">
        <v>34</v>
      </c>
      <c r="E73" s="170" t="s">
        <v>35</v>
      </c>
      <c r="F73" s="170" t="s">
        <v>36</v>
      </c>
      <c r="G73" s="170" t="s">
        <v>37</v>
      </c>
      <c r="H73" s="170" t="s">
        <v>38</v>
      </c>
      <c r="I73" s="170" t="s">
        <v>39</v>
      </c>
      <c r="J73" s="170" t="s">
        <v>40</v>
      </c>
      <c r="K73" s="170" t="s">
        <v>41</v>
      </c>
      <c r="L73" s="170" t="s">
        <v>42</v>
      </c>
      <c r="M73" s="183"/>
      <c r="N73" s="183"/>
      <c r="O73" s="183"/>
      <c r="P73" s="183"/>
      <c r="Q73" s="184"/>
    </row>
    <row r="74" spans="1:17" ht="15" customHeight="1" x14ac:dyDescent="0.25">
      <c r="A74" s="13" t="s">
        <v>27</v>
      </c>
      <c r="B74" s="171">
        <v>503.90000000000003</v>
      </c>
      <c r="C74" s="171">
        <v>0.65</v>
      </c>
      <c r="D74" s="171">
        <v>1.71</v>
      </c>
      <c r="E74" s="171">
        <v>81.240000000000009</v>
      </c>
      <c r="F74" s="171">
        <v>0.66</v>
      </c>
      <c r="G74" s="171">
        <v>0.37</v>
      </c>
      <c r="H74" s="171">
        <v>16.509999999999998</v>
      </c>
      <c r="I74" s="171">
        <v>0.56999999999999995</v>
      </c>
      <c r="J74" s="171">
        <v>132.6</v>
      </c>
      <c r="K74" s="171">
        <v>0.61</v>
      </c>
      <c r="L74" s="171">
        <v>25.11</v>
      </c>
      <c r="M74" s="183"/>
      <c r="N74" s="183"/>
      <c r="O74" s="183"/>
      <c r="P74" s="183"/>
      <c r="Q74" s="184"/>
    </row>
    <row r="75" spans="1:17" ht="17.649999999999999" customHeight="1" x14ac:dyDescent="0.25">
      <c r="A75" s="13" t="s">
        <v>25</v>
      </c>
      <c r="B75" s="171">
        <v>514.83000000000004</v>
      </c>
      <c r="C75" s="171">
        <v>0.67</v>
      </c>
      <c r="D75" s="171">
        <v>1.87</v>
      </c>
      <c r="E75" s="171">
        <v>89.62</v>
      </c>
      <c r="F75" s="171">
        <v>0.78000000000000014</v>
      </c>
      <c r="G75" s="171">
        <v>0.42000000000000004</v>
      </c>
      <c r="H75" s="171">
        <v>19.489999999999998</v>
      </c>
      <c r="I75" s="171">
        <v>0.65</v>
      </c>
      <c r="J75" s="171">
        <v>154.19999999999996</v>
      </c>
      <c r="K75" s="171">
        <v>0.66</v>
      </c>
      <c r="L75" s="171">
        <v>25.29</v>
      </c>
      <c r="M75" s="183"/>
      <c r="N75" s="183"/>
      <c r="O75" s="183"/>
      <c r="P75" s="183"/>
      <c r="Q75" s="184"/>
    </row>
    <row r="76" spans="1:17" ht="15" customHeight="1" x14ac:dyDescent="0.25">
      <c r="A76" s="13" t="s">
        <v>28</v>
      </c>
      <c r="B76" s="171">
        <v>526.41999999999996</v>
      </c>
      <c r="C76" s="171">
        <v>0.68</v>
      </c>
      <c r="D76" s="171">
        <v>1.98</v>
      </c>
      <c r="E76" s="171">
        <v>101.88999999999999</v>
      </c>
      <c r="F76" s="171">
        <v>0.92</v>
      </c>
      <c r="G76" s="171">
        <v>0.48000000000000004</v>
      </c>
      <c r="H76" s="171">
        <v>22.51</v>
      </c>
      <c r="I76" s="171">
        <v>0.74</v>
      </c>
      <c r="J76" s="171">
        <v>179.18999999999997</v>
      </c>
      <c r="K76" s="171">
        <v>0.71000000000000008</v>
      </c>
      <c r="L76" s="171">
        <v>25.54</v>
      </c>
      <c r="M76" s="183"/>
      <c r="N76" s="183"/>
      <c r="O76" s="183"/>
      <c r="P76" s="183"/>
      <c r="Q76" s="184"/>
    </row>
    <row r="77" spans="1:17" ht="25.5" x14ac:dyDescent="0.25">
      <c r="A77" s="170" t="s">
        <v>29</v>
      </c>
      <c r="B77" s="182" t="s">
        <v>44</v>
      </c>
      <c r="C77" s="182" t="s">
        <v>45</v>
      </c>
      <c r="D77" s="182" t="s">
        <v>46</v>
      </c>
      <c r="E77" s="182" t="s">
        <v>47</v>
      </c>
      <c r="F77" s="182" t="s">
        <v>48</v>
      </c>
      <c r="G77" s="182" t="s">
        <v>49</v>
      </c>
      <c r="H77" s="183"/>
      <c r="I77" s="309" t="s">
        <v>43</v>
      </c>
      <c r="J77" s="309"/>
      <c r="K77" s="183"/>
      <c r="L77" s="184"/>
      <c r="M77" s="183"/>
      <c r="N77" s="183"/>
      <c r="O77" s="183"/>
      <c r="P77" s="183"/>
      <c r="Q77" s="184"/>
    </row>
    <row r="78" spans="1:17" x14ac:dyDescent="0.25">
      <c r="A78" s="13" t="s">
        <v>27</v>
      </c>
      <c r="B78" s="171">
        <v>1093.21</v>
      </c>
      <c r="C78" s="171">
        <v>92.70999999999998</v>
      </c>
      <c r="D78" s="171">
        <v>115.51</v>
      </c>
      <c r="E78" s="171">
        <v>459.68</v>
      </c>
      <c r="F78" s="171">
        <v>4.91</v>
      </c>
      <c r="G78" s="171">
        <v>0.3</v>
      </c>
      <c r="H78" s="185"/>
      <c r="I78" s="304">
        <v>14.52</v>
      </c>
      <c r="J78" s="304"/>
      <c r="K78" s="183"/>
      <c r="L78" s="184"/>
      <c r="M78" s="183"/>
      <c r="N78" s="183"/>
      <c r="O78" s="183"/>
      <c r="P78" s="183"/>
      <c r="Q78" s="184"/>
    </row>
    <row r="79" spans="1:17" x14ac:dyDescent="0.25">
      <c r="A79" s="13" t="s">
        <v>25</v>
      </c>
      <c r="B79" s="171">
        <v>1267.8799999999999</v>
      </c>
      <c r="C79" s="171">
        <v>106.44999999999997</v>
      </c>
      <c r="D79" s="171">
        <v>137.25999999999996</v>
      </c>
      <c r="E79" s="171">
        <v>544.76</v>
      </c>
      <c r="F79" s="171">
        <v>5.81</v>
      </c>
      <c r="G79" s="171">
        <v>0.43</v>
      </c>
      <c r="H79" s="185"/>
      <c r="I79" s="304">
        <v>17.48</v>
      </c>
      <c r="J79" s="304"/>
      <c r="K79" s="183"/>
      <c r="L79" s="184"/>
      <c r="M79" s="183"/>
      <c r="N79" s="183"/>
      <c r="O79" s="183"/>
      <c r="P79" s="183"/>
      <c r="Q79" s="184"/>
    </row>
    <row r="80" spans="1:17" x14ac:dyDescent="0.25">
      <c r="A80" s="13" t="s">
        <v>28</v>
      </c>
      <c r="B80" s="171">
        <v>1458.84</v>
      </c>
      <c r="C80" s="171">
        <v>118.05999999999999</v>
      </c>
      <c r="D80" s="171">
        <v>159.63999999999996</v>
      </c>
      <c r="E80" s="171">
        <v>626.74</v>
      </c>
      <c r="F80" s="171">
        <v>6.76</v>
      </c>
      <c r="G80" s="171">
        <v>0.74</v>
      </c>
      <c r="H80" s="185"/>
      <c r="I80" s="304">
        <v>20.29</v>
      </c>
      <c r="J80" s="304"/>
      <c r="K80" s="183"/>
      <c r="L80" s="184"/>
      <c r="M80" s="183"/>
      <c r="N80" s="183"/>
      <c r="O80" s="183"/>
      <c r="P80" s="183"/>
      <c r="Q80" s="184"/>
    </row>
    <row r="81" spans="1:18" x14ac:dyDescent="0.25">
      <c r="A81" s="74"/>
      <c r="B81" s="185"/>
      <c r="C81" s="185"/>
      <c r="D81" s="185"/>
      <c r="E81" s="185"/>
      <c r="F81" s="185"/>
      <c r="G81" s="185"/>
      <c r="H81" s="185"/>
      <c r="I81" s="185"/>
      <c r="J81" s="185"/>
      <c r="K81" s="183"/>
      <c r="L81" s="184"/>
      <c r="M81" s="183"/>
      <c r="N81" s="183"/>
      <c r="O81" s="183"/>
      <c r="P81" s="183"/>
      <c r="Q81" s="184"/>
    </row>
    <row r="82" spans="1:18" x14ac:dyDescent="0.25">
      <c r="A82" s="28"/>
      <c r="B82" s="185"/>
      <c r="C82" s="185"/>
      <c r="D82" s="185"/>
      <c r="E82" s="185"/>
      <c r="F82" s="185"/>
      <c r="G82" s="185"/>
      <c r="H82" s="185"/>
      <c r="I82" s="185"/>
      <c r="J82" s="185"/>
      <c r="K82" s="183"/>
      <c r="L82" s="184"/>
      <c r="M82" s="183"/>
      <c r="N82" s="183"/>
      <c r="O82" s="183"/>
      <c r="P82" s="183"/>
      <c r="Q82" s="253"/>
    </row>
    <row r="83" spans="1:18" x14ac:dyDescent="0.25">
      <c r="A83" s="28"/>
      <c r="B83" s="185"/>
      <c r="C83" s="185"/>
      <c r="D83" s="185"/>
      <c r="E83" s="185"/>
      <c r="F83" s="185"/>
      <c r="G83" s="185"/>
      <c r="H83" s="185"/>
      <c r="I83" s="185"/>
      <c r="J83" s="185"/>
      <c r="K83" s="183"/>
      <c r="L83" s="184"/>
      <c r="M83" s="183"/>
      <c r="N83" s="183"/>
      <c r="O83" s="183"/>
      <c r="P83" s="183"/>
      <c r="Q83" s="253"/>
    </row>
    <row r="84" spans="1:18" x14ac:dyDescent="0.25">
      <c r="A84" s="28"/>
      <c r="B84" s="185"/>
      <c r="C84" s="185"/>
      <c r="D84" s="185"/>
      <c r="E84" s="185"/>
      <c r="F84" s="185"/>
      <c r="G84" s="185"/>
      <c r="H84" s="185"/>
      <c r="I84" s="185"/>
      <c r="J84" s="185"/>
      <c r="K84" s="183"/>
      <c r="L84" s="184"/>
      <c r="M84" s="183"/>
      <c r="N84" s="183"/>
      <c r="O84" s="183"/>
      <c r="P84" s="183"/>
      <c r="Q84" s="253"/>
    </row>
    <row r="85" spans="1:18" x14ac:dyDescent="0.25">
      <c r="A85" s="28"/>
      <c r="B85" s="185"/>
      <c r="C85" s="185"/>
      <c r="D85" s="185"/>
      <c r="E85" s="185"/>
      <c r="F85" s="185"/>
      <c r="G85" s="185"/>
      <c r="H85" s="185"/>
      <c r="I85" s="185"/>
      <c r="J85" s="185"/>
      <c r="K85" s="183"/>
      <c r="L85" s="184"/>
      <c r="M85" s="183"/>
      <c r="N85" s="183"/>
      <c r="O85" s="183"/>
      <c r="P85" s="183"/>
      <c r="Q85" s="253"/>
    </row>
    <row r="86" spans="1:18" x14ac:dyDescent="0.25">
      <c r="A86" s="28"/>
      <c r="B86" s="185"/>
      <c r="C86" s="185"/>
      <c r="D86" s="185"/>
      <c r="E86" s="185"/>
      <c r="F86" s="185"/>
      <c r="G86" s="185"/>
      <c r="H86" s="185"/>
      <c r="I86" s="185"/>
      <c r="J86" s="185"/>
      <c r="K86" s="183"/>
      <c r="L86" s="184"/>
      <c r="M86" s="183"/>
      <c r="N86" s="183"/>
      <c r="O86" s="183"/>
      <c r="P86" s="183"/>
      <c r="Q86" s="253"/>
    </row>
    <row r="87" spans="1:18" x14ac:dyDescent="0.25">
      <c r="A87" s="28"/>
      <c r="B87" s="185"/>
      <c r="C87" s="185"/>
      <c r="D87" s="185"/>
      <c r="E87" s="185"/>
      <c r="F87" s="185"/>
      <c r="G87" s="185"/>
      <c r="H87" s="185"/>
      <c r="I87" s="185"/>
      <c r="J87" s="185"/>
      <c r="K87" s="183"/>
      <c r="L87" s="184"/>
      <c r="M87" s="183"/>
      <c r="N87" s="183"/>
      <c r="O87" s="183"/>
      <c r="P87" s="183"/>
      <c r="Q87" s="253"/>
    </row>
    <row r="88" spans="1:18" x14ac:dyDescent="0.25">
      <c r="A88" s="28"/>
      <c r="B88" s="185"/>
      <c r="C88" s="185"/>
      <c r="D88" s="185"/>
      <c r="E88" s="185"/>
      <c r="F88" s="185"/>
      <c r="G88" s="185"/>
      <c r="H88" s="185"/>
      <c r="I88" s="185"/>
      <c r="J88" s="185"/>
      <c r="K88" s="183"/>
      <c r="L88" s="184"/>
      <c r="M88" s="183"/>
      <c r="N88" s="183"/>
      <c r="O88" s="183"/>
      <c r="P88" s="183"/>
      <c r="Q88" s="253"/>
    </row>
    <row r="89" spans="1:18" x14ac:dyDescent="0.25">
      <c r="A89" s="74"/>
      <c r="B89" s="185"/>
      <c r="C89" s="185"/>
      <c r="D89" s="185"/>
      <c r="E89" s="185"/>
      <c r="F89" s="185"/>
      <c r="G89" s="185"/>
      <c r="H89" s="185"/>
      <c r="I89" s="185"/>
      <c r="J89" s="185"/>
      <c r="K89" s="183"/>
      <c r="L89" s="184"/>
      <c r="M89" s="183"/>
      <c r="N89" s="183"/>
      <c r="O89" s="183"/>
      <c r="P89" s="183"/>
      <c r="Q89" s="184"/>
    </row>
    <row r="90" spans="1:18" ht="15" customHeight="1" x14ac:dyDescent="0.25">
      <c r="A90" s="28"/>
      <c r="B90" s="185"/>
      <c r="C90" s="185"/>
      <c r="D90" s="185"/>
      <c r="E90" s="185"/>
      <c r="F90" s="185"/>
      <c r="G90" s="185"/>
      <c r="H90" s="185"/>
      <c r="I90" s="185"/>
      <c r="J90" s="185"/>
      <c r="K90" s="183"/>
      <c r="L90" s="184"/>
      <c r="M90" s="183"/>
      <c r="N90" s="183"/>
      <c r="O90" s="183"/>
      <c r="P90" s="183"/>
      <c r="Q90" s="253"/>
      <c r="R90" s="141"/>
    </row>
    <row r="91" spans="1:18" x14ac:dyDescent="0.25">
      <c r="A91" s="192" t="s">
        <v>68</v>
      </c>
      <c r="B91" s="185"/>
      <c r="C91" s="185"/>
      <c r="D91" s="185"/>
      <c r="E91" s="185"/>
      <c r="F91" s="185"/>
      <c r="G91" s="185"/>
      <c r="H91" s="185"/>
      <c r="I91" s="185"/>
      <c r="J91" s="185"/>
      <c r="K91" s="183"/>
      <c r="L91" s="184"/>
      <c r="M91" s="183"/>
      <c r="N91" s="183"/>
      <c r="O91" s="183"/>
      <c r="P91" s="183"/>
      <c r="Q91" s="184"/>
    </row>
    <row r="92" spans="1:18" x14ac:dyDescent="0.25">
      <c r="A92" s="192" t="s">
        <v>8</v>
      </c>
      <c r="B92" s="184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</row>
    <row r="93" spans="1:18" x14ac:dyDescent="0.25">
      <c r="A93" s="83">
        <v>1</v>
      </c>
      <c r="B93" s="242">
        <v>2</v>
      </c>
      <c r="C93" s="242">
        <v>3</v>
      </c>
      <c r="D93" s="242">
        <v>4</v>
      </c>
      <c r="E93" s="242">
        <v>5</v>
      </c>
      <c r="F93" s="242">
        <v>6</v>
      </c>
      <c r="G93" s="242">
        <v>7</v>
      </c>
      <c r="H93" s="242">
        <v>8</v>
      </c>
      <c r="I93" s="242">
        <v>9</v>
      </c>
      <c r="J93" s="242">
        <v>10</v>
      </c>
      <c r="K93" s="242">
        <v>11</v>
      </c>
      <c r="L93" s="242">
        <v>12</v>
      </c>
      <c r="M93" s="242">
        <v>13</v>
      </c>
      <c r="N93" s="242">
        <v>14</v>
      </c>
      <c r="O93" s="242">
        <v>15</v>
      </c>
      <c r="P93" s="242">
        <v>16</v>
      </c>
      <c r="Q93" s="184"/>
    </row>
    <row r="94" spans="1:18" x14ac:dyDescent="0.25">
      <c r="A94" s="128" t="s">
        <v>85</v>
      </c>
      <c r="B94" s="114">
        <v>70</v>
      </c>
      <c r="C94" s="115">
        <v>11.4</v>
      </c>
      <c r="D94" s="115">
        <v>1.3</v>
      </c>
      <c r="E94" s="115">
        <v>9.8000000000000007</v>
      </c>
      <c r="F94" s="115">
        <v>201.3</v>
      </c>
      <c r="G94" s="114">
        <v>90</v>
      </c>
      <c r="H94" s="115">
        <v>15.5</v>
      </c>
      <c r="I94" s="115">
        <v>1.3</v>
      </c>
      <c r="J94" s="115">
        <v>11.5</v>
      </c>
      <c r="K94" s="115">
        <v>235.2</v>
      </c>
      <c r="L94" s="114">
        <v>100</v>
      </c>
      <c r="M94" s="115">
        <v>17.100000000000001</v>
      </c>
      <c r="N94" s="115">
        <v>2</v>
      </c>
      <c r="O94" s="115">
        <v>15.1</v>
      </c>
      <c r="P94" s="115">
        <v>283.39999999999998</v>
      </c>
      <c r="Q94" s="184"/>
    </row>
    <row r="95" spans="1:18" x14ac:dyDescent="0.25">
      <c r="A95" s="13" t="s">
        <v>86</v>
      </c>
      <c r="B95" s="170">
        <v>20</v>
      </c>
      <c r="C95" s="171">
        <v>0.8</v>
      </c>
      <c r="D95" s="171">
        <v>1.9</v>
      </c>
      <c r="E95" s="171">
        <v>2.4</v>
      </c>
      <c r="F95" s="171">
        <f t="shared" ref="F95:F99" si="15">C95*4+D95*9+E95*4</f>
        <v>29.9</v>
      </c>
      <c r="G95" s="170">
        <v>20</v>
      </c>
      <c r="H95" s="171">
        <v>0.8</v>
      </c>
      <c r="I95" s="171">
        <v>1.9</v>
      </c>
      <c r="J95" s="171">
        <v>2.4</v>
      </c>
      <c r="K95" s="171">
        <f t="shared" ref="K95:K99" si="16">H95*4+I95*9+J95*4</f>
        <v>29.9</v>
      </c>
      <c r="L95" s="170">
        <v>20</v>
      </c>
      <c r="M95" s="171">
        <v>0.8</v>
      </c>
      <c r="N95" s="171">
        <v>1.9</v>
      </c>
      <c r="O95" s="171">
        <v>2.4</v>
      </c>
      <c r="P95" s="171">
        <f t="shared" ref="P95:P99" si="17">M95*4+N95*9+O95*4</f>
        <v>29.9</v>
      </c>
      <c r="Q95" s="184"/>
    </row>
    <row r="96" spans="1:18" ht="25.5" x14ac:dyDescent="0.25">
      <c r="A96" s="128" t="s">
        <v>66</v>
      </c>
      <c r="B96" s="114">
        <v>130</v>
      </c>
      <c r="C96" s="115">
        <v>2.4</v>
      </c>
      <c r="D96" s="115">
        <v>4.7</v>
      </c>
      <c r="E96" s="115">
        <v>12.6</v>
      </c>
      <c r="F96" s="115">
        <v>104.3</v>
      </c>
      <c r="G96" s="114">
        <v>150</v>
      </c>
      <c r="H96" s="115">
        <v>2.7</v>
      </c>
      <c r="I96" s="115">
        <v>7.3</v>
      </c>
      <c r="J96" s="115">
        <v>14.5</v>
      </c>
      <c r="K96" s="115">
        <v>136.4</v>
      </c>
      <c r="L96" s="114">
        <v>180</v>
      </c>
      <c r="M96" s="115">
        <v>3.1</v>
      </c>
      <c r="N96" s="115">
        <v>6.5</v>
      </c>
      <c r="O96" s="115">
        <v>16.7</v>
      </c>
      <c r="P96" s="115">
        <v>141.80000000000001</v>
      </c>
      <c r="Q96" s="184"/>
    </row>
    <row r="97" spans="1:17" ht="25.5" x14ac:dyDescent="0.25">
      <c r="A97" s="13" t="s">
        <v>87</v>
      </c>
      <c r="B97" s="170">
        <v>200</v>
      </c>
      <c r="C97" s="244">
        <v>0.3</v>
      </c>
      <c r="D97" s="244">
        <v>0.4</v>
      </c>
      <c r="E97" s="244">
        <v>15.6</v>
      </c>
      <c r="F97" s="171">
        <f t="shared" si="15"/>
        <v>67.2</v>
      </c>
      <c r="G97" s="170">
        <v>200</v>
      </c>
      <c r="H97" s="244">
        <v>0.3</v>
      </c>
      <c r="I97" s="244">
        <v>0.4</v>
      </c>
      <c r="J97" s="244">
        <v>15.6</v>
      </c>
      <c r="K97" s="171">
        <f t="shared" si="16"/>
        <v>67.2</v>
      </c>
      <c r="L97" s="170">
        <v>200</v>
      </c>
      <c r="M97" s="244">
        <v>0.3</v>
      </c>
      <c r="N97" s="244">
        <v>0.4</v>
      </c>
      <c r="O97" s="244">
        <v>15.6</v>
      </c>
      <c r="P97" s="171">
        <f t="shared" si="17"/>
        <v>67.2</v>
      </c>
      <c r="Q97" s="184"/>
    </row>
    <row r="98" spans="1:17" ht="25.5" x14ac:dyDescent="0.25">
      <c r="A98" s="13" t="s">
        <v>80</v>
      </c>
      <c r="B98" s="170">
        <v>30</v>
      </c>
      <c r="C98" s="171">
        <v>2.2000000000000002</v>
      </c>
      <c r="D98" s="171">
        <v>0.3</v>
      </c>
      <c r="E98" s="171">
        <v>13.8</v>
      </c>
      <c r="F98" s="171">
        <f t="shared" si="15"/>
        <v>66.7</v>
      </c>
      <c r="G98" s="170">
        <v>50</v>
      </c>
      <c r="H98" s="171">
        <v>3</v>
      </c>
      <c r="I98" s="171">
        <v>0.4</v>
      </c>
      <c r="J98" s="171">
        <v>18.3</v>
      </c>
      <c r="K98" s="171">
        <f t="shared" si="16"/>
        <v>88.8</v>
      </c>
      <c r="L98" s="170">
        <v>50</v>
      </c>
      <c r="M98" s="171">
        <v>3</v>
      </c>
      <c r="N98" s="171">
        <v>0.4</v>
      </c>
      <c r="O98" s="171">
        <v>18.3</v>
      </c>
      <c r="P98" s="171">
        <f t="shared" si="17"/>
        <v>88.8</v>
      </c>
      <c r="Q98" s="184"/>
    </row>
    <row r="99" spans="1:17" x14ac:dyDescent="0.25">
      <c r="A99" s="13" t="s">
        <v>188</v>
      </c>
      <c r="B99" s="170">
        <v>120</v>
      </c>
      <c r="C99" s="171">
        <v>0.3</v>
      </c>
      <c r="D99" s="171">
        <v>0.1</v>
      </c>
      <c r="E99" s="171">
        <v>13.2</v>
      </c>
      <c r="F99" s="171">
        <f t="shared" si="15"/>
        <v>54.9</v>
      </c>
      <c r="G99" s="170">
        <v>120</v>
      </c>
      <c r="H99" s="171">
        <v>0.3</v>
      </c>
      <c r="I99" s="171">
        <v>0.1</v>
      </c>
      <c r="J99" s="171">
        <v>13.2</v>
      </c>
      <c r="K99" s="171">
        <f t="shared" si="16"/>
        <v>54.9</v>
      </c>
      <c r="L99" s="170">
        <v>120</v>
      </c>
      <c r="M99" s="171">
        <v>0.3</v>
      </c>
      <c r="N99" s="171">
        <v>0.1</v>
      </c>
      <c r="O99" s="171">
        <v>13.2</v>
      </c>
      <c r="P99" s="171">
        <f t="shared" si="17"/>
        <v>54.9</v>
      </c>
      <c r="Q99" s="184"/>
    </row>
    <row r="100" spans="1:17" x14ac:dyDescent="0.25">
      <c r="A100" s="70" t="s">
        <v>5</v>
      </c>
      <c r="B100" s="170"/>
      <c r="C100" s="175">
        <f>SUM(C94:C99)</f>
        <v>17.400000000000002</v>
      </c>
      <c r="D100" s="175">
        <f>SUM(D94:D99)</f>
        <v>8.7000000000000011</v>
      </c>
      <c r="E100" s="175">
        <f>SUM(E94:E99)</f>
        <v>67.400000000000006</v>
      </c>
      <c r="F100" s="175">
        <f>SUM(F94:F99)</f>
        <v>524.29999999999995</v>
      </c>
      <c r="G100" s="170"/>
      <c r="H100" s="175">
        <f>SUM(H94:H99)</f>
        <v>22.6</v>
      </c>
      <c r="I100" s="175">
        <f>SUM(I94:I99)</f>
        <v>11.4</v>
      </c>
      <c r="J100" s="175">
        <f>SUM(J94:J99)</f>
        <v>75.5</v>
      </c>
      <c r="K100" s="175">
        <f>SUM(K94:K99)</f>
        <v>612.4</v>
      </c>
      <c r="L100" s="170"/>
      <c r="M100" s="175">
        <f>SUM(M94:M99)</f>
        <v>24.600000000000005</v>
      </c>
      <c r="N100" s="175">
        <f>SUM(N94:N99)</f>
        <v>11.3</v>
      </c>
      <c r="O100" s="175">
        <f>SUM(O94:O99)</f>
        <v>81.300000000000011</v>
      </c>
      <c r="P100" s="175">
        <f>SUM(P94:P99)</f>
        <v>665.99999999999989</v>
      </c>
      <c r="Q100" s="184"/>
    </row>
    <row r="101" spans="1:17" x14ac:dyDescent="0.25">
      <c r="A101" s="71" t="s">
        <v>24</v>
      </c>
      <c r="B101" s="177"/>
      <c r="C101" s="178">
        <f>C100*4/F100</f>
        <v>0.13274842647339313</v>
      </c>
      <c r="D101" s="178">
        <f>D100*9/F100</f>
        <v>0.14934197978256727</v>
      </c>
      <c r="E101" s="178">
        <f>E100*4/F100</f>
        <v>0.51420942208659171</v>
      </c>
      <c r="F101" s="178">
        <f>F100/2100</f>
        <v>0.24966666666666665</v>
      </c>
      <c r="G101" s="177"/>
      <c r="H101" s="178">
        <f>H100*4/K100</f>
        <v>0.14761593729588507</v>
      </c>
      <c r="I101" s="178">
        <f>I100*9/K100</f>
        <v>0.16753755715218813</v>
      </c>
      <c r="J101" s="178">
        <f>J100*4/K100</f>
        <v>0.49314173742651862</v>
      </c>
      <c r="K101" s="178">
        <f>K100/2450</f>
        <v>0.24995918367346937</v>
      </c>
      <c r="L101" s="177"/>
      <c r="M101" s="178">
        <f>M100*4/P100</f>
        <v>0.14774774774774779</v>
      </c>
      <c r="N101" s="178">
        <f>N100*9/P100</f>
        <v>0.15270270270270273</v>
      </c>
      <c r="O101" s="178">
        <f>O100*4/P100</f>
        <v>0.48828828828828846</v>
      </c>
      <c r="P101" s="179">
        <f>P100/2700</f>
        <v>0.24666666666666662</v>
      </c>
      <c r="Q101" s="184"/>
    </row>
    <row r="102" spans="1:17" x14ac:dyDescent="0.25">
      <c r="A102" s="72"/>
      <c r="B102" s="223"/>
      <c r="C102" s="183"/>
      <c r="D102" s="183"/>
      <c r="E102" s="183"/>
      <c r="F102" s="183"/>
      <c r="G102" s="223"/>
      <c r="H102" s="183"/>
      <c r="I102" s="183"/>
      <c r="J102" s="183"/>
      <c r="K102" s="183"/>
      <c r="L102" s="223"/>
      <c r="M102" s="183"/>
      <c r="N102" s="183"/>
      <c r="O102" s="183"/>
      <c r="P102" s="183"/>
      <c r="Q102" s="184"/>
    </row>
    <row r="103" spans="1:17" ht="25.5" customHeight="1" x14ac:dyDescent="0.25">
      <c r="A103" s="170" t="s">
        <v>26</v>
      </c>
      <c r="B103" s="170" t="s">
        <v>32</v>
      </c>
      <c r="C103" s="170" t="s">
        <v>33</v>
      </c>
      <c r="D103" s="170" t="s">
        <v>34</v>
      </c>
      <c r="E103" s="170" t="s">
        <v>35</v>
      </c>
      <c r="F103" s="170" t="s">
        <v>36</v>
      </c>
      <c r="G103" s="170" t="s">
        <v>37</v>
      </c>
      <c r="H103" s="170" t="s">
        <v>38</v>
      </c>
      <c r="I103" s="170" t="s">
        <v>39</v>
      </c>
      <c r="J103" s="170" t="s">
        <v>40</v>
      </c>
      <c r="K103" s="170" t="s">
        <v>41</v>
      </c>
      <c r="L103" s="170" t="s">
        <v>42</v>
      </c>
      <c r="M103" s="183"/>
      <c r="N103" s="183"/>
      <c r="O103" s="183"/>
      <c r="P103" s="183"/>
      <c r="Q103" s="184"/>
    </row>
    <row r="104" spans="1:17" ht="15" customHeight="1" x14ac:dyDescent="0.25">
      <c r="A104" s="13" t="s">
        <v>27</v>
      </c>
      <c r="B104" s="171">
        <v>960.86000000000013</v>
      </c>
      <c r="C104" s="171">
        <v>0.31</v>
      </c>
      <c r="D104" s="171">
        <v>5.410000000000001</v>
      </c>
      <c r="E104" s="171">
        <v>59.690000000000005</v>
      </c>
      <c r="F104" s="171">
        <v>0.36000000000000004</v>
      </c>
      <c r="G104" s="171">
        <v>0.32000000000000006</v>
      </c>
      <c r="H104" s="171">
        <v>7.1700000000000008</v>
      </c>
      <c r="I104" s="171">
        <v>0.6</v>
      </c>
      <c r="J104" s="171">
        <v>59.11</v>
      </c>
      <c r="K104" s="171">
        <v>1.19</v>
      </c>
      <c r="L104" s="171">
        <v>52.060000000000009</v>
      </c>
      <c r="M104" s="183"/>
      <c r="N104" s="183"/>
      <c r="O104" s="183"/>
      <c r="P104" s="183"/>
      <c r="Q104" s="184"/>
    </row>
    <row r="105" spans="1:17" ht="15" customHeight="1" x14ac:dyDescent="0.25">
      <c r="A105" s="13" t="s">
        <v>25</v>
      </c>
      <c r="B105" s="171">
        <v>1372.1299999999997</v>
      </c>
      <c r="C105" s="171">
        <v>0.34</v>
      </c>
      <c r="D105" s="171">
        <v>8.74</v>
      </c>
      <c r="E105" s="171">
        <v>94.43</v>
      </c>
      <c r="F105" s="171">
        <v>0.45000000000000007</v>
      </c>
      <c r="G105" s="171">
        <v>0.39</v>
      </c>
      <c r="H105" s="171">
        <v>8.8399999999999981</v>
      </c>
      <c r="I105" s="171">
        <v>0.75</v>
      </c>
      <c r="J105" s="171">
        <v>77.949999999999989</v>
      </c>
      <c r="K105" s="171">
        <v>1.41</v>
      </c>
      <c r="L105" s="171">
        <v>66.89</v>
      </c>
      <c r="M105" s="183"/>
      <c r="N105" s="183"/>
      <c r="O105" s="183"/>
      <c r="P105" s="183"/>
      <c r="Q105" s="184"/>
    </row>
    <row r="106" spans="1:17" ht="15" customHeight="1" x14ac:dyDescent="0.25">
      <c r="A106" s="13" t="s">
        <v>28</v>
      </c>
      <c r="B106" s="171">
        <v>1533.5899999999997</v>
      </c>
      <c r="C106" s="171">
        <v>0.35000000000000003</v>
      </c>
      <c r="D106" s="171">
        <v>8.92</v>
      </c>
      <c r="E106" s="171">
        <v>99.8</v>
      </c>
      <c r="F106" s="171">
        <v>0.47000000000000008</v>
      </c>
      <c r="G106" s="171">
        <v>0.41</v>
      </c>
      <c r="H106" s="171">
        <v>9.2399999999999984</v>
      </c>
      <c r="I106" s="171">
        <v>0.78</v>
      </c>
      <c r="J106" s="171">
        <v>81.009999999999991</v>
      </c>
      <c r="K106" s="171">
        <v>1.49</v>
      </c>
      <c r="L106" s="171">
        <v>68.870000000000019</v>
      </c>
      <c r="M106" s="183"/>
      <c r="N106" s="183"/>
      <c r="O106" s="183"/>
      <c r="P106" s="183"/>
      <c r="Q106" s="184"/>
    </row>
    <row r="107" spans="1:17" ht="25.5" customHeight="1" x14ac:dyDescent="0.25">
      <c r="A107" s="170" t="s">
        <v>29</v>
      </c>
      <c r="B107" s="182" t="s">
        <v>44</v>
      </c>
      <c r="C107" s="182" t="s">
        <v>45</v>
      </c>
      <c r="D107" s="182" t="s">
        <v>46</v>
      </c>
      <c r="E107" s="182" t="s">
        <v>47</v>
      </c>
      <c r="F107" s="182" t="s">
        <v>48</v>
      </c>
      <c r="G107" s="182" t="s">
        <v>49</v>
      </c>
      <c r="H107" s="183"/>
      <c r="I107" s="309" t="s">
        <v>43</v>
      </c>
      <c r="J107" s="309"/>
      <c r="K107" s="183"/>
      <c r="L107" s="184"/>
      <c r="M107" s="183"/>
      <c r="N107" s="183"/>
      <c r="O107" s="183"/>
      <c r="P107" s="183"/>
      <c r="Q107" s="184"/>
    </row>
    <row r="108" spans="1:17" ht="15" customHeight="1" x14ac:dyDescent="0.25">
      <c r="A108" s="13" t="s">
        <v>27</v>
      </c>
      <c r="B108" s="171">
        <v>1221.27</v>
      </c>
      <c r="C108" s="171">
        <v>149.04999999999998</v>
      </c>
      <c r="D108" s="171">
        <v>88.63000000000001</v>
      </c>
      <c r="E108" s="171">
        <v>291.85999999999996</v>
      </c>
      <c r="F108" s="171">
        <v>2.5499999999999998</v>
      </c>
      <c r="G108" s="171">
        <v>0.24</v>
      </c>
      <c r="H108" s="185"/>
      <c r="I108" s="304">
        <v>9.8800000000000008</v>
      </c>
      <c r="J108" s="304"/>
      <c r="K108" s="183"/>
      <c r="L108" s="184"/>
      <c r="M108" s="183"/>
      <c r="N108" s="183"/>
      <c r="O108" s="183"/>
      <c r="P108" s="183"/>
      <c r="Q108" s="184"/>
    </row>
    <row r="109" spans="1:17" x14ac:dyDescent="0.25">
      <c r="A109" s="13" t="s">
        <v>25</v>
      </c>
      <c r="B109" s="171">
        <v>1495.03</v>
      </c>
      <c r="C109" s="171">
        <v>180.65</v>
      </c>
      <c r="D109" s="171">
        <v>109.71</v>
      </c>
      <c r="E109" s="171">
        <v>365.68999999999994</v>
      </c>
      <c r="F109" s="171">
        <v>3.13</v>
      </c>
      <c r="G109" s="171">
        <v>0.36</v>
      </c>
      <c r="H109" s="185"/>
      <c r="I109" s="304">
        <v>12.8</v>
      </c>
      <c r="J109" s="304"/>
      <c r="K109" s="183"/>
      <c r="L109" s="184"/>
      <c r="M109" s="183"/>
      <c r="N109" s="183"/>
      <c r="O109" s="183"/>
      <c r="P109" s="183"/>
      <c r="Q109" s="184"/>
    </row>
    <row r="110" spans="1:17" ht="15" customHeight="1" x14ac:dyDescent="0.25">
      <c r="A110" s="13" t="s">
        <v>28</v>
      </c>
      <c r="B110" s="171">
        <v>1559.42</v>
      </c>
      <c r="C110" s="171">
        <v>186.95</v>
      </c>
      <c r="D110" s="171">
        <v>114.00999999999999</v>
      </c>
      <c r="E110" s="171">
        <v>380.74999999999994</v>
      </c>
      <c r="F110" s="171">
        <v>3.21</v>
      </c>
      <c r="G110" s="171">
        <v>0.36</v>
      </c>
      <c r="H110" s="185"/>
      <c r="I110" s="304">
        <v>12.97</v>
      </c>
      <c r="J110" s="304"/>
      <c r="K110" s="183"/>
      <c r="L110" s="184"/>
      <c r="M110" s="183"/>
      <c r="N110" s="183"/>
      <c r="O110" s="183"/>
      <c r="P110" s="183"/>
      <c r="Q110" s="184"/>
    </row>
    <row r="111" spans="1:17" x14ac:dyDescent="0.25">
      <c r="A111" s="74"/>
      <c r="B111" s="185"/>
      <c r="C111" s="185"/>
      <c r="D111" s="185"/>
      <c r="E111" s="185"/>
      <c r="F111" s="185"/>
      <c r="G111" s="185"/>
      <c r="H111" s="185"/>
      <c r="I111" s="185"/>
      <c r="J111" s="185"/>
      <c r="K111" s="183"/>
      <c r="L111" s="184"/>
      <c r="M111" s="183"/>
      <c r="N111" s="183"/>
      <c r="O111" s="183"/>
      <c r="P111" s="183"/>
      <c r="Q111" s="184"/>
    </row>
    <row r="112" spans="1:17" x14ac:dyDescent="0.25">
      <c r="A112" s="28"/>
      <c r="B112" s="185"/>
      <c r="C112" s="185"/>
      <c r="D112" s="185"/>
      <c r="E112" s="185"/>
      <c r="F112" s="185"/>
      <c r="G112" s="185"/>
      <c r="H112" s="185"/>
      <c r="I112" s="185"/>
      <c r="J112" s="185"/>
      <c r="K112" s="183"/>
      <c r="L112" s="184"/>
      <c r="M112" s="183"/>
      <c r="N112" s="183"/>
      <c r="O112" s="183"/>
      <c r="P112" s="183"/>
      <c r="Q112" s="253"/>
    </row>
    <row r="113" spans="1:17" x14ac:dyDescent="0.25">
      <c r="A113" s="28"/>
      <c r="B113" s="185"/>
      <c r="C113" s="185"/>
      <c r="D113" s="185"/>
      <c r="E113" s="185"/>
      <c r="F113" s="185"/>
      <c r="G113" s="185"/>
      <c r="H113" s="185"/>
      <c r="I113" s="185"/>
      <c r="J113" s="185"/>
      <c r="K113" s="183"/>
      <c r="L113" s="184"/>
      <c r="M113" s="183"/>
      <c r="N113" s="183"/>
      <c r="O113" s="183"/>
      <c r="P113" s="183"/>
      <c r="Q113" s="253"/>
    </row>
    <row r="114" spans="1:17" x14ac:dyDescent="0.25">
      <c r="A114" s="28"/>
      <c r="B114" s="185"/>
      <c r="C114" s="185"/>
      <c r="D114" s="185"/>
      <c r="E114" s="185"/>
      <c r="F114" s="185"/>
      <c r="G114" s="185"/>
      <c r="H114" s="185"/>
      <c r="I114" s="185"/>
      <c r="J114" s="185"/>
      <c r="K114" s="183"/>
      <c r="L114" s="184"/>
      <c r="M114" s="183"/>
      <c r="N114" s="183"/>
      <c r="O114" s="183"/>
      <c r="P114" s="183"/>
      <c r="Q114" s="253"/>
    </row>
    <row r="115" spans="1:17" x14ac:dyDescent="0.25">
      <c r="A115" s="28"/>
      <c r="B115" s="185"/>
      <c r="C115" s="185"/>
      <c r="D115" s="185"/>
      <c r="E115" s="185"/>
      <c r="F115" s="185"/>
      <c r="G115" s="185"/>
      <c r="H115" s="185"/>
      <c r="I115" s="185"/>
      <c r="J115" s="185"/>
      <c r="K115" s="183"/>
      <c r="L115" s="184"/>
      <c r="M115" s="183"/>
      <c r="N115" s="183"/>
      <c r="O115" s="183"/>
      <c r="P115" s="183"/>
      <c r="Q115" s="253"/>
    </row>
    <row r="116" spans="1:17" x14ac:dyDescent="0.25">
      <c r="A116" s="28"/>
      <c r="B116" s="185"/>
      <c r="C116" s="185"/>
      <c r="D116" s="185"/>
      <c r="E116" s="185"/>
      <c r="F116" s="185"/>
      <c r="G116" s="185"/>
      <c r="H116" s="185"/>
      <c r="I116" s="185"/>
      <c r="J116" s="185"/>
      <c r="K116" s="183"/>
      <c r="L116" s="184"/>
      <c r="M116" s="183"/>
      <c r="N116" s="183"/>
      <c r="O116" s="183"/>
      <c r="P116" s="183"/>
      <c r="Q116" s="253"/>
    </row>
    <row r="117" spans="1:17" x14ac:dyDescent="0.25">
      <c r="A117" s="28"/>
      <c r="B117" s="185"/>
      <c r="C117" s="185"/>
      <c r="D117" s="185"/>
      <c r="E117" s="185"/>
      <c r="F117" s="185"/>
      <c r="G117" s="185"/>
      <c r="H117" s="185"/>
      <c r="I117" s="185"/>
      <c r="J117" s="185"/>
      <c r="K117" s="183"/>
      <c r="L117" s="184"/>
      <c r="M117" s="183"/>
      <c r="N117" s="183"/>
      <c r="O117" s="183"/>
      <c r="P117" s="183"/>
      <c r="Q117" s="253"/>
    </row>
    <row r="118" spans="1:17" x14ac:dyDescent="0.25">
      <c r="A118" s="28"/>
      <c r="B118" s="185"/>
      <c r="C118" s="185"/>
      <c r="D118" s="185"/>
      <c r="E118" s="185"/>
      <c r="F118" s="185"/>
      <c r="G118" s="185"/>
      <c r="H118" s="185"/>
      <c r="I118" s="185"/>
      <c r="J118" s="185"/>
      <c r="K118" s="183"/>
      <c r="L118" s="184"/>
      <c r="M118" s="183"/>
      <c r="N118" s="183"/>
      <c r="O118" s="183"/>
      <c r="P118" s="183"/>
      <c r="Q118" s="253"/>
    </row>
    <row r="119" spans="1:17" ht="18" customHeight="1" x14ac:dyDescent="0.25">
      <c r="A119" s="192" t="s">
        <v>68</v>
      </c>
      <c r="B119" s="184"/>
      <c r="C119" s="183"/>
      <c r="D119" s="183"/>
      <c r="E119" s="183"/>
      <c r="F119" s="183"/>
      <c r="G119" s="223"/>
      <c r="H119" s="183"/>
      <c r="I119" s="183"/>
      <c r="J119" s="183"/>
      <c r="K119" s="183"/>
      <c r="L119" s="223"/>
      <c r="M119" s="183"/>
      <c r="N119" s="183"/>
      <c r="O119" s="183"/>
      <c r="P119" s="183"/>
      <c r="Q119" s="184"/>
    </row>
    <row r="120" spans="1:17" ht="15" customHeight="1" x14ac:dyDescent="0.25">
      <c r="A120" s="192" t="s">
        <v>9</v>
      </c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</row>
    <row r="121" spans="1:17" ht="16.5" customHeight="1" x14ac:dyDescent="0.25">
      <c r="A121" s="83">
        <v>1</v>
      </c>
      <c r="B121" s="202">
        <v>2</v>
      </c>
      <c r="C121" s="202">
        <v>3</v>
      </c>
      <c r="D121" s="202">
        <v>4</v>
      </c>
      <c r="E121" s="202">
        <v>5</v>
      </c>
      <c r="F121" s="202">
        <v>6</v>
      </c>
      <c r="G121" s="202">
        <v>7</v>
      </c>
      <c r="H121" s="202">
        <v>8</v>
      </c>
      <c r="I121" s="202">
        <v>9</v>
      </c>
      <c r="J121" s="202">
        <v>10</v>
      </c>
      <c r="K121" s="202">
        <v>11</v>
      </c>
      <c r="L121" s="202">
        <v>12</v>
      </c>
      <c r="M121" s="202">
        <v>13</v>
      </c>
      <c r="N121" s="202">
        <v>14</v>
      </c>
      <c r="O121" s="202">
        <v>15</v>
      </c>
      <c r="P121" s="202">
        <v>16</v>
      </c>
      <c r="Q121" s="184"/>
    </row>
    <row r="122" spans="1:17" ht="25.5" customHeight="1" x14ac:dyDescent="0.25">
      <c r="A122" s="128" t="s">
        <v>73</v>
      </c>
      <c r="B122" s="114">
        <v>60</v>
      </c>
      <c r="C122" s="115">
        <v>0.5</v>
      </c>
      <c r="D122" s="115">
        <v>3.1</v>
      </c>
      <c r="E122" s="115">
        <v>2.4</v>
      </c>
      <c r="F122" s="115">
        <v>39.299999999999997</v>
      </c>
      <c r="G122" s="114">
        <v>80</v>
      </c>
      <c r="H122" s="115">
        <v>0.7</v>
      </c>
      <c r="I122" s="115">
        <v>3.1</v>
      </c>
      <c r="J122" s="115">
        <v>3.2</v>
      </c>
      <c r="K122" s="115">
        <v>43.6</v>
      </c>
      <c r="L122" s="114">
        <v>100</v>
      </c>
      <c r="M122" s="115">
        <v>0.9</v>
      </c>
      <c r="N122" s="115">
        <v>5.0999999999999996</v>
      </c>
      <c r="O122" s="115">
        <v>4.2</v>
      </c>
      <c r="P122" s="115">
        <v>66.3</v>
      </c>
      <c r="Q122" s="285"/>
    </row>
    <row r="123" spans="1:17" ht="27" customHeight="1" x14ac:dyDescent="0.25">
      <c r="A123" s="163" t="s">
        <v>192</v>
      </c>
      <c r="B123" s="250">
        <v>200</v>
      </c>
      <c r="C123" s="251">
        <v>7</v>
      </c>
      <c r="D123" s="251">
        <v>7.2</v>
      </c>
      <c r="E123" s="251">
        <v>13.3</v>
      </c>
      <c r="F123" s="251">
        <v>244.5</v>
      </c>
      <c r="G123" s="250">
        <v>220</v>
      </c>
      <c r="H123" s="252">
        <v>7.5</v>
      </c>
      <c r="I123" s="251">
        <v>8.1999999999999993</v>
      </c>
      <c r="J123" s="251">
        <v>16.899999999999999</v>
      </c>
      <c r="K123" s="251">
        <v>268.2</v>
      </c>
      <c r="L123" s="250">
        <v>250</v>
      </c>
      <c r="M123" s="251">
        <v>9.1999999999999993</v>
      </c>
      <c r="N123" s="251">
        <v>10.199999999999999</v>
      </c>
      <c r="O123" s="251">
        <v>19.2</v>
      </c>
      <c r="P123" s="252">
        <v>291.89999999999998</v>
      </c>
      <c r="Q123" s="184"/>
    </row>
    <row r="124" spans="1:17" x14ac:dyDescent="0.25">
      <c r="A124" s="91" t="s">
        <v>150</v>
      </c>
      <c r="B124" s="114">
        <v>200</v>
      </c>
      <c r="C124" s="115">
        <v>7.7</v>
      </c>
      <c r="D124" s="115">
        <v>4.3</v>
      </c>
      <c r="E124" s="115">
        <v>12.9</v>
      </c>
      <c r="F124" s="115">
        <v>222.3</v>
      </c>
      <c r="G124" s="114">
        <v>200</v>
      </c>
      <c r="H124" s="115">
        <v>7.7</v>
      </c>
      <c r="I124" s="115">
        <v>4.3</v>
      </c>
      <c r="J124" s="115">
        <v>12.9</v>
      </c>
      <c r="K124" s="115">
        <v>122.3</v>
      </c>
      <c r="L124" s="114">
        <v>200</v>
      </c>
      <c r="M124" s="115">
        <v>7.7</v>
      </c>
      <c r="N124" s="115">
        <v>4.3</v>
      </c>
      <c r="O124" s="115">
        <v>12.9</v>
      </c>
      <c r="P124" s="115">
        <v>122.3</v>
      </c>
      <c r="Q124" s="184"/>
    </row>
    <row r="125" spans="1:17" ht="25.5" x14ac:dyDescent="0.25">
      <c r="A125" s="13" t="s">
        <v>80</v>
      </c>
      <c r="B125" s="170">
        <v>30</v>
      </c>
      <c r="C125" s="171">
        <v>2.2000000000000002</v>
      </c>
      <c r="D125" s="171">
        <v>0.3</v>
      </c>
      <c r="E125" s="171">
        <v>13.8</v>
      </c>
      <c r="F125" s="171">
        <v>67.5</v>
      </c>
      <c r="G125" s="170">
        <v>50</v>
      </c>
      <c r="H125" s="171">
        <v>3</v>
      </c>
      <c r="I125" s="171">
        <v>0.4</v>
      </c>
      <c r="J125" s="171">
        <v>18.3</v>
      </c>
      <c r="K125" s="171">
        <v>90</v>
      </c>
      <c r="L125" s="170">
        <v>50</v>
      </c>
      <c r="M125" s="171">
        <v>3</v>
      </c>
      <c r="N125" s="171">
        <v>0.4</v>
      </c>
      <c r="O125" s="171">
        <v>18.3</v>
      </c>
      <c r="P125" s="171">
        <v>90</v>
      </c>
      <c r="Q125" s="184"/>
    </row>
    <row r="126" spans="1:17" x14ac:dyDescent="0.25">
      <c r="A126" s="70" t="s">
        <v>5</v>
      </c>
      <c r="B126" s="170"/>
      <c r="C126" s="175">
        <f>SUM(C122:C125)</f>
        <v>17.399999999999999</v>
      </c>
      <c r="D126" s="175">
        <f>SUM(D122:D125)</f>
        <v>14.900000000000002</v>
      </c>
      <c r="E126" s="175">
        <f>SUM(E122:E125)</f>
        <v>42.400000000000006</v>
      </c>
      <c r="F126" s="175">
        <f>SUM(F122:F125)</f>
        <v>573.6</v>
      </c>
      <c r="G126" s="170"/>
      <c r="H126" s="175">
        <f>SUM(H122:H125)</f>
        <v>18.899999999999999</v>
      </c>
      <c r="I126" s="175">
        <f>SUM(I122:I125)</f>
        <v>15.999999999999998</v>
      </c>
      <c r="J126" s="175">
        <f>SUM(J122:J125)</f>
        <v>51.3</v>
      </c>
      <c r="K126" s="175">
        <f>SUM(K122:K125)</f>
        <v>524.1</v>
      </c>
      <c r="L126" s="170"/>
      <c r="M126" s="175">
        <f>SUM(M122:M125)</f>
        <v>20.8</v>
      </c>
      <c r="N126" s="175">
        <f>SUM(N122:N125)</f>
        <v>19.999999999999996</v>
      </c>
      <c r="O126" s="175">
        <f>SUM(O122:O125)</f>
        <v>54.599999999999994</v>
      </c>
      <c r="P126" s="175">
        <f>SUM(P122:P125)</f>
        <v>570.5</v>
      </c>
      <c r="Q126" s="184"/>
    </row>
    <row r="127" spans="1:17" x14ac:dyDescent="0.25">
      <c r="A127" s="71" t="s">
        <v>24</v>
      </c>
      <c r="B127" s="177"/>
      <c r="C127" s="178">
        <f>C126*4/F126</f>
        <v>0.1213389121338912</v>
      </c>
      <c r="D127" s="178">
        <f>D126*9/F126</f>
        <v>0.23378661087866112</v>
      </c>
      <c r="E127" s="178">
        <f>E126*4/F126</f>
        <v>0.29567642956764301</v>
      </c>
      <c r="F127" s="178">
        <f>F126/2100</f>
        <v>0.27314285714285713</v>
      </c>
      <c r="G127" s="177"/>
      <c r="H127" s="178">
        <f>H126*4/K126</f>
        <v>0.14424728105323409</v>
      </c>
      <c r="I127" s="178">
        <f>I126*9/K126</f>
        <v>0.27475672581568394</v>
      </c>
      <c r="J127" s="178">
        <f>J126*4/K126</f>
        <v>0.39152833428734968</v>
      </c>
      <c r="K127" s="178">
        <f>K126/2050</f>
        <v>0.25565853658536586</v>
      </c>
      <c r="L127" s="177"/>
      <c r="M127" s="178">
        <f>M126*4/P126</f>
        <v>0.1458369851007888</v>
      </c>
      <c r="N127" s="178">
        <f>N126*9/P126</f>
        <v>0.31551270815074489</v>
      </c>
      <c r="O127" s="178">
        <f>O126*4/P126</f>
        <v>0.38282208588957051</v>
      </c>
      <c r="P127" s="179">
        <f>P126/2300</f>
        <v>0.24804347826086956</v>
      </c>
      <c r="Q127" s="184"/>
    </row>
    <row r="128" spans="1:17" x14ac:dyDescent="0.25">
      <c r="A128" s="74"/>
      <c r="B128" s="184"/>
      <c r="C128" s="192"/>
      <c r="D128" s="184"/>
      <c r="E128" s="184"/>
      <c r="F128" s="184"/>
      <c r="G128" s="184"/>
      <c r="H128" s="192"/>
      <c r="I128" s="184"/>
      <c r="J128" s="184"/>
      <c r="K128" s="184"/>
      <c r="L128" s="184"/>
      <c r="M128" s="192"/>
      <c r="N128" s="184"/>
      <c r="O128" s="184"/>
      <c r="P128" s="184"/>
      <c r="Q128" s="184"/>
    </row>
    <row r="129" spans="1:17" ht="25.5" x14ac:dyDescent="0.25">
      <c r="A129" s="170" t="s">
        <v>26</v>
      </c>
      <c r="B129" s="170" t="s">
        <v>32</v>
      </c>
      <c r="C129" s="170" t="s">
        <v>33</v>
      </c>
      <c r="D129" s="170" t="s">
        <v>34</v>
      </c>
      <c r="E129" s="170" t="s">
        <v>35</v>
      </c>
      <c r="F129" s="170" t="s">
        <v>36</v>
      </c>
      <c r="G129" s="170" t="s">
        <v>37</v>
      </c>
      <c r="H129" s="170" t="s">
        <v>38</v>
      </c>
      <c r="I129" s="170" t="s">
        <v>39</v>
      </c>
      <c r="J129" s="170" t="s">
        <v>40</v>
      </c>
      <c r="K129" s="170" t="s">
        <v>41</v>
      </c>
      <c r="L129" s="170" t="s">
        <v>42</v>
      </c>
      <c r="M129" s="184"/>
      <c r="N129" s="184"/>
      <c r="O129" s="184"/>
      <c r="P129" s="184"/>
      <c r="Q129" s="184"/>
    </row>
    <row r="130" spans="1:17" x14ac:dyDescent="0.25">
      <c r="A130" s="13" t="s">
        <v>27</v>
      </c>
      <c r="B130" s="171">
        <v>173.82</v>
      </c>
      <c r="C130" s="171">
        <v>0</v>
      </c>
      <c r="D130" s="171">
        <v>3.1599999999999997</v>
      </c>
      <c r="E130" s="171">
        <v>32.770000000000003</v>
      </c>
      <c r="F130" s="171">
        <v>0.27</v>
      </c>
      <c r="G130" s="171">
        <v>0.19</v>
      </c>
      <c r="H130" s="171">
        <v>11.979999999999999</v>
      </c>
      <c r="I130" s="171">
        <v>0.3</v>
      </c>
      <c r="J130" s="171">
        <v>38.81</v>
      </c>
      <c r="K130" s="171">
        <v>2.11</v>
      </c>
      <c r="L130" s="171">
        <v>20.450000000000003</v>
      </c>
      <c r="M130" s="184"/>
      <c r="N130" s="184"/>
      <c r="O130" s="184"/>
      <c r="P130" s="184"/>
      <c r="Q130" s="184"/>
    </row>
    <row r="131" spans="1:17" x14ac:dyDescent="0.25">
      <c r="A131" s="13" t="s">
        <v>25</v>
      </c>
      <c r="B131" s="171">
        <v>227.61</v>
      </c>
      <c r="C131" s="171">
        <v>0</v>
      </c>
      <c r="D131" s="171">
        <v>4.21</v>
      </c>
      <c r="E131" s="171">
        <v>47.29</v>
      </c>
      <c r="F131" s="171">
        <v>0.35</v>
      </c>
      <c r="G131" s="171">
        <v>0.26</v>
      </c>
      <c r="H131" s="171">
        <v>14.32</v>
      </c>
      <c r="I131" s="171">
        <v>0.88</v>
      </c>
      <c r="J131" s="171">
        <v>51.45</v>
      </c>
      <c r="K131" s="171">
        <v>2.4300000000000002</v>
      </c>
      <c r="L131" s="171">
        <v>27.17</v>
      </c>
      <c r="M131" s="184"/>
      <c r="N131" s="184"/>
      <c r="O131" s="184"/>
      <c r="P131" s="184"/>
      <c r="Q131" s="184"/>
    </row>
    <row r="132" spans="1:17" x14ac:dyDescent="0.25">
      <c r="A132" s="13" t="s">
        <v>28</v>
      </c>
      <c r="B132" s="171">
        <v>286.8</v>
      </c>
      <c r="C132" s="171">
        <v>0</v>
      </c>
      <c r="D132" s="171">
        <v>5.05</v>
      </c>
      <c r="E132" s="171">
        <v>55.639999999999993</v>
      </c>
      <c r="F132" s="171">
        <v>0.41000000000000003</v>
      </c>
      <c r="G132" s="171">
        <v>0.28999999999999998</v>
      </c>
      <c r="H132" s="171">
        <v>16.09</v>
      </c>
      <c r="I132" s="171">
        <v>0.97</v>
      </c>
      <c r="J132" s="171">
        <v>59.750000000000007</v>
      </c>
      <c r="K132" s="171">
        <v>2.62</v>
      </c>
      <c r="L132" s="171">
        <v>31.77</v>
      </c>
      <c r="M132" s="184"/>
      <c r="N132" s="184"/>
      <c r="O132" s="184"/>
      <c r="P132" s="184"/>
      <c r="Q132" s="184"/>
    </row>
    <row r="133" spans="1:17" ht="25.5" x14ac:dyDescent="0.25">
      <c r="A133" s="170" t="s">
        <v>29</v>
      </c>
      <c r="B133" s="170" t="s">
        <v>44</v>
      </c>
      <c r="C133" s="170" t="s">
        <v>45</v>
      </c>
      <c r="D133" s="170" t="s">
        <v>46</v>
      </c>
      <c r="E133" s="170" t="s">
        <v>47</v>
      </c>
      <c r="F133" s="170" t="s">
        <v>48</v>
      </c>
      <c r="G133" s="170" t="s">
        <v>49</v>
      </c>
      <c r="H133" s="183"/>
      <c r="I133" s="323" t="s">
        <v>43</v>
      </c>
      <c r="J133" s="323"/>
      <c r="K133" s="183"/>
      <c r="L133" s="184"/>
      <c r="M133" s="184"/>
      <c r="N133" s="184"/>
      <c r="O133" s="184"/>
      <c r="P133" s="184"/>
      <c r="Q133" s="184"/>
    </row>
    <row r="134" spans="1:17" x14ac:dyDescent="0.25">
      <c r="A134" s="13" t="s">
        <v>27</v>
      </c>
      <c r="B134" s="171">
        <v>655.37999999999988</v>
      </c>
      <c r="C134" s="171">
        <v>43.530000000000008</v>
      </c>
      <c r="D134" s="171">
        <v>75.13000000000001</v>
      </c>
      <c r="E134" s="171">
        <v>326.5</v>
      </c>
      <c r="F134" s="171">
        <v>3.82</v>
      </c>
      <c r="G134" s="171">
        <v>0.23</v>
      </c>
      <c r="H134" s="185"/>
      <c r="I134" s="304">
        <v>5.0599999999999996</v>
      </c>
      <c r="J134" s="304"/>
      <c r="K134" s="183"/>
      <c r="L134" s="184"/>
      <c r="M134" s="184"/>
      <c r="N134" s="184"/>
      <c r="O134" s="184"/>
      <c r="P134" s="184"/>
      <c r="Q134" s="184"/>
    </row>
    <row r="135" spans="1:17" x14ac:dyDescent="0.25">
      <c r="A135" s="13" t="s">
        <v>25</v>
      </c>
      <c r="B135" s="171">
        <v>817.57999999999993</v>
      </c>
      <c r="C135" s="171">
        <v>58.829999999999991</v>
      </c>
      <c r="D135" s="171">
        <v>94.06</v>
      </c>
      <c r="E135" s="171">
        <v>403.47</v>
      </c>
      <c r="F135" s="171">
        <v>4.68</v>
      </c>
      <c r="G135" s="171">
        <v>0.36</v>
      </c>
      <c r="H135" s="185"/>
      <c r="I135" s="304">
        <v>7.16</v>
      </c>
      <c r="J135" s="304"/>
      <c r="K135" s="183"/>
      <c r="L135" s="184"/>
      <c r="M135" s="184"/>
      <c r="N135" s="184"/>
      <c r="O135" s="184"/>
      <c r="P135" s="184"/>
      <c r="Q135" s="184"/>
    </row>
    <row r="136" spans="1:17" x14ac:dyDescent="0.25">
      <c r="A136" s="13" t="s">
        <v>28</v>
      </c>
      <c r="B136" s="171">
        <v>931.75999999999988</v>
      </c>
      <c r="C136" s="171">
        <v>70.409999999999982</v>
      </c>
      <c r="D136" s="171">
        <v>112.8</v>
      </c>
      <c r="E136" s="171">
        <v>466.90000000000003</v>
      </c>
      <c r="F136" s="171">
        <v>5.31</v>
      </c>
      <c r="G136" s="171">
        <v>0.37</v>
      </c>
      <c r="H136" s="185"/>
      <c r="I136" s="304">
        <v>8.33</v>
      </c>
      <c r="J136" s="304"/>
      <c r="K136" s="183"/>
      <c r="L136" s="184"/>
      <c r="M136" s="184"/>
      <c r="N136" s="184"/>
      <c r="O136" s="184"/>
      <c r="P136" s="184"/>
      <c r="Q136" s="184"/>
    </row>
    <row r="137" spans="1:17" x14ac:dyDescent="0.25">
      <c r="A137" s="15" t="s">
        <v>31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4"/>
      <c r="Q137" s="4"/>
    </row>
    <row r="138" spans="1:17" ht="19.5" customHeight="1" x14ac:dyDescent="0.25">
      <c r="A138" s="4" t="s">
        <v>30</v>
      </c>
      <c r="B138" s="11"/>
      <c r="C138" s="11"/>
      <c r="D138" s="11"/>
      <c r="E138" s="11"/>
      <c r="F138" s="11"/>
      <c r="G138" s="11"/>
      <c r="H138" s="28"/>
      <c r="I138" s="28"/>
      <c r="J138" s="28"/>
      <c r="K138" s="28"/>
      <c r="L138" s="28"/>
      <c r="M138" s="28"/>
      <c r="N138" s="28"/>
      <c r="O138" s="28"/>
      <c r="P138" s="4"/>
      <c r="Q138" s="4"/>
    </row>
    <row r="139" spans="1:17" ht="15" customHeight="1" x14ac:dyDescent="0.25">
      <c r="A139" s="4"/>
      <c r="B139" s="11"/>
      <c r="C139" s="11"/>
      <c r="D139" s="11"/>
      <c r="E139" s="11"/>
      <c r="F139" s="11"/>
      <c r="G139" s="11"/>
      <c r="H139" s="28"/>
      <c r="I139" s="28"/>
      <c r="J139" s="28"/>
      <c r="K139" s="28"/>
      <c r="L139" s="28"/>
      <c r="M139" s="28"/>
      <c r="N139" s="28"/>
      <c r="O139" s="28"/>
      <c r="P139" s="4"/>
      <c r="Q139" s="4"/>
    </row>
    <row r="140" spans="1:17" ht="15" customHeight="1" x14ac:dyDescent="0.25">
      <c r="A140" s="4"/>
      <c r="B140" s="11"/>
      <c r="C140" s="11"/>
      <c r="D140" s="11"/>
      <c r="E140" s="11"/>
      <c r="F140" s="11"/>
      <c r="G140" s="11"/>
      <c r="H140" s="28"/>
      <c r="I140" s="28"/>
      <c r="J140" s="28"/>
      <c r="K140" s="28"/>
      <c r="L140" s="28"/>
      <c r="M140" s="28"/>
      <c r="N140" s="28"/>
      <c r="O140" s="28"/>
      <c r="P140" s="4"/>
      <c r="Q140" s="4"/>
    </row>
    <row r="141" spans="1:17" ht="15" customHeight="1" x14ac:dyDescent="0.25">
      <c r="A141" s="4"/>
      <c r="B141" s="11"/>
      <c r="C141" s="11"/>
      <c r="D141" s="11"/>
      <c r="E141" s="11"/>
      <c r="F141" s="11"/>
      <c r="G141" s="11"/>
      <c r="H141" s="28"/>
      <c r="I141" s="28"/>
      <c r="J141" s="28"/>
      <c r="K141" s="28"/>
      <c r="L141" s="28"/>
      <c r="M141" s="28"/>
      <c r="N141" s="28"/>
      <c r="O141" s="28"/>
      <c r="P141" s="4"/>
      <c r="Q141" s="4"/>
    </row>
    <row r="142" spans="1:17" ht="15" customHeight="1" x14ac:dyDescent="0.25">
      <c r="A142" s="4"/>
      <c r="B142" s="11"/>
      <c r="C142" s="11"/>
      <c r="D142" s="11"/>
      <c r="E142" s="11"/>
      <c r="F142" s="11"/>
      <c r="G142" s="11"/>
      <c r="H142" s="28"/>
      <c r="I142" s="28"/>
      <c r="J142" s="28"/>
      <c r="K142" s="28"/>
      <c r="L142" s="28"/>
      <c r="M142" s="28"/>
      <c r="N142" s="28"/>
      <c r="O142" s="28"/>
      <c r="P142" s="4"/>
      <c r="Q142" s="4"/>
    </row>
    <row r="143" spans="1:17" ht="15" customHeight="1" x14ac:dyDescent="0.25">
      <c r="A143" s="4"/>
      <c r="B143" s="11"/>
      <c r="C143" s="11"/>
      <c r="D143" s="11"/>
      <c r="E143" s="11"/>
      <c r="F143" s="11"/>
      <c r="G143" s="11"/>
      <c r="H143" s="28"/>
      <c r="I143" s="28"/>
      <c r="J143" s="28"/>
      <c r="K143" s="28"/>
      <c r="L143" s="28"/>
      <c r="M143" s="28"/>
      <c r="N143" s="28"/>
      <c r="O143" s="28"/>
      <c r="P143" s="4"/>
      <c r="Q143" s="4"/>
    </row>
    <row r="144" spans="1:17" ht="15" customHeight="1" x14ac:dyDescent="0.25">
      <c r="A144" s="4"/>
      <c r="B144" s="11"/>
      <c r="C144" s="11"/>
      <c r="D144" s="11"/>
      <c r="E144" s="11"/>
      <c r="F144" s="11"/>
      <c r="G144" s="11"/>
      <c r="H144" s="28"/>
      <c r="I144" s="28"/>
      <c r="J144" s="28"/>
      <c r="K144" s="28"/>
      <c r="L144" s="28"/>
      <c r="M144" s="28"/>
      <c r="N144" s="28"/>
      <c r="O144" s="28"/>
      <c r="P144" s="4"/>
      <c r="Q144" s="4"/>
    </row>
    <row r="145" spans="1:17" ht="15" customHeight="1" x14ac:dyDescent="0.25">
      <c r="A145" s="4"/>
      <c r="B145" s="11"/>
      <c r="C145" s="11"/>
      <c r="D145" s="11"/>
      <c r="E145" s="11"/>
      <c r="F145" s="11"/>
      <c r="G145" s="11"/>
      <c r="H145" s="28"/>
      <c r="I145" s="28"/>
      <c r="J145" s="28"/>
      <c r="K145" s="28"/>
      <c r="L145" s="28"/>
      <c r="M145" s="28"/>
      <c r="N145" s="28"/>
      <c r="O145" s="28"/>
      <c r="P145" s="4"/>
      <c r="Q145" s="4"/>
    </row>
    <row r="146" spans="1:17" ht="15" customHeight="1" x14ac:dyDescent="0.25">
      <c r="A146" s="4"/>
      <c r="B146" s="11"/>
      <c r="C146" s="11"/>
      <c r="D146" s="11"/>
      <c r="E146" s="11"/>
      <c r="F146" s="11"/>
      <c r="G146" s="11"/>
      <c r="H146" s="28"/>
      <c r="I146" s="28"/>
      <c r="J146" s="28"/>
      <c r="K146" s="28"/>
      <c r="L146" s="28"/>
      <c r="M146" s="28"/>
      <c r="N146" s="28"/>
      <c r="O146" s="28"/>
      <c r="P146" s="4"/>
      <c r="Q146" s="4"/>
    </row>
    <row r="147" spans="1:17" ht="15" customHeight="1" x14ac:dyDescent="0.25">
      <c r="A147" s="4"/>
      <c r="B147" s="11"/>
      <c r="C147" s="11"/>
      <c r="D147" s="11"/>
      <c r="E147" s="11"/>
      <c r="F147" s="11"/>
      <c r="G147" s="11"/>
      <c r="H147" s="28"/>
      <c r="I147" s="28"/>
      <c r="J147" s="28"/>
      <c r="K147" s="28"/>
      <c r="L147" s="28"/>
      <c r="M147" s="28"/>
      <c r="N147" s="28"/>
      <c r="O147" s="28"/>
      <c r="P147" s="4"/>
      <c r="Q147" s="4"/>
    </row>
    <row r="148" spans="1:17" ht="15.4" customHeight="1" x14ac:dyDescent="0.25">
      <c r="A148" s="4"/>
      <c r="B148" s="11"/>
      <c r="C148" s="11"/>
      <c r="D148" s="11"/>
      <c r="E148" s="11"/>
      <c r="F148" s="11"/>
      <c r="G148" s="11"/>
      <c r="H148" s="28"/>
      <c r="I148" s="28"/>
      <c r="J148" s="28"/>
      <c r="K148" s="28"/>
      <c r="L148" s="28"/>
      <c r="M148" s="28"/>
      <c r="N148" s="28"/>
      <c r="O148" s="28"/>
      <c r="P148" s="4"/>
      <c r="Q148" s="4"/>
    </row>
    <row r="149" spans="1:17" ht="15" customHeight="1" x14ac:dyDescent="0.25">
      <c r="A149" s="192" t="s">
        <v>68</v>
      </c>
      <c r="B149" s="185"/>
      <c r="C149" s="185"/>
      <c r="D149" s="185"/>
      <c r="E149" s="185"/>
      <c r="F149" s="185"/>
      <c r="G149" s="185"/>
      <c r="H149" s="234"/>
      <c r="I149" s="234"/>
      <c r="J149" s="234"/>
      <c r="K149" s="234"/>
      <c r="L149" s="234"/>
      <c r="M149" s="234"/>
      <c r="N149" s="234"/>
      <c r="O149" s="234"/>
      <c r="P149" s="234"/>
      <c r="Q149" s="234"/>
    </row>
    <row r="150" spans="1:17" ht="15" customHeight="1" x14ac:dyDescent="0.25">
      <c r="A150" s="190" t="s">
        <v>50</v>
      </c>
      <c r="B150" s="234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234"/>
      <c r="Q150" s="234"/>
    </row>
    <row r="151" spans="1:17" ht="14.65" customHeight="1" x14ac:dyDescent="0.25">
      <c r="A151" s="190" t="s">
        <v>10</v>
      </c>
      <c r="B151" s="234"/>
      <c r="C151" s="234"/>
      <c r="D151" s="234"/>
      <c r="E151" s="234"/>
      <c r="F151" s="234"/>
      <c r="G151" s="234"/>
      <c r="H151" s="234"/>
      <c r="I151" s="234"/>
      <c r="J151" s="234"/>
      <c r="K151" s="234"/>
      <c r="L151" s="234"/>
      <c r="M151" s="234"/>
      <c r="N151" s="234"/>
      <c r="O151" s="234"/>
      <c r="P151" s="234"/>
      <c r="Q151" s="234"/>
    </row>
    <row r="152" spans="1:17" ht="17.649999999999999" customHeight="1" x14ac:dyDescent="0.25">
      <c r="A152" s="82"/>
      <c r="B152" s="320" t="s">
        <v>1</v>
      </c>
      <c r="C152" s="321"/>
      <c r="D152" s="321"/>
      <c r="E152" s="321"/>
      <c r="F152" s="311"/>
      <c r="G152" s="320" t="s">
        <v>0</v>
      </c>
      <c r="H152" s="321"/>
      <c r="I152" s="321"/>
      <c r="J152" s="321"/>
      <c r="K152" s="311"/>
      <c r="L152" s="320" t="s">
        <v>2</v>
      </c>
      <c r="M152" s="321"/>
      <c r="N152" s="321"/>
      <c r="O152" s="321"/>
      <c r="P152" s="311"/>
      <c r="Q152" s="234"/>
    </row>
    <row r="153" spans="1:17" ht="25.5" x14ac:dyDescent="0.25">
      <c r="A153" s="205" t="s">
        <v>3</v>
      </c>
      <c r="B153" s="206" t="s">
        <v>76</v>
      </c>
      <c r="C153" s="206" t="s">
        <v>58</v>
      </c>
      <c r="D153" s="206" t="s">
        <v>59</v>
      </c>
      <c r="E153" s="206" t="s">
        <v>60</v>
      </c>
      <c r="F153" s="206" t="s">
        <v>77</v>
      </c>
      <c r="G153" s="206" t="s">
        <v>76</v>
      </c>
      <c r="H153" s="206" t="s">
        <v>58</v>
      </c>
      <c r="I153" s="206" t="s">
        <v>59</v>
      </c>
      <c r="J153" s="206" t="s">
        <v>60</v>
      </c>
      <c r="K153" s="206" t="s">
        <v>77</v>
      </c>
      <c r="L153" s="206" t="s">
        <v>76</v>
      </c>
      <c r="M153" s="206" t="s">
        <v>58</v>
      </c>
      <c r="N153" s="206" t="s">
        <v>59</v>
      </c>
      <c r="O153" s="206" t="s">
        <v>60</v>
      </c>
      <c r="P153" s="206" t="s">
        <v>77</v>
      </c>
      <c r="Q153" s="234"/>
    </row>
    <row r="154" spans="1:17" x14ac:dyDescent="0.25">
      <c r="A154" s="83">
        <v>1</v>
      </c>
      <c r="B154" s="202">
        <v>2</v>
      </c>
      <c r="C154" s="202">
        <v>3</v>
      </c>
      <c r="D154" s="202">
        <v>4</v>
      </c>
      <c r="E154" s="202">
        <v>5</v>
      </c>
      <c r="F154" s="242">
        <v>6</v>
      </c>
      <c r="G154" s="202">
        <v>7</v>
      </c>
      <c r="H154" s="202">
        <v>8</v>
      </c>
      <c r="I154" s="202">
        <v>9</v>
      </c>
      <c r="J154" s="202">
        <v>10</v>
      </c>
      <c r="K154" s="202">
        <v>11</v>
      </c>
      <c r="L154" s="202">
        <v>12</v>
      </c>
      <c r="M154" s="202">
        <v>13</v>
      </c>
      <c r="N154" s="202">
        <v>14</v>
      </c>
      <c r="O154" s="202">
        <v>15</v>
      </c>
      <c r="P154" s="202">
        <v>16</v>
      </c>
      <c r="Q154" s="234"/>
    </row>
    <row r="155" spans="1:17" x14ac:dyDescent="0.25">
      <c r="A155" s="59" t="s">
        <v>88</v>
      </c>
      <c r="B155" s="194">
        <v>70</v>
      </c>
      <c r="C155" s="201">
        <v>18.829999999999998</v>
      </c>
      <c r="D155" s="201">
        <v>3.04</v>
      </c>
      <c r="E155" s="201">
        <v>3.76</v>
      </c>
      <c r="F155" s="201">
        <v>118.63</v>
      </c>
      <c r="G155" s="194">
        <v>90</v>
      </c>
      <c r="H155" s="201">
        <v>21.49</v>
      </c>
      <c r="I155" s="201">
        <v>4.17</v>
      </c>
      <c r="J155" s="201">
        <v>6.38</v>
      </c>
      <c r="K155" s="201">
        <v>150.19</v>
      </c>
      <c r="L155" s="194">
        <v>100</v>
      </c>
      <c r="M155" s="201">
        <v>23.96</v>
      </c>
      <c r="N155" s="201">
        <v>4.28</v>
      </c>
      <c r="O155" s="201">
        <v>7.97</v>
      </c>
      <c r="P155" s="201">
        <v>167.65</v>
      </c>
      <c r="Q155" s="234"/>
    </row>
    <row r="156" spans="1:17" x14ac:dyDescent="0.25">
      <c r="A156" s="59" t="s">
        <v>89</v>
      </c>
      <c r="B156" s="221">
        <v>20</v>
      </c>
      <c r="C156" s="222">
        <v>0.5</v>
      </c>
      <c r="D156" s="222">
        <v>3.7</v>
      </c>
      <c r="E156" s="222">
        <v>1.8</v>
      </c>
      <c r="F156" s="222">
        <v>42.1</v>
      </c>
      <c r="G156" s="221">
        <v>20</v>
      </c>
      <c r="H156" s="222">
        <v>0.5</v>
      </c>
      <c r="I156" s="222">
        <v>3.7</v>
      </c>
      <c r="J156" s="222">
        <v>1.8</v>
      </c>
      <c r="K156" s="222">
        <v>42.1</v>
      </c>
      <c r="L156" s="221">
        <v>20</v>
      </c>
      <c r="M156" s="222">
        <v>0.5</v>
      </c>
      <c r="N156" s="222">
        <v>3.7</v>
      </c>
      <c r="O156" s="222">
        <v>1.8</v>
      </c>
      <c r="P156" s="222">
        <v>42.1</v>
      </c>
      <c r="Q156" s="234"/>
    </row>
    <row r="157" spans="1:17" x14ac:dyDescent="0.25">
      <c r="A157" s="79" t="s">
        <v>90</v>
      </c>
      <c r="B157" s="170">
        <v>130</v>
      </c>
      <c r="C157" s="171">
        <v>3.73</v>
      </c>
      <c r="D157" s="171">
        <v>6.91</v>
      </c>
      <c r="E157" s="171">
        <v>38.96</v>
      </c>
      <c r="F157" s="171">
        <v>234.38</v>
      </c>
      <c r="G157" s="170">
        <v>150</v>
      </c>
      <c r="H157" s="171">
        <v>4.32</v>
      </c>
      <c r="I157" s="171">
        <v>6.96</v>
      </c>
      <c r="J157" s="171">
        <v>45.17</v>
      </c>
      <c r="K157" s="171">
        <v>262.45999999999998</v>
      </c>
      <c r="L157" s="170">
        <v>180</v>
      </c>
      <c r="M157" s="171">
        <v>5.2</v>
      </c>
      <c r="N157" s="171">
        <v>7.03</v>
      </c>
      <c r="O157" s="171">
        <v>54.5</v>
      </c>
      <c r="P157" s="171">
        <v>304.58</v>
      </c>
      <c r="Q157" s="234"/>
    </row>
    <row r="158" spans="1:17" ht="25.5" x14ac:dyDescent="0.25">
      <c r="A158" s="138" t="s">
        <v>181</v>
      </c>
      <c r="B158" s="114">
        <v>200</v>
      </c>
      <c r="C158" s="115">
        <v>0.3</v>
      </c>
      <c r="D158" s="115" t="s">
        <v>65</v>
      </c>
      <c r="E158" s="115">
        <v>16.899999999999999</v>
      </c>
      <c r="F158" s="115">
        <v>71.3</v>
      </c>
      <c r="G158" s="114">
        <v>200</v>
      </c>
      <c r="H158" s="115">
        <v>0.3</v>
      </c>
      <c r="I158" s="115" t="s">
        <v>65</v>
      </c>
      <c r="J158" s="115">
        <v>16.899999999999999</v>
      </c>
      <c r="K158" s="115">
        <v>71.3</v>
      </c>
      <c r="L158" s="114">
        <v>200</v>
      </c>
      <c r="M158" s="115">
        <v>0.3</v>
      </c>
      <c r="N158" s="115" t="s">
        <v>65</v>
      </c>
      <c r="O158" s="115">
        <v>16.899999999999999</v>
      </c>
      <c r="P158" s="115">
        <v>71.3</v>
      </c>
      <c r="Q158" s="234"/>
    </row>
    <row r="159" spans="1:17" x14ac:dyDescent="0.25">
      <c r="A159" s="59" t="s">
        <v>4</v>
      </c>
      <c r="B159" s="194">
        <v>30</v>
      </c>
      <c r="C159" s="201">
        <v>2.2000000000000002</v>
      </c>
      <c r="D159" s="201">
        <v>0.3</v>
      </c>
      <c r="E159" s="201">
        <v>13.8</v>
      </c>
      <c r="F159" s="201">
        <v>67.5</v>
      </c>
      <c r="G159" s="194">
        <v>50</v>
      </c>
      <c r="H159" s="201">
        <v>3.7</v>
      </c>
      <c r="I159" s="201">
        <v>0.5</v>
      </c>
      <c r="J159" s="201">
        <v>22.9</v>
      </c>
      <c r="K159" s="201">
        <v>112.5</v>
      </c>
      <c r="L159" s="194">
        <v>50</v>
      </c>
      <c r="M159" s="201">
        <v>3.7</v>
      </c>
      <c r="N159" s="201">
        <v>0.5</v>
      </c>
      <c r="O159" s="201">
        <v>22.9</v>
      </c>
      <c r="P159" s="201">
        <v>112.5</v>
      </c>
      <c r="Q159" s="234"/>
    </row>
    <row r="160" spans="1:17" x14ac:dyDescent="0.25">
      <c r="A160" s="75" t="s">
        <v>5</v>
      </c>
      <c r="B160" s="194">
        <f t="shared" ref="B160:P160" si="18">SUM(B155:B159)</f>
        <v>450</v>
      </c>
      <c r="C160" s="213">
        <f t="shared" si="18"/>
        <v>25.56</v>
      </c>
      <c r="D160" s="213">
        <f t="shared" si="18"/>
        <v>13.950000000000001</v>
      </c>
      <c r="E160" s="213">
        <f t="shared" si="18"/>
        <v>75.22</v>
      </c>
      <c r="F160" s="213">
        <f t="shared" si="18"/>
        <v>533.91000000000008</v>
      </c>
      <c r="G160" s="194">
        <f t="shared" si="18"/>
        <v>510</v>
      </c>
      <c r="H160" s="213">
        <f t="shared" si="18"/>
        <v>30.31</v>
      </c>
      <c r="I160" s="213">
        <f t="shared" si="18"/>
        <v>15.33</v>
      </c>
      <c r="J160" s="213">
        <f t="shared" si="18"/>
        <v>93.15</v>
      </c>
      <c r="K160" s="213">
        <f t="shared" si="18"/>
        <v>638.54999999999995</v>
      </c>
      <c r="L160" s="194">
        <f t="shared" si="18"/>
        <v>550</v>
      </c>
      <c r="M160" s="213">
        <f t="shared" si="18"/>
        <v>33.660000000000004</v>
      </c>
      <c r="N160" s="213">
        <f t="shared" si="18"/>
        <v>15.510000000000002</v>
      </c>
      <c r="O160" s="213">
        <f t="shared" si="18"/>
        <v>104.07</v>
      </c>
      <c r="P160" s="213">
        <f t="shared" si="18"/>
        <v>698.12999999999988</v>
      </c>
      <c r="Q160" s="234"/>
    </row>
    <row r="161" spans="1:17" x14ac:dyDescent="0.25">
      <c r="A161" s="76" t="s">
        <v>24</v>
      </c>
      <c r="B161" s="214"/>
      <c r="C161" s="178">
        <f>C160*4/F160</f>
        <v>0.19149294824970498</v>
      </c>
      <c r="D161" s="178">
        <f>D160*9/F160</f>
        <v>0.23515199190874866</v>
      </c>
      <c r="E161" s="178">
        <f>E160*4/F160</f>
        <v>0.56354067164877963</v>
      </c>
      <c r="F161" s="178">
        <f>F160/2100</f>
        <v>0.25424285714285716</v>
      </c>
      <c r="G161" s="215"/>
      <c r="H161" s="178">
        <f>H160*4/K160</f>
        <v>0.1898676689374364</v>
      </c>
      <c r="I161" s="178">
        <f>I160*9/K160</f>
        <v>0.21606765327695562</v>
      </c>
      <c r="J161" s="178">
        <f>J160*4/K160</f>
        <v>0.58350951374207194</v>
      </c>
      <c r="K161" s="178">
        <f>K160/2450</f>
        <v>0.26063265306122446</v>
      </c>
      <c r="L161" s="215"/>
      <c r="M161" s="178">
        <f>M160*4/P160</f>
        <v>0.19285806368441413</v>
      </c>
      <c r="N161" s="178">
        <f>N160*9/P160</f>
        <v>0.1999484336728117</v>
      </c>
      <c r="O161" s="178">
        <f>O160*4/P160</f>
        <v>0.59627863005457438</v>
      </c>
      <c r="P161" s="178">
        <f>P160/2700</f>
        <v>0.25856666666666661</v>
      </c>
      <c r="Q161" s="234"/>
    </row>
    <row r="162" spans="1:17" x14ac:dyDescent="0.25">
      <c r="A162" s="72"/>
      <c r="B162" s="223"/>
      <c r="C162" s="183"/>
      <c r="D162" s="183"/>
      <c r="E162" s="183"/>
      <c r="F162" s="183"/>
      <c r="G162" s="223"/>
      <c r="H162" s="183"/>
      <c r="I162" s="183"/>
      <c r="J162" s="183"/>
      <c r="K162" s="183"/>
      <c r="L162" s="223"/>
      <c r="M162" s="183"/>
      <c r="N162" s="183"/>
      <c r="O162" s="183"/>
      <c r="P162" s="183"/>
      <c r="Q162" s="234"/>
    </row>
    <row r="163" spans="1:17" ht="25.5" x14ac:dyDescent="0.25">
      <c r="A163" s="194" t="s">
        <v>26</v>
      </c>
      <c r="B163" s="194" t="s">
        <v>32</v>
      </c>
      <c r="C163" s="194" t="s">
        <v>33</v>
      </c>
      <c r="D163" s="194" t="s">
        <v>34</v>
      </c>
      <c r="E163" s="194" t="s">
        <v>35</v>
      </c>
      <c r="F163" s="194" t="s">
        <v>36</v>
      </c>
      <c r="G163" s="194" t="s">
        <v>37</v>
      </c>
      <c r="H163" s="194" t="s">
        <v>38</v>
      </c>
      <c r="I163" s="194" t="s">
        <v>39</v>
      </c>
      <c r="J163" s="194" t="s">
        <v>40</v>
      </c>
      <c r="K163" s="194" t="s">
        <v>41</v>
      </c>
      <c r="L163" s="194" t="s">
        <v>42</v>
      </c>
      <c r="M163" s="183"/>
      <c r="N163" s="192"/>
      <c r="O163" s="192"/>
      <c r="P163" s="192"/>
      <c r="Q163" s="234"/>
    </row>
    <row r="164" spans="1:17" x14ac:dyDescent="0.25">
      <c r="A164" s="77" t="s">
        <v>27</v>
      </c>
      <c r="B164" s="232">
        <v>522.9</v>
      </c>
      <c r="C164" s="232">
        <v>0.2</v>
      </c>
      <c r="D164" s="232">
        <v>3.9</v>
      </c>
      <c r="E164" s="232">
        <v>12.7</v>
      </c>
      <c r="F164" s="232">
        <v>0.2</v>
      </c>
      <c r="G164" s="232">
        <v>0.3</v>
      </c>
      <c r="H164" s="232">
        <v>7.8</v>
      </c>
      <c r="I164" s="232">
        <v>0.3</v>
      </c>
      <c r="J164" s="232">
        <v>31.4</v>
      </c>
      <c r="K164" s="232">
        <v>1.1000000000000001</v>
      </c>
      <c r="L164" s="232">
        <v>13</v>
      </c>
      <c r="M164" s="183"/>
      <c r="N164" s="234"/>
      <c r="O164" s="234"/>
      <c r="P164" s="234"/>
      <c r="Q164" s="234"/>
    </row>
    <row r="165" spans="1:17" x14ac:dyDescent="0.25">
      <c r="A165" s="59" t="s">
        <v>25</v>
      </c>
      <c r="B165" s="232">
        <v>739.9</v>
      </c>
      <c r="C165" s="232">
        <v>0.2</v>
      </c>
      <c r="D165" s="232">
        <v>5.43</v>
      </c>
      <c r="E165" s="232">
        <v>12</v>
      </c>
      <c r="F165" s="232">
        <v>0.22</v>
      </c>
      <c r="G165" s="232">
        <v>0.31</v>
      </c>
      <c r="H165" s="232">
        <v>9.1</v>
      </c>
      <c r="I165" s="232">
        <v>0.54</v>
      </c>
      <c r="J165" s="232">
        <v>39.85</v>
      </c>
      <c r="K165" s="232">
        <v>1.3</v>
      </c>
      <c r="L165" s="232">
        <v>13.4</v>
      </c>
      <c r="M165" s="183"/>
      <c r="N165" s="234"/>
      <c r="O165" s="234"/>
      <c r="P165" s="234"/>
      <c r="Q165" s="234"/>
    </row>
    <row r="166" spans="1:17" x14ac:dyDescent="0.25">
      <c r="A166" s="59" t="s">
        <v>28</v>
      </c>
      <c r="B166" s="232">
        <v>905</v>
      </c>
      <c r="C166" s="232">
        <v>0.2</v>
      </c>
      <c r="D166" s="232">
        <v>4.7300000000000004</v>
      </c>
      <c r="E166" s="232">
        <v>14.95</v>
      </c>
      <c r="F166" s="232">
        <v>0.32</v>
      </c>
      <c r="G166" s="232">
        <v>0.31</v>
      </c>
      <c r="H166" s="232">
        <v>9.94</v>
      </c>
      <c r="I166" s="232">
        <v>0.55000000000000004</v>
      </c>
      <c r="J166" s="232">
        <v>41.8</v>
      </c>
      <c r="K166" s="232">
        <v>1.4</v>
      </c>
      <c r="L166" s="232">
        <v>15.5</v>
      </c>
      <c r="M166" s="183"/>
      <c r="N166" s="234"/>
      <c r="O166" s="234"/>
      <c r="P166" s="234"/>
      <c r="Q166" s="234"/>
    </row>
    <row r="167" spans="1:17" ht="25.5" customHeight="1" x14ac:dyDescent="0.25">
      <c r="A167" s="195" t="s">
        <v>29</v>
      </c>
      <c r="B167" s="226" t="s">
        <v>44</v>
      </c>
      <c r="C167" s="226" t="s">
        <v>45</v>
      </c>
      <c r="D167" s="226" t="s">
        <v>46</v>
      </c>
      <c r="E167" s="226" t="s">
        <v>47</v>
      </c>
      <c r="F167" s="226" t="s">
        <v>48</v>
      </c>
      <c r="G167" s="226" t="s">
        <v>49</v>
      </c>
      <c r="H167" s="209"/>
      <c r="I167" s="320" t="s">
        <v>43</v>
      </c>
      <c r="J167" s="311"/>
      <c r="K167" s="209"/>
      <c r="L167" s="185"/>
      <c r="M167" s="183"/>
      <c r="N167" s="192"/>
      <c r="O167" s="192"/>
      <c r="P167" s="192"/>
      <c r="Q167" s="234"/>
    </row>
    <row r="168" spans="1:17" ht="15" customHeight="1" x14ac:dyDescent="0.25">
      <c r="A168" s="59" t="s">
        <v>27</v>
      </c>
      <c r="B168" s="232">
        <v>757.3</v>
      </c>
      <c r="C168" s="232">
        <v>165</v>
      </c>
      <c r="D168" s="232">
        <v>59.4</v>
      </c>
      <c r="E168" s="232">
        <v>303.3</v>
      </c>
      <c r="F168" s="232">
        <v>3</v>
      </c>
      <c r="G168" s="232">
        <v>0.8</v>
      </c>
      <c r="H168" s="185"/>
      <c r="I168" s="313">
        <v>5.6</v>
      </c>
      <c r="J168" s="311"/>
      <c r="K168" s="209"/>
      <c r="L168" s="185"/>
      <c r="M168" s="183"/>
      <c r="N168" s="234"/>
      <c r="O168" s="234"/>
      <c r="P168" s="234"/>
      <c r="Q168" s="234"/>
    </row>
    <row r="169" spans="1:17" ht="14.65" customHeight="1" x14ac:dyDescent="0.25">
      <c r="A169" s="59" t="s">
        <v>25</v>
      </c>
      <c r="B169" s="232">
        <v>897.92</v>
      </c>
      <c r="C169" s="232">
        <v>177.05</v>
      </c>
      <c r="D169" s="232">
        <v>72.7</v>
      </c>
      <c r="E169" s="232">
        <v>357.45</v>
      </c>
      <c r="F169" s="232">
        <v>3.63</v>
      </c>
      <c r="G169" s="232">
        <v>0.99</v>
      </c>
      <c r="H169" s="185"/>
      <c r="I169" s="313">
        <v>7.53</v>
      </c>
      <c r="J169" s="311"/>
      <c r="K169" s="209"/>
      <c r="L169" s="185"/>
      <c r="M169" s="183"/>
      <c r="N169" s="234"/>
      <c r="O169" s="234"/>
      <c r="P169" s="234"/>
      <c r="Q169" s="234"/>
    </row>
    <row r="170" spans="1:17" ht="15.4" customHeight="1" x14ac:dyDescent="0.25">
      <c r="A170" s="59" t="s">
        <v>28</v>
      </c>
      <c r="B170" s="232">
        <v>712.63</v>
      </c>
      <c r="C170" s="232">
        <v>167.85</v>
      </c>
      <c r="D170" s="232">
        <v>73.44</v>
      </c>
      <c r="E170" s="232">
        <v>370.55</v>
      </c>
      <c r="F170" s="232">
        <v>3.68</v>
      </c>
      <c r="G170" s="232">
        <v>1.07</v>
      </c>
      <c r="H170" s="185"/>
      <c r="I170" s="313">
        <v>7.03</v>
      </c>
      <c r="J170" s="311"/>
      <c r="K170" s="209"/>
      <c r="L170" s="185"/>
      <c r="M170" s="183"/>
      <c r="N170" s="234"/>
      <c r="O170" s="234"/>
      <c r="P170" s="234"/>
      <c r="Q170" s="234"/>
    </row>
    <row r="171" spans="1:17" x14ac:dyDescent="0.25">
      <c r="A171" s="74"/>
      <c r="B171" s="185"/>
      <c r="C171" s="185"/>
      <c r="D171" s="185"/>
      <c r="E171" s="185"/>
      <c r="F171" s="185"/>
      <c r="G171" s="185"/>
      <c r="H171" s="185"/>
      <c r="I171" s="185"/>
      <c r="J171" s="185"/>
      <c r="K171" s="183"/>
      <c r="L171" s="184"/>
      <c r="M171" s="183"/>
      <c r="N171" s="183"/>
      <c r="O171" s="183"/>
      <c r="P171" s="183"/>
      <c r="Q171" s="234"/>
    </row>
    <row r="172" spans="1:17" x14ac:dyDescent="0.25">
      <c r="A172" s="28"/>
      <c r="B172" s="185"/>
      <c r="C172" s="185"/>
      <c r="D172" s="185"/>
      <c r="E172" s="185"/>
      <c r="F172" s="185"/>
      <c r="G172" s="185"/>
      <c r="H172" s="185"/>
      <c r="I172" s="185"/>
      <c r="J172" s="185"/>
      <c r="K172" s="183"/>
      <c r="L172" s="184"/>
      <c r="M172" s="183"/>
      <c r="N172" s="183"/>
      <c r="O172" s="183"/>
      <c r="P172" s="183"/>
      <c r="Q172" s="236"/>
    </row>
    <row r="173" spans="1:17" x14ac:dyDescent="0.25">
      <c r="A173" s="28"/>
      <c r="B173" s="185"/>
      <c r="C173" s="185"/>
      <c r="D173" s="185"/>
      <c r="E173" s="185"/>
      <c r="F173" s="185"/>
      <c r="G173" s="185"/>
      <c r="H173" s="185"/>
      <c r="I173" s="185"/>
      <c r="J173" s="185"/>
      <c r="K173" s="183"/>
      <c r="L173" s="184"/>
      <c r="M173" s="183"/>
      <c r="N173" s="183"/>
      <c r="O173" s="183"/>
      <c r="P173" s="183"/>
      <c r="Q173" s="236"/>
    </row>
    <row r="174" spans="1:17" x14ac:dyDescent="0.25">
      <c r="A174" s="28"/>
      <c r="B174" s="185"/>
      <c r="C174" s="185"/>
      <c r="D174" s="185"/>
      <c r="E174" s="185"/>
      <c r="F174" s="185"/>
      <c r="G174" s="185"/>
      <c r="H174" s="185"/>
      <c r="I174" s="185"/>
      <c r="J174" s="185"/>
      <c r="K174" s="183"/>
      <c r="L174" s="184"/>
      <c r="M174" s="183"/>
      <c r="N174" s="183"/>
      <c r="O174" s="183"/>
      <c r="P174" s="183"/>
      <c r="Q174" s="236"/>
    </row>
    <row r="175" spans="1:17" x14ac:dyDescent="0.25">
      <c r="A175" s="28"/>
      <c r="B175" s="185"/>
      <c r="C175" s="185"/>
      <c r="D175" s="185"/>
      <c r="E175" s="185"/>
      <c r="F175" s="185"/>
      <c r="G175" s="185"/>
      <c r="H175" s="185"/>
      <c r="I175" s="185"/>
      <c r="J175" s="185"/>
      <c r="K175" s="183"/>
      <c r="L175" s="184"/>
      <c r="M175" s="183"/>
      <c r="N175" s="183"/>
      <c r="O175" s="183"/>
      <c r="P175" s="183"/>
      <c r="Q175" s="236"/>
    </row>
    <row r="176" spans="1:17" x14ac:dyDescent="0.25">
      <c r="A176" s="28"/>
      <c r="B176" s="185"/>
      <c r="C176" s="185"/>
      <c r="D176" s="185"/>
      <c r="E176" s="185"/>
      <c r="F176" s="185"/>
      <c r="G176" s="185"/>
      <c r="H176" s="185"/>
      <c r="I176" s="185"/>
      <c r="J176" s="185"/>
      <c r="K176" s="183"/>
      <c r="L176" s="184"/>
      <c r="M176" s="183"/>
      <c r="N176" s="183"/>
      <c r="O176" s="183"/>
      <c r="P176" s="183"/>
      <c r="Q176" s="236"/>
    </row>
    <row r="177" spans="1:18" x14ac:dyDescent="0.25">
      <c r="A177" s="28"/>
      <c r="B177" s="185"/>
      <c r="C177" s="185"/>
      <c r="D177" s="185"/>
      <c r="E177" s="185"/>
      <c r="F177" s="185"/>
      <c r="G177" s="185"/>
      <c r="H177" s="185"/>
      <c r="I177" s="185"/>
      <c r="J177" s="185"/>
      <c r="K177" s="183"/>
      <c r="L177" s="184"/>
      <c r="M177" s="183"/>
      <c r="N177" s="183"/>
      <c r="O177" s="183"/>
      <c r="P177" s="183"/>
      <c r="Q177" s="236"/>
    </row>
    <row r="178" spans="1:18" x14ac:dyDescent="0.25">
      <c r="A178" s="28"/>
      <c r="B178" s="185"/>
      <c r="C178" s="185"/>
      <c r="D178" s="185"/>
      <c r="E178" s="185"/>
      <c r="F178" s="185"/>
      <c r="G178" s="185"/>
      <c r="H178" s="185"/>
      <c r="I178" s="185"/>
      <c r="J178" s="185"/>
      <c r="K178" s="183"/>
      <c r="L178" s="184"/>
      <c r="M178" s="183"/>
      <c r="N178" s="183"/>
      <c r="O178" s="183"/>
      <c r="P178" s="183"/>
      <c r="Q178" s="236"/>
    </row>
    <row r="179" spans="1:18" x14ac:dyDescent="0.25">
      <c r="A179" s="192" t="s">
        <v>68</v>
      </c>
      <c r="B179" s="184"/>
      <c r="C179" s="184"/>
      <c r="D179" s="184"/>
      <c r="E179" s="184"/>
      <c r="F179" s="184"/>
      <c r="G179" s="184"/>
      <c r="H179" s="183"/>
      <c r="I179" s="183"/>
      <c r="J179" s="183"/>
      <c r="K179" s="183"/>
      <c r="L179" s="184"/>
      <c r="M179" s="183"/>
      <c r="N179" s="237"/>
      <c r="O179" s="183"/>
      <c r="P179" s="183"/>
      <c r="Q179" s="234"/>
    </row>
    <row r="180" spans="1:18" x14ac:dyDescent="0.25">
      <c r="A180" s="192" t="s">
        <v>11</v>
      </c>
      <c r="B180" s="184"/>
      <c r="C180" s="184"/>
      <c r="D180" s="184"/>
      <c r="E180" s="184"/>
      <c r="F180" s="223"/>
      <c r="G180" s="184"/>
      <c r="H180" s="184"/>
      <c r="I180" s="184"/>
      <c r="J180" s="184"/>
      <c r="K180" s="223"/>
      <c r="L180" s="184"/>
      <c r="M180" s="184"/>
      <c r="N180" s="234"/>
      <c r="O180" s="184"/>
      <c r="P180" s="223"/>
      <c r="Q180" s="234"/>
    </row>
    <row r="181" spans="1:18" x14ac:dyDescent="0.25">
      <c r="A181" s="83">
        <v>1</v>
      </c>
      <c r="B181" s="202">
        <v>2</v>
      </c>
      <c r="C181" s="202">
        <v>3</v>
      </c>
      <c r="D181" s="202">
        <v>4</v>
      </c>
      <c r="E181" s="202">
        <v>5</v>
      </c>
      <c r="F181" s="202">
        <v>6</v>
      </c>
      <c r="G181" s="202">
        <v>7</v>
      </c>
      <c r="H181" s="202">
        <v>8</v>
      </c>
      <c r="I181" s="202">
        <v>9</v>
      </c>
      <c r="J181" s="202">
        <v>10</v>
      </c>
      <c r="K181" s="202">
        <v>11</v>
      </c>
      <c r="L181" s="202">
        <v>12</v>
      </c>
      <c r="M181" s="202">
        <v>13</v>
      </c>
      <c r="N181" s="202">
        <v>14</v>
      </c>
      <c r="O181" s="202">
        <v>15</v>
      </c>
      <c r="P181" s="202">
        <v>16</v>
      </c>
      <c r="Q181" s="234"/>
    </row>
    <row r="182" spans="1:18" x14ac:dyDescent="0.25">
      <c r="A182" s="125" t="s">
        <v>62</v>
      </c>
      <c r="B182" s="186">
        <v>70</v>
      </c>
      <c r="C182" s="99">
        <v>15.9</v>
      </c>
      <c r="D182" s="99">
        <v>7</v>
      </c>
      <c r="E182" s="99">
        <v>3.7</v>
      </c>
      <c r="F182" s="99">
        <v>123.39999999999999</v>
      </c>
      <c r="G182" s="186">
        <v>90</v>
      </c>
      <c r="H182" s="99">
        <v>18.3</v>
      </c>
      <c r="I182" s="99">
        <v>8.4</v>
      </c>
      <c r="J182" s="99">
        <v>6.3</v>
      </c>
      <c r="K182" s="99">
        <v>156</v>
      </c>
      <c r="L182" s="186">
        <v>100</v>
      </c>
      <c r="M182" s="99">
        <v>20.5</v>
      </c>
      <c r="N182" s="99">
        <v>8.8000000000000007</v>
      </c>
      <c r="O182" s="99">
        <v>7.9</v>
      </c>
      <c r="P182" s="99">
        <v>174.79999999999998</v>
      </c>
      <c r="Q182" s="234"/>
    </row>
    <row r="183" spans="1:18" ht="21.75" customHeight="1" x14ac:dyDescent="0.25">
      <c r="A183" s="108" t="s">
        <v>196</v>
      </c>
      <c r="B183" s="95">
        <v>130</v>
      </c>
      <c r="C183" s="96">
        <v>13.5</v>
      </c>
      <c r="D183" s="96">
        <v>3.7</v>
      </c>
      <c r="E183" s="96">
        <v>23.5</v>
      </c>
      <c r="F183" s="96">
        <v>192</v>
      </c>
      <c r="G183" s="95">
        <v>150</v>
      </c>
      <c r="H183" s="96">
        <v>15.8</v>
      </c>
      <c r="I183" s="96">
        <v>4.5999999999999996</v>
      </c>
      <c r="J183" s="96">
        <v>27.5</v>
      </c>
      <c r="K183" s="96">
        <v>256.3</v>
      </c>
      <c r="L183" s="95">
        <v>180</v>
      </c>
      <c r="M183" s="96">
        <v>19.100000000000001</v>
      </c>
      <c r="N183" s="96">
        <v>4.8</v>
      </c>
      <c r="O183" s="96">
        <v>33.4</v>
      </c>
      <c r="P183" s="96">
        <v>327.60000000000002</v>
      </c>
      <c r="Q183" s="234"/>
    </row>
    <row r="184" spans="1:18" ht="16.149999999999999" customHeight="1" x14ac:dyDescent="0.25">
      <c r="A184" s="286" t="s">
        <v>184</v>
      </c>
      <c r="B184" s="203">
        <v>200</v>
      </c>
      <c r="C184" s="115">
        <v>4.3</v>
      </c>
      <c r="D184" s="115">
        <v>3.8</v>
      </c>
      <c r="E184" s="115">
        <v>7.2</v>
      </c>
      <c r="F184" s="115">
        <v>53</v>
      </c>
      <c r="G184" s="203">
        <v>200</v>
      </c>
      <c r="H184" s="115">
        <v>4.3</v>
      </c>
      <c r="I184" s="115">
        <v>3.8</v>
      </c>
      <c r="J184" s="115">
        <v>7.2</v>
      </c>
      <c r="K184" s="115">
        <v>53</v>
      </c>
      <c r="L184" s="203">
        <v>200</v>
      </c>
      <c r="M184" s="115">
        <v>4.3</v>
      </c>
      <c r="N184" s="115">
        <v>3.8</v>
      </c>
      <c r="O184" s="115">
        <v>7.2</v>
      </c>
      <c r="P184" s="115">
        <v>53</v>
      </c>
      <c r="Q184" s="234"/>
      <c r="R184" s="141"/>
    </row>
    <row r="185" spans="1:18" ht="16.149999999999999" customHeight="1" x14ac:dyDescent="0.25">
      <c r="A185" s="8" t="s">
        <v>185</v>
      </c>
      <c r="B185" s="186">
        <v>120</v>
      </c>
      <c r="C185" s="99">
        <v>0.38</v>
      </c>
      <c r="D185" s="99">
        <v>0.05</v>
      </c>
      <c r="E185" s="99">
        <v>15.84</v>
      </c>
      <c r="F185" s="99">
        <v>87.2</v>
      </c>
      <c r="G185" s="186">
        <v>120</v>
      </c>
      <c r="H185" s="99">
        <v>0.38</v>
      </c>
      <c r="I185" s="99">
        <v>0.05</v>
      </c>
      <c r="J185" s="99">
        <v>15.84</v>
      </c>
      <c r="K185" s="99">
        <v>87.2</v>
      </c>
      <c r="L185" s="186">
        <v>120</v>
      </c>
      <c r="M185" s="99">
        <v>0.38</v>
      </c>
      <c r="N185" s="99">
        <v>0.05</v>
      </c>
      <c r="O185" s="99">
        <v>15.84</v>
      </c>
      <c r="P185" s="99">
        <v>87.2</v>
      </c>
      <c r="Q185" s="234"/>
    </row>
    <row r="186" spans="1:18" ht="15" customHeight="1" x14ac:dyDescent="0.25">
      <c r="A186" s="59" t="s">
        <v>4</v>
      </c>
      <c r="B186" s="194">
        <v>30</v>
      </c>
      <c r="C186" s="201">
        <v>2.2000000000000002</v>
      </c>
      <c r="D186" s="201">
        <v>0.3</v>
      </c>
      <c r="E186" s="201">
        <v>13.8</v>
      </c>
      <c r="F186" s="201">
        <v>77.5</v>
      </c>
      <c r="G186" s="194">
        <v>50</v>
      </c>
      <c r="H186" s="201">
        <v>3.7</v>
      </c>
      <c r="I186" s="201">
        <v>0.5</v>
      </c>
      <c r="J186" s="201">
        <v>22.9</v>
      </c>
      <c r="K186" s="201">
        <v>112.5</v>
      </c>
      <c r="L186" s="194">
        <v>50</v>
      </c>
      <c r="M186" s="201">
        <v>3.7</v>
      </c>
      <c r="N186" s="201">
        <v>0.5</v>
      </c>
      <c r="O186" s="201">
        <v>22.9</v>
      </c>
      <c r="P186" s="201">
        <v>112.5</v>
      </c>
      <c r="Q186" s="234"/>
    </row>
    <row r="187" spans="1:18" x14ac:dyDescent="0.25">
      <c r="A187" s="75" t="s">
        <v>5</v>
      </c>
      <c r="B187" s="194">
        <f t="shared" ref="B187:P187" si="19">SUM(B182:B186)</f>
        <v>550</v>
      </c>
      <c r="C187" s="213">
        <f t="shared" si="19"/>
        <v>36.28</v>
      </c>
      <c r="D187" s="213">
        <f t="shared" si="19"/>
        <v>14.850000000000001</v>
      </c>
      <c r="E187" s="213">
        <f t="shared" si="19"/>
        <v>64.039999999999992</v>
      </c>
      <c r="F187" s="213">
        <f t="shared" si="19"/>
        <v>533.09999999999991</v>
      </c>
      <c r="G187" s="194">
        <f t="shared" si="19"/>
        <v>610</v>
      </c>
      <c r="H187" s="213">
        <f t="shared" si="19"/>
        <v>42.480000000000004</v>
      </c>
      <c r="I187" s="213">
        <f t="shared" si="19"/>
        <v>17.350000000000001</v>
      </c>
      <c r="J187" s="213">
        <f t="shared" si="19"/>
        <v>79.740000000000009</v>
      </c>
      <c r="K187" s="213">
        <f t="shared" si="19"/>
        <v>665</v>
      </c>
      <c r="L187" s="194">
        <f t="shared" si="19"/>
        <v>650</v>
      </c>
      <c r="M187" s="213">
        <f t="shared" si="19"/>
        <v>47.980000000000004</v>
      </c>
      <c r="N187" s="213">
        <f t="shared" si="19"/>
        <v>17.950000000000003</v>
      </c>
      <c r="O187" s="213">
        <f t="shared" si="19"/>
        <v>87.240000000000009</v>
      </c>
      <c r="P187" s="213">
        <f t="shared" si="19"/>
        <v>755.1</v>
      </c>
      <c r="Q187" s="234"/>
    </row>
    <row r="188" spans="1:18" x14ac:dyDescent="0.25">
      <c r="A188" s="76" t="s">
        <v>24</v>
      </c>
      <c r="B188" s="214"/>
      <c r="C188" s="178">
        <f>C187*4/F187</f>
        <v>0.27221909585443638</v>
      </c>
      <c r="D188" s="178">
        <f>D187*9/F187</f>
        <v>0.25070343275182899</v>
      </c>
      <c r="E188" s="178">
        <f>E187*4/F187</f>
        <v>0.48051022322265996</v>
      </c>
      <c r="F188" s="179">
        <f>F187/2100</f>
        <v>0.25385714285714284</v>
      </c>
      <c r="G188" s="214"/>
      <c r="H188" s="178">
        <f>H187*4/K187</f>
        <v>0.2555187969924812</v>
      </c>
      <c r="I188" s="178">
        <f>I187*9/K187</f>
        <v>0.23481203007518797</v>
      </c>
      <c r="J188" s="178">
        <f>J187*4/K187</f>
        <v>0.47963909774436098</v>
      </c>
      <c r="K188" s="179">
        <f>K187/2450</f>
        <v>0.27142857142857141</v>
      </c>
      <c r="L188" s="214"/>
      <c r="M188" s="178">
        <f>M187*4/P187</f>
        <v>0.2541650112567872</v>
      </c>
      <c r="N188" s="178">
        <f>N187*9/P187</f>
        <v>0.21394517282479142</v>
      </c>
      <c r="O188" s="178">
        <f>O187*4/P187</f>
        <v>0.46213746523639254</v>
      </c>
      <c r="P188" s="178">
        <f>P187/2700</f>
        <v>0.27966666666666667</v>
      </c>
      <c r="Q188" s="234"/>
    </row>
    <row r="189" spans="1:18" x14ac:dyDescent="0.25">
      <c r="A189" s="72"/>
      <c r="B189" s="223"/>
      <c r="C189" s="183"/>
      <c r="D189" s="183"/>
      <c r="E189" s="183"/>
      <c r="F189" s="183"/>
      <c r="G189" s="223"/>
      <c r="H189" s="183"/>
      <c r="I189" s="183"/>
      <c r="J189" s="183"/>
      <c r="K189" s="183"/>
      <c r="L189" s="223"/>
      <c r="M189" s="183"/>
      <c r="N189" s="183"/>
      <c r="O189" s="183"/>
      <c r="P189" s="183"/>
      <c r="Q189" s="234"/>
    </row>
    <row r="190" spans="1:18" ht="25.5" x14ac:dyDescent="0.25">
      <c r="A190" s="194" t="s">
        <v>26</v>
      </c>
      <c r="B190" s="194" t="s">
        <v>32</v>
      </c>
      <c r="C190" s="194" t="s">
        <v>33</v>
      </c>
      <c r="D190" s="194" t="s">
        <v>34</v>
      </c>
      <c r="E190" s="194" t="s">
        <v>35</v>
      </c>
      <c r="F190" s="194" t="s">
        <v>36</v>
      </c>
      <c r="G190" s="194" t="s">
        <v>37</v>
      </c>
      <c r="H190" s="194" t="s">
        <v>38</v>
      </c>
      <c r="I190" s="194" t="s">
        <v>39</v>
      </c>
      <c r="J190" s="194" t="s">
        <v>40</v>
      </c>
      <c r="K190" s="194" t="s">
        <v>41</v>
      </c>
      <c r="L190" s="194" t="s">
        <v>42</v>
      </c>
      <c r="M190" s="183"/>
      <c r="N190" s="183"/>
      <c r="O190" s="183"/>
      <c r="P190" s="183"/>
      <c r="Q190" s="234"/>
    </row>
    <row r="191" spans="1:18" x14ac:dyDescent="0.25">
      <c r="A191" s="59" t="s">
        <v>27</v>
      </c>
      <c r="B191" s="232">
        <v>706.8</v>
      </c>
      <c r="C191" s="232">
        <v>0.1</v>
      </c>
      <c r="D191" s="232">
        <v>3.5</v>
      </c>
      <c r="E191" s="232">
        <v>15</v>
      </c>
      <c r="F191" s="232">
        <v>0.1</v>
      </c>
      <c r="G191" s="232">
        <v>0.2</v>
      </c>
      <c r="H191" s="232">
        <v>5</v>
      </c>
      <c r="I191" s="232">
        <v>0.3</v>
      </c>
      <c r="J191" s="232">
        <v>53.1</v>
      </c>
      <c r="K191" s="232">
        <v>0.9</v>
      </c>
      <c r="L191" s="232">
        <v>34.700000000000003</v>
      </c>
      <c r="M191" s="183"/>
      <c r="N191" s="183"/>
      <c r="O191" s="183"/>
      <c r="P191" s="183"/>
      <c r="Q191" s="234"/>
    </row>
    <row r="192" spans="1:18" x14ac:dyDescent="0.25">
      <c r="A192" s="59" t="s">
        <v>25</v>
      </c>
      <c r="B192" s="232">
        <v>774.5</v>
      </c>
      <c r="C192" s="232">
        <v>0.1</v>
      </c>
      <c r="D192" s="232">
        <v>3.6</v>
      </c>
      <c r="E192" s="232">
        <v>16</v>
      </c>
      <c r="F192" s="232">
        <v>0.3</v>
      </c>
      <c r="G192" s="232">
        <v>0.3</v>
      </c>
      <c r="H192" s="232">
        <v>6</v>
      </c>
      <c r="I192" s="232">
        <v>0.5</v>
      </c>
      <c r="J192" s="232">
        <v>62.9</v>
      </c>
      <c r="K192" s="232">
        <v>0.9</v>
      </c>
      <c r="L192" s="232">
        <v>38.9</v>
      </c>
      <c r="M192" s="183"/>
      <c r="N192" s="183"/>
      <c r="O192" s="183"/>
      <c r="P192" s="183"/>
      <c r="Q192" s="234"/>
    </row>
    <row r="193" spans="1:17" x14ac:dyDescent="0.25">
      <c r="A193" s="59" t="s">
        <v>28</v>
      </c>
      <c r="B193" s="232">
        <v>840.2</v>
      </c>
      <c r="C193" s="232">
        <v>0.1</v>
      </c>
      <c r="D193" s="232">
        <v>4.5</v>
      </c>
      <c r="E193" s="232">
        <v>18</v>
      </c>
      <c r="F193" s="232">
        <v>0.3</v>
      </c>
      <c r="G193" s="232">
        <v>0.4</v>
      </c>
      <c r="H193" s="232">
        <v>6.6</v>
      </c>
      <c r="I193" s="232">
        <v>0.5</v>
      </c>
      <c r="J193" s="232">
        <v>67.3</v>
      </c>
      <c r="K193" s="232">
        <v>0.9</v>
      </c>
      <c r="L193" s="232">
        <v>42.3</v>
      </c>
      <c r="M193" s="183"/>
      <c r="N193" s="183"/>
      <c r="O193" s="183"/>
      <c r="P193" s="183"/>
      <c r="Q193" s="234"/>
    </row>
    <row r="194" spans="1:17" ht="25.5" x14ac:dyDescent="0.25">
      <c r="A194" s="194" t="s">
        <v>29</v>
      </c>
      <c r="B194" s="194" t="s">
        <v>44</v>
      </c>
      <c r="C194" s="194" t="s">
        <v>45</v>
      </c>
      <c r="D194" s="194" t="s">
        <v>46</v>
      </c>
      <c r="E194" s="194" t="s">
        <v>47</v>
      </c>
      <c r="F194" s="194" t="s">
        <v>48</v>
      </c>
      <c r="G194" s="194" t="s">
        <v>49</v>
      </c>
      <c r="H194" s="183"/>
      <c r="I194" s="312" t="s">
        <v>43</v>
      </c>
      <c r="J194" s="311"/>
      <c r="K194" s="183"/>
      <c r="L194" s="184"/>
      <c r="M194" s="183"/>
      <c r="N194" s="183"/>
      <c r="O194" s="183"/>
      <c r="P194" s="183"/>
      <c r="Q194" s="234"/>
    </row>
    <row r="195" spans="1:17" x14ac:dyDescent="0.25">
      <c r="A195" s="59" t="s">
        <v>27</v>
      </c>
      <c r="B195" s="232">
        <v>649.9</v>
      </c>
      <c r="C195" s="232">
        <v>157.80000000000001</v>
      </c>
      <c r="D195" s="232">
        <v>54.9</v>
      </c>
      <c r="E195" s="232">
        <v>231.5</v>
      </c>
      <c r="F195" s="232">
        <v>2.4</v>
      </c>
      <c r="G195" s="232">
        <v>0.4</v>
      </c>
      <c r="H195" s="185"/>
      <c r="I195" s="313">
        <v>5.8</v>
      </c>
      <c r="J195" s="311"/>
      <c r="K195" s="183"/>
      <c r="L195" s="184"/>
      <c r="M195" s="183"/>
      <c r="N195" s="183"/>
      <c r="O195" s="183"/>
      <c r="P195" s="183"/>
      <c r="Q195" s="234"/>
    </row>
    <row r="196" spans="1:17" x14ac:dyDescent="0.25">
      <c r="A196" s="59" t="s">
        <v>25</v>
      </c>
      <c r="B196" s="232">
        <v>741.5</v>
      </c>
      <c r="C196" s="232">
        <v>167.1</v>
      </c>
      <c r="D196" s="232">
        <v>64.099999999999994</v>
      </c>
      <c r="E196" s="232">
        <v>271.8</v>
      </c>
      <c r="F196" s="232">
        <v>2.9</v>
      </c>
      <c r="G196" s="232">
        <v>0.5</v>
      </c>
      <c r="H196" s="185"/>
      <c r="I196" s="313">
        <v>7.5</v>
      </c>
      <c r="J196" s="311"/>
      <c r="K196" s="183"/>
      <c r="L196" s="184"/>
      <c r="M196" s="183"/>
      <c r="N196" s="183"/>
      <c r="O196" s="183"/>
      <c r="P196" s="183"/>
      <c r="Q196" s="234"/>
    </row>
    <row r="197" spans="1:17" x14ac:dyDescent="0.25">
      <c r="A197" s="59" t="s">
        <v>28</v>
      </c>
      <c r="B197" s="232">
        <v>787.6</v>
      </c>
      <c r="C197" s="232">
        <v>170.4</v>
      </c>
      <c r="D197" s="232">
        <v>71.8</v>
      </c>
      <c r="E197" s="232">
        <v>291.2</v>
      </c>
      <c r="F197" s="232">
        <v>3.2</v>
      </c>
      <c r="G197" s="232">
        <v>0.5</v>
      </c>
      <c r="H197" s="185"/>
      <c r="I197" s="313">
        <v>7.9</v>
      </c>
      <c r="J197" s="311"/>
      <c r="K197" s="183"/>
      <c r="L197" s="184"/>
      <c r="M197" s="183"/>
      <c r="N197" s="183"/>
      <c r="O197" s="183"/>
      <c r="P197" s="183"/>
      <c r="Q197" s="234"/>
    </row>
    <row r="198" spans="1:17" x14ac:dyDescent="0.25">
      <c r="A198" s="74"/>
      <c r="B198" s="185"/>
      <c r="C198" s="185"/>
      <c r="D198" s="185"/>
      <c r="E198" s="185"/>
      <c r="F198" s="185"/>
      <c r="G198" s="185"/>
      <c r="H198" s="185"/>
      <c r="I198" s="185"/>
      <c r="J198" s="185"/>
      <c r="K198" s="183"/>
      <c r="L198" s="184"/>
      <c r="M198" s="183"/>
      <c r="N198" s="183"/>
      <c r="O198" s="183"/>
      <c r="P198" s="183"/>
      <c r="Q198" s="234"/>
    </row>
    <row r="199" spans="1:17" x14ac:dyDescent="0.25">
      <c r="A199" s="28"/>
      <c r="B199" s="185"/>
      <c r="C199" s="185"/>
      <c r="D199" s="185"/>
      <c r="E199" s="185"/>
      <c r="F199" s="185"/>
      <c r="G199" s="185"/>
      <c r="H199" s="185"/>
      <c r="I199" s="185"/>
      <c r="J199" s="185"/>
      <c r="K199" s="183"/>
      <c r="L199" s="184"/>
      <c r="M199" s="183"/>
      <c r="N199" s="183"/>
      <c r="O199" s="183"/>
      <c r="P199" s="183"/>
      <c r="Q199" s="236"/>
    </row>
    <row r="200" spans="1:17" x14ac:dyDescent="0.25">
      <c r="A200" s="28"/>
      <c r="B200" s="185"/>
      <c r="C200" s="185"/>
      <c r="D200" s="185"/>
      <c r="E200" s="185"/>
      <c r="F200" s="185"/>
      <c r="G200" s="185"/>
      <c r="H200" s="185"/>
      <c r="I200" s="185"/>
      <c r="J200" s="185"/>
      <c r="K200" s="183"/>
      <c r="L200" s="184"/>
      <c r="M200" s="183"/>
      <c r="N200" s="183"/>
      <c r="O200" s="183"/>
      <c r="P200" s="183"/>
      <c r="Q200" s="236"/>
    </row>
    <row r="201" spans="1:17" x14ac:dyDescent="0.25">
      <c r="A201" s="28"/>
      <c r="B201" s="185"/>
      <c r="C201" s="185"/>
      <c r="D201" s="185"/>
      <c r="E201" s="185"/>
      <c r="F201" s="185"/>
      <c r="G201" s="185"/>
      <c r="H201" s="185"/>
      <c r="I201" s="185"/>
      <c r="J201" s="185"/>
      <c r="K201" s="183"/>
      <c r="L201" s="184"/>
      <c r="M201" s="183"/>
      <c r="N201" s="183"/>
      <c r="O201" s="183"/>
      <c r="P201" s="183"/>
      <c r="Q201" s="236"/>
    </row>
    <row r="202" spans="1:17" x14ac:dyDescent="0.25">
      <c r="A202" s="28"/>
      <c r="B202" s="185"/>
      <c r="C202" s="185"/>
      <c r="D202" s="185"/>
      <c r="E202" s="185"/>
      <c r="F202" s="185"/>
      <c r="G202" s="185"/>
      <c r="H202" s="185"/>
      <c r="I202" s="185"/>
      <c r="J202" s="185"/>
      <c r="K202" s="183"/>
      <c r="L202" s="184"/>
      <c r="M202" s="183"/>
      <c r="N202" s="183"/>
      <c r="O202" s="183"/>
      <c r="P202" s="183"/>
      <c r="Q202" s="236"/>
    </row>
    <row r="203" spans="1:17" x14ac:dyDescent="0.25">
      <c r="A203" s="28"/>
      <c r="B203" s="185"/>
      <c r="C203" s="185"/>
      <c r="D203" s="185"/>
      <c r="E203" s="185"/>
      <c r="F203" s="185"/>
      <c r="G203" s="185"/>
      <c r="H203" s="185"/>
      <c r="I203" s="185"/>
      <c r="J203" s="185"/>
      <c r="K203" s="183"/>
      <c r="L203" s="184"/>
      <c r="M203" s="183"/>
      <c r="N203" s="183"/>
      <c r="O203" s="183"/>
      <c r="P203" s="183"/>
      <c r="Q203" s="236"/>
    </row>
    <row r="204" spans="1:17" x14ac:dyDescent="0.25">
      <c r="A204" s="28"/>
      <c r="B204" s="185"/>
      <c r="C204" s="185"/>
      <c r="D204" s="185"/>
      <c r="E204" s="185"/>
      <c r="F204" s="185"/>
      <c r="G204" s="185"/>
      <c r="H204" s="185"/>
      <c r="I204" s="185"/>
      <c r="J204" s="185"/>
      <c r="K204" s="183"/>
      <c r="L204" s="184"/>
      <c r="M204" s="183"/>
      <c r="N204" s="183"/>
      <c r="O204" s="183"/>
      <c r="P204" s="183"/>
      <c r="Q204" s="236"/>
    </row>
    <row r="205" spans="1:17" x14ac:dyDescent="0.25">
      <c r="A205" s="74"/>
      <c r="B205" s="185"/>
      <c r="C205" s="185"/>
      <c r="D205" s="185"/>
      <c r="E205" s="185"/>
      <c r="F205" s="185"/>
      <c r="G205" s="185"/>
      <c r="H205" s="185"/>
      <c r="I205" s="185"/>
      <c r="J205" s="185"/>
      <c r="K205" s="183"/>
      <c r="L205" s="184"/>
      <c r="M205" s="183"/>
      <c r="N205" s="183"/>
      <c r="O205" s="183"/>
      <c r="P205" s="183"/>
      <c r="Q205" s="234"/>
    </row>
    <row r="206" spans="1:17" x14ac:dyDescent="0.25">
      <c r="A206" s="28"/>
      <c r="B206" s="185"/>
      <c r="C206" s="185"/>
      <c r="D206" s="185"/>
      <c r="E206" s="185"/>
      <c r="F206" s="185"/>
      <c r="G206" s="185"/>
      <c r="H206" s="185"/>
      <c r="I206" s="185"/>
      <c r="J206" s="185"/>
      <c r="K206" s="183"/>
      <c r="L206" s="184"/>
      <c r="M206" s="183"/>
      <c r="N206" s="183"/>
      <c r="O206" s="183"/>
      <c r="P206" s="183"/>
      <c r="Q206" s="236"/>
    </row>
    <row r="207" spans="1:17" ht="16.899999999999999" customHeight="1" x14ac:dyDescent="0.25">
      <c r="A207" s="28"/>
      <c r="B207" s="185"/>
      <c r="C207" s="185"/>
      <c r="D207" s="185"/>
      <c r="E207" s="185"/>
      <c r="F207" s="185"/>
      <c r="G207" s="185"/>
      <c r="H207" s="185"/>
      <c r="I207" s="185"/>
      <c r="J207" s="185"/>
      <c r="K207" s="183"/>
      <c r="L207" s="184"/>
      <c r="M207" s="183"/>
      <c r="N207" s="183"/>
      <c r="O207" s="183"/>
      <c r="P207" s="183"/>
      <c r="Q207" s="236"/>
    </row>
    <row r="208" spans="1:17" ht="15" customHeight="1" x14ac:dyDescent="0.25">
      <c r="A208" s="28"/>
      <c r="B208" s="185"/>
      <c r="C208" s="185"/>
      <c r="D208" s="185"/>
      <c r="E208" s="185"/>
      <c r="F208" s="185"/>
      <c r="G208" s="185"/>
      <c r="H208" s="185"/>
      <c r="I208" s="185"/>
      <c r="J208" s="185"/>
      <c r="K208" s="183"/>
      <c r="L208" s="184"/>
      <c r="M208" s="183"/>
      <c r="N208" s="183"/>
      <c r="O208" s="183"/>
      <c r="P208" s="183"/>
      <c r="Q208" s="236"/>
    </row>
    <row r="209" spans="1:18" ht="15" customHeight="1" x14ac:dyDescent="0.25">
      <c r="A209" s="28"/>
      <c r="B209" s="185"/>
      <c r="C209" s="185"/>
      <c r="D209" s="185"/>
      <c r="E209" s="185"/>
      <c r="F209" s="185"/>
      <c r="G209" s="185"/>
      <c r="H209" s="185"/>
      <c r="I209" s="185"/>
      <c r="J209" s="185"/>
      <c r="K209" s="183"/>
      <c r="L209" s="184"/>
      <c r="M209" s="183"/>
      <c r="N209" s="183"/>
      <c r="O209" s="183"/>
      <c r="P209" s="183"/>
      <c r="Q209" s="236"/>
    </row>
    <row r="210" spans="1:18" ht="15" customHeight="1" x14ac:dyDescent="0.25">
      <c r="A210" s="192" t="s">
        <v>68</v>
      </c>
      <c r="B210" s="184"/>
      <c r="C210" s="184"/>
      <c r="D210" s="184"/>
      <c r="E210" s="184"/>
      <c r="F210" s="184"/>
      <c r="G210" s="184"/>
      <c r="H210" s="183"/>
      <c r="I210" s="183"/>
      <c r="J210" s="183"/>
      <c r="K210" s="183"/>
      <c r="L210" s="223"/>
      <c r="M210" s="183"/>
      <c r="N210" s="183"/>
      <c r="O210" s="183"/>
      <c r="P210" s="183"/>
      <c r="Q210" s="234"/>
    </row>
    <row r="211" spans="1:18" x14ac:dyDescent="0.25">
      <c r="A211" s="192" t="s">
        <v>12</v>
      </c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  <c r="L211" s="184"/>
      <c r="M211" s="184"/>
      <c r="N211" s="184"/>
      <c r="O211" s="184"/>
      <c r="P211" s="184"/>
      <c r="Q211" s="234"/>
      <c r="R211" s="130"/>
    </row>
    <row r="212" spans="1:18" ht="27.4" customHeight="1" x14ac:dyDescent="0.25">
      <c r="A212" s="83">
        <v>1</v>
      </c>
      <c r="B212" s="202">
        <v>2</v>
      </c>
      <c r="C212" s="202">
        <v>3</v>
      </c>
      <c r="D212" s="202">
        <v>4</v>
      </c>
      <c r="E212" s="202">
        <v>5</v>
      </c>
      <c r="F212" s="202">
        <v>6</v>
      </c>
      <c r="G212" s="202">
        <v>7</v>
      </c>
      <c r="H212" s="202">
        <v>8</v>
      </c>
      <c r="I212" s="202">
        <v>9</v>
      </c>
      <c r="J212" s="202">
        <v>10</v>
      </c>
      <c r="K212" s="202">
        <v>11</v>
      </c>
      <c r="L212" s="202">
        <v>12</v>
      </c>
      <c r="M212" s="202">
        <v>13</v>
      </c>
      <c r="N212" s="202">
        <v>14</v>
      </c>
      <c r="O212" s="202">
        <v>15</v>
      </c>
      <c r="P212" s="202">
        <v>16</v>
      </c>
      <c r="Q212" s="234"/>
    </row>
    <row r="213" spans="1:18" x14ac:dyDescent="0.25">
      <c r="A213" s="59" t="s">
        <v>195</v>
      </c>
      <c r="B213" s="194">
        <v>120</v>
      </c>
      <c r="C213" s="230">
        <v>0.7</v>
      </c>
      <c r="D213" s="230">
        <v>4</v>
      </c>
      <c r="E213" s="230">
        <v>5.3</v>
      </c>
      <c r="F213" s="230">
        <v>61</v>
      </c>
      <c r="G213" s="221">
        <v>80</v>
      </c>
      <c r="H213" s="230">
        <v>1</v>
      </c>
      <c r="I213" s="230">
        <v>5</v>
      </c>
      <c r="J213" s="230">
        <v>7.3</v>
      </c>
      <c r="K213" s="230">
        <v>79.5</v>
      </c>
      <c r="L213" s="221">
        <v>100</v>
      </c>
      <c r="M213" s="230">
        <v>1.2</v>
      </c>
      <c r="N213" s="230">
        <v>5.0999999999999996</v>
      </c>
      <c r="O213" s="230">
        <v>9</v>
      </c>
      <c r="P213" s="230">
        <v>87.6</v>
      </c>
      <c r="Q213" s="234"/>
    </row>
    <row r="214" spans="1:18" x14ac:dyDescent="0.25">
      <c r="A214" s="59" t="s">
        <v>54</v>
      </c>
      <c r="B214" s="194">
        <v>70</v>
      </c>
      <c r="C214" s="201">
        <v>12.7</v>
      </c>
      <c r="D214" s="201">
        <v>4.4000000000000004</v>
      </c>
      <c r="E214" s="201">
        <v>8</v>
      </c>
      <c r="F214" s="201">
        <v>141.1</v>
      </c>
      <c r="G214" s="194">
        <v>90</v>
      </c>
      <c r="H214" s="201">
        <v>18.5</v>
      </c>
      <c r="I214" s="201">
        <v>5.6</v>
      </c>
      <c r="J214" s="201">
        <v>10.4</v>
      </c>
      <c r="K214" s="201">
        <v>167.1</v>
      </c>
      <c r="L214" s="194">
        <v>100</v>
      </c>
      <c r="M214" s="201">
        <v>19.7</v>
      </c>
      <c r="N214" s="201">
        <v>5.7</v>
      </c>
      <c r="O214" s="201">
        <v>12.1</v>
      </c>
      <c r="P214" s="201">
        <v>179.1</v>
      </c>
      <c r="Q214" s="234"/>
    </row>
    <row r="215" spans="1:18" x14ac:dyDescent="0.25">
      <c r="A215" s="59" t="s">
        <v>89</v>
      </c>
      <c r="B215" s="194">
        <v>20</v>
      </c>
      <c r="C215" s="201">
        <v>0.49</v>
      </c>
      <c r="D215" s="201">
        <v>3.68</v>
      </c>
      <c r="E215" s="201">
        <v>1.8</v>
      </c>
      <c r="F215" s="201">
        <v>42</v>
      </c>
      <c r="G215" s="194">
        <v>20</v>
      </c>
      <c r="H215" s="201">
        <v>0.49</v>
      </c>
      <c r="I215" s="201">
        <v>3.68</v>
      </c>
      <c r="J215" s="201">
        <v>1.8</v>
      </c>
      <c r="K215" s="201">
        <v>42</v>
      </c>
      <c r="L215" s="194">
        <v>20</v>
      </c>
      <c r="M215" s="201">
        <v>0.49</v>
      </c>
      <c r="N215" s="201">
        <v>3.68</v>
      </c>
      <c r="O215" s="201">
        <v>1.8</v>
      </c>
      <c r="P215" s="201">
        <v>42</v>
      </c>
      <c r="Q215" s="234"/>
    </row>
    <row r="216" spans="1:18" x14ac:dyDescent="0.25">
      <c r="A216" s="59" t="s">
        <v>82</v>
      </c>
      <c r="B216" s="194">
        <v>130</v>
      </c>
      <c r="C216" s="201">
        <v>5.68</v>
      </c>
      <c r="D216" s="235">
        <v>5.73</v>
      </c>
      <c r="E216" s="235">
        <v>28.71</v>
      </c>
      <c r="F216" s="235">
        <v>205.41</v>
      </c>
      <c r="G216" s="194">
        <v>150</v>
      </c>
      <c r="H216" s="201">
        <v>6.55</v>
      </c>
      <c r="I216" s="235">
        <v>5.97</v>
      </c>
      <c r="J216" s="235">
        <v>33.08</v>
      </c>
      <c r="K216" s="235">
        <v>231.03</v>
      </c>
      <c r="L216" s="194">
        <v>180</v>
      </c>
      <c r="M216" s="201">
        <v>7.77</v>
      </c>
      <c r="N216" s="235">
        <v>6.31</v>
      </c>
      <c r="O216" s="235">
        <v>39.32</v>
      </c>
      <c r="P216" s="235">
        <v>267.63</v>
      </c>
      <c r="Q216" s="234"/>
    </row>
    <row r="217" spans="1:18" x14ac:dyDescent="0.25">
      <c r="A217" s="125" t="s">
        <v>79</v>
      </c>
      <c r="B217" s="186">
        <v>200</v>
      </c>
      <c r="C217" s="99">
        <v>0</v>
      </c>
      <c r="D217" s="99">
        <v>0</v>
      </c>
      <c r="E217" s="99">
        <v>3</v>
      </c>
      <c r="F217" s="99">
        <v>12</v>
      </c>
      <c r="G217" s="186">
        <v>200</v>
      </c>
      <c r="H217" s="99">
        <v>0</v>
      </c>
      <c r="I217" s="99">
        <v>0</v>
      </c>
      <c r="J217" s="99">
        <v>3</v>
      </c>
      <c r="K217" s="99">
        <v>12</v>
      </c>
      <c r="L217" s="186">
        <v>200</v>
      </c>
      <c r="M217" s="99">
        <v>0</v>
      </c>
      <c r="N217" s="99">
        <v>0</v>
      </c>
      <c r="O217" s="99">
        <v>3</v>
      </c>
      <c r="P217" s="99">
        <v>12</v>
      </c>
      <c r="Q217" s="234"/>
    </row>
    <row r="218" spans="1:18" x14ac:dyDescent="0.25">
      <c r="A218" s="59" t="s">
        <v>4</v>
      </c>
      <c r="B218" s="194">
        <v>30</v>
      </c>
      <c r="C218" s="201">
        <v>2.2000000000000002</v>
      </c>
      <c r="D218" s="201">
        <v>0.3</v>
      </c>
      <c r="E218" s="201">
        <v>13.8</v>
      </c>
      <c r="F218" s="201">
        <v>67.5</v>
      </c>
      <c r="G218" s="194">
        <v>50</v>
      </c>
      <c r="H218" s="201">
        <v>3.7</v>
      </c>
      <c r="I218" s="201">
        <v>0.5</v>
      </c>
      <c r="J218" s="201">
        <v>22.9</v>
      </c>
      <c r="K218" s="201">
        <v>112.5</v>
      </c>
      <c r="L218" s="194">
        <v>50</v>
      </c>
      <c r="M218" s="201">
        <v>3.7</v>
      </c>
      <c r="N218" s="201">
        <v>0.5</v>
      </c>
      <c r="O218" s="201">
        <v>22.9</v>
      </c>
      <c r="P218" s="201">
        <v>112.5</v>
      </c>
      <c r="Q218" s="234"/>
    </row>
    <row r="219" spans="1:18" x14ac:dyDescent="0.25">
      <c r="A219" s="75" t="s">
        <v>5</v>
      </c>
      <c r="B219" s="194">
        <f t="shared" ref="B219:P219" si="20">SUM(B213:B218)</f>
        <v>570</v>
      </c>
      <c r="C219" s="213">
        <f t="shared" si="20"/>
        <v>21.77</v>
      </c>
      <c r="D219" s="213">
        <f t="shared" si="20"/>
        <v>18.110000000000003</v>
      </c>
      <c r="E219" s="213">
        <f t="shared" si="20"/>
        <v>60.61</v>
      </c>
      <c r="F219" s="213">
        <f t="shared" si="20"/>
        <v>529.01</v>
      </c>
      <c r="G219" s="194">
        <f t="shared" si="20"/>
        <v>590</v>
      </c>
      <c r="H219" s="213">
        <f t="shared" si="20"/>
        <v>30.24</v>
      </c>
      <c r="I219" s="213">
        <f t="shared" si="20"/>
        <v>20.75</v>
      </c>
      <c r="J219" s="213">
        <f t="shared" si="20"/>
        <v>78.47999999999999</v>
      </c>
      <c r="K219" s="213">
        <f t="shared" si="20"/>
        <v>644.13</v>
      </c>
      <c r="L219" s="194">
        <f t="shared" si="20"/>
        <v>650</v>
      </c>
      <c r="M219" s="213">
        <f t="shared" si="20"/>
        <v>32.86</v>
      </c>
      <c r="N219" s="213">
        <f t="shared" si="20"/>
        <v>21.29</v>
      </c>
      <c r="O219" s="213">
        <f t="shared" si="20"/>
        <v>88.12</v>
      </c>
      <c r="P219" s="213">
        <f t="shared" si="20"/>
        <v>700.82999999999993</v>
      </c>
      <c r="Q219" s="234"/>
    </row>
    <row r="220" spans="1:18" x14ac:dyDescent="0.25">
      <c r="A220" s="76" t="s">
        <v>24</v>
      </c>
      <c r="B220" s="214"/>
      <c r="C220" s="178">
        <f>C219*4/F219</f>
        <v>0.16460936466229373</v>
      </c>
      <c r="D220" s="178">
        <f>D219*9/F219</f>
        <v>0.308103816563014</v>
      </c>
      <c r="E220" s="178">
        <f>E219*4/F219</f>
        <v>0.45829001342129638</v>
      </c>
      <c r="F220" s="178">
        <f>F219/2100</f>
        <v>0.25190952380952381</v>
      </c>
      <c r="G220" s="214"/>
      <c r="H220" s="178">
        <f>H219*4/K219</f>
        <v>0.18778817940477854</v>
      </c>
      <c r="I220" s="178">
        <f>I219*9/K219</f>
        <v>0.28992594662568116</v>
      </c>
      <c r="J220" s="178">
        <f>J219*4/K219</f>
        <v>0.48735503702668709</v>
      </c>
      <c r="K220" s="178">
        <f>K219/2450</f>
        <v>0.26291020408163263</v>
      </c>
      <c r="L220" s="214"/>
      <c r="M220" s="178">
        <f>M219*4/P219</f>
        <v>0.1875490489847752</v>
      </c>
      <c r="N220" s="178">
        <f>N219*9/P219</f>
        <v>0.27340439193527677</v>
      </c>
      <c r="O220" s="178">
        <f>O219*4/P219</f>
        <v>0.50294650628540449</v>
      </c>
      <c r="P220" s="178">
        <f>P219/2700</f>
        <v>0.25956666666666661</v>
      </c>
      <c r="Q220" s="234"/>
    </row>
    <row r="221" spans="1:18" x14ac:dyDescent="0.25">
      <c r="A221" s="72"/>
      <c r="B221" s="223"/>
      <c r="C221" s="183"/>
      <c r="D221" s="183"/>
      <c r="E221" s="183"/>
      <c r="F221" s="183"/>
      <c r="G221" s="223"/>
      <c r="H221" s="183"/>
      <c r="I221" s="183"/>
      <c r="J221" s="183"/>
      <c r="K221" s="183"/>
      <c r="L221" s="223"/>
      <c r="M221" s="183"/>
      <c r="N221" s="183"/>
      <c r="O221" s="183"/>
      <c r="P221" s="183"/>
      <c r="Q221" s="234"/>
    </row>
    <row r="222" spans="1:18" ht="25.5" x14ac:dyDescent="0.25">
      <c r="A222" s="194" t="s">
        <v>26</v>
      </c>
      <c r="B222" s="194" t="s">
        <v>32</v>
      </c>
      <c r="C222" s="194" t="s">
        <v>33</v>
      </c>
      <c r="D222" s="194" t="s">
        <v>34</v>
      </c>
      <c r="E222" s="194" t="s">
        <v>35</v>
      </c>
      <c r="F222" s="194" t="s">
        <v>36</v>
      </c>
      <c r="G222" s="194" t="s">
        <v>37</v>
      </c>
      <c r="H222" s="194" t="s">
        <v>38</v>
      </c>
      <c r="I222" s="194" t="s">
        <v>39</v>
      </c>
      <c r="J222" s="194" t="s">
        <v>40</v>
      </c>
      <c r="K222" s="194" t="s">
        <v>41</v>
      </c>
      <c r="L222" s="194" t="s">
        <v>42</v>
      </c>
      <c r="M222" s="183"/>
      <c r="N222" s="183"/>
      <c r="O222" s="183"/>
      <c r="P222" s="183"/>
      <c r="Q222" s="234"/>
    </row>
    <row r="223" spans="1:18" x14ac:dyDescent="0.25">
      <c r="A223" s="59" t="s">
        <v>27</v>
      </c>
      <c r="B223" s="201" t="s">
        <v>92</v>
      </c>
      <c r="C223" s="201" t="s">
        <v>93</v>
      </c>
      <c r="D223" s="201" t="s">
        <v>94</v>
      </c>
      <c r="E223" s="201" t="s">
        <v>95</v>
      </c>
      <c r="F223" s="201" t="s">
        <v>96</v>
      </c>
      <c r="G223" s="201" t="s">
        <v>97</v>
      </c>
      <c r="H223" s="201" t="s">
        <v>98</v>
      </c>
      <c r="I223" s="201" t="s">
        <v>99</v>
      </c>
      <c r="J223" s="201" t="s">
        <v>100</v>
      </c>
      <c r="K223" s="201" t="s">
        <v>101</v>
      </c>
      <c r="L223" s="201" t="s">
        <v>102</v>
      </c>
      <c r="M223" s="183"/>
      <c r="N223" s="183"/>
      <c r="O223" s="183"/>
      <c r="P223" s="183"/>
      <c r="Q223" s="234"/>
    </row>
    <row r="224" spans="1:18" x14ac:dyDescent="0.25">
      <c r="A224" s="59" t="s">
        <v>25</v>
      </c>
      <c r="B224" s="201" t="s">
        <v>103</v>
      </c>
      <c r="C224" s="201" t="s">
        <v>104</v>
      </c>
      <c r="D224" s="232" t="s">
        <v>105</v>
      </c>
      <c r="E224" s="201" t="s">
        <v>106</v>
      </c>
      <c r="F224" s="201" t="s">
        <v>107</v>
      </c>
      <c r="G224" s="201" t="s">
        <v>108</v>
      </c>
      <c r="H224" s="201" t="s">
        <v>109</v>
      </c>
      <c r="I224" s="201" t="s">
        <v>99</v>
      </c>
      <c r="J224" s="201" t="s">
        <v>110</v>
      </c>
      <c r="K224" s="201">
        <v>0.9</v>
      </c>
      <c r="L224" s="201" t="s">
        <v>111</v>
      </c>
      <c r="M224" s="183"/>
      <c r="N224" s="183"/>
      <c r="O224" s="183"/>
      <c r="P224" s="183"/>
      <c r="Q224" s="234"/>
    </row>
    <row r="225" spans="1:17" x14ac:dyDescent="0.25">
      <c r="A225" s="59" t="s">
        <v>28</v>
      </c>
      <c r="B225" s="201" t="s">
        <v>112</v>
      </c>
      <c r="C225" s="201" t="s">
        <v>113</v>
      </c>
      <c r="D225" s="232" t="s">
        <v>114</v>
      </c>
      <c r="E225" s="201" t="s">
        <v>115</v>
      </c>
      <c r="F225" s="201" t="s">
        <v>116</v>
      </c>
      <c r="G225" s="201" t="s">
        <v>108</v>
      </c>
      <c r="H225" s="201" t="s">
        <v>108</v>
      </c>
      <c r="I225" s="201" t="s">
        <v>117</v>
      </c>
      <c r="J225" s="201" t="s">
        <v>118</v>
      </c>
      <c r="K225" s="201" t="s">
        <v>119</v>
      </c>
      <c r="L225" s="201" t="s">
        <v>120</v>
      </c>
      <c r="M225" s="183"/>
      <c r="N225" s="183"/>
      <c r="O225" s="183"/>
      <c r="P225" s="183"/>
      <c r="Q225" s="234"/>
    </row>
    <row r="226" spans="1:17" ht="25.5" x14ac:dyDescent="0.25">
      <c r="A226" s="194" t="s">
        <v>29</v>
      </c>
      <c r="B226" s="195" t="s">
        <v>44</v>
      </c>
      <c r="C226" s="195" t="s">
        <v>45</v>
      </c>
      <c r="D226" s="195" t="s">
        <v>46</v>
      </c>
      <c r="E226" s="195" t="s">
        <v>47</v>
      </c>
      <c r="F226" s="195" t="s">
        <v>48</v>
      </c>
      <c r="G226" s="195" t="s">
        <v>49</v>
      </c>
      <c r="H226" s="237"/>
      <c r="I226" s="312" t="s">
        <v>43</v>
      </c>
      <c r="J226" s="311"/>
      <c r="K226" s="237"/>
      <c r="L226" s="234"/>
      <c r="M226" s="183"/>
      <c r="N226" s="183"/>
      <c r="O226" s="183"/>
      <c r="P226" s="183"/>
      <c r="Q226" s="234"/>
    </row>
    <row r="227" spans="1:17" ht="15" customHeight="1" x14ac:dyDescent="0.25">
      <c r="A227" s="59" t="s">
        <v>27</v>
      </c>
      <c r="B227" s="232" t="s">
        <v>121</v>
      </c>
      <c r="C227" s="201" t="s">
        <v>122</v>
      </c>
      <c r="D227" s="201" t="s">
        <v>123</v>
      </c>
      <c r="E227" s="201" t="s">
        <v>124</v>
      </c>
      <c r="F227" s="238">
        <v>45840</v>
      </c>
      <c r="G227" s="201" t="s">
        <v>125</v>
      </c>
      <c r="H227" s="239"/>
      <c r="I227" s="324" t="s">
        <v>126</v>
      </c>
      <c r="J227" s="325"/>
      <c r="K227" s="237"/>
      <c r="L227" s="234"/>
      <c r="M227" s="183"/>
      <c r="N227" s="183"/>
      <c r="O227" s="183"/>
      <c r="P227" s="183"/>
      <c r="Q227" s="234"/>
    </row>
    <row r="228" spans="1:17" ht="15" customHeight="1" x14ac:dyDescent="0.25">
      <c r="A228" s="59" t="s">
        <v>25</v>
      </c>
      <c r="B228" s="201" t="s">
        <v>127</v>
      </c>
      <c r="C228" s="201" t="s">
        <v>128</v>
      </c>
      <c r="D228" s="201" t="s">
        <v>129</v>
      </c>
      <c r="E228" s="201" t="s">
        <v>130</v>
      </c>
      <c r="F228" s="201" t="s">
        <v>131</v>
      </c>
      <c r="G228" s="201" t="s">
        <v>132</v>
      </c>
      <c r="H228" s="239"/>
      <c r="I228" s="310" t="s">
        <v>133</v>
      </c>
      <c r="J228" s="311"/>
      <c r="K228" s="237"/>
      <c r="L228" s="234"/>
      <c r="M228" s="183"/>
      <c r="N228" s="183"/>
      <c r="O228" s="183"/>
      <c r="P228" s="183"/>
      <c r="Q228" s="234"/>
    </row>
    <row r="229" spans="1:17" ht="15" customHeight="1" x14ac:dyDescent="0.25">
      <c r="A229" s="59" t="s">
        <v>28</v>
      </c>
      <c r="B229" s="201" t="s">
        <v>134</v>
      </c>
      <c r="C229" s="201" t="s">
        <v>135</v>
      </c>
      <c r="D229" s="201" t="s">
        <v>136</v>
      </c>
      <c r="E229" s="201" t="s">
        <v>137</v>
      </c>
      <c r="F229" s="240">
        <v>45871</v>
      </c>
      <c r="G229" s="201" t="s">
        <v>138</v>
      </c>
      <c r="H229" s="239"/>
      <c r="I229" s="326" t="s">
        <v>116</v>
      </c>
      <c r="J229" s="327"/>
      <c r="K229" s="237"/>
      <c r="L229" s="234"/>
      <c r="M229" s="183"/>
      <c r="N229" s="183"/>
      <c r="O229" s="183"/>
      <c r="P229" s="183"/>
      <c r="Q229" s="234"/>
    </row>
    <row r="230" spans="1:17" ht="16.899999999999999" customHeight="1" x14ac:dyDescent="0.25">
      <c r="A230" s="28"/>
      <c r="B230" s="185"/>
      <c r="C230" s="185"/>
      <c r="D230" s="185"/>
      <c r="E230" s="185"/>
      <c r="F230" s="185"/>
      <c r="G230" s="185"/>
      <c r="H230" s="185"/>
      <c r="I230" s="185"/>
      <c r="J230" s="185"/>
      <c r="K230" s="183"/>
      <c r="L230" s="184"/>
      <c r="M230" s="183"/>
      <c r="N230" s="183"/>
      <c r="O230" s="183"/>
      <c r="P230" s="183"/>
      <c r="Q230" s="236"/>
    </row>
    <row r="231" spans="1:17" ht="15" customHeight="1" x14ac:dyDescent="0.25">
      <c r="A231" s="74"/>
      <c r="B231" s="185"/>
      <c r="C231" s="185"/>
      <c r="D231" s="185"/>
      <c r="E231" s="185"/>
      <c r="F231" s="185"/>
      <c r="G231" s="185"/>
      <c r="H231" s="185"/>
      <c r="I231" s="185"/>
      <c r="J231" s="185"/>
      <c r="K231" s="183"/>
      <c r="L231" s="184"/>
      <c r="M231" s="183"/>
      <c r="N231" s="183"/>
      <c r="O231" s="183"/>
      <c r="P231" s="183"/>
      <c r="Q231" s="234"/>
    </row>
    <row r="232" spans="1:17" x14ac:dyDescent="0.25">
      <c r="A232" s="28"/>
      <c r="B232" s="185"/>
      <c r="C232" s="185"/>
      <c r="D232" s="185"/>
      <c r="E232" s="185"/>
      <c r="F232" s="185"/>
      <c r="G232" s="185"/>
      <c r="H232" s="185"/>
      <c r="I232" s="185"/>
      <c r="J232" s="185"/>
      <c r="K232" s="183"/>
      <c r="L232" s="184"/>
      <c r="M232" s="183"/>
      <c r="N232" s="183"/>
      <c r="O232" s="183"/>
      <c r="P232" s="183"/>
      <c r="Q232" s="236"/>
    </row>
    <row r="233" spans="1:17" x14ac:dyDescent="0.25">
      <c r="A233" s="28"/>
      <c r="B233" s="185"/>
      <c r="C233" s="185"/>
      <c r="D233" s="185"/>
      <c r="E233" s="185"/>
      <c r="F233" s="185"/>
      <c r="G233" s="185"/>
      <c r="H233" s="185"/>
      <c r="I233" s="185"/>
      <c r="J233" s="185"/>
      <c r="K233" s="183"/>
      <c r="L233" s="184"/>
      <c r="M233" s="183"/>
      <c r="N233" s="183"/>
      <c r="O233" s="183"/>
      <c r="P233" s="183"/>
      <c r="Q233" s="236"/>
    </row>
    <row r="234" spans="1:17" x14ac:dyDescent="0.25">
      <c r="A234" s="28"/>
      <c r="B234" s="185"/>
      <c r="C234" s="185"/>
      <c r="D234" s="185"/>
      <c r="E234" s="185"/>
      <c r="F234" s="185"/>
      <c r="G234" s="185"/>
      <c r="H234" s="185"/>
      <c r="I234" s="185"/>
      <c r="J234" s="185"/>
      <c r="K234" s="183"/>
      <c r="L234" s="184"/>
      <c r="M234" s="183"/>
      <c r="N234" s="183"/>
      <c r="O234" s="183"/>
      <c r="P234" s="183"/>
      <c r="Q234" s="236"/>
    </row>
    <row r="235" spans="1:17" x14ac:dyDescent="0.25">
      <c r="A235" s="28"/>
      <c r="B235" s="185"/>
      <c r="C235" s="185"/>
      <c r="D235" s="185"/>
      <c r="E235" s="185"/>
      <c r="F235" s="185"/>
      <c r="G235" s="185"/>
      <c r="H235" s="185"/>
      <c r="I235" s="185"/>
      <c r="J235" s="185"/>
      <c r="K235" s="183"/>
      <c r="L235" s="184"/>
      <c r="M235" s="183"/>
      <c r="N235" s="183"/>
      <c r="O235" s="183"/>
      <c r="P235" s="183"/>
      <c r="Q235" s="236"/>
    </row>
    <row r="236" spans="1:17" x14ac:dyDescent="0.25">
      <c r="A236" s="28"/>
      <c r="B236" s="185"/>
      <c r="C236" s="185"/>
      <c r="D236" s="185"/>
      <c r="E236" s="185"/>
      <c r="F236" s="185"/>
      <c r="G236" s="185"/>
      <c r="H236" s="185"/>
      <c r="I236" s="185"/>
      <c r="J236" s="185"/>
      <c r="K236" s="183"/>
      <c r="L236" s="184"/>
      <c r="M236" s="183"/>
      <c r="N236" s="183"/>
      <c r="O236" s="183"/>
      <c r="P236" s="183"/>
      <c r="Q236" s="236"/>
    </row>
    <row r="237" spans="1:17" x14ac:dyDescent="0.25">
      <c r="A237" s="28"/>
      <c r="B237" s="185"/>
      <c r="C237" s="185"/>
      <c r="D237" s="185"/>
      <c r="E237" s="185"/>
      <c r="F237" s="185"/>
      <c r="G237" s="185"/>
      <c r="H237" s="185"/>
      <c r="I237" s="185"/>
      <c r="J237" s="185"/>
      <c r="K237" s="183"/>
      <c r="L237" s="184"/>
      <c r="M237" s="183"/>
      <c r="N237" s="183"/>
      <c r="O237" s="183"/>
      <c r="P237" s="183"/>
      <c r="Q237" s="236"/>
    </row>
    <row r="238" spans="1:17" x14ac:dyDescent="0.25">
      <c r="A238" s="28"/>
      <c r="B238" s="185"/>
      <c r="C238" s="185"/>
      <c r="D238" s="185"/>
      <c r="E238" s="185"/>
      <c r="F238" s="185"/>
      <c r="G238" s="185"/>
      <c r="H238" s="185"/>
      <c r="I238" s="185"/>
      <c r="J238" s="185"/>
      <c r="K238" s="183"/>
      <c r="L238" s="184"/>
      <c r="M238" s="183"/>
      <c r="N238" s="183"/>
      <c r="O238" s="183"/>
      <c r="P238" s="183"/>
      <c r="Q238" s="236"/>
    </row>
    <row r="239" spans="1:17" x14ac:dyDescent="0.25">
      <c r="A239" s="28"/>
      <c r="B239" s="185"/>
      <c r="C239" s="185"/>
      <c r="D239" s="185"/>
      <c r="E239" s="185"/>
      <c r="F239" s="185"/>
      <c r="G239" s="185"/>
      <c r="H239" s="185"/>
      <c r="I239" s="185"/>
      <c r="J239" s="185"/>
      <c r="K239" s="183"/>
      <c r="L239" s="184"/>
      <c r="M239" s="183"/>
      <c r="N239" s="183"/>
      <c r="O239" s="183"/>
      <c r="P239" s="183"/>
      <c r="Q239" s="236"/>
    </row>
    <row r="240" spans="1:17" x14ac:dyDescent="0.25">
      <c r="A240" s="28"/>
      <c r="B240" s="185"/>
      <c r="C240" s="185"/>
      <c r="D240" s="185"/>
      <c r="E240" s="185"/>
      <c r="F240" s="185"/>
      <c r="G240" s="185"/>
      <c r="H240" s="185"/>
      <c r="I240" s="185"/>
      <c r="J240" s="185"/>
      <c r="K240" s="183"/>
      <c r="L240" s="184"/>
      <c r="M240" s="183"/>
      <c r="N240" s="183"/>
      <c r="O240" s="183"/>
      <c r="P240" s="183"/>
      <c r="Q240" s="236"/>
    </row>
    <row r="241" spans="1:17" x14ac:dyDescent="0.25">
      <c r="A241" s="192" t="s">
        <v>68</v>
      </c>
      <c r="B241" s="223"/>
      <c r="C241" s="183"/>
      <c r="D241" s="183"/>
      <c r="E241" s="183"/>
      <c r="F241" s="183"/>
      <c r="G241" s="223"/>
      <c r="H241" s="183"/>
      <c r="I241" s="183"/>
      <c r="J241" s="183"/>
      <c r="K241" s="183"/>
      <c r="L241" s="223"/>
      <c r="M241" s="183"/>
      <c r="N241" s="183"/>
      <c r="O241" s="183"/>
      <c r="P241" s="183"/>
      <c r="Q241" s="234"/>
    </row>
    <row r="242" spans="1:17" x14ac:dyDescent="0.25">
      <c r="A242" s="192" t="s">
        <v>13</v>
      </c>
      <c r="B242" s="184"/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234"/>
    </row>
    <row r="243" spans="1:17" x14ac:dyDescent="0.25">
      <c r="A243" s="83">
        <v>1</v>
      </c>
      <c r="B243" s="202">
        <v>2</v>
      </c>
      <c r="C243" s="202">
        <v>3</v>
      </c>
      <c r="D243" s="202">
        <v>4</v>
      </c>
      <c r="E243" s="202">
        <v>5</v>
      </c>
      <c r="F243" s="202">
        <v>6</v>
      </c>
      <c r="G243" s="202">
        <v>7</v>
      </c>
      <c r="H243" s="202">
        <v>8</v>
      </c>
      <c r="I243" s="202">
        <v>9</v>
      </c>
      <c r="J243" s="202">
        <v>10</v>
      </c>
      <c r="K243" s="202">
        <v>11</v>
      </c>
      <c r="L243" s="202">
        <v>12</v>
      </c>
      <c r="M243" s="202">
        <v>13</v>
      </c>
      <c r="N243" s="202">
        <v>14</v>
      </c>
      <c r="O243" s="202">
        <v>15</v>
      </c>
      <c r="P243" s="202">
        <v>16</v>
      </c>
      <c r="Q243" s="234"/>
    </row>
    <row r="244" spans="1:17" ht="25.5" x14ac:dyDescent="0.25">
      <c r="A244" s="8" t="s">
        <v>202</v>
      </c>
      <c r="B244" s="283">
        <v>30</v>
      </c>
      <c r="C244" s="282">
        <v>0.3</v>
      </c>
      <c r="D244" s="282">
        <v>0.1</v>
      </c>
      <c r="E244" s="282">
        <v>2</v>
      </c>
      <c r="F244" s="85">
        <f t="shared" ref="F244" si="21">C244*4+D244*9+E244*4</f>
        <v>10.1</v>
      </c>
      <c r="G244" s="283">
        <v>40</v>
      </c>
      <c r="H244" s="282">
        <v>0.4</v>
      </c>
      <c r="I244" s="282">
        <v>0.1</v>
      </c>
      <c r="J244" s="282">
        <v>2.2999999999999998</v>
      </c>
      <c r="K244" s="85">
        <f t="shared" ref="K244" si="22">H244*4+I244*9+J244*4</f>
        <v>11.7</v>
      </c>
      <c r="L244" s="283">
        <v>50</v>
      </c>
      <c r="M244" s="282">
        <v>0.53</v>
      </c>
      <c r="N244" s="282">
        <v>0.14000000000000001</v>
      </c>
      <c r="O244" s="282">
        <v>3.21</v>
      </c>
      <c r="P244" s="85">
        <f t="shared" ref="P244" si="23">M244*4+N244*9+O244*4</f>
        <v>16.22</v>
      </c>
      <c r="Q244" s="234"/>
    </row>
    <row r="245" spans="1:17" x14ac:dyDescent="0.25">
      <c r="A245" s="77" t="s">
        <v>139</v>
      </c>
      <c r="B245" s="195">
        <v>70</v>
      </c>
      <c r="C245" s="231">
        <v>14.1</v>
      </c>
      <c r="D245" s="231">
        <v>4.5999999999999996</v>
      </c>
      <c r="E245" s="231">
        <v>10.3</v>
      </c>
      <c r="F245" s="231">
        <v>138.69999999999999</v>
      </c>
      <c r="G245" s="195">
        <v>90</v>
      </c>
      <c r="H245" s="231">
        <v>16.3</v>
      </c>
      <c r="I245" s="231">
        <v>5</v>
      </c>
      <c r="J245" s="231">
        <v>12.3</v>
      </c>
      <c r="K245" s="231">
        <v>159.4</v>
      </c>
      <c r="L245" s="195">
        <v>100</v>
      </c>
      <c r="M245" s="231">
        <v>18.2</v>
      </c>
      <c r="N245" s="231">
        <v>6.8</v>
      </c>
      <c r="O245" s="231">
        <v>13.2</v>
      </c>
      <c r="P245" s="231">
        <v>187.1</v>
      </c>
      <c r="Q245" s="234"/>
    </row>
    <row r="246" spans="1:17" x14ac:dyDescent="0.25">
      <c r="A246" s="59" t="s">
        <v>67</v>
      </c>
      <c r="B246" s="194">
        <v>130</v>
      </c>
      <c r="C246" s="201">
        <v>13.5</v>
      </c>
      <c r="D246" s="201">
        <v>3.7</v>
      </c>
      <c r="E246" s="201">
        <v>23.5</v>
      </c>
      <c r="F246" s="201">
        <v>242</v>
      </c>
      <c r="G246" s="194">
        <v>150</v>
      </c>
      <c r="H246" s="201">
        <v>15.8</v>
      </c>
      <c r="I246" s="201">
        <v>4.5999999999999996</v>
      </c>
      <c r="J246" s="201">
        <v>27.5</v>
      </c>
      <c r="K246" s="201">
        <v>276.3</v>
      </c>
      <c r="L246" s="194">
        <v>180</v>
      </c>
      <c r="M246" s="201">
        <v>19.100000000000001</v>
      </c>
      <c r="N246" s="201">
        <v>4.8</v>
      </c>
      <c r="O246" s="201">
        <v>33.4</v>
      </c>
      <c r="P246" s="201">
        <v>297.60000000000002</v>
      </c>
      <c r="Q246" s="234"/>
    </row>
    <row r="247" spans="1:17" x14ac:dyDescent="0.25">
      <c r="A247" s="59" t="s">
        <v>140</v>
      </c>
      <c r="B247" s="194">
        <v>200</v>
      </c>
      <c r="C247" s="232">
        <v>0.3</v>
      </c>
      <c r="D247" s="232">
        <v>0.4</v>
      </c>
      <c r="E247" s="232">
        <v>15.6</v>
      </c>
      <c r="F247" s="232">
        <v>68.5</v>
      </c>
      <c r="G247" s="194">
        <v>200</v>
      </c>
      <c r="H247" s="232">
        <v>0.3</v>
      </c>
      <c r="I247" s="232">
        <v>0.4</v>
      </c>
      <c r="J247" s="232">
        <v>15.6</v>
      </c>
      <c r="K247" s="232">
        <v>68.5</v>
      </c>
      <c r="L247" s="194">
        <v>200</v>
      </c>
      <c r="M247" s="232">
        <v>0.3</v>
      </c>
      <c r="N247" s="232">
        <v>0.4</v>
      </c>
      <c r="O247" s="232">
        <v>15.6</v>
      </c>
      <c r="P247" s="232">
        <v>68.5</v>
      </c>
      <c r="Q247" s="234"/>
    </row>
    <row r="248" spans="1:17" x14ac:dyDescent="0.25">
      <c r="A248" s="59" t="s">
        <v>4</v>
      </c>
      <c r="B248" s="194">
        <v>30</v>
      </c>
      <c r="C248" s="201">
        <v>2.2000000000000002</v>
      </c>
      <c r="D248" s="201">
        <v>0.3</v>
      </c>
      <c r="E248" s="201">
        <v>13.8</v>
      </c>
      <c r="F248" s="201">
        <v>67.5</v>
      </c>
      <c r="G248" s="194">
        <v>50</v>
      </c>
      <c r="H248" s="201">
        <v>3.7</v>
      </c>
      <c r="I248" s="201">
        <v>0.5</v>
      </c>
      <c r="J248" s="201">
        <v>22.9</v>
      </c>
      <c r="K248" s="201">
        <v>112.5</v>
      </c>
      <c r="L248" s="194">
        <v>50</v>
      </c>
      <c r="M248" s="201">
        <v>3.7</v>
      </c>
      <c r="N248" s="201">
        <v>0.5</v>
      </c>
      <c r="O248" s="201">
        <v>22.9</v>
      </c>
      <c r="P248" s="201">
        <v>112.5</v>
      </c>
      <c r="Q248" s="234"/>
    </row>
    <row r="249" spans="1:17" x14ac:dyDescent="0.25">
      <c r="A249" s="75" t="s">
        <v>5</v>
      </c>
      <c r="B249" s="194">
        <f t="shared" ref="B249:P249" si="24">SUM(B245:B248)</f>
        <v>430</v>
      </c>
      <c r="C249" s="213">
        <f t="shared" si="24"/>
        <v>30.1</v>
      </c>
      <c r="D249" s="213">
        <f t="shared" si="24"/>
        <v>9.0000000000000018</v>
      </c>
      <c r="E249" s="213">
        <f t="shared" si="24"/>
        <v>63.2</v>
      </c>
      <c r="F249" s="213">
        <f t="shared" si="24"/>
        <v>516.70000000000005</v>
      </c>
      <c r="G249" s="194">
        <f t="shared" si="24"/>
        <v>490</v>
      </c>
      <c r="H249" s="213">
        <f t="shared" si="24"/>
        <v>36.1</v>
      </c>
      <c r="I249" s="213">
        <f t="shared" si="24"/>
        <v>10.5</v>
      </c>
      <c r="J249" s="213">
        <f t="shared" si="24"/>
        <v>78.3</v>
      </c>
      <c r="K249" s="213">
        <f t="shared" si="24"/>
        <v>616.70000000000005</v>
      </c>
      <c r="L249" s="194">
        <f t="shared" si="24"/>
        <v>530</v>
      </c>
      <c r="M249" s="213">
        <f t="shared" si="24"/>
        <v>41.3</v>
      </c>
      <c r="N249" s="213">
        <f t="shared" si="24"/>
        <v>12.5</v>
      </c>
      <c r="O249" s="213">
        <f t="shared" si="24"/>
        <v>85.1</v>
      </c>
      <c r="P249" s="213">
        <f t="shared" si="24"/>
        <v>665.7</v>
      </c>
      <c r="Q249" s="234"/>
    </row>
    <row r="250" spans="1:17" x14ac:dyDescent="0.25">
      <c r="A250" s="76" t="s">
        <v>24</v>
      </c>
      <c r="B250" s="214"/>
      <c r="C250" s="178">
        <f>C249*4/F249</f>
        <v>0.23301722469518094</v>
      </c>
      <c r="D250" s="178">
        <f>D249*9/F249</f>
        <v>0.15676407973679118</v>
      </c>
      <c r="E250" s="178">
        <f>E249*4/F249</f>
        <v>0.48925875749951614</v>
      </c>
      <c r="F250" s="179">
        <f>F249/2100</f>
        <v>0.24604761904761907</v>
      </c>
      <c r="G250" s="215"/>
      <c r="H250" s="178">
        <f>H249*4/K249</f>
        <v>0.2341495054321388</v>
      </c>
      <c r="I250" s="178">
        <f>I249*9/K249</f>
        <v>0.1532349602724177</v>
      </c>
      <c r="J250" s="178">
        <f>J249*4/K249</f>
        <v>0.50786443976001294</v>
      </c>
      <c r="K250" s="178">
        <f>K249/2450</f>
        <v>0.25171428571428572</v>
      </c>
      <c r="L250" s="215"/>
      <c r="M250" s="178">
        <f>M249*4/P249</f>
        <v>0.24815983175604622</v>
      </c>
      <c r="N250" s="178">
        <f>N249*9/P249</f>
        <v>0.1689950428120775</v>
      </c>
      <c r="O250" s="178">
        <f>O249*4/P249</f>
        <v>0.51134144509538826</v>
      </c>
      <c r="P250" s="179">
        <f>P249/2700</f>
        <v>0.24655555555555558</v>
      </c>
      <c r="Q250" s="234"/>
    </row>
    <row r="251" spans="1:17" ht="15" customHeight="1" x14ac:dyDescent="0.25">
      <c r="A251" s="72"/>
      <c r="B251" s="223"/>
      <c r="C251" s="183"/>
      <c r="D251" s="183"/>
      <c r="E251" s="183"/>
      <c r="F251" s="183"/>
      <c r="G251" s="223"/>
      <c r="H251" s="183"/>
      <c r="I251" s="183"/>
      <c r="J251" s="183"/>
      <c r="K251" s="183"/>
      <c r="L251" s="223"/>
      <c r="M251" s="183"/>
      <c r="N251" s="183"/>
      <c r="O251" s="183"/>
      <c r="P251" s="183"/>
      <c r="Q251" s="234"/>
    </row>
    <row r="252" spans="1:17" ht="25.5" customHeight="1" x14ac:dyDescent="0.25">
      <c r="A252" s="194" t="s">
        <v>26</v>
      </c>
      <c r="B252" s="194" t="s">
        <v>32</v>
      </c>
      <c r="C252" s="194" t="s">
        <v>33</v>
      </c>
      <c r="D252" s="194" t="s">
        <v>34</v>
      </c>
      <c r="E252" s="194" t="s">
        <v>35</v>
      </c>
      <c r="F252" s="194" t="s">
        <v>36</v>
      </c>
      <c r="G252" s="194" t="s">
        <v>37</v>
      </c>
      <c r="H252" s="194" t="s">
        <v>38</v>
      </c>
      <c r="I252" s="194" t="s">
        <v>39</v>
      </c>
      <c r="J252" s="194" t="s">
        <v>40</v>
      </c>
      <c r="K252" s="194" t="s">
        <v>41</v>
      </c>
      <c r="L252" s="194" t="s">
        <v>42</v>
      </c>
      <c r="M252" s="183"/>
      <c r="N252" s="192"/>
      <c r="O252" s="192"/>
      <c r="P252" s="192"/>
      <c r="Q252" s="234"/>
    </row>
    <row r="253" spans="1:17" ht="16.5" customHeight="1" x14ac:dyDescent="0.25">
      <c r="A253" s="59" t="s">
        <v>27</v>
      </c>
      <c r="B253" s="232">
        <v>74.8</v>
      </c>
      <c r="C253" s="232">
        <v>0.1</v>
      </c>
      <c r="D253" s="232">
        <v>1.1000000000000001</v>
      </c>
      <c r="E253" s="232">
        <v>54.7</v>
      </c>
      <c r="F253" s="232">
        <v>0.4</v>
      </c>
      <c r="G253" s="232">
        <v>0.4</v>
      </c>
      <c r="H253" s="232">
        <v>7.2</v>
      </c>
      <c r="I253" s="232">
        <v>0.2</v>
      </c>
      <c r="J253" s="232">
        <v>71.2</v>
      </c>
      <c r="K253" s="232">
        <v>1.1000000000000001</v>
      </c>
      <c r="L253" s="232">
        <v>3.8</v>
      </c>
      <c r="M253" s="183"/>
      <c r="N253" s="234"/>
      <c r="O253" s="234"/>
      <c r="P253" s="234"/>
      <c r="Q253" s="234"/>
    </row>
    <row r="254" spans="1:17" ht="14.65" customHeight="1" x14ac:dyDescent="0.25">
      <c r="A254" s="59" t="s">
        <v>25</v>
      </c>
      <c r="B254" s="232">
        <v>82.7</v>
      </c>
      <c r="C254" s="232">
        <v>0.1</v>
      </c>
      <c r="D254" s="232">
        <v>1.5</v>
      </c>
      <c r="E254" s="232">
        <v>63.5</v>
      </c>
      <c r="F254" s="232">
        <v>0.5</v>
      </c>
      <c r="G254" s="232">
        <v>0.4</v>
      </c>
      <c r="H254" s="232">
        <v>9.1999999999999993</v>
      </c>
      <c r="I254" s="232">
        <v>0.3</v>
      </c>
      <c r="J254" s="232">
        <v>85.2</v>
      </c>
      <c r="K254" s="232">
        <v>1.3</v>
      </c>
      <c r="L254" s="232">
        <v>5.0999999999999996</v>
      </c>
      <c r="M254" s="183"/>
      <c r="N254" s="192"/>
      <c r="O254" s="234"/>
      <c r="P254" s="234"/>
      <c r="Q254" s="234"/>
    </row>
    <row r="255" spans="1:17" ht="15" customHeight="1" x14ac:dyDescent="0.25">
      <c r="A255" s="59" t="s">
        <v>28</v>
      </c>
      <c r="B255" s="232">
        <v>83.6</v>
      </c>
      <c r="C255" s="232">
        <v>0.3</v>
      </c>
      <c r="D255" s="232">
        <v>2.2000000000000002</v>
      </c>
      <c r="E255" s="232">
        <v>75.599999999999994</v>
      </c>
      <c r="F255" s="232">
        <v>0.6</v>
      </c>
      <c r="G255" s="232">
        <v>0.6</v>
      </c>
      <c r="H255" s="232">
        <v>10.4</v>
      </c>
      <c r="I255" s="232">
        <v>0.4</v>
      </c>
      <c r="J255" s="232">
        <v>95.4</v>
      </c>
      <c r="K255" s="232">
        <v>1.3</v>
      </c>
      <c r="L255" s="232">
        <v>5.3</v>
      </c>
      <c r="M255" s="183"/>
      <c r="N255" s="234"/>
      <c r="O255" s="234"/>
      <c r="P255" s="234"/>
      <c r="Q255" s="234"/>
    </row>
    <row r="256" spans="1:17" ht="25.5" x14ac:dyDescent="0.25">
      <c r="A256" s="194" t="s">
        <v>29</v>
      </c>
      <c r="B256" s="195" t="s">
        <v>44</v>
      </c>
      <c r="C256" s="195" t="s">
        <v>45</v>
      </c>
      <c r="D256" s="195" t="s">
        <v>46</v>
      </c>
      <c r="E256" s="195" t="s">
        <v>47</v>
      </c>
      <c r="F256" s="195" t="s">
        <v>48</v>
      </c>
      <c r="G256" s="195" t="s">
        <v>49</v>
      </c>
      <c r="H256" s="183"/>
      <c r="I256" s="312" t="s">
        <v>43</v>
      </c>
      <c r="J256" s="311"/>
      <c r="K256" s="183"/>
      <c r="L256" s="184"/>
      <c r="M256" s="183"/>
      <c r="N256" s="234"/>
      <c r="O256" s="191"/>
      <c r="P256" s="183"/>
      <c r="Q256" s="234"/>
    </row>
    <row r="257" spans="1:17" x14ac:dyDescent="0.25">
      <c r="A257" s="59" t="s">
        <v>27</v>
      </c>
      <c r="B257" s="232">
        <v>931.47</v>
      </c>
      <c r="C257" s="232">
        <v>213.4</v>
      </c>
      <c r="D257" s="232">
        <v>105</v>
      </c>
      <c r="E257" s="232">
        <v>409.7</v>
      </c>
      <c r="F257" s="232">
        <v>3.6</v>
      </c>
      <c r="G257" s="232">
        <v>0.3</v>
      </c>
      <c r="H257" s="185"/>
      <c r="I257" s="310">
        <v>13.6</v>
      </c>
      <c r="J257" s="311"/>
      <c r="K257" s="183"/>
      <c r="L257" s="184"/>
      <c r="M257" s="183"/>
      <c r="N257" s="183"/>
      <c r="O257" s="241"/>
      <c r="P257" s="192"/>
      <c r="Q257" s="234"/>
    </row>
    <row r="258" spans="1:17" ht="25.5" x14ac:dyDescent="0.25">
      <c r="A258" s="59" t="s">
        <v>25</v>
      </c>
      <c r="B258" s="232" t="s">
        <v>141</v>
      </c>
      <c r="C258" s="232">
        <v>233.5</v>
      </c>
      <c r="D258" s="232">
        <v>129.30000000000001</v>
      </c>
      <c r="E258" s="232">
        <v>499.3</v>
      </c>
      <c r="F258" s="232">
        <v>4.3</v>
      </c>
      <c r="G258" s="232">
        <v>0.4</v>
      </c>
      <c r="H258" s="185"/>
      <c r="I258" s="310">
        <v>16.600000000000001</v>
      </c>
      <c r="J258" s="311"/>
      <c r="K258" s="183"/>
      <c r="L258" s="184"/>
      <c r="M258" s="183"/>
      <c r="N258" s="183"/>
      <c r="O258" s="191"/>
      <c r="P258" s="191"/>
      <c r="Q258" s="234"/>
    </row>
    <row r="259" spans="1:17" ht="25.5" x14ac:dyDescent="0.25">
      <c r="A259" s="59" t="s">
        <v>28</v>
      </c>
      <c r="B259" s="232" t="s">
        <v>142</v>
      </c>
      <c r="C259" s="232">
        <v>243.7</v>
      </c>
      <c r="D259" s="232">
        <v>144.80000000000001</v>
      </c>
      <c r="E259" s="232">
        <v>553.4</v>
      </c>
      <c r="F259" s="232">
        <v>5</v>
      </c>
      <c r="G259" s="232">
        <v>0.4</v>
      </c>
      <c r="H259" s="185"/>
      <c r="I259" s="310">
        <v>19</v>
      </c>
      <c r="J259" s="311"/>
      <c r="K259" s="183"/>
      <c r="L259" s="184"/>
      <c r="M259" s="183"/>
      <c r="N259" s="183"/>
      <c r="O259" s="191"/>
      <c r="P259" s="191"/>
      <c r="Q259" s="234"/>
    </row>
    <row r="260" spans="1:17" x14ac:dyDescent="0.25">
      <c r="A260" s="28"/>
      <c r="B260" s="185"/>
      <c r="C260" s="185"/>
      <c r="D260" s="185"/>
      <c r="E260" s="185"/>
      <c r="F260" s="185"/>
      <c r="G260" s="185"/>
      <c r="H260" s="185"/>
      <c r="I260" s="185"/>
      <c r="J260" s="185"/>
      <c r="K260" s="183"/>
      <c r="L260" s="184"/>
      <c r="M260" s="183"/>
      <c r="N260" s="183"/>
      <c r="O260" s="183"/>
      <c r="P260" s="183"/>
      <c r="Q260" s="236"/>
    </row>
    <row r="261" spans="1:17" x14ac:dyDescent="0.25">
      <c r="A261" s="74"/>
      <c r="B261" s="185"/>
      <c r="C261" s="185"/>
      <c r="D261" s="185"/>
      <c r="E261" s="185"/>
      <c r="F261" s="185"/>
      <c r="G261" s="185"/>
      <c r="H261" s="185"/>
      <c r="I261" s="185"/>
      <c r="J261" s="185"/>
      <c r="K261" s="183"/>
      <c r="L261" s="184"/>
      <c r="M261" s="183"/>
      <c r="N261" s="183"/>
      <c r="O261" s="183"/>
      <c r="P261" s="183"/>
      <c r="Q261" s="234"/>
    </row>
    <row r="262" spans="1:17" x14ac:dyDescent="0.25">
      <c r="A262" s="28"/>
      <c r="B262" s="185"/>
      <c r="C262" s="185"/>
      <c r="D262" s="185"/>
      <c r="E262" s="185"/>
      <c r="F262" s="185"/>
      <c r="G262" s="185"/>
      <c r="H262" s="185"/>
      <c r="I262" s="185"/>
      <c r="J262" s="185"/>
      <c r="K262" s="183"/>
      <c r="L262" s="184"/>
      <c r="M262" s="183"/>
      <c r="N262" s="183"/>
      <c r="O262" s="183"/>
      <c r="P262" s="183"/>
      <c r="Q262" s="236"/>
    </row>
    <row r="263" spans="1:17" x14ac:dyDescent="0.25">
      <c r="A263" s="28"/>
      <c r="B263" s="185"/>
      <c r="C263" s="185"/>
      <c r="D263" s="185"/>
      <c r="E263" s="185"/>
      <c r="F263" s="185"/>
      <c r="G263" s="185"/>
      <c r="H263" s="185"/>
      <c r="I263" s="185"/>
      <c r="J263" s="185"/>
      <c r="K263" s="183"/>
      <c r="L263" s="184"/>
      <c r="M263" s="183"/>
      <c r="N263" s="183"/>
      <c r="O263" s="183"/>
      <c r="P263" s="183"/>
      <c r="Q263" s="236"/>
    </row>
    <row r="264" spans="1:17" x14ac:dyDescent="0.25">
      <c r="A264" s="28"/>
      <c r="B264" s="185"/>
      <c r="C264" s="185"/>
      <c r="D264" s="185"/>
      <c r="E264" s="185"/>
      <c r="F264" s="185"/>
      <c r="G264" s="185"/>
      <c r="H264" s="185"/>
      <c r="I264" s="185"/>
      <c r="J264" s="185"/>
      <c r="K264" s="183"/>
      <c r="L264" s="184"/>
      <c r="M264" s="183"/>
      <c r="N264" s="183"/>
      <c r="O264" s="183"/>
      <c r="P264" s="183"/>
      <c r="Q264" s="236"/>
    </row>
    <row r="265" spans="1:17" x14ac:dyDescent="0.25">
      <c r="A265" s="28"/>
      <c r="B265" s="185"/>
      <c r="C265" s="185"/>
      <c r="D265" s="185"/>
      <c r="E265" s="185"/>
      <c r="F265" s="185"/>
      <c r="G265" s="185"/>
      <c r="H265" s="185"/>
      <c r="I265" s="185"/>
      <c r="J265" s="185"/>
      <c r="K265" s="183"/>
      <c r="L265" s="184"/>
      <c r="M265" s="183"/>
      <c r="N265" s="183"/>
      <c r="O265" s="183"/>
      <c r="P265" s="183"/>
      <c r="Q265" s="236"/>
    </row>
    <row r="266" spans="1:17" x14ac:dyDescent="0.25">
      <c r="A266" s="28"/>
      <c r="B266" s="185"/>
      <c r="C266" s="185"/>
      <c r="D266" s="185"/>
      <c r="E266" s="185"/>
      <c r="F266" s="185"/>
      <c r="G266" s="185"/>
      <c r="H266" s="185"/>
      <c r="I266" s="185"/>
      <c r="J266" s="185"/>
      <c r="K266" s="183"/>
      <c r="L266" s="184"/>
      <c r="M266" s="183"/>
      <c r="N266" s="183"/>
      <c r="O266" s="183"/>
      <c r="P266" s="183"/>
      <c r="Q266" s="236"/>
    </row>
    <row r="267" spans="1:17" x14ac:dyDescent="0.25">
      <c r="A267" s="28"/>
      <c r="B267" s="185"/>
      <c r="C267" s="185"/>
      <c r="D267" s="185"/>
      <c r="E267" s="185"/>
      <c r="F267" s="185"/>
      <c r="G267" s="185"/>
      <c r="H267" s="185"/>
      <c r="I267" s="185"/>
      <c r="J267" s="185"/>
      <c r="K267" s="183"/>
      <c r="L267" s="184"/>
      <c r="M267" s="183"/>
      <c r="N267" s="183"/>
      <c r="O267" s="183"/>
      <c r="P267" s="183"/>
      <c r="Q267" s="236"/>
    </row>
    <row r="268" spans="1:17" x14ac:dyDescent="0.25">
      <c r="A268" s="28"/>
      <c r="B268" s="185"/>
      <c r="C268" s="185"/>
      <c r="D268" s="185"/>
      <c r="E268" s="185"/>
      <c r="F268" s="185"/>
      <c r="G268" s="185"/>
      <c r="H268" s="185"/>
      <c r="I268" s="185"/>
      <c r="J268" s="185"/>
      <c r="K268" s="183"/>
      <c r="L268" s="184"/>
      <c r="M268" s="183"/>
      <c r="N268" s="183"/>
      <c r="O268" s="183"/>
      <c r="P268" s="183"/>
      <c r="Q268" s="236"/>
    </row>
    <row r="269" spans="1:17" x14ac:dyDescent="0.25">
      <c r="A269" s="28"/>
      <c r="B269" s="185"/>
      <c r="C269" s="185"/>
      <c r="D269" s="185"/>
      <c r="E269" s="185"/>
      <c r="F269" s="185"/>
      <c r="G269" s="185"/>
      <c r="H269" s="185"/>
      <c r="I269" s="185"/>
      <c r="J269" s="185"/>
      <c r="K269" s="183"/>
      <c r="L269" s="184"/>
      <c r="M269" s="183"/>
      <c r="N269" s="183"/>
      <c r="O269" s="183"/>
      <c r="P269" s="183"/>
      <c r="Q269" s="236"/>
    </row>
    <row r="270" spans="1:17" ht="16.5" customHeight="1" x14ac:dyDescent="0.25">
      <c r="A270" s="192" t="s">
        <v>68</v>
      </c>
      <c r="B270" s="184"/>
      <c r="C270" s="183"/>
      <c r="D270" s="183"/>
      <c r="E270" s="183"/>
      <c r="F270" s="183"/>
      <c r="G270" s="223"/>
      <c r="H270" s="183"/>
      <c r="I270" s="183"/>
      <c r="J270" s="183"/>
      <c r="K270" s="183"/>
      <c r="L270" s="223"/>
      <c r="M270" s="183"/>
      <c r="N270" s="183"/>
      <c r="O270" s="191"/>
      <c r="P270" s="191"/>
      <c r="Q270" s="234"/>
    </row>
    <row r="271" spans="1:17" ht="15" customHeight="1" x14ac:dyDescent="0.25">
      <c r="A271" s="192" t="s">
        <v>14</v>
      </c>
      <c r="B271" s="184"/>
      <c r="C271" s="184"/>
      <c r="D271" s="184"/>
      <c r="E271" s="184"/>
      <c r="F271" s="184"/>
      <c r="G271" s="184"/>
      <c r="H271" s="184"/>
      <c r="I271" s="184"/>
      <c r="J271" s="184"/>
      <c r="K271" s="184"/>
      <c r="L271" s="184"/>
      <c r="M271" s="184"/>
      <c r="N271" s="184"/>
      <c r="O271" s="184"/>
      <c r="P271" s="184"/>
      <c r="Q271" s="234"/>
    </row>
    <row r="272" spans="1:17" ht="15" customHeight="1" x14ac:dyDescent="0.25">
      <c r="A272" s="83">
        <v>1</v>
      </c>
      <c r="B272" s="202">
        <v>2</v>
      </c>
      <c r="C272" s="202">
        <v>3</v>
      </c>
      <c r="D272" s="202">
        <v>4</v>
      </c>
      <c r="E272" s="202">
        <v>5</v>
      </c>
      <c r="F272" s="202">
        <v>6</v>
      </c>
      <c r="G272" s="202">
        <v>7</v>
      </c>
      <c r="H272" s="202">
        <v>8</v>
      </c>
      <c r="I272" s="202">
        <v>9</v>
      </c>
      <c r="J272" s="202">
        <v>10</v>
      </c>
      <c r="K272" s="202">
        <v>11</v>
      </c>
      <c r="L272" s="202">
        <v>12</v>
      </c>
      <c r="M272" s="202">
        <v>13</v>
      </c>
      <c r="N272" s="202">
        <v>14</v>
      </c>
      <c r="O272" s="202">
        <v>15</v>
      </c>
      <c r="P272" s="202">
        <v>16</v>
      </c>
      <c r="Q272" s="234"/>
    </row>
    <row r="273" spans="1:17" ht="16.899999999999999" customHeight="1" x14ac:dyDescent="0.25">
      <c r="A273" s="112" t="s">
        <v>189</v>
      </c>
      <c r="B273" s="114">
        <v>200</v>
      </c>
      <c r="C273" s="115">
        <v>6</v>
      </c>
      <c r="D273" s="115">
        <v>8.5</v>
      </c>
      <c r="E273" s="115">
        <v>2.1</v>
      </c>
      <c r="F273" s="115">
        <v>259</v>
      </c>
      <c r="G273" s="114">
        <v>250</v>
      </c>
      <c r="H273" s="115">
        <v>6</v>
      </c>
      <c r="I273" s="115">
        <v>9.5</v>
      </c>
      <c r="J273" s="115">
        <v>3.1</v>
      </c>
      <c r="K273" s="115">
        <v>299.2</v>
      </c>
      <c r="L273" s="114">
        <v>300</v>
      </c>
      <c r="M273" s="115">
        <v>6</v>
      </c>
      <c r="N273" s="115">
        <v>10.5</v>
      </c>
      <c r="O273" s="115">
        <v>4.0999999999999996</v>
      </c>
      <c r="P273" s="115">
        <v>357.8</v>
      </c>
      <c r="Q273" s="234"/>
    </row>
    <row r="274" spans="1:17" ht="15" customHeight="1" x14ac:dyDescent="0.25">
      <c r="A274" s="157" t="s">
        <v>150</v>
      </c>
      <c r="B274" s="186">
        <v>200</v>
      </c>
      <c r="C274" s="99">
        <v>7.7</v>
      </c>
      <c r="D274" s="99">
        <v>4.3</v>
      </c>
      <c r="E274" s="99">
        <v>12.9</v>
      </c>
      <c r="F274" s="99">
        <v>122.3</v>
      </c>
      <c r="G274" s="186">
        <v>200</v>
      </c>
      <c r="H274" s="99">
        <v>7.7</v>
      </c>
      <c r="I274" s="99">
        <v>4.3</v>
      </c>
      <c r="J274" s="99">
        <v>12.9</v>
      </c>
      <c r="K274" s="99">
        <v>122.3</v>
      </c>
      <c r="L274" s="186">
        <v>200</v>
      </c>
      <c r="M274" s="99">
        <v>7.7</v>
      </c>
      <c r="N274" s="99">
        <v>4.3</v>
      </c>
      <c r="O274" s="99">
        <v>12.9</v>
      </c>
      <c r="P274" s="99">
        <v>122.3</v>
      </c>
      <c r="Q274" s="234"/>
    </row>
    <row r="275" spans="1:17" x14ac:dyDescent="0.25">
      <c r="A275" s="8" t="s">
        <v>185</v>
      </c>
      <c r="B275" s="186">
        <v>120</v>
      </c>
      <c r="C275" s="99">
        <v>0.38</v>
      </c>
      <c r="D275" s="99">
        <v>0.05</v>
      </c>
      <c r="E275" s="99">
        <v>15.84</v>
      </c>
      <c r="F275" s="99">
        <v>87.2</v>
      </c>
      <c r="G275" s="186">
        <v>120</v>
      </c>
      <c r="H275" s="99">
        <v>0.38</v>
      </c>
      <c r="I275" s="99">
        <v>0.05</v>
      </c>
      <c r="J275" s="99">
        <v>15.84</v>
      </c>
      <c r="K275" s="99">
        <v>87.2</v>
      </c>
      <c r="L275" s="186">
        <v>120</v>
      </c>
      <c r="M275" s="99">
        <v>0.38</v>
      </c>
      <c r="N275" s="99">
        <v>0.05</v>
      </c>
      <c r="O275" s="99">
        <v>15.84</v>
      </c>
      <c r="P275" s="99">
        <v>87.2</v>
      </c>
      <c r="Q275" s="234"/>
    </row>
    <row r="276" spans="1:17" ht="25.5" x14ac:dyDescent="0.25">
      <c r="A276" s="59" t="s">
        <v>144</v>
      </c>
      <c r="B276" s="194">
        <v>30</v>
      </c>
      <c r="C276" s="201">
        <v>2.2000000000000002</v>
      </c>
      <c r="D276" s="201">
        <v>0.3</v>
      </c>
      <c r="E276" s="201">
        <v>13.8</v>
      </c>
      <c r="F276" s="201">
        <v>67.5</v>
      </c>
      <c r="G276" s="194">
        <v>50</v>
      </c>
      <c r="H276" s="201">
        <v>3</v>
      </c>
      <c r="I276" s="201">
        <v>0.4</v>
      </c>
      <c r="J276" s="201">
        <v>18.3</v>
      </c>
      <c r="K276" s="201">
        <v>90</v>
      </c>
      <c r="L276" s="194">
        <v>50</v>
      </c>
      <c r="M276" s="201">
        <v>3</v>
      </c>
      <c r="N276" s="201">
        <v>0.4</v>
      </c>
      <c r="O276" s="201">
        <v>18.3</v>
      </c>
      <c r="P276" s="201">
        <v>90</v>
      </c>
      <c r="Q276" s="234"/>
    </row>
    <row r="277" spans="1:17" x14ac:dyDescent="0.25">
      <c r="A277" s="75" t="s">
        <v>5</v>
      </c>
      <c r="B277" s="196"/>
      <c r="C277" s="213">
        <f>SUM(C273:C276)</f>
        <v>16.28</v>
      </c>
      <c r="D277" s="213">
        <f>SUM(D273:D276)</f>
        <v>13.150000000000002</v>
      </c>
      <c r="E277" s="213">
        <f>SUM(E273:E276)</f>
        <v>44.64</v>
      </c>
      <c r="F277" s="213">
        <f>SUM(F273:F276)</f>
        <v>536</v>
      </c>
      <c r="G277" s="196"/>
      <c r="H277" s="213">
        <f>SUM(H273:H276)</f>
        <v>17.079999999999998</v>
      </c>
      <c r="I277" s="213">
        <f>SUM(I273:I276)</f>
        <v>14.250000000000002</v>
      </c>
      <c r="J277" s="213">
        <f>SUM(J273:J276)</f>
        <v>50.14</v>
      </c>
      <c r="K277" s="213">
        <f>SUM(K273:K276)</f>
        <v>598.70000000000005</v>
      </c>
      <c r="L277" s="196"/>
      <c r="M277" s="213">
        <f>SUM(M273:M276)</f>
        <v>17.079999999999998</v>
      </c>
      <c r="N277" s="213">
        <f>SUM(N273:N276)</f>
        <v>15.250000000000002</v>
      </c>
      <c r="O277" s="213">
        <f>SUM(O273:O276)</f>
        <v>51.14</v>
      </c>
      <c r="P277" s="213">
        <f>SUM(P273:P276)</f>
        <v>657.30000000000007</v>
      </c>
      <c r="Q277" s="234"/>
    </row>
    <row r="278" spans="1:17" x14ac:dyDescent="0.25">
      <c r="A278" s="76" t="s">
        <v>24</v>
      </c>
      <c r="B278" s="233"/>
      <c r="C278" s="178">
        <f>C277*4/F277</f>
        <v>0.12149253731343285</v>
      </c>
      <c r="D278" s="178">
        <f>D277*9/F277</f>
        <v>0.22080223880597019</v>
      </c>
      <c r="E278" s="178">
        <f>E277*4/F277</f>
        <v>0.33313432835820894</v>
      </c>
      <c r="F278" s="178">
        <f>F277/2100</f>
        <v>0.25523809523809526</v>
      </c>
      <c r="G278" s="233"/>
      <c r="H278" s="178">
        <f>H277*4/K277</f>
        <v>0.11411391347920492</v>
      </c>
      <c r="I278" s="178">
        <f>I277*9/K277</f>
        <v>0.21421413061633543</v>
      </c>
      <c r="J278" s="178">
        <f>J277*4/K277</f>
        <v>0.33499248371471518</v>
      </c>
      <c r="K278" s="178">
        <f>K277/2350</f>
        <v>0.25476595744680852</v>
      </c>
      <c r="L278" s="233"/>
      <c r="M278" s="178">
        <f>M277*4/P277</f>
        <v>0.10394036208732692</v>
      </c>
      <c r="N278" s="178">
        <f>N277*9/P277</f>
        <v>0.2088087631218622</v>
      </c>
      <c r="O278" s="178">
        <f>O277*4/P277</f>
        <v>0.31121253613266392</v>
      </c>
      <c r="P278" s="178">
        <f>P277/2600</f>
        <v>0.25280769230769234</v>
      </c>
      <c r="Q278" s="234"/>
    </row>
    <row r="279" spans="1:17" x14ac:dyDescent="0.25">
      <c r="A279" s="74"/>
      <c r="B279" s="234"/>
      <c r="C279" s="192"/>
      <c r="D279" s="184"/>
      <c r="E279" s="184"/>
      <c r="F279" s="184"/>
      <c r="G279" s="184"/>
      <c r="H279" s="192"/>
      <c r="I279" s="184"/>
      <c r="J279" s="184"/>
      <c r="K279" s="184"/>
      <c r="L279" s="184"/>
      <c r="M279" s="192"/>
      <c r="N279" s="184"/>
      <c r="O279" s="184"/>
      <c r="P279" s="184"/>
      <c r="Q279" s="234"/>
    </row>
    <row r="280" spans="1:17" ht="25.5" x14ac:dyDescent="0.25">
      <c r="A280" s="194" t="s">
        <v>26</v>
      </c>
      <c r="B280" s="194" t="s">
        <v>32</v>
      </c>
      <c r="C280" s="194" t="s">
        <v>33</v>
      </c>
      <c r="D280" s="194" t="s">
        <v>34</v>
      </c>
      <c r="E280" s="194" t="s">
        <v>35</v>
      </c>
      <c r="F280" s="194" t="s">
        <v>36</v>
      </c>
      <c r="G280" s="194" t="s">
        <v>37</v>
      </c>
      <c r="H280" s="194" t="s">
        <v>38</v>
      </c>
      <c r="I280" s="194" t="s">
        <v>39</v>
      </c>
      <c r="J280" s="194" t="s">
        <v>40</v>
      </c>
      <c r="K280" s="194" t="s">
        <v>41</v>
      </c>
      <c r="L280" s="194" t="s">
        <v>42</v>
      </c>
      <c r="M280" s="234"/>
      <c r="N280" s="234"/>
      <c r="O280" s="234"/>
      <c r="P280" s="234"/>
      <c r="Q280" s="234"/>
    </row>
    <row r="281" spans="1:17" x14ac:dyDescent="0.25">
      <c r="A281" s="59" t="s">
        <v>27</v>
      </c>
      <c r="B281" s="201">
        <v>386.1</v>
      </c>
      <c r="C281" s="201">
        <v>0.1</v>
      </c>
      <c r="D281" s="201">
        <v>4.3</v>
      </c>
      <c r="E281" s="201">
        <v>50.8</v>
      </c>
      <c r="F281" s="201">
        <v>0.2</v>
      </c>
      <c r="G281" s="201">
        <v>0.3</v>
      </c>
      <c r="H281" s="201">
        <v>6.2</v>
      </c>
      <c r="I281" s="201">
        <v>0.4</v>
      </c>
      <c r="J281" s="201">
        <v>59</v>
      </c>
      <c r="K281" s="201">
        <v>1.3</v>
      </c>
      <c r="L281" s="201">
        <v>55.6</v>
      </c>
      <c r="M281" s="234"/>
      <c r="N281" s="234"/>
      <c r="O281" s="234"/>
      <c r="P281" s="234"/>
      <c r="Q281" s="234"/>
    </row>
    <row r="282" spans="1:17" x14ac:dyDescent="0.25">
      <c r="A282" s="59" t="s">
        <v>25</v>
      </c>
      <c r="B282" s="201">
        <v>390.7</v>
      </c>
      <c r="C282" s="201">
        <v>0.1</v>
      </c>
      <c r="D282" s="201">
        <v>5.2</v>
      </c>
      <c r="E282" s="201">
        <v>59.4</v>
      </c>
      <c r="F282" s="201">
        <v>0.3</v>
      </c>
      <c r="G282" s="201">
        <v>0.3</v>
      </c>
      <c r="H282" s="201">
        <v>7.1</v>
      </c>
      <c r="I282" s="201">
        <v>0.5</v>
      </c>
      <c r="J282" s="201">
        <v>69.599999999999994</v>
      </c>
      <c r="K282" s="201">
        <v>1.3</v>
      </c>
      <c r="L282" s="201">
        <v>63.8</v>
      </c>
      <c r="M282" s="234"/>
      <c r="N282" s="234"/>
      <c r="O282" s="234"/>
      <c r="P282" s="234"/>
      <c r="Q282" s="234"/>
    </row>
    <row r="283" spans="1:17" x14ac:dyDescent="0.25">
      <c r="A283" s="59" t="s">
        <v>28</v>
      </c>
      <c r="B283" s="201">
        <v>425.1</v>
      </c>
      <c r="C283" s="201">
        <v>0.1</v>
      </c>
      <c r="D283" s="201">
        <v>5.6</v>
      </c>
      <c r="E283" s="201">
        <v>74.400000000000006</v>
      </c>
      <c r="F283" s="201">
        <v>0.3</v>
      </c>
      <c r="G283" s="201">
        <v>0.4</v>
      </c>
      <c r="H283" s="201">
        <v>7.9</v>
      </c>
      <c r="I283" s="201">
        <v>0.6</v>
      </c>
      <c r="J283" s="201">
        <v>75.5</v>
      </c>
      <c r="K283" s="201">
        <v>1.5</v>
      </c>
      <c r="L283" s="201">
        <v>72.400000000000006</v>
      </c>
      <c r="M283" s="234"/>
      <c r="N283" s="234"/>
      <c r="O283" s="234"/>
      <c r="P283" s="234"/>
      <c r="Q283" s="234"/>
    </row>
    <row r="284" spans="1:17" ht="25.5" x14ac:dyDescent="0.25">
      <c r="A284" s="194" t="s">
        <v>29</v>
      </c>
      <c r="B284" s="194" t="s">
        <v>44</v>
      </c>
      <c r="C284" s="194" t="s">
        <v>45</v>
      </c>
      <c r="D284" s="194" t="s">
        <v>46</v>
      </c>
      <c r="E284" s="194" t="s">
        <v>47</v>
      </c>
      <c r="F284" s="194" t="s">
        <v>48</v>
      </c>
      <c r="G284" s="194" t="s">
        <v>49</v>
      </c>
      <c r="H284" s="183"/>
      <c r="I284" s="328" t="s">
        <v>43</v>
      </c>
      <c r="J284" s="327"/>
      <c r="K284" s="183"/>
      <c r="L284" s="184"/>
      <c r="M284" s="234"/>
      <c r="N284" s="234"/>
      <c r="O284" s="234"/>
      <c r="P284" s="234"/>
      <c r="Q284" s="234"/>
    </row>
    <row r="285" spans="1:17" x14ac:dyDescent="0.25">
      <c r="A285" s="59" t="s">
        <v>27</v>
      </c>
      <c r="B285" s="201">
        <v>786.5</v>
      </c>
      <c r="C285" s="201">
        <v>171.5</v>
      </c>
      <c r="D285" s="201">
        <v>54.4</v>
      </c>
      <c r="E285" s="201">
        <v>252.1</v>
      </c>
      <c r="F285" s="201">
        <v>3.2</v>
      </c>
      <c r="G285" s="201">
        <v>0.3</v>
      </c>
      <c r="H285" s="185"/>
      <c r="I285" s="313">
        <v>6.1</v>
      </c>
      <c r="J285" s="311"/>
      <c r="K285" s="183"/>
      <c r="L285" s="184"/>
      <c r="M285" s="234"/>
      <c r="N285" s="234"/>
      <c r="O285" s="234"/>
      <c r="P285" s="234"/>
      <c r="Q285" s="234"/>
    </row>
    <row r="286" spans="1:17" x14ac:dyDescent="0.25">
      <c r="A286" s="59" t="s">
        <v>25</v>
      </c>
      <c r="B286" s="201">
        <v>884.3</v>
      </c>
      <c r="C286" s="201">
        <v>181.7</v>
      </c>
      <c r="D286" s="201">
        <v>64.2</v>
      </c>
      <c r="E286" s="201">
        <v>288.2</v>
      </c>
      <c r="F286" s="201">
        <v>3.6</v>
      </c>
      <c r="G286" s="201">
        <v>0.4</v>
      </c>
      <c r="H286" s="185"/>
      <c r="I286" s="313">
        <v>7.7</v>
      </c>
      <c r="J286" s="311"/>
      <c r="K286" s="183"/>
      <c r="L286" s="184"/>
      <c r="M286" s="234"/>
      <c r="N286" s="234"/>
      <c r="O286" s="234"/>
      <c r="P286" s="234"/>
      <c r="Q286" s="234"/>
    </row>
    <row r="287" spans="1:17" x14ac:dyDescent="0.25">
      <c r="A287" s="59" t="s">
        <v>28</v>
      </c>
      <c r="B287" s="201">
        <v>987.1</v>
      </c>
      <c r="C287" s="201">
        <v>188.5</v>
      </c>
      <c r="D287" s="201">
        <v>70</v>
      </c>
      <c r="E287" s="201">
        <v>316.39999999999998</v>
      </c>
      <c r="F287" s="201">
        <v>4.0999999999999996</v>
      </c>
      <c r="G287" s="201">
        <v>0.4</v>
      </c>
      <c r="H287" s="185"/>
      <c r="I287" s="313">
        <v>8.1999999999999993</v>
      </c>
      <c r="J287" s="311"/>
      <c r="K287" s="183"/>
      <c r="L287" s="184"/>
      <c r="M287" s="234"/>
      <c r="N287" s="234"/>
      <c r="O287" s="234"/>
      <c r="P287" s="234"/>
      <c r="Q287" s="234"/>
    </row>
    <row r="288" spans="1:17" x14ac:dyDescent="0.25">
      <c r="A288" s="15" t="s">
        <v>31</v>
      </c>
      <c r="B288" s="234"/>
      <c r="C288" s="234"/>
      <c r="D288" s="234"/>
      <c r="E288" s="234"/>
      <c r="F288" s="234"/>
      <c r="G288" s="234"/>
      <c r="H288" s="234"/>
      <c r="I288" s="234"/>
      <c r="J288" s="234"/>
      <c r="K288" s="234"/>
      <c r="L288" s="234"/>
      <c r="M288" s="234"/>
      <c r="N288" s="234"/>
      <c r="O288" s="234"/>
      <c r="P288" s="234"/>
      <c r="Q288" s="234"/>
    </row>
    <row r="289" spans="1:18" ht="16.149999999999999" customHeight="1" x14ac:dyDescent="0.25">
      <c r="A289" s="4" t="s">
        <v>30</v>
      </c>
      <c r="B289" s="185"/>
      <c r="C289" s="185"/>
      <c r="D289" s="185"/>
      <c r="E289" s="185"/>
      <c r="F289" s="185"/>
      <c r="G289" s="185"/>
      <c r="H289" s="234"/>
      <c r="I289" s="234"/>
      <c r="J289" s="234"/>
      <c r="K289" s="234"/>
      <c r="L289" s="234"/>
      <c r="M289" s="234"/>
      <c r="N289" s="234"/>
      <c r="O289" s="234"/>
      <c r="P289" s="234"/>
      <c r="Q289" s="234"/>
    </row>
    <row r="290" spans="1:18" ht="16.149999999999999" customHeight="1" x14ac:dyDescent="0.25">
      <c r="A290" s="4"/>
      <c r="B290" s="185"/>
      <c r="C290" s="185"/>
      <c r="D290" s="185"/>
      <c r="E290" s="185"/>
      <c r="F290" s="185"/>
      <c r="G290" s="185"/>
      <c r="H290" s="234"/>
      <c r="I290" s="234"/>
      <c r="J290" s="234"/>
      <c r="K290" s="234"/>
      <c r="L290" s="234"/>
      <c r="M290" s="234"/>
      <c r="N290" s="234"/>
      <c r="O290" s="234"/>
      <c r="P290" s="234"/>
      <c r="Q290" s="234"/>
      <c r="R290" s="141"/>
    </row>
    <row r="291" spans="1:18" ht="16.149999999999999" customHeight="1" x14ac:dyDescent="0.25">
      <c r="A291" s="28"/>
      <c r="B291" s="185"/>
      <c r="C291" s="185"/>
      <c r="D291" s="185"/>
      <c r="E291" s="185"/>
      <c r="F291" s="185"/>
      <c r="G291" s="185"/>
      <c r="H291" s="185"/>
      <c r="I291" s="185"/>
      <c r="J291" s="185"/>
      <c r="K291" s="183"/>
      <c r="L291" s="184"/>
      <c r="M291" s="183"/>
      <c r="N291" s="183"/>
      <c r="O291" s="183"/>
      <c r="P291" s="183"/>
      <c r="Q291" s="236"/>
    </row>
    <row r="292" spans="1:18" ht="15" customHeight="1" x14ac:dyDescent="0.25">
      <c r="A292" s="74"/>
      <c r="B292" s="185"/>
      <c r="C292" s="185"/>
      <c r="D292" s="185"/>
      <c r="E292" s="185"/>
      <c r="F292" s="185"/>
      <c r="G292" s="185"/>
      <c r="H292" s="185"/>
      <c r="I292" s="185"/>
      <c r="J292" s="185"/>
      <c r="K292" s="183"/>
      <c r="L292" s="184"/>
      <c r="M292" s="183"/>
      <c r="N292" s="183"/>
      <c r="O292" s="183"/>
      <c r="P292" s="183"/>
      <c r="Q292" s="234"/>
    </row>
    <row r="293" spans="1:18" x14ac:dyDescent="0.25">
      <c r="A293" s="28"/>
      <c r="B293" s="185"/>
      <c r="C293" s="185"/>
      <c r="D293" s="185"/>
      <c r="E293" s="185"/>
      <c r="F293" s="185"/>
      <c r="G293" s="185"/>
      <c r="H293" s="185"/>
      <c r="I293" s="185"/>
      <c r="J293" s="185"/>
      <c r="K293" s="183"/>
      <c r="L293" s="184"/>
      <c r="M293" s="183"/>
      <c r="N293" s="183"/>
      <c r="O293" s="183"/>
      <c r="P293" s="183"/>
      <c r="Q293" s="236"/>
    </row>
    <row r="294" spans="1:18" x14ac:dyDescent="0.25">
      <c r="A294" s="28"/>
      <c r="B294" s="185"/>
      <c r="C294" s="185"/>
      <c r="D294" s="185"/>
      <c r="E294" s="185"/>
      <c r="F294" s="185"/>
      <c r="G294" s="185"/>
      <c r="H294" s="185"/>
      <c r="I294" s="185"/>
      <c r="J294" s="185"/>
      <c r="K294" s="183"/>
      <c r="L294" s="184"/>
      <c r="M294" s="183"/>
      <c r="N294" s="183"/>
      <c r="O294" s="183"/>
      <c r="P294" s="183"/>
      <c r="Q294" s="236"/>
    </row>
    <row r="295" spans="1:18" x14ac:dyDescent="0.25">
      <c r="A295" s="28"/>
      <c r="B295" s="185"/>
      <c r="C295" s="185"/>
      <c r="D295" s="185"/>
      <c r="E295" s="185"/>
      <c r="F295" s="185"/>
      <c r="G295" s="185"/>
      <c r="H295" s="185"/>
      <c r="I295" s="185"/>
      <c r="J295" s="185"/>
      <c r="K295" s="183"/>
      <c r="L295" s="184"/>
      <c r="M295" s="183"/>
      <c r="N295" s="183"/>
      <c r="O295" s="183"/>
      <c r="P295" s="183"/>
      <c r="Q295" s="236"/>
    </row>
    <row r="296" spans="1:18" x14ac:dyDescent="0.25">
      <c r="A296" s="28"/>
      <c r="B296" s="185"/>
      <c r="C296" s="185"/>
      <c r="D296" s="185"/>
      <c r="E296" s="185"/>
      <c r="F296" s="185"/>
      <c r="G296" s="185"/>
      <c r="H296" s="185"/>
      <c r="I296" s="185"/>
      <c r="J296" s="185"/>
      <c r="K296" s="183"/>
      <c r="L296" s="184"/>
      <c r="M296" s="183"/>
      <c r="N296" s="183"/>
      <c r="O296" s="183"/>
      <c r="P296" s="183"/>
      <c r="Q296" s="236"/>
    </row>
    <row r="297" spans="1:18" x14ac:dyDescent="0.25">
      <c r="A297" s="28"/>
      <c r="B297" s="185"/>
      <c r="C297" s="185"/>
      <c r="D297" s="185"/>
      <c r="E297" s="185"/>
      <c r="F297" s="185"/>
      <c r="G297" s="185"/>
      <c r="H297" s="185"/>
      <c r="I297" s="185"/>
      <c r="J297" s="185"/>
      <c r="K297" s="183"/>
      <c r="L297" s="184"/>
      <c r="M297" s="183"/>
      <c r="N297" s="183"/>
      <c r="O297" s="183"/>
      <c r="P297" s="183"/>
      <c r="Q297" s="236"/>
    </row>
    <row r="298" spans="1:18" ht="15" customHeight="1" x14ac:dyDescent="0.25">
      <c r="A298" s="28"/>
      <c r="B298" s="185"/>
      <c r="C298" s="185"/>
      <c r="D298" s="185"/>
      <c r="E298" s="185"/>
      <c r="F298" s="185"/>
      <c r="G298" s="185"/>
      <c r="H298" s="185"/>
      <c r="I298" s="185"/>
      <c r="J298" s="185"/>
      <c r="K298" s="183"/>
      <c r="L298" s="184"/>
      <c r="M298" s="183"/>
      <c r="N298" s="183"/>
      <c r="O298" s="183"/>
      <c r="P298" s="183"/>
      <c r="Q298" s="236"/>
    </row>
    <row r="299" spans="1:18" x14ac:dyDescent="0.25">
      <c r="A299" s="28"/>
      <c r="B299" s="185"/>
      <c r="C299" s="185"/>
      <c r="D299" s="185"/>
      <c r="E299" s="185"/>
      <c r="F299" s="185"/>
      <c r="G299" s="185"/>
      <c r="H299" s="185"/>
      <c r="I299" s="185"/>
      <c r="J299" s="185"/>
      <c r="K299" s="183"/>
      <c r="L299" s="184"/>
      <c r="M299" s="183"/>
      <c r="N299" s="183"/>
      <c r="O299" s="183"/>
      <c r="P299" s="224"/>
      <c r="Q299" s="227"/>
    </row>
    <row r="300" spans="1:18" x14ac:dyDescent="0.25">
      <c r="A300" s="192" t="s">
        <v>68</v>
      </c>
      <c r="B300" s="219"/>
      <c r="C300" s="219"/>
      <c r="D300" s="219"/>
      <c r="E300" s="219"/>
      <c r="F300" s="219"/>
      <c r="G300" s="219"/>
      <c r="H300" s="234"/>
      <c r="I300" s="234"/>
      <c r="J300" s="234"/>
      <c r="K300" s="234"/>
      <c r="L300" s="234"/>
      <c r="M300" s="234"/>
      <c r="N300" s="234"/>
      <c r="O300" s="234"/>
      <c r="P300" s="216"/>
      <c r="Q300" s="216"/>
    </row>
    <row r="301" spans="1:18" x14ac:dyDescent="0.25">
      <c r="A301" s="192" t="s">
        <v>51</v>
      </c>
      <c r="B301" s="216"/>
      <c r="C301" s="189"/>
      <c r="D301" s="189"/>
      <c r="E301" s="189"/>
      <c r="F301" s="189"/>
      <c r="G301" s="189"/>
      <c r="H301" s="189"/>
      <c r="I301" s="189"/>
      <c r="J301" s="189"/>
      <c r="K301" s="189"/>
      <c r="L301" s="189"/>
      <c r="M301" s="189"/>
      <c r="N301" s="189"/>
      <c r="O301" s="189"/>
      <c r="P301" s="216"/>
      <c r="Q301" s="216"/>
    </row>
    <row r="302" spans="1:18" x14ac:dyDescent="0.25">
      <c r="A302" s="192" t="s">
        <v>15</v>
      </c>
      <c r="B302" s="216"/>
      <c r="C302" s="216"/>
      <c r="D302" s="216"/>
      <c r="E302" s="216"/>
      <c r="F302" s="216"/>
      <c r="G302" s="216"/>
      <c r="H302" s="216"/>
      <c r="I302" s="216"/>
      <c r="J302" s="216"/>
      <c r="K302" s="216"/>
      <c r="L302" s="216"/>
      <c r="M302" s="216"/>
      <c r="N302" s="216"/>
      <c r="O302" s="216"/>
      <c r="P302" s="216"/>
      <c r="Q302" s="216"/>
    </row>
    <row r="303" spans="1:18" x14ac:dyDescent="0.25">
      <c r="A303" s="80"/>
      <c r="B303" s="306" t="s">
        <v>1</v>
      </c>
      <c r="C303" s="307"/>
      <c r="D303" s="307"/>
      <c r="E303" s="307"/>
      <c r="F303" s="308"/>
      <c r="G303" s="306" t="s">
        <v>74</v>
      </c>
      <c r="H303" s="307"/>
      <c r="I303" s="307"/>
      <c r="J303" s="307"/>
      <c r="K303" s="308"/>
      <c r="L303" s="306" t="s">
        <v>75</v>
      </c>
      <c r="M303" s="307"/>
      <c r="N303" s="307"/>
      <c r="O303" s="307"/>
      <c r="P303" s="308"/>
      <c r="Q303" s="216"/>
    </row>
    <row r="304" spans="1:18" ht="25.5" x14ac:dyDescent="0.25">
      <c r="A304" s="81" t="s">
        <v>3</v>
      </c>
      <c r="B304" s="168" t="s">
        <v>76</v>
      </c>
      <c r="C304" s="200" t="s">
        <v>58</v>
      </c>
      <c r="D304" s="200" t="s">
        <v>59</v>
      </c>
      <c r="E304" s="200" t="s">
        <v>60</v>
      </c>
      <c r="F304" s="200" t="s">
        <v>77</v>
      </c>
      <c r="G304" s="168" t="s">
        <v>76</v>
      </c>
      <c r="H304" s="200" t="s">
        <v>58</v>
      </c>
      <c r="I304" s="200" t="s">
        <v>59</v>
      </c>
      <c r="J304" s="200" t="s">
        <v>60</v>
      </c>
      <c r="K304" s="200" t="s">
        <v>77</v>
      </c>
      <c r="L304" s="168" t="s">
        <v>76</v>
      </c>
      <c r="M304" s="200" t="s">
        <v>58</v>
      </c>
      <c r="N304" s="200" t="s">
        <v>59</v>
      </c>
      <c r="O304" s="200" t="s">
        <v>60</v>
      </c>
      <c r="P304" s="200" t="s">
        <v>77</v>
      </c>
      <c r="Q304" s="216"/>
    </row>
    <row r="305" spans="1:17" x14ac:dyDescent="0.25">
      <c r="A305" s="83">
        <v>1</v>
      </c>
      <c r="B305" s="169">
        <v>2</v>
      </c>
      <c r="C305" s="169">
        <v>3</v>
      </c>
      <c r="D305" s="169">
        <v>4</v>
      </c>
      <c r="E305" s="169">
        <v>5</v>
      </c>
      <c r="F305" s="169">
        <v>6</v>
      </c>
      <c r="G305" s="169">
        <v>7</v>
      </c>
      <c r="H305" s="169">
        <v>8</v>
      </c>
      <c r="I305" s="169">
        <v>9</v>
      </c>
      <c r="J305" s="169">
        <v>10</v>
      </c>
      <c r="K305" s="169">
        <v>11</v>
      </c>
      <c r="L305" s="169">
        <v>12</v>
      </c>
      <c r="M305" s="169">
        <v>13</v>
      </c>
      <c r="N305" s="169">
        <v>14</v>
      </c>
      <c r="O305" s="169">
        <v>15</v>
      </c>
      <c r="P305" s="169">
        <v>16</v>
      </c>
      <c r="Q305" s="216"/>
    </row>
    <row r="306" spans="1:17" ht="25.5" x14ac:dyDescent="0.25">
      <c r="A306" s="125" t="s">
        <v>145</v>
      </c>
      <c r="B306" s="211">
        <v>200</v>
      </c>
      <c r="C306" s="210">
        <v>21.6</v>
      </c>
      <c r="D306" s="210">
        <v>4.2</v>
      </c>
      <c r="E306" s="210">
        <v>27.9</v>
      </c>
      <c r="F306" s="146">
        <v>238.4</v>
      </c>
      <c r="G306" s="211">
        <v>220</v>
      </c>
      <c r="H306" s="210">
        <v>22.6</v>
      </c>
      <c r="I306" s="210">
        <v>4.3</v>
      </c>
      <c r="J306" s="210">
        <v>30.5</v>
      </c>
      <c r="K306" s="210">
        <v>254.4</v>
      </c>
      <c r="L306" s="211">
        <v>250</v>
      </c>
      <c r="M306" s="210">
        <v>24.2</v>
      </c>
      <c r="N306" s="210">
        <v>4.4000000000000004</v>
      </c>
      <c r="O306" s="210">
        <v>35.5</v>
      </c>
      <c r="P306" s="210">
        <v>281.8</v>
      </c>
      <c r="Q306" s="216"/>
    </row>
    <row r="307" spans="1:17" x14ac:dyDescent="0.25">
      <c r="A307" s="164" t="s">
        <v>184</v>
      </c>
      <c r="B307" s="173">
        <v>200</v>
      </c>
      <c r="C307" s="115">
        <v>4.3</v>
      </c>
      <c r="D307" s="115">
        <v>3.8</v>
      </c>
      <c r="E307" s="115">
        <v>7.2</v>
      </c>
      <c r="F307" s="115">
        <v>53</v>
      </c>
      <c r="G307" s="173">
        <v>200</v>
      </c>
      <c r="H307" s="115">
        <v>4.3</v>
      </c>
      <c r="I307" s="115">
        <v>3.8</v>
      </c>
      <c r="J307" s="115">
        <v>7.2</v>
      </c>
      <c r="K307" s="115">
        <v>53</v>
      </c>
      <c r="L307" s="173">
        <v>200</v>
      </c>
      <c r="M307" s="115">
        <v>4.3</v>
      </c>
      <c r="N307" s="115">
        <v>3.8</v>
      </c>
      <c r="O307" s="115">
        <v>7.2</v>
      </c>
      <c r="P307" s="115">
        <v>53</v>
      </c>
      <c r="Q307" s="216"/>
    </row>
    <row r="308" spans="1:17" x14ac:dyDescent="0.25">
      <c r="A308" s="8" t="s">
        <v>185</v>
      </c>
      <c r="B308" s="186">
        <v>120</v>
      </c>
      <c r="C308" s="99">
        <v>0.38</v>
      </c>
      <c r="D308" s="99">
        <v>0.05</v>
      </c>
      <c r="E308" s="99">
        <v>15.84</v>
      </c>
      <c r="F308" s="99">
        <v>87.2</v>
      </c>
      <c r="G308" s="186">
        <v>120</v>
      </c>
      <c r="H308" s="99">
        <v>0.38</v>
      </c>
      <c r="I308" s="99">
        <v>0.05</v>
      </c>
      <c r="J308" s="99">
        <v>15.84</v>
      </c>
      <c r="K308" s="99">
        <v>87.2</v>
      </c>
      <c r="L308" s="186">
        <v>120</v>
      </c>
      <c r="M308" s="99">
        <v>0.38</v>
      </c>
      <c r="N308" s="99">
        <v>0.05</v>
      </c>
      <c r="O308" s="99">
        <v>15.84</v>
      </c>
      <c r="P308" s="99">
        <v>87.2</v>
      </c>
      <c r="Q308" s="216"/>
    </row>
    <row r="309" spans="1:17" ht="25.5" customHeight="1" x14ac:dyDescent="0.25">
      <c r="A309" s="59" t="s">
        <v>144</v>
      </c>
      <c r="B309" s="194">
        <v>30</v>
      </c>
      <c r="C309" s="201">
        <v>2.2000000000000002</v>
      </c>
      <c r="D309" s="201">
        <v>0.3</v>
      </c>
      <c r="E309" s="201">
        <v>13.8</v>
      </c>
      <c r="F309" s="201">
        <v>67.5</v>
      </c>
      <c r="G309" s="194">
        <v>50</v>
      </c>
      <c r="H309" s="201">
        <v>3.7</v>
      </c>
      <c r="I309" s="201">
        <v>0.5</v>
      </c>
      <c r="J309" s="201">
        <v>22.9</v>
      </c>
      <c r="K309" s="201">
        <v>112.5</v>
      </c>
      <c r="L309" s="194">
        <v>50</v>
      </c>
      <c r="M309" s="201">
        <v>3.7</v>
      </c>
      <c r="N309" s="201">
        <v>0.5</v>
      </c>
      <c r="O309" s="201">
        <v>22.9</v>
      </c>
      <c r="P309" s="213">
        <v>112.5</v>
      </c>
      <c r="Q309" s="216"/>
    </row>
    <row r="310" spans="1:17" ht="15.4" customHeight="1" x14ac:dyDescent="0.25">
      <c r="A310" s="75" t="s">
        <v>5</v>
      </c>
      <c r="B310" s="194">
        <f t="shared" ref="B310:P310" si="25">SUM(B306:B309)</f>
        <v>550</v>
      </c>
      <c r="C310" s="213">
        <f t="shared" si="25"/>
        <v>28.48</v>
      </c>
      <c r="D310" s="213">
        <f t="shared" si="25"/>
        <v>8.3500000000000014</v>
      </c>
      <c r="E310" s="213">
        <f t="shared" si="25"/>
        <v>64.739999999999995</v>
      </c>
      <c r="F310" s="213">
        <f t="shared" si="25"/>
        <v>446.09999999999997</v>
      </c>
      <c r="G310" s="194">
        <f t="shared" si="25"/>
        <v>590</v>
      </c>
      <c r="H310" s="213">
        <f t="shared" si="25"/>
        <v>30.98</v>
      </c>
      <c r="I310" s="213">
        <f t="shared" si="25"/>
        <v>8.65</v>
      </c>
      <c r="J310" s="213">
        <f t="shared" si="25"/>
        <v>76.44</v>
      </c>
      <c r="K310" s="213">
        <f t="shared" si="25"/>
        <v>507.09999999999997</v>
      </c>
      <c r="L310" s="194">
        <f t="shared" si="25"/>
        <v>620</v>
      </c>
      <c r="M310" s="213">
        <f t="shared" si="25"/>
        <v>32.58</v>
      </c>
      <c r="N310" s="213">
        <f t="shared" si="25"/>
        <v>8.75</v>
      </c>
      <c r="O310" s="213">
        <f t="shared" si="25"/>
        <v>81.44</v>
      </c>
      <c r="P310" s="213">
        <f t="shared" si="25"/>
        <v>534.5</v>
      </c>
      <c r="Q310" s="216"/>
    </row>
    <row r="311" spans="1:17" ht="17.649999999999999" customHeight="1" x14ac:dyDescent="0.25">
      <c r="A311" s="76" t="s">
        <v>24</v>
      </c>
      <c r="B311" s="214"/>
      <c r="C311" s="178">
        <f>C310*4/F310</f>
        <v>0.25536875140103116</v>
      </c>
      <c r="D311" s="178">
        <f>D310*9/F310</f>
        <v>0.16845998655010089</v>
      </c>
      <c r="E311" s="178">
        <f>E310*4/F310</f>
        <v>0.58049764626765299</v>
      </c>
      <c r="F311" s="178">
        <f>F310/2100</f>
        <v>0.21242857142857141</v>
      </c>
      <c r="G311" s="215"/>
      <c r="H311" s="178">
        <f>H310*4/K310</f>
        <v>0.24436994675606391</v>
      </c>
      <c r="I311" s="178">
        <f>I310*9/K310</f>
        <v>0.15352001577598109</v>
      </c>
      <c r="J311" s="178">
        <f>J310*4/K310</f>
        <v>0.60295799645040427</v>
      </c>
      <c r="K311" s="178">
        <f>K310/2450</f>
        <v>0.20697959183673467</v>
      </c>
      <c r="L311" s="215"/>
      <c r="M311" s="178">
        <f>M310*4/P310</f>
        <v>0.24381665107577175</v>
      </c>
      <c r="N311" s="178">
        <f>N310*9/P310</f>
        <v>0.14733395696913001</v>
      </c>
      <c r="O311" s="178">
        <f>O310*4/P310</f>
        <v>0.60946679139382598</v>
      </c>
      <c r="P311" s="178">
        <f>P310/2700</f>
        <v>0.19796296296296295</v>
      </c>
      <c r="Q311" s="216"/>
    </row>
    <row r="312" spans="1:17" x14ac:dyDescent="0.25">
      <c r="A312" s="72"/>
      <c r="B312" s="223"/>
      <c r="C312" s="183"/>
      <c r="D312" s="183"/>
      <c r="E312" s="183"/>
      <c r="F312" s="183"/>
      <c r="G312" s="223"/>
      <c r="H312" s="183"/>
      <c r="I312" s="183"/>
      <c r="J312" s="183"/>
      <c r="K312" s="183"/>
      <c r="L312" s="223"/>
      <c r="M312" s="183"/>
      <c r="N312" s="183"/>
      <c r="O312" s="183"/>
      <c r="P312" s="224"/>
      <c r="Q312" s="216"/>
    </row>
    <row r="313" spans="1:17" ht="25.5" customHeight="1" x14ac:dyDescent="0.25">
      <c r="A313" s="194" t="s">
        <v>26</v>
      </c>
      <c r="B313" s="194" t="s">
        <v>32</v>
      </c>
      <c r="C313" s="194" t="s">
        <v>33</v>
      </c>
      <c r="D313" s="194" t="s">
        <v>34</v>
      </c>
      <c r="E313" s="194" t="s">
        <v>35</v>
      </c>
      <c r="F313" s="194" t="s">
        <v>36</v>
      </c>
      <c r="G313" s="194" t="s">
        <v>37</v>
      </c>
      <c r="H313" s="194" t="s">
        <v>38</v>
      </c>
      <c r="I313" s="194" t="s">
        <v>39</v>
      </c>
      <c r="J313" s="194" t="s">
        <v>40</v>
      </c>
      <c r="K313" s="194" t="s">
        <v>41</v>
      </c>
      <c r="L313" s="194" t="s">
        <v>42</v>
      </c>
      <c r="M313" s="183"/>
      <c r="N313" s="183"/>
      <c r="O313" s="183"/>
      <c r="P313" s="224"/>
      <c r="Q313" s="216"/>
    </row>
    <row r="314" spans="1:17" x14ac:dyDescent="0.25">
      <c r="A314" s="77" t="s">
        <v>27</v>
      </c>
      <c r="B314" s="219">
        <v>590</v>
      </c>
      <c r="C314" s="249">
        <v>0.1</v>
      </c>
      <c r="D314" s="249">
        <v>4.5</v>
      </c>
      <c r="E314" s="249">
        <v>58.2</v>
      </c>
      <c r="F314" s="249">
        <v>0.2</v>
      </c>
      <c r="G314" s="249">
        <v>0.3</v>
      </c>
      <c r="H314" s="249">
        <v>15.3</v>
      </c>
      <c r="I314" s="249">
        <v>0.7</v>
      </c>
      <c r="J314" s="249">
        <v>58.8</v>
      </c>
      <c r="K314" s="249">
        <v>0.4</v>
      </c>
      <c r="L314" s="249">
        <v>45.2</v>
      </c>
      <c r="M314" s="183"/>
      <c r="N314" s="183"/>
      <c r="O314" s="183"/>
      <c r="P314" s="224"/>
      <c r="Q314" s="216"/>
    </row>
    <row r="315" spans="1:17" x14ac:dyDescent="0.25">
      <c r="A315" s="59" t="s">
        <v>25</v>
      </c>
      <c r="B315" s="201">
        <v>619</v>
      </c>
      <c r="C315" s="201">
        <v>0.1</v>
      </c>
      <c r="D315" s="201">
        <v>4.8</v>
      </c>
      <c r="E315" s="201">
        <v>68</v>
      </c>
      <c r="F315" s="201">
        <v>0.3</v>
      </c>
      <c r="G315" s="201">
        <v>0.3</v>
      </c>
      <c r="H315" s="201">
        <v>16.600000000000001</v>
      </c>
      <c r="I315" s="201">
        <v>0.8</v>
      </c>
      <c r="J315" s="201">
        <v>78.5</v>
      </c>
      <c r="K315" s="201">
        <v>0.4</v>
      </c>
      <c r="L315" s="201">
        <v>54</v>
      </c>
      <c r="M315" s="183"/>
      <c r="N315" s="183"/>
      <c r="O315" s="183"/>
      <c r="P315" s="224"/>
      <c r="Q315" s="216"/>
    </row>
    <row r="316" spans="1:17" x14ac:dyDescent="0.25">
      <c r="A316" s="59" t="s">
        <v>28</v>
      </c>
      <c r="B316" s="201">
        <v>882</v>
      </c>
      <c r="C316" s="201">
        <v>0.3</v>
      </c>
      <c r="D316" s="201">
        <v>5.0999999999999996</v>
      </c>
      <c r="E316" s="201">
        <v>69.900000000000006</v>
      </c>
      <c r="F316" s="201">
        <v>0.4</v>
      </c>
      <c r="G316" s="201">
        <v>0.3</v>
      </c>
      <c r="H316" s="201">
        <v>17.600000000000001</v>
      </c>
      <c r="I316" s="201">
        <v>0.9</v>
      </c>
      <c r="J316" s="201">
        <v>79.3</v>
      </c>
      <c r="K316" s="201">
        <v>0.4</v>
      </c>
      <c r="L316" s="201">
        <v>54.4</v>
      </c>
      <c r="M316" s="183"/>
      <c r="N316" s="183"/>
      <c r="O316" s="183"/>
      <c r="P316" s="224"/>
      <c r="Q316" s="216"/>
    </row>
    <row r="317" spans="1:17" ht="25.5" x14ac:dyDescent="0.25">
      <c r="A317" s="195" t="s">
        <v>29</v>
      </c>
      <c r="B317" s="226" t="s">
        <v>44</v>
      </c>
      <c r="C317" s="226" t="s">
        <v>45</v>
      </c>
      <c r="D317" s="226" t="s">
        <v>46</v>
      </c>
      <c r="E317" s="226" t="s">
        <v>47</v>
      </c>
      <c r="F317" s="226" t="s">
        <v>48</v>
      </c>
      <c r="G317" s="226" t="s">
        <v>49</v>
      </c>
      <c r="H317" s="209"/>
      <c r="I317" s="320" t="s">
        <v>43</v>
      </c>
      <c r="J317" s="319"/>
      <c r="K317" s="209"/>
      <c r="L317" s="185"/>
      <c r="M317" s="183"/>
      <c r="N317" s="183"/>
      <c r="O317" s="183"/>
      <c r="P317" s="224"/>
      <c r="Q317" s="216"/>
    </row>
    <row r="318" spans="1:17" x14ac:dyDescent="0.25">
      <c r="A318" s="59" t="s">
        <v>27</v>
      </c>
      <c r="B318" s="201">
        <v>991.8</v>
      </c>
      <c r="C318" s="201">
        <v>176.8</v>
      </c>
      <c r="D318" s="201">
        <v>66</v>
      </c>
      <c r="E318" s="201">
        <v>349.3</v>
      </c>
      <c r="F318" s="219">
        <v>2.2000000000000002</v>
      </c>
      <c r="G318" s="201">
        <v>0.7</v>
      </c>
      <c r="H318" s="185"/>
      <c r="I318" s="313">
        <v>6.9</v>
      </c>
      <c r="J318" s="319"/>
      <c r="K318" s="209"/>
      <c r="L318" s="185"/>
      <c r="M318" s="183"/>
      <c r="N318" s="183"/>
      <c r="O318" s="183"/>
      <c r="P318" s="224"/>
      <c r="Q318" s="216"/>
    </row>
    <row r="319" spans="1:17" x14ac:dyDescent="0.25">
      <c r="A319" s="59" t="s">
        <v>25</v>
      </c>
      <c r="B319" s="201">
        <v>1039.5999999999999</v>
      </c>
      <c r="C319" s="201">
        <v>185.7</v>
      </c>
      <c r="D319" s="201">
        <v>74.3</v>
      </c>
      <c r="E319" s="201">
        <v>381.7</v>
      </c>
      <c r="F319" s="201">
        <v>2.4</v>
      </c>
      <c r="G319" s="201">
        <v>0.8</v>
      </c>
      <c r="H319" s="185"/>
      <c r="I319" s="313">
        <v>8.3000000000000007</v>
      </c>
      <c r="J319" s="319"/>
      <c r="K319" s="209"/>
      <c r="L319" s="185"/>
      <c r="M319" s="183"/>
      <c r="N319" s="183"/>
      <c r="O319" s="183"/>
      <c r="P319" s="224"/>
      <c r="Q319" s="216"/>
    </row>
    <row r="320" spans="1:17" x14ac:dyDescent="0.25">
      <c r="A320" s="59" t="s">
        <v>28</v>
      </c>
      <c r="B320" s="201">
        <v>1207.2</v>
      </c>
      <c r="C320" s="201">
        <v>193.9</v>
      </c>
      <c r="D320" s="201">
        <v>81.7</v>
      </c>
      <c r="E320" s="201">
        <v>411.2</v>
      </c>
      <c r="F320" s="201">
        <v>2.6</v>
      </c>
      <c r="G320" s="201">
        <v>0.8</v>
      </c>
      <c r="H320" s="185"/>
      <c r="I320" s="313">
        <v>9.3000000000000007</v>
      </c>
      <c r="J320" s="319"/>
      <c r="K320" s="209"/>
      <c r="L320" s="185"/>
      <c r="M320" s="183"/>
      <c r="N320" s="183"/>
      <c r="O320" s="183"/>
      <c r="P320" s="224"/>
      <c r="Q320" s="216"/>
    </row>
    <row r="321" spans="1:17" x14ac:dyDescent="0.25">
      <c r="A321" s="28"/>
      <c r="B321" s="185"/>
      <c r="C321" s="185"/>
      <c r="D321" s="185"/>
      <c r="E321" s="185"/>
      <c r="F321" s="185"/>
      <c r="G321" s="185"/>
      <c r="H321" s="185"/>
      <c r="I321" s="185"/>
      <c r="J321" s="185"/>
      <c r="K321" s="183"/>
      <c r="L321" s="184"/>
      <c r="M321" s="183"/>
      <c r="N321" s="183"/>
      <c r="O321" s="183"/>
      <c r="P321" s="224"/>
      <c r="Q321" s="227"/>
    </row>
    <row r="322" spans="1:17" x14ac:dyDescent="0.25">
      <c r="A322" s="74"/>
      <c r="B322" s="185"/>
      <c r="C322" s="185"/>
      <c r="D322" s="185"/>
      <c r="E322" s="185"/>
      <c r="F322" s="185"/>
      <c r="G322" s="185"/>
      <c r="H322" s="185"/>
      <c r="I322" s="185"/>
      <c r="J322" s="185"/>
      <c r="K322" s="183"/>
      <c r="L322" s="184"/>
      <c r="M322" s="183"/>
      <c r="N322" s="183"/>
      <c r="O322" s="183"/>
      <c r="P322" s="224"/>
      <c r="Q322" s="216"/>
    </row>
    <row r="323" spans="1:17" x14ac:dyDescent="0.25">
      <c r="A323" s="28"/>
      <c r="B323" s="185"/>
      <c r="C323" s="185"/>
      <c r="D323" s="185"/>
      <c r="E323" s="185"/>
      <c r="F323" s="185"/>
      <c r="G323" s="185"/>
      <c r="H323" s="185"/>
      <c r="I323" s="185"/>
      <c r="J323" s="185"/>
      <c r="K323" s="183"/>
      <c r="L323" s="184"/>
      <c r="M323" s="183"/>
      <c r="N323" s="183"/>
      <c r="O323" s="183"/>
      <c r="P323" s="224"/>
      <c r="Q323" s="227"/>
    </row>
    <row r="324" spans="1:17" x14ac:dyDescent="0.25">
      <c r="A324" s="28"/>
      <c r="B324" s="185"/>
      <c r="C324" s="185"/>
      <c r="D324" s="185"/>
      <c r="E324" s="185"/>
      <c r="F324" s="185"/>
      <c r="G324" s="185"/>
      <c r="H324" s="185"/>
      <c r="I324" s="185"/>
      <c r="J324" s="185"/>
      <c r="K324" s="183"/>
      <c r="L324" s="184"/>
      <c r="M324" s="183"/>
      <c r="N324" s="183"/>
      <c r="O324" s="183"/>
      <c r="P324" s="224"/>
      <c r="Q324" s="227"/>
    </row>
    <row r="325" spans="1:17" x14ac:dyDescent="0.25">
      <c r="A325" s="28"/>
      <c r="B325" s="185"/>
      <c r="C325" s="185"/>
      <c r="D325" s="185"/>
      <c r="E325" s="185"/>
      <c r="F325" s="185"/>
      <c r="G325" s="185"/>
      <c r="H325" s="185"/>
      <c r="I325" s="185"/>
      <c r="J325" s="185"/>
      <c r="K325" s="183"/>
      <c r="L325" s="184"/>
      <c r="M325" s="183"/>
      <c r="N325" s="183"/>
      <c r="O325" s="183"/>
      <c r="P325" s="224"/>
      <c r="Q325" s="227"/>
    </row>
    <row r="326" spans="1:17" x14ac:dyDescent="0.25">
      <c r="A326" s="28"/>
      <c r="B326" s="185"/>
      <c r="C326" s="185"/>
      <c r="D326" s="185"/>
      <c r="E326" s="185"/>
      <c r="F326" s="185"/>
      <c r="G326" s="185"/>
      <c r="H326" s="185"/>
      <c r="I326" s="185"/>
      <c r="J326" s="185"/>
      <c r="K326" s="183"/>
      <c r="L326" s="184"/>
      <c r="M326" s="183"/>
      <c r="N326" s="183"/>
      <c r="O326" s="183"/>
      <c r="P326" s="224"/>
      <c r="Q326" s="227"/>
    </row>
    <row r="327" spans="1:17" x14ac:dyDescent="0.25">
      <c r="A327" s="28"/>
      <c r="B327" s="185"/>
      <c r="C327" s="185"/>
      <c r="D327" s="185"/>
      <c r="E327" s="185"/>
      <c r="F327" s="185"/>
      <c r="G327" s="185"/>
      <c r="H327" s="185"/>
      <c r="I327" s="185"/>
      <c r="J327" s="185"/>
      <c r="K327" s="183"/>
      <c r="L327" s="184"/>
      <c r="M327" s="183"/>
      <c r="N327" s="183"/>
      <c r="O327" s="183"/>
      <c r="P327" s="224"/>
      <c r="Q327" s="227"/>
    </row>
    <row r="328" spans="1:17" x14ac:dyDescent="0.25">
      <c r="A328" s="28"/>
      <c r="B328" s="185"/>
      <c r="C328" s="185"/>
      <c r="D328" s="185"/>
      <c r="E328" s="185"/>
      <c r="F328" s="185"/>
      <c r="G328" s="185"/>
      <c r="H328" s="185"/>
      <c r="I328" s="185"/>
      <c r="J328" s="185"/>
      <c r="K328" s="183"/>
      <c r="L328" s="184"/>
      <c r="M328" s="183"/>
      <c r="N328" s="183"/>
      <c r="O328" s="183"/>
      <c r="P328" s="224"/>
      <c r="Q328" s="227"/>
    </row>
    <row r="329" spans="1:17" x14ac:dyDescent="0.25">
      <c r="A329" s="192" t="s">
        <v>68</v>
      </c>
      <c r="B329" s="184"/>
      <c r="C329" s="184"/>
      <c r="D329" s="184"/>
      <c r="E329" s="184"/>
      <c r="F329" s="184"/>
      <c r="G329" s="184"/>
      <c r="H329" s="183"/>
      <c r="I329" s="183"/>
      <c r="J329" s="183"/>
      <c r="K329" s="183"/>
      <c r="L329" s="184"/>
      <c r="M329" s="183"/>
      <c r="N329" s="183"/>
      <c r="O329" s="183"/>
      <c r="P329" s="224"/>
      <c r="Q329" s="216"/>
    </row>
    <row r="330" spans="1:17" x14ac:dyDescent="0.25">
      <c r="A330" s="192" t="s">
        <v>16</v>
      </c>
      <c r="B330" s="184"/>
      <c r="C330" s="184"/>
      <c r="D330" s="184"/>
      <c r="E330" s="184"/>
      <c r="F330" s="223"/>
      <c r="G330" s="184"/>
      <c r="H330" s="184"/>
      <c r="I330" s="184"/>
      <c r="J330" s="184"/>
      <c r="K330" s="223"/>
      <c r="L330" s="184"/>
      <c r="M330" s="184"/>
      <c r="N330" s="184"/>
      <c r="O330" s="184"/>
      <c r="P330" s="228"/>
      <c r="Q330" s="216"/>
    </row>
    <row r="331" spans="1:17" x14ac:dyDescent="0.25">
      <c r="A331" s="83">
        <v>1</v>
      </c>
      <c r="B331" s="169">
        <v>2</v>
      </c>
      <c r="C331" s="169">
        <v>3</v>
      </c>
      <c r="D331" s="169">
        <v>4</v>
      </c>
      <c r="E331" s="169">
        <v>5</v>
      </c>
      <c r="F331" s="169">
        <v>6</v>
      </c>
      <c r="G331" s="169">
        <v>7</v>
      </c>
      <c r="H331" s="169">
        <v>8</v>
      </c>
      <c r="I331" s="169">
        <v>9</v>
      </c>
      <c r="J331" s="169">
        <v>10</v>
      </c>
      <c r="K331" s="169">
        <v>11</v>
      </c>
      <c r="L331" s="169">
        <v>12</v>
      </c>
      <c r="M331" s="169">
        <v>13</v>
      </c>
      <c r="N331" s="169">
        <v>14</v>
      </c>
      <c r="O331" s="169">
        <v>15</v>
      </c>
      <c r="P331" s="169">
        <v>16</v>
      </c>
      <c r="Q331" s="216"/>
    </row>
    <row r="332" spans="1:17" x14ac:dyDescent="0.25">
      <c r="A332" s="109" t="s">
        <v>201</v>
      </c>
      <c r="B332" s="47">
        <v>70</v>
      </c>
      <c r="C332" s="42">
        <v>15.1</v>
      </c>
      <c r="D332" s="42">
        <v>5.7</v>
      </c>
      <c r="E332" s="42">
        <v>13.3</v>
      </c>
      <c r="F332" s="42">
        <v>320.89999999999998</v>
      </c>
      <c r="G332" s="47">
        <v>90</v>
      </c>
      <c r="H332" s="42">
        <v>18.5</v>
      </c>
      <c r="I332" s="42">
        <v>7.1</v>
      </c>
      <c r="J332" s="42">
        <v>16.3</v>
      </c>
      <c r="K332" s="42">
        <v>359.7</v>
      </c>
      <c r="L332" s="47">
        <v>100</v>
      </c>
      <c r="M332" s="42">
        <v>20.8</v>
      </c>
      <c r="N332" s="42">
        <v>8.4</v>
      </c>
      <c r="O332" s="42">
        <v>19</v>
      </c>
      <c r="P332" s="63">
        <v>363.9</v>
      </c>
      <c r="Q332" s="216"/>
    </row>
    <row r="333" spans="1:17" x14ac:dyDescent="0.25">
      <c r="A333" s="109" t="s">
        <v>203</v>
      </c>
      <c r="B333" s="47">
        <v>30</v>
      </c>
      <c r="C333" s="42"/>
      <c r="D333" s="42"/>
      <c r="E333" s="42"/>
      <c r="F333" s="42"/>
      <c r="G333" s="47">
        <v>150</v>
      </c>
      <c r="H333" s="42"/>
      <c r="I333" s="42"/>
      <c r="J333" s="42"/>
      <c r="K333" s="42"/>
      <c r="L333" s="47">
        <v>180</v>
      </c>
      <c r="M333" s="42"/>
      <c r="N333" s="42"/>
      <c r="O333" s="42"/>
      <c r="P333" s="63"/>
      <c r="Q333" s="216"/>
    </row>
    <row r="334" spans="1:17" x14ac:dyDescent="0.25">
      <c r="A334" s="125" t="s">
        <v>89</v>
      </c>
      <c r="B334" s="211">
        <v>20</v>
      </c>
      <c r="C334" s="218">
        <v>15.1</v>
      </c>
      <c r="D334" s="210">
        <v>3.68</v>
      </c>
      <c r="E334" s="210">
        <v>1.8</v>
      </c>
      <c r="F334" s="210">
        <v>42</v>
      </c>
      <c r="G334" s="211">
        <v>20</v>
      </c>
      <c r="H334" s="210">
        <v>0.49</v>
      </c>
      <c r="I334" s="210">
        <v>3.68</v>
      </c>
      <c r="J334" s="210">
        <v>1.8</v>
      </c>
      <c r="K334" s="210">
        <v>42</v>
      </c>
      <c r="L334" s="211">
        <v>20</v>
      </c>
      <c r="M334" s="210">
        <v>0.49</v>
      </c>
      <c r="N334" s="210">
        <v>3.68</v>
      </c>
      <c r="O334" s="210">
        <v>1.8</v>
      </c>
      <c r="P334" s="212">
        <v>42</v>
      </c>
      <c r="Q334" s="216"/>
    </row>
    <row r="335" spans="1:17" x14ac:dyDescent="0.25">
      <c r="A335" s="59" t="s">
        <v>64</v>
      </c>
      <c r="B335" s="220">
        <v>200</v>
      </c>
      <c r="C335" s="218">
        <v>15.1</v>
      </c>
      <c r="D335" s="218">
        <v>0.4</v>
      </c>
      <c r="E335" s="218">
        <v>15.6</v>
      </c>
      <c r="F335" s="218">
        <v>68.5</v>
      </c>
      <c r="G335" s="220">
        <v>200</v>
      </c>
      <c r="H335" s="218">
        <v>0.3</v>
      </c>
      <c r="I335" s="218" t="s">
        <v>65</v>
      </c>
      <c r="J335" s="218">
        <v>16.899999999999999</v>
      </c>
      <c r="K335" s="218">
        <v>71.3</v>
      </c>
      <c r="L335" s="220">
        <v>200</v>
      </c>
      <c r="M335" s="218">
        <v>0.3</v>
      </c>
      <c r="N335" s="218" t="s">
        <v>65</v>
      </c>
      <c r="O335" s="218">
        <v>16.899999999999999</v>
      </c>
      <c r="P335" s="256">
        <v>71.3</v>
      </c>
      <c r="Q335" s="216"/>
    </row>
    <row r="336" spans="1:17" ht="25.5" x14ac:dyDescent="0.25">
      <c r="A336" s="59" t="s">
        <v>144</v>
      </c>
      <c r="B336" s="194">
        <v>30</v>
      </c>
      <c r="C336" s="218">
        <v>15.1</v>
      </c>
      <c r="D336" s="201">
        <v>0.3</v>
      </c>
      <c r="E336" s="201">
        <v>13.8</v>
      </c>
      <c r="F336" s="201">
        <v>67.5</v>
      </c>
      <c r="G336" s="194">
        <v>50</v>
      </c>
      <c r="H336" s="201">
        <v>3.7</v>
      </c>
      <c r="I336" s="201">
        <v>0.5</v>
      </c>
      <c r="J336" s="201">
        <v>22.9</v>
      </c>
      <c r="K336" s="201">
        <v>112.5</v>
      </c>
      <c r="L336" s="194">
        <v>50</v>
      </c>
      <c r="M336" s="201">
        <v>3.7</v>
      </c>
      <c r="N336" s="201">
        <v>0.5</v>
      </c>
      <c r="O336" s="201">
        <v>22.9</v>
      </c>
      <c r="P336" s="213">
        <v>112.5</v>
      </c>
      <c r="Q336" s="216"/>
    </row>
    <row r="337" spans="1:17" x14ac:dyDescent="0.25">
      <c r="A337" s="75" t="s">
        <v>5</v>
      </c>
      <c r="B337" s="194">
        <f>SUM(B332:B336)</f>
        <v>350</v>
      </c>
      <c r="C337" s="218">
        <v>15.1</v>
      </c>
      <c r="D337" s="213">
        <f t="shared" ref="D337:P337" si="26">SUM(D332:D336)</f>
        <v>10.080000000000002</v>
      </c>
      <c r="E337" s="213">
        <f t="shared" si="26"/>
        <v>44.5</v>
      </c>
      <c r="F337" s="213">
        <f t="shared" si="26"/>
        <v>498.9</v>
      </c>
      <c r="G337" s="194">
        <f t="shared" si="26"/>
        <v>510</v>
      </c>
      <c r="H337" s="213">
        <f t="shared" si="26"/>
        <v>22.99</v>
      </c>
      <c r="I337" s="213">
        <f t="shared" si="26"/>
        <v>11.28</v>
      </c>
      <c r="J337" s="213">
        <f t="shared" si="26"/>
        <v>57.9</v>
      </c>
      <c r="K337" s="213">
        <f t="shared" si="26"/>
        <v>585.5</v>
      </c>
      <c r="L337" s="194">
        <f t="shared" si="26"/>
        <v>550</v>
      </c>
      <c r="M337" s="213">
        <f t="shared" si="26"/>
        <v>25.29</v>
      </c>
      <c r="N337" s="213">
        <f t="shared" si="26"/>
        <v>12.58</v>
      </c>
      <c r="O337" s="213">
        <f t="shared" si="26"/>
        <v>60.6</v>
      </c>
      <c r="P337" s="213">
        <f t="shared" si="26"/>
        <v>589.70000000000005</v>
      </c>
      <c r="Q337" s="216"/>
    </row>
    <row r="338" spans="1:17" x14ac:dyDescent="0.25">
      <c r="A338" s="76" t="s">
        <v>24</v>
      </c>
      <c r="B338" s="214"/>
      <c r="C338" s="218">
        <v>15.1</v>
      </c>
      <c r="D338" s="178">
        <f>D337*9/F337</f>
        <v>0.18184004810583287</v>
      </c>
      <c r="E338" s="178">
        <f>E337*4/F337</f>
        <v>0.35678492683904589</v>
      </c>
      <c r="F338" s="179">
        <f>F337/2100</f>
        <v>0.23757142857142857</v>
      </c>
      <c r="G338" s="215"/>
      <c r="H338" s="178">
        <f>H337*4/K337</f>
        <v>0.15706233988044405</v>
      </c>
      <c r="I338" s="178">
        <f>I337*9/K337</f>
        <v>0.17339026473099914</v>
      </c>
      <c r="J338" s="178">
        <f>J337*4/K337</f>
        <v>0.39555935098206663</v>
      </c>
      <c r="K338" s="179">
        <f>K337/2450</f>
        <v>0.2389795918367347</v>
      </c>
      <c r="L338" s="215"/>
      <c r="M338" s="178">
        <f>M337*4/P337</f>
        <v>0.17154485331524502</v>
      </c>
      <c r="N338" s="178">
        <f>N337*9/P337</f>
        <v>0.1919959301339664</v>
      </c>
      <c r="O338" s="178">
        <f>O337*4/P337</f>
        <v>0.41105646939121587</v>
      </c>
      <c r="P338" s="178">
        <f>P337/2400</f>
        <v>0.24570833333333336</v>
      </c>
      <c r="Q338" s="216"/>
    </row>
    <row r="339" spans="1:17" x14ac:dyDescent="0.25">
      <c r="A339" s="72"/>
      <c r="B339" s="223"/>
      <c r="C339" s="183"/>
      <c r="D339" s="183"/>
      <c r="E339" s="183"/>
      <c r="F339" s="183"/>
      <c r="G339" s="223"/>
      <c r="H339" s="183"/>
      <c r="I339" s="183"/>
      <c r="J339" s="183"/>
      <c r="K339" s="183"/>
      <c r="L339" s="223"/>
      <c r="M339" s="183"/>
      <c r="N339" s="183"/>
      <c r="O339" s="183"/>
      <c r="P339" s="224"/>
      <c r="Q339" s="216"/>
    </row>
    <row r="340" spans="1:17" ht="25.5" x14ac:dyDescent="0.25">
      <c r="A340" s="194" t="s">
        <v>26</v>
      </c>
      <c r="B340" s="194" t="s">
        <v>32</v>
      </c>
      <c r="C340" s="194" t="s">
        <v>33</v>
      </c>
      <c r="D340" s="194" t="s">
        <v>34</v>
      </c>
      <c r="E340" s="194" t="s">
        <v>35</v>
      </c>
      <c r="F340" s="194" t="s">
        <v>36</v>
      </c>
      <c r="G340" s="194" t="s">
        <v>37</v>
      </c>
      <c r="H340" s="194" t="s">
        <v>38</v>
      </c>
      <c r="I340" s="194" t="s">
        <v>39</v>
      </c>
      <c r="J340" s="194" t="s">
        <v>40</v>
      </c>
      <c r="K340" s="194" t="s">
        <v>41</v>
      </c>
      <c r="L340" s="194" t="s">
        <v>42</v>
      </c>
      <c r="M340" s="183"/>
      <c r="N340" s="190"/>
      <c r="O340" s="190"/>
      <c r="P340" s="190"/>
      <c r="Q340" s="216"/>
    </row>
    <row r="341" spans="1:17" x14ac:dyDescent="0.25">
      <c r="A341" s="59" t="s">
        <v>27</v>
      </c>
      <c r="B341" s="225">
        <v>255.7</v>
      </c>
      <c r="C341" s="225">
        <v>0.1</v>
      </c>
      <c r="D341" s="225">
        <v>2.2999999999999998</v>
      </c>
      <c r="E341" s="225">
        <v>104</v>
      </c>
      <c r="F341" s="225">
        <v>0.1</v>
      </c>
      <c r="G341" s="225">
        <v>0.3</v>
      </c>
      <c r="H341" s="225">
        <v>5.4</v>
      </c>
      <c r="I341" s="225">
        <v>0.3</v>
      </c>
      <c r="J341" s="225">
        <v>54.5</v>
      </c>
      <c r="K341" s="225">
        <v>1.2</v>
      </c>
      <c r="L341" s="225">
        <v>46.5</v>
      </c>
      <c r="M341" s="183"/>
      <c r="N341" s="216"/>
      <c r="O341" s="216"/>
      <c r="P341" s="216"/>
      <c r="Q341" s="216"/>
    </row>
    <row r="342" spans="1:17" ht="16.149999999999999" customHeight="1" x14ac:dyDescent="0.25">
      <c r="A342" s="59" t="s">
        <v>25</v>
      </c>
      <c r="B342" s="225">
        <v>297</v>
      </c>
      <c r="C342" s="225">
        <v>0.1</v>
      </c>
      <c r="D342" s="225">
        <v>2.9</v>
      </c>
      <c r="E342" s="225">
        <v>134.6</v>
      </c>
      <c r="F342" s="225">
        <v>0.2</v>
      </c>
      <c r="G342" s="225">
        <v>0.3</v>
      </c>
      <c r="H342" s="225">
        <v>6.8</v>
      </c>
      <c r="I342" s="225">
        <v>0.5</v>
      </c>
      <c r="J342" s="225">
        <v>67.5</v>
      </c>
      <c r="K342" s="225">
        <v>1.4</v>
      </c>
      <c r="L342" s="225">
        <v>59.5</v>
      </c>
      <c r="M342" s="183"/>
      <c r="N342" s="216"/>
      <c r="O342" s="216"/>
      <c r="P342" s="216"/>
      <c r="Q342" s="216"/>
    </row>
    <row r="343" spans="1:17" ht="15.4" customHeight="1" x14ac:dyDescent="0.25">
      <c r="A343" s="59" t="s">
        <v>28</v>
      </c>
      <c r="B343" s="225">
        <v>432.8</v>
      </c>
      <c r="C343" s="225">
        <v>0.1</v>
      </c>
      <c r="D343" s="225">
        <v>3.4</v>
      </c>
      <c r="E343" s="225">
        <v>158.19999999999999</v>
      </c>
      <c r="F343" s="225">
        <v>0.3</v>
      </c>
      <c r="G343" s="225">
        <v>0.4</v>
      </c>
      <c r="H343" s="225">
        <v>10.8</v>
      </c>
      <c r="I343" s="225">
        <v>0.9</v>
      </c>
      <c r="J343" s="225">
        <v>67.5</v>
      </c>
      <c r="K343" s="225">
        <v>2.2000000000000002</v>
      </c>
      <c r="L343" s="225">
        <v>43.8</v>
      </c>
      <c r="M343" s="183"/>
      <c r="N343" s="216"/>
      <c r="O343" s="216"/>
      <c r="P343" s="216"/>
      <c r="Q343" s="216"/>
    </row>
    <row r="344" spans="1:17" ht="25.5" customHeight="1" x14ac:dyDescent="0.25">
      <c r="A344" s="194" t="s">
        <v>29</v>
      </c>
      <c r="B344" s="194" t="s">
        <v>44</v>
      </c>
      <c r="C344" s="194" t="s">
        <v>45</v>
      </c>
      <c r="D344" s="194" t="s">
        <v>46</v>
      </c>
      <c r="E344" s="194" t="s">
        <v>47</v>
      </c>
      <c r="F344" s="194" t="s">
        <v>48</v>
      </c>
      <c r="G344" s="194" t="s">
        <v>49</v>
      </c>
      <c r="H344" s="183"/>
      <c r="I344" s="312" t="s">
        <v>43</v>
      </c>
      <c r="J344" s="319"/>
      <c r="K344" s="183"/>
      <c r="L344" s="184"/>
      <c r="M344" s="183"/>
      <c r="N344" s="190"/>
      <c r="O344" s="190"/>
      <c r="P344" s="190"/>
      <c r="Q344" s="216"/>
    </row>
    <row r="345" spans="1:17" ht="15.4" customHeight="1" x14ac:dyDescent="0.25">
      <c r="A345" s="59" t="s">
        <v>27</v>
      </c>
      <c r="B345" s="225">
        <v>749.6</v>
      </c>
      <c r="C345" s="225">
        <v>188.6</v>
      </c>
      <c r="D345" s="225">
        <v>52.8</v>
      </c>
      <c r="E345" s="225">
        <v>247.1</v>
      </c>
      <c r="F345" s="225">
        <v>2.7</v>
      </c>
      <c r="G345" s="225">
        <v>0.3</v>
      </c>
      <c r="H345" s="185"/>
      <c r="I345" s="313">
        <v>6.2</v>
      </c>
      <c r="J345" s="319"/>
      <c r="K345" s="183"/>
      <c r="L345" s="184"/>
      <c r="M345" s="183"/>
      <c r="N345" s="216"/>
      <c r="O345" s="216"/>
      <c r="P345" s="216"/>
      <c r="Q345" s="216"/>
    </row>
    <row r="346" spans="1:17" ht="15.4" customHeight="1" x14ac:dyDescent="0.25">
      <c r="A346" s="59" t="s">
        <v>25</v>
      </c>
      <c r="B346" s="225">
        <v>901</v>
      </c>
      <c r="C346" s="225">
        <v>210.9</v>
      </c>
      <c r="D346" s="225">
        <v>65.8</v>
      </c>
      <c r="E346" s="225">
        <v>302.10000000000002</v>
      </c>
      <c r="F346" s="225">
        <v>3.4</v>
      </c>
      <c r="G346" s="225">
        <v>0.4</v>
      </c>
      <c r="H346" s="185"/>
      <c r="I346" s="313">
        <v>8.3000000000000007</v>
      </c>
      <c r="J346" s="319"/>
      <c r="K346" s="183"/>
      <c r="L346" s="184"/>
      <c r="M346" s="183"/>
      <c r="N346" s="216"/>
      <c r="O346" s="216"/>
      <c r="P346" s="216"/>
      <c r="Q346" s="216"/>
    </row>
    <row r="347" spans="1:17" ht="15" customHeight="1" x14ac:dyDescent="0.25">
      <c r="A347" s="59" t="s">
        <v>28</v>
      </c>
      <c r="B347" s="225">
        <v>1101.7</v>
      </c>
      <c r="C347" s="225">
        <v>220.4</v>
      </c>
      <c r="D347" s="225">
        <v>77.099999999999994</v>
      </c>
      <c r="E347" s="225">
        <v>372.3</v>
      </c>
      <c r="F347" s="225">
        <v>3.7</v>
      </c>
      <c r="G347" s="225">
        <v>0.5</v>
      </c>
      <c r="H347" s="185"/>
      <c r="I347" s="313">
        <v>9.1</v>
      </c>
      <c r="J347" s="319"/>
      <c r="K347" s="183"/>
      <c r="L347" s="184"/>
      <c r="M347" s="183"/>
      <c r="N347" s="216"/>
      <c r="O347" s="216"/>
      <c r="P347" s="216"/>
      <c r="Q347" s="216"/>
    </row>
    <row r="348" spans="1:17" x14ac:dyDescent="0.25">
      <c r="A348" s="28"/>
      <c r="B348" s="185"/>
      <c r="C348" s="185"/>
      <c r="D348" s="185"/>
      <c r="E348" s="185"/>
      <c r="F348" s="185"/>
      <c r="G348" s="185"/>
      <c r="H348" s="185"/>
      <c r="I348" s="185"/>
      <c r="J348" s="185"/>
      <c r="K348" s="183"/>
      <c r="L348" s="184"/>
      <c r="M348" s="183"/>
      <c r="N348" s="183"/>
      <c r="O348" s="183"/>
      <c r="P348" s="224"/>
      <c r="Q348" s="227"/>
    </row>
    <row r="349" spans="1:17" x14ac:dyDescent="0.25">
      <c r="A349" s="28"/>
      <c r="B349" s="185"/>
      <c r="C349" s="185"/>
      <c r="D349" s="185"/>
      <c r="E349" s="185"/>
      <c r="F349" s="185"/>
      <c r="G349" s="185"/>
      <c r="H349" s="185"/>
      <c r="I349" s="185"/>
      <c r="J349" s="185"/>
      <c r="K349" s="183"/>
      <c r="L349" s="184"/>
      <c r="M349" s="183"/>
      <c r="N349" s="183"/>
      <c r="O349" s="183"/>
      <c r="P349" s="224"/>
      <c r="Q349" s="227"/>
    </row>
    <row r="350" spans="1:17" x14ac:dyDescent="0.25">
      <c r="A350" s="28"/>
      <c r="B350" s="185"/>
      <c r="C350" s="185"/>
      <c r="D350" s="185"/>
      <c r="E350" s="185"/>
      <c r="F350" s="185"/>
      <c r="G350" s="185"/>
      <c r="H350" s="185"/>
      <c r="I350" s="185"/>
      <c r="J350" s="185"/>
      <c r="K350" s="183"/>
      <c r="L350" s="184"/>
      <c r="M350" s="183"/>
      <c r="N350" s="183"/>
      <c r="O350" s="183"/>
      <c r="P350" s="224"/>
      <c r="Q350" s="227"/>
    </row>
    <row r="351" spans="1:17" x14ac:dyDescent="0.25">
      <c r="A351" s="28"/>
      <c r="B351" s="185"/>
      <c r="C351" s="185"/>
      <c r="D351" s="185"/>
      <c r="E351" s="185"/>
      <c r="F351" s="185"/>
      <c r="G351" s="185"/>
      <c r="H351" s="185"/>
      <c r="I351" s="185"/>
      <c r="J351" s="185"/>
      <c r="K351" s="183"/>
      <c r="L351" s="184"/>
      <c r="M351" s="183"/>
      <c r="N351" s="183"/>
      <c r="O351" s="183"/>
      <c r="P351" s="224"/>
      <c r="Q351" s="227"/>
    </row>
    <row r="352" spans="1:17" x14ac:dyDescent="0.25">
      <c r="A352" s="28"/>
      <c r="B352" s="185"/>
      <c r="C352" s="185"/>
      <c r="D352" s="185"/>
      <c r="E352" s="185"/>
      <c r="F352" s="185"/>
      <c r="G352" s="185"/>
      <c r="H352" s="185"/>
      <c r="I352" s="185"/>
      <c r="J352" s="185"/>
      <c r="K352" s="183"/>
      <c r="L352" s="184"/>
      <c r="M352" s="183"/>
      <c r="N352" s="183"/>
      <c r="O352" s="183"/>
      <c r="P352" s="224"/>
      <c r="Q352" s="227"/>
    </row>
    <row r="353" spans="1:17" x14ac:dyDescent="0.25">
      <c r="A353" s="28"/>
      <c r="B353" s="185"/>
      <c r="C353" s="185"/>
      <c r="D353" s="185"/>
      <c r="E353" s="185"/>
      <c r="F353" s="185"/>
      <c r="G353" s="185"/>
      <c r="H353" s="185"/>
      <c r="I353" s="185"/>
      <c r="J353" s="185"/>
      <c r="K353" s="183"/>
      <c r="L353" s="184"/>
      <c r="M353" s="183"/>
      <c r="N353" s="183"/>
      <c r="O353" s="183"/>
      <c r="P353" s="224"/>
      <c r="Q353" s="227"/>
    </row>
    <row r="354" spans="1:17" x14ac:dyDescent="0.25">
      <c r="A354" s="28"/>
      <c r="B354" s="185"/>
      <c r="C354" s="185"/>
      <c r="D354" s="185"/>
      <c r="E354" s="185"/>
      <c r="F354" s="185"/>
      <c r="G354" s="185"/>
      <c r="H354" s="185"/>
      <c r="I354" s="185"/>
      <c r="J354" s="185"/>
      <c r="K354" s="183"/>
      <c r="L354" s="184"/>
      <c r="M354" s="183"/>
      <c r="N354" s="183"/>
      <c r="O354" s="183"/>
      <c r="P354" s="224"/>
      <c r="Q354" s="227"/>
    </row>
    <row r="355" spans="1:17" x14ac:dyDescent="0.25">
      <c r="A355" s="28"/>
      <c r="B355" s="185"/>
      <c r="C355" s="185"/>
      <c r="D355" s="185"/>
      <c r="E355" s="185"/>
      <c r="F355" s="185"/>
      <c r="G355" s="185"/>
      <c r="H355" s="185"/>
      <c r="I355" s="185"/>
      <c r="J355" s="185"/>
      <c r="K355" s="183"/>
      <c r="L355" s="184"/>
      <c r="M355" s="183"/>
      <c r="N355" s="183"/>
      <c r="O355" s="183"/>
      <c r="P355" s="224"/>
      <c r="Q355" s="227"/>
    </row>
    <row r="356" spans="1:17" x14ac:dyDescent="0.25">
      <c r="A356" s="28"/>
      <c r="B356" s="185"/>
      <c r="C356" s="185"/>
      <c r="D356" s="185"/>
      <c r="E356" s="185"/>
      <c r="F356" s="185"/>
      <c r="G356" s="185"/>
      <c r="H356" s="185"/>
      <c r="I356" s="185"/>
      <c r="J356" s="185"/>
      <c r="K356" s="183"/>
      <c r="L356" s="184"/>
      <c r="M356" s="183"/>
      <c r="N356" s="183"/>
      <c r="O356" s="183"/>
      <c r="P356" s="224"/>
      <c r="Q356" s="227"/>
    </row>
    <row r="357" spans="1:17" x14ac:dyDescent="0.25">
      <c r="A357" s="28"/>
      <c r="B357" s="185"/>
      <c r="C357" s="185"/>
      <c r="D357" s="185"/>
      <c r="E357" s="185"/>
      <c r="F357" s="185"/>
      <c r="G357" s="185"/>
      <c r="H357" s="185"/>
      <c r="I357" s="185"/>
      <c r="J357" s="185"/>
      <c r="K357" s="183"/>
      <c r="L357" s="184"/>
      <c r="M357" s="183"/>
      <c r="N357" s="183"/>
      <c r="O357" s="183"/>
      <c r="P357" s="224"/>
      <c r="Q357" s="227"/>
    </row>
    <row r="358" spans="1:17" x14ac:dyDescent="0.25">
      <c r="A358" s="192" t="s">
        <v>68</v>
      </c>
      <c r="B358" s="184"/>
      <c r="C358" s="184"/>
      <c r="D358" s="184"/>
      <c r="E358" s="184"/>
      <c r="F358" s="184"/>
      <c r="G358" s="184"/>
      <c r="H358" s="183"/>
      <c r="I358" s="183"/>
      <c r="J358" s="183"/>
      <c r="K358" s="183"/>
      <c r="L358" s="184"/>
      <c r="M358" s="183"/>
      <c r="N358" s="183"/>
      <c r="O358" s="183"/>
      <c r="P358" s="224"/>
      <c r="Q358" s="216"/>
    </row>
    <row r="359" spans="1:17" x14ac:dyDescent="0.25">
      <c r="A359" s="192" t="s">
        <v>17</v>
      </c>
      <c r="B359" s="234"/>
      <c r="C359" s="234"/>
      <c r="D359" s="234"/>
      <c r="E359" s="234"/>
      <c r="F359" s="234"/>
      <c r="G359" s="234"/>
      <c r="H359" s="234"/>
      <c r="I359" s="234"/>
      <c r="J359" s="234"/>
      <c r="K359" s="234"/>
      <c r="L359" s="234"/>
      <c r="M359" s="234"/>
      <c r="N359" s="234"/>
      <c r="O359" s="234"/>
      <c r="P359" s="216"/>
      <c r="Q359" s="216"/>
    </row>
    <row r="360" spans="1:17" x14ac:dyDescent="0.25">
      <c r="A360" s="83">
        <v>1</v>
      </c>
      <c r="B360" s="169">
        <v>2</v>
      </c>
      <c r="C360" s="169">
        <v>3</v>
      </c>
      <c r="D360" s="169">
        <v>4</v>
      </c>
      <c r="E360" s="169">
        <v>5</v>
      </c>
      <c r="F360" s="169">
        <v>6</v>
      </c>
      <c r="G360" s="169">
        <v>7</v>
      </c>
      <c r="H360" s="169">
        <v>8</v>
      </c>
      <c r="I360" s="169">
        <v>9</v>
      </c>
      <c r="J360" s="169">
        <v>10</v>
      </c>
      <c r="K360" s="169">
        <v>11</v>
      </c>
      <c r="L360" s="169">
        <v>12</v>
      </c>
      <c r="M360" s="169">
        <v>13</v>
      </c>
      <c r="N360" s="169">
        <v>14</v>
      </c>
      <c r="O360" s="169">
        <v>15</v>
      </c>
      <c r="P360" s="169">
        <v>16</v>
      </c>
      <c r="Q360" s="216"/>
    </row>
    <row r="361" spans="1:17" ht="15" customHeight="1" x14ac:dyDescent="0.25">
      <c r="A361" s="13" t="s">
        <v>195</v>
      </c>
      <c r="B361" s="170">
        <v>120</v>
      </c>
      <c r="C361" s="171">
        <v>0.49</v>
      </c>
      <c r="D361" s="171">
        <v>3.09</v>
      </c>
      <c r="E361" s="171">
        <v>4.2300000000000004</v>
      </c>
      <c r="F361" s="171">
        <v>46.66</v>
      </c>
      <c r="G361" s="170">
        <v>80</v>
      </c>
      <c r="H361" s="171">
        <v>0.7</v>
      </c>
      <c r="I361" s="171">
        <v>4.1100000000000003</v>
      </c>
      <c r="J361" s="171">
        <v>5.74</v>
      </c>
      <c r="K361" s="171">
        <v>62.76</v>
      </c>
      <c r="L361" s="170">
        <v>100</v>
      </c>
      <c r="M361" s="171">
        <v>0.83</v>
      </c>
      <c r="N361" s="171">
        <v>5.13</v>
      </c>
      <c r="O361" s="171">
        <v>7.04</v>
      </c>
      <c r="P361" s="171">
        <v>77.64</v>
      </c>
      <c r="Q361" s="216"/>
    </row>
    <row r="362" spans="1:17" ht="16.149999999999999" customHeight="1" x14ac:dyDescent="0.25">
      <c r="A362" s="13" t="s">
        <v>147</v>
      </c>
      <c r="B362" s="220">
        <v>70</v>
      </c>
      <c r="C362" s="257">
        <v>26.3</v>
      </c>
      <c r="D362" s="257">
        <v>7.8</v>
      </c>
      <c r="E362" s="257">
        <v>4.4000000000000004</v>
      </c>
      <c r="F362" s="257">
        <v>193</v>
      </c>
      <c r="G362" s="258">
        <v>90</v>
      </c>
      <c r="H362" s="257">
        <v>28.5</v>
      </c>
      <c r="I362" s="257">
        <v>9.5</v>
      </c>
      <c r="J362" s="257">
        <v>6.2</v>
      </c>
      <c r="K362" s="257">
        <v>224.3</v>
      </c>
      <c r="L362" s="258">
        <v>100</v>
      </c>
      <c r="M362" s="257">
        <v>30.2</v>
      </c>
      <c r="N362" s="257">
        <v>10.1</v>
      </c>
      <c r="O362" s="257">
        <v>8.9</v>
      </c>
      <c r="P362" s="257">
        <v>247.3</v>
      </c>
      <c r="Q362" s="216"/>
    </row>
    <row r="363" spans="1:17" ht="25.9" customHeight="1" x14ac:dyDescent="0.25">
      <c r="A363" s="59" t="s">
        <v>82</v>
      </c>
      <c r="B363" s="194">
        <v>130</v>
      </c>
      <c r="C363" s="217">
        <v>5.68</v>
      </c>
      <c r="D363" s="218">
        <v>5.73</v>
      </c>
      <c r="E363" s="218">
        <v>28.71</v>
      </c>
      <c r="F363" s="218">
        <v>205.41</v>
      </c>
      <c r="G363" s="194">
        <v>150</v>
      </c>
      <c r="H363" s="217">
        <v>6.55</v>
      </c>
      <c r="I363" s="218">
        <v>5.97</v>
      </c>
      <c r="J363" s="218">
        <v>33.08</v>
      </c>
      <c r="K363" s="218">
        <v>231.03</v>
      </c>
      <c r="L363" s="194">
        <v>180</v>
      </c>
      <c r="M363" s="217">
        <v>7.77</v>
      </c>
      <c r="N363" s="218">
        <v>6.31</v>
      </c>
      <c r="O363" s="218">
        <v>39.32</v>
      </c>
      <c r="P363" s="218">
        <v>267.63</v>
      </c>
      <c r="Q363" s="216"/>
    </row>
    <row r="364" spans="1:17" ht="18" customHeight="1" x14ac:dyDescent="0.25">
      <c r="A364" s="13" t="s">
        <v>71</v>
      </c>
      <c r="B364" s="220">
        <v>200</v>
      </c>
      <c r="C364" s="246">
        <v>1.2</v>
      </c>
      <c r="D364" s="246">
        <v>0.2</v>
      </c>
      <c r="E364" s="246">
        <v>8.1999999999999993</v>
      </c>
      <c r="F364" s="246">
        <v>42.8</v>
      </c>
      <c r="G364" s="259">
        <v>200</v>
      </c>
      <c r="H364" s="246">
        <v>1.2</v>
      </c>
      <c r="I364" s="246">
        <v>0.2</v>
      </c>
      <c r="J364" s="246">
        <v>8.1999999999999993</v>
      </c>
      <c r="K364" s="246">
        <v>42.8</v>
      </c>
      <c r="L364" s="259">
        <v>200</v>
      </c>
      <c r="M364" s="246">
        <v>1.2</v>
      </c>
      <c r="N364" s="246">
        <v>0.2</v>
      </c>
      <c r="O364" s="246">
        <v>8.1999999999999993</v>
      </c>
      <c r="P364" s="246">
        <v>42.8</v>
      </c>
      <c r="Q364" s="216"/>
    </row>
    <row r="365" spans="1:17" ht="25.5" x14ac:dyDescent="0.25">
      <c r="A365" s="13" t="s">
        <v>144</v>
      </c>
      <c r="B365" s="170">
        <v>30</v>
      </c>
      <c r="C365" s="171">
        <v>2.2000000000000002</v>
      </c>
      <c r="D365" s="171">
        <v>0.3</v>
      </c>
      <c r="E365" s="171">
        <v>13.8</v>
      </c>
      <c r="F365" s="171">
        <v>67.5</v>
      </c>
      <c r="G365" s="170">
        <v>50</v>
      </c>
      <c r="H365" s="171">
        <v>3</v>
      </c>
      <c r="I365" s="171">
        <v>0.4</v>
      </c>
      <c r="J365" s="171">
        <v>18.3</v>
      </c>
      <c r="K365" s="171">
        <v>90</v>
      </c>
      <c r="L365" s="170">
        <v>50</v>
      </c>
      <c r="M365" s="171">
        <v>3</v>
      </c>
      <c r="N365" s="171">
        <v>0.4</v>
      </c>
      <c r="O365" s="171">
        <v>18.3</v>
      </c>
      <c r="P365" s="171">
        <v>90</v>
      </c>
      <c r="Q365" s="216"/>
    </row>
    <row r="366" spans="1:17" ht="15" customHeight="1" x14ac:dyDescent="0.25">
      <c r="A366" s="70" t="s">
        <v>5</v>
      </c>
      <c r="B366" s="174"/>
      <c r="C366" s="175">
        <f>SUM(C361:C365)</f>
        <v>35.870000000000005</v>
      </c>
      <c r="D366" s="175">
        <f>SUM(D361:D365)</f>
        <v>17.12</v>
      </c>
      <c r="E366" s="175">
        <f>SUM(E361:E365)</f>
        <v>59.34</v>
      </c>
      <c r="F366" s="175">
        <f>SUM(F361:F365)</f>
        <v>555.37</v>
      </c>
      <c r="G366" s="174"/>
      <c r="H366" s="175">
        <f>SUM(H361:H365)</f>
        <v>39.950000000000003</v>
      </c>
      <c r="I366" s="175">
        <f>SUM(I361:I365)</f>
        <v>20.179999999999996</v>
      </c>
      <c r="J366" s="175">
        <f>SUM(J361:J365)</f>
        <v>71.52</v>
      </c>
      <c r="K366" s="175">
        <f>SUM(K361:K365)</f>
        <v>650.89</v>
      </c>
      <c r="L366" s="174"/>
      <c r="M366" s="175">
        <f>SUM(M361:M365)</f>
        <v>43</v>
      </c>
      <c r="N366" s="175">
        <f>SUM(N361:N365)</f>
        <v>22.139999999999997</v>
      </c>
      <c r="O366" s="175">
        <f>SUM(O361:O365)</f>
        <v>81.760000000000005</v>
      </c>
      <c r="P366" s="175">
        <f>SUM(P361:P365)</f>
        <v>725.36999999999989</v>
      </c>
      <c r="Q366" s="216"/>
    </row>
    <row r="367" spans="1:17" x14ac:dyDescent="0.25">
      <c r="A367" s="71" t="s">
        <v>24</v>
      </c>
      <c r="B367" s="188"/>
      <c r="C367" s="178">
        <f>C366*4/F366</f>
        <v>0.25835028899652485</v>
      </c>
      <c r="D367" s="178">
        <f>D366*9/F366</f>
        <v>0.27743666384572452</v>
      </c>
      <c r="E367" s="178">
        <f>E366*4/F366</f>
        <v>0.42739074851000236</v>
      </c>
      <c r="F367" s="178">
        <f>F366/2100</f>
        <v>0.26446190476190479</v>
      </c>
      <c r="G367" s="188"/>
      <c r="H367" s="178">
        <f>H366*4/K366</f>
        <v>0.24550999400820417</v>
      </c>
      <c r="I367" s="178">
        <f>I366*9/K366</f>
        <v>0.27903332360306654</v>
      </c>
      <c r="J367" s="178">
        <f>J366*4/K366</f>
        <v>0.4395212708752631</v>
      </c>
      <c r="K367" s="178">
        <f>K366/2450</f>
        <v>0.26566938775510202</v>
      </c>
      <c r="L367" s="188"/>
      <c r="M367" s="178">
        <f>M366*4/P366</f>
        <v>0.23712036615796081</v>
      </c>
      <c r="N367" s="178">
        <f>N366*9/P366</f>
        <v>0.27470118698043755</v>
      </c>
      <c r="O367" s="178">
        <f>O366*4/P366</f>
        <v>0.45085956132732269</v>
      </c>
      <c r="P367" s="178">
        <f>P366/2700</f>
        <v>0.26865555555555554</v>
      </c>
      <c r="Q367" s="216"/>
    </row>
    <row r="368" spans="1:17" x14ac:dyDescent="0.25">
      <c r="A368" s="72"/>
      <c r="B368" s="223"/>
      <c r="C368" s="183"/>
      <c r="D368" s="183"/>
      <c r="E368" s="183"/>
      <c r="F368" s="183"/>
      <c r="G368" s="223"/>
      <c r="H368" s="183"/>
      <c r="I368" s="183"/>
      <c r="J368" s="183"/>
      <c r="K368" s="183"/>
      <c r="L368" s="223"/>
      <c r="M368" s="183"/>
      <c r="N368" s="183"/>
      <c r="O368" s="183"/>
      <c r="P368" s="224"/>
      <c r="Q368" s="216"/>
    </row>
    <row r="369" spans="1:18" ht="25.5" x14ac:dyDescent="0.25">
      <c r="A369" s="170" t="s">
        <v>26</v>
      </c>
      <c r="B369" s="170" t="s">
        <v>32</v>
      </c>
      <c r="C369" s="170" t="s">
        <v>33</v>
      </c>
      <c r="D369" s="170" t="s">
        <v>34</v>
      </c>
      <c r="E369" s="170" t="s">
        <v>35</v>
      </c>
      <c r="F369" s="170" t="s">
        <v>36</v>
      </c>
      <c r="G369" s="170" t="s">
        <v>37</v>
      </c>
      <c r="H369" s="170" t="s">
        <v>38</v>
      </c>
      <c r="I369" s="170" t="s">
        <v>39</v>
      </c>
      <c r="J369" s="170" t="s">
        <v>40</v>
      </c>
      <c r="K369" s="170" t="s">
        <v>41</v>
      </c>
      <c r="L369" s="170" t="s">
        <v>42</v>
      </c>
      <c r="M369" s="183"/>
      <c r="N369" s="183"/>
      <c r="O369" s="183"/>
      <c r="P369" s="224"/>
      <c r="Q369" s="216"/>
    </row>
    <row r="370" spans="1:18" x14ac:dyDescent="0.25">
      <c r="A370" s="13" t="s">
        <v>27</v>
      </c>
      <c r="B370" s="171">
        <v>943.91</v>
      </c>
      <c r="C370" s="171">
        <v>0.62</v>
      </c>
      <c r="D370" s="171">
        <v>5.64</v>
      </c>
      <c r="E370" s="171">
        <v>67.45</v>
      </c>
      <c r="F370" s="171">
        <v>0.15</v>
      </c>
      <c r="G370" s="171">
        <v>0.35</v>
      </c>
      <c r="H370" s="171">
        <v>14.46</v>
      </c>
      <c r="I370" s="171">
        <v>0.61</v>
      </c>
      <c r="J370" s="171">
        <v>67.209999999999994</v>
      </c>
      <c r="K370" s="171">
        <v>1.1599999999999999</v>
      </c>
      <c r="L370" s="171">
        <v>370.57</v>
      </c>
      <c r="M370" s="183"/>
      <c r="N370" s="183"/>
      <c r="O370" s="183"/>
      <c r="P370" s="224"/>
      <c r="Q370" s="216"/>
    </row>
    <row r="371" spans="1:18" x14ac:dyDescent="0.25">
      <c r="A371" s="13" t="s">
        <v>25</v>
      </c>
      <c r="B371" s="171">
        <v>1030.1300000000001</v>
      </c>
      <c r="C371" s="171">
        <v>0.69</v>
      </c>
      <c r="D371" s="171">
        <v>6.64</v>
      </c>
      <c r="E371" s="171">
        <v>82.86</v>
      </c>
      <c r="F371" s="171">
        <v>0.27</v>
      </c>
      <c r="G371" s="171">
        <v>0.37</v>
      </c>
      <c r="H371" s="171">
        <v>15.81</v>
      </c>
      <c r="I371" s="171">
        <v>0.73</v>
      </c>
      <c r="J371" s="171">
        <v>80.2</v>
      </c>
      <c r="K371" s="171">
        <v>1.23</v>
      </c>
      <c r="L371" s="171">
        <v>380.08</v>
      </c>
      <c r="M371" s="183"/>
      <c r="N371" s="183"/>
      <c r="O371" s="183"/>
      <c r="P371" s="224"/>
      <c r="Q371" s="216"/>
    </row>
    <row r="372" spans="1:18" x14ac:dyDescent="0.25">
      <c r="A372" s="13" t="s">
        <v>28</v>
      </c>
      <c r="B372" s="171">
        <v>1112.44</v>
      </c>
      <c r="C372" s="171">
        <v>0.79</v>
      </c>
      <c r="D372" s="171">
        <v>7.59</v>
      </c>
      <c r="E372" s="171">
        <v>91.93</v>
      </c>
      <c r="F372" s="171">
        <v>0.28999999999999998</v>
      </c>
      <c r="G372" s="171">
        <v>0.37</v>
      </c>
      <c r="H372" s="171">
        <v>16.11</v>
      </c>
      <c r="I372" s="171">
        <v>0.74</v>
      </c>
      <c r="J372" s="171">
        <v>86.16</v>
      </c>
      <c r="K372" s="171">
        <v>1.33</v>
      </c>
      <c r="L372" s="171">
        <v>385.99</v>
      </c>
      <c r="M372" s="183"/>
      <c r="N372" s="183"/>
      <c r="O372" s="183"/>
      <c r="P372" s="224"/>
      <c r="Q372" s="216"/>
    </row>
    <row r="373" spans="1:18" ht="25.5" x14ac:dyDescent="0.25">
      <c r="A373" s="170" t="s">
        <v>29</v>
      </c>
      <c r="B373" s="182" t="s">
        <v>44</v>
      </c>
      <c r="C373" s="182" t="s">
        <v>45</v>
      </c>
      <c r="D373" s="182" t="s">
        <v>46</v>
      </c>
      <c r="E373" s="182" t="s">
        <v>47</v>
      </c>
      <c r="F373" s="182" t="s">
        <v>48</v>
      </c>
      <c r="G373" s="182" t="s">
        <v>49</v>
      </c>
      <c r="H373" s="183"/>
      <c r="I373" s="309" t="s">
        <v>43</v>
      </c>
      <c r="J373" s="309"/>
      <c r="K373" s="183"/>
      <c r="L373" s="184"/>
      <c r="M373" s="183"/>
      <c r="N373" s="183"/>
      <c r="O373" s="183"/>
      <c r="P373" s="224"/>
      <c r="Q373" s="216"/>
    </row>
    <row r="374" spans="1:18" x14ac:dyDescent="0.25">
      <c r="A374" s="13" t="s">
        <v>27</v>
      </c>
      <c r="B374" s="171">
        <v>904.73</v>
      </c>
      <c r="C374" s="171">
        <v>268.8</v>
      </c>
      <c r="D374" s="171">
        <v>97.79</v>
      </c>
      <c r="E374" s="171">
        <v>443.88</v>
      </c>
      <c r="F374" s="171">
        <v>2.34</v>
      </c>
      <c r="G374" s="171">
        <v>0.69</v>
      </c>
      <c r="H374" s="185"/>
      <c r="I374" s="304">
        <v>6.87</v>
      </c>
      <c r="J374" s="304"/>
      <c r="K374" s="183"/>
      <c r="L374" s="184"/>
      <c r="M374" s="183"/>
      <c r="N374" s="183"/>
      <c r="O374" s="183"/>
      <c r="P374" s="224"/>
      <c r="Q374" s="216"/>
    </row>
    <row r="375" spans="1:18" x14ac:dyDescent="0.25">
      <c r="A375" s="13" t="s">
        <v>25</v>
      </c>
      <c r="B375" s="171">
        <v>1028.8699999999999</v>
      </c>
      <c r="C375" s="171">
        <v>284.36</v>
      </c>
      <c r="D375" s="171">
        <v>109.69</v>
      </c>
      <c r="E375" s="171">
        <v>493.93</v>
      </c>
      <c r="F375" s="171">
        <v>2.66</v>
      </c>
      <c r="G375" s="171">
        <v>0.88</v>
      </c>
      <c r="H375" s="185"/>
      <c r="I375" s="304">
        <v>9.01</v>
      </c>
      <c r="J375" s="304"/>
      <c r="K375" s="183"/>
      <c r="L375" s="184"/>
      <c r="M375" s="183"/>
      <c r="N375" s="183"/>
      <c r="O375" s="183"/>
      <c r="P375" s="224"/>
      <c r="Q375" s="216"/>
    </row>
    <row r="376" spans="1:18" x14ac:dyDescent="0.25">
      <c r="A376" s="13" t="s">
        <v>28</v>
      </c>
      <c r="B376" s="171">
        <v>1081.3800000000001</v>
      </c>
      <c r="C376" s="171">
        <v>291.63</v>
      </c>
      <c r="D376" s="171">
        <v>113.64</v>
      </c>
      <c r="E376" s="171">
        <v>509.06</v>
      </c>
      <c r="F376" s="171">
        <v>2.89</v>
      </c>
      <c r="G376" s="171">
        <v>1.03</v>
      </c>
      <c r="H376" s="185"/>
      <c r="I376" s="304">
        <v>9.76</v>
      </c>
      <c r="J376" s="304"/>
      <c r="K376" s="183"/>
      <c r="L376" s="184"/>
      <c r="M376" s="183"/>
      <c r="N376" s="183"/>
      <c r="O376" s="183"/>
      <c r="P376" s="224"/>
      <c r="Q376" s="216"/>
    </row>
    <row r="377" spans="1:18" x14ac:dyDescent="0.25">
      <c r="A377" s="28"/>
      <c r="B377" s="185"/>
      <c r="C377" s="185"/>
      <c r="D377" s="185"/>
      <c r="E377" s="185"/>
      <c r="F377" s="185"/>
      <c r="G377" s="185"/>
      <c r="H377" s="185"/>
      <c r="I377" s="185"/>
      <c r="J377" s="185"/>
      <c r="K377" s="183"/>
      <c r="L377" s="184"/>
      <c r="M377" s="183"/>
      <c r="N377" s="183"/>
      <c r="O377" s="183"/>
      <c r="P377" s="224"/>
      <c r="Q377" s="227"/>
    </row>
    <row r="378" spans="1:18" x14ac:dyDescent="0.25">
      <c r="A378" s="28"/>
      <c r="B378" s="185"/>
      <c r="C378" s="185"/>
      <c r="D378" s="185"/>
      <c r="E378" s="185"/>
      <c r="F378" s="185"/>
      <c r="G378" s="185"/>
      <c r="H378" s="185"/>
      <c r="I378" s="185"/>
      <c r="J378" s="185"/>
      <c r="K378" s="183"/>
      <c r="L378" s="184"/>
      <c r="M378" s="183"/>
      <c r="N378" s="183"/>
      <c r="O378" s="183"/>
      <c r="P378" s="224"/>
      <c r="Q378" s="227"/>
    </row>
    <row r="379" spans="1:18" x14ac:dyDescent="0.25">
      <c r="A379" s="28"/>
      <c r="B379" s="185"/>
      <c r="C379" s="185"/>
      <c r="D379" s="185"/>
      <c r="E379" s="185"/>
      <c r="F379" s="185"/>
      <c r="G379" s="185"/>
      <c r="H379" s="185"/>
      <c r="I379" s="185"/>
      <c r="J379" s="185"/>
      <c r="K379" s="183"/>
      <c r="L379" s="184"/>
      <c r="M379" s="183"/>
      <c r="N379" s="183"/>
      <c r="O379" s="183"/>
      <c r="P379" s="224"/>
      <c r="Q379" s="227"/>
    </row>
    <row r="380" spans="1:18" x14ac:dyDescent="0.25">
      <c r="A380" s="28"/>
      <c r="B380" s="185"/>
      <c r="C380" s="185"/>
      <c r="D380" s="185"/>
      <c r="E380" s="185"/>
      <c r="F380" s="185"/>
      <c r="G380" s="185"/>
      <c r="H380" s="185"/>
      <c r="I380" s="185"/>
      <c r="J380" s="185"/>
      <c r="K380" s="183"/>
      <c r="L380" s="184"/>
      <c r="M380" s="183"/>
      <c r="N380" s="183"/>
      <c r="O380" s="183"/>
      <c r="P380" s="224"/>
      <c r="Q380" s="227"/>
    </row>
    <row r="381" spans="1:18" x14ac:dyDescent="0.25">
      <c r="A381" s="28"/>
      <c r="B381" s="185"/>
      <c r="C381" s="185"/>
      <c r="D381" s="185"/>
      <c r="E381" s="185"/>
      <c r="F381" s="185"/>
      <c r="G381" s="185"/>
      <c r="H381" s="185"/>
      <c r="I381" s="185"/>
      <c r="J381" s="185"/>
      <c r="K381" s="183"/>
      <c r="L381" s="184"/>
      <c r="M381" s="183"/>
      <c r="N381" s="183"/>
      <c r="O381" s="183"/>
      <c r="P381" s="224"/>
      <c r="Q381" s="227"/>
    </row>
    <row r="382" spans="1:18" x14ac:dyDescent="0.25">
      <c r="A382" s="28"/>
      <c r="B382" s="185"/>
      <c r="C382" s="185"/>
      <c r="D382" s="185"/>
      <c r="E382" s="185"/>
      <c r="F382" s="185"/>
      <c r="G382" s="185"/>
      <c r="H382" s="185"/>
      <c r="I382" s="185"/>
      <c r="J382" s="185"/>
      <c r="K382" s="183"/>
      <c r="L382" s="184"/>
      <c r="M382" s="183"/>
      <c r="N382" s="183"/>
      <c r="O382" s="183"/>
      <c r="P382" s="224"/>
      <c r="Q382" s="227"/>
    </row>
    <row r="383" spans="1:18" x14ac:dyDescent="0.25">
      <c r="A383" s="74"/>
      <c r="B383" s="184"/>
      <c r="C383" s="183"/>
      <c r="D383" s="183"/>
      <c r="E383" s="183"/>
      <c r="F383" s="183"/>
      <c r="G383" s="223"/>
      <c r="H383" s="183"/>
      <c r="I383" s="183"/>
      <c r="J383" s="183"/>
      <c r="K383" s="183"/>
      <c r="L383" s="223"/>
      <c r="M383" s="183"/>
      <c r="N383" s="183"/>
      <c r="O383" s="189"/>
      <c r="P383" s="189"/>
      <c r="Q383" s="216"/>
      <c r="R383" s="141"/>
    </row>
    <row r="384" spans="1:18" x14ac:dyDescent="0.25">
      <c r="A384" s="72"/>
      <c r="B384" s="184"/>
      <c r="C384" s="184"/>
      <c r="D384" s="184"/>
      <c r="E384" s="184"/>
      <c r="F384" s="184"/>
      <c r="G384" s="184"/>
      <c r="H384" s="183"/>
      <c r="I384" s="183"/>
      <c r="J384" s="183"/>
      <c r="K384" s="183"/>
      <c r="L384" s="184"/>
      <c r="M384" s="183"/>
      <c r="N384" s="183"/>
      <c r="O384" s="183"/>
      <c r="P384" s="224"/>
      <c r="Q384" s="216"/>
    </row>
    <row r="385" spans="1:17" x14ac:dyDescent="0.25">
      <c r="A385" s="28"/>
      <c r="B385" s="185"/>
      <c r="C385" s="185"/>
      <c r="D385" s="185"/>
      <c r="E385" s="185"/>
      <c r="F385" s="185"/>
      <c r="G385" s="185"/>
      <c r="H385" s="185"/>
      <c r="I385" s="185"/>
      <c r="J385" s="185"/>
      <c r="K385" s="183"/>
      <c r="L385" s="184"/>
      <c r="M385" s="183"/>
      <c r="N385" s="183"/>
      <c r="O385" s="183"/>
      <c r="P385" s="224"/>
      <c r="Q385" s="227"/>
    </row>
    <row r="386" spans="1:17" x14ac:dyDescent="0.25">
      <c r="A386" s="28"/>
      <c r="B386" s="185"/>
      <c r="C386" s="185"/>
      <c r="D386" s="185"/>
      <c r="E386" s="185"/>
      <c r="F386" s="185"/>
      <c r="G386" s="185"/>
      <c r="H386" s="185"/>
      <c r="I386" s="185"/>
      <c r="J386" s="185"/>
      <c r="K386" s="183"/>
      <c r="L386" s="184"/>
      <c r="M386" s="183"/>
      <c r="N386" s="183"/>
      <c r="O386" s="183"/>
      <c r="P386" s="224"/>
      <c r="Q386" s="227"/>
    </row>
    <row r="387" spans="1:17" x14ac:dyDescent="0.25">
      <c r="A387" s="28"/>
      <c r="B387" s="185"/>
      <c r="C387" s="185"/>
      <c r="D387" s="185"/>
      <c r="E387" s="185"/>
      <c r="F387" s="185"/>
      <c r="G387" s="185"/>
      <c r="H387" s="185"/>
      <c r="I387" s="185"/>
      <c r="J387" s="185"/>
      <c r="K387" s="183"/>
      <c r="L387" s="184"/>
      <c r="M387" s="183"/>
      <c r="N387" s="183"/>
      <c r="O387" s="183"/>
      <c r="P387" s="224"/>
      <c r="Q387" s="227"/>
    </row>
    <row r="388" spans="1:17" x14ac:dyDescent="0.25">
      <c r="A388" s="192" t="s">
        <v>68</v>
      </c>
      <c r="B388" s="184"/>
      <c r="C388" s="184"/>
      <c r="D388" s="184"/>
      <c r="E388" s="184"/>
      <c r="F388" s="184"/>
      <c r="G388" s="184"/>
      <c r="H388" s="183"/>
      <c r="I388" s="183"/>
      <c r="J388" s="183"/>
      <c r="K388" s="183"/>
      <c r="L388" s="184"/>
      <c r="M388" s="183"/>
      <c r="N388" s="183"/>
      <c r="O388" s="183"/>
      <c r="P388" s="224"/>
      <c r="Q388" s="216"/>
    </row>
    <row r="389" spans="1:17" x14ac:dyDescent="0.25">
      <c r="A389" s="192" t="s">
        <v>18</v>
      </c>
      <c r="B389" s="184"/>
      <c r="C389" s="184"/>
      <c r="D389" s="184"/>
      <c r="E389" s="184"/>
      <c r="F389" s="184"/>
      <c r="G389" s="184"/>
      <c r="H389" s="184"/>
      <c r="I389" s="184"/>
      <c r="J389" s="184"/>
      <c r="K389" s="184"/>
      <c r="L389" s="184"/>
      <c r="M389" s="184"/>
      <c r="N389" s="184"/>
      <c r="O389" s="184"/>
      <c r="P389" s="229"/>
      <c r="Q389" s="216"/>
    </row>
    <row r="390" spans="1:17" x14ac:dyDescent="0.25">
      <c r="A390" s="90">
        <v>1</v>
      </c>
      <c r="B390" s="243">
        <v>2</v>
      </c>
      <c r="C390" s="243">
        <v>3</v>
      </c>
      <c r="D390" s="243">
        <v>4</v>
      </c>
      <c r="E390" s="243">
        <v>5</v>
      </c>
      <c r="F390" s="243">
        <v>6</v>
      </c>
      <c r="G390" s="243">
        <v>7</v>
      </c>
      <c r="H390" s="243">
        <v>8</v>
      </c>
      <c r="I390" s="243">
        <v>9</v>
      </c>
      <c r="J390" s="243">
        <v>10</v>
      </c>
      <c r="K390" s="243">
        <v>11</v>
      </c>
      <c r="L390" s="243">
        <v>12</v>
      </c>
      <c r="M390" s="243">
        <v>13</v>
      </c>
      <c r="N390" s="243">
        <v>14</v>
      </c>
      <c r="O390" s="243">
        <v>15</v>
      </c>
      <c r="P390" s="243">
        <v>16</v>
      </c>
      <c r="Q390" s="216"/>
    </row>
    <row r="391" spans="1:17" x14ac:dyDescent="0.25">
      <c r="A391" s="138" t="s">
        <v>148</v>
      </c>
      <c r="B391" s="260">
        <v>70</v>
      </c>
      <c r="C391" s="261">
        <v>10.6</v>
      </c>
      <c r="D391" s="261">
        <v>2.5</v>
      </c>
      <c r="E391" s="261">
        <v>7.8</v>
      </c>
      <c r="F391" s="261">
        <v>181.6</v>
      </c>
      <c r="G391" s="260">
        <v>90</v>
      </c>
      <c r="H391" s="261">
        <v>11.6</v>
      </c>
      <c r="I391" s="261">
        <v>2.7</v>
      </c>
      <c r="J391" s="261">
        <v>11</v>
      </c>
      <c r="K391" s="261">
        <v>200.1</v>
      </c>
      <c r="L391" s="260">
        <v>100</v>
      </c>
      <c r="M391" s="261">
        <v>12.2</v>
      </c>
      <c r="N391" s="261">
        <v>2.7</v>
      </c>
      <c r="O391" s="261">
        <v>13.3</v>
      </c>
      <c r="P391" s="261">
        <v>233.2</v>
      </c>
      <c r="Q391" s="216"/>
    </row>
    <row r="392" spans="1:17" x14ac:dyDescent="0.25">
      <c r="A392" s="59" t="s">
        <v>86</v>
      </c>
      <c r="B392" s="195">
        <v>20</v>
      </c>
      <c r="C392" s="249">
        <v>0.76</v>
      </c>
      <c r="D392" s="249">
        <v>1.9</v>
      </c>
      <c r="E392" s="249">
        <v>2.37</v>
      </c>
      <c r="F392" s="249">
        <v>29.72</v>
      </c>
      <c r="G392" s="195">
        <v>20</v>
      </c>
      <c r="H392" s="249">
        <v>0.76</v>
      </c>
      <c r="I392" s="249">
        <v>1.9</v>
      </c>
      <c r="J392" s="249">
        <v>2.37</v>
      </c>
      <c r="K392" s="249">
        <v>29.72</v>
      </c>
      <c r="L392" s="195">
        <v>20</v>
      </c>
      <c r="M392" s="249">
        <v>0.76</v>
      </c>
      <c r="N392" s="249">
        <v>1.9</v>
      </c>
      <c r="O392" s="249">
        <v>2.37</v>
      </c>
      <c r="P392" s="249">
        <v>29.72</v>
      </c>
      <c r="Q392" s="216"/>
    </row>
    <row r="393" spans="1:17" ht="25.5" x14ac:dyDescent="0.25">
      <c r="A393" s="59" t="s">
        <v>66</v>
      </c>
      <c r="B393" s="220">
        <v>130</v>
      </c>
      <c r="C393" s="218">
        <v>2.4</v>
      </c>
      <c r="D393" s="218">
        <v>4.7</v>
      </c>
      <c r="E393" s="218">
        <v>12.6</v>
      </c>
      <c r="F393" s="218">
        <v>104.3</v>
      </c>
      <c r="G393" s="220">
        <v>150</v>
      </c>
      <c r="H393" s="218">
        <v>2.7</v>
      </c>
      <c r="I393" s="218">
        <v>7.3</v>
      </c>
      <c r="J393" s="218">
        <v>14.5</v>
      </c>
      <c r="K393" s="218">
        <v>136.4</v>
      </c>
      <c r="L393" s="220">
        <v>180</v>
      </c>
      <c r="M393" s="218">
        <v>3.1</v>
      </c>
      <c r="N393" s="218">
        <v>6.5</v>
      </c>
      <c r="O393" s="218">
        <v>16.7</v>
      </c>
      <c r="P393" s="218">
        <v>141.80000000000001</v>
      </c>
      <c r="Q393" s="216"/>
    </row>
    <row r="394" spans="1:17" x14ac:dyDescent="0.25">
      <c r="A394" s="125" t="s">
        <v>150</v>
      </c>
      <c r="B394" s="211">
        <v>200</v>
      </c>
      <c r="C394" s="210">
        <v>7.7</v>
      </c>
      <c r="D394" s="210">
        <v>4.3</v>
      </c>
      <c r="E394" s="210">
        <v>12.9</v>
      </c>
      <c r="F394" s="210">
        <v>122.3</v>
      </c>
      <c r="G394" s="211">
        <v>200</v>
      </c>
      <c r="H394" s="210">
        <v>7.7</v>
      </c>
      <c r="I394" s="210">
        <v>4.3</v>
      </c>
      <c r="J394" s="210">
        <v>12.9</v>
      </c>
      <c r="K394" s="210">
        <v>122.3</v>
      </c>
      <c r="L394" s="211">
        <v>200</v>
      </c>
      <c r="M394" s="210">
        <v>7.7</v>
      </c>
      <c r="N394" s="210">
        <v>4.3</v>
      </c>
      <c r="O394" s="210">
        <v>12.9</v>
      </c>
      <c r="P394" s="210">
        <v>122.3</v>
      </c>
      <c r="Q394" s="216"/>
    </row>
    <row r="395" spans="1:17" ht="25.5" x14ac:dyDescent="0.25">
      <c r="A395" s="59" t="s">
        <v>144</v>
      </c>
      <c r="B395" s="194">
        <v>30</v>
      </c>
      <c r="C395" s="213">
        <v>2.2000000000000002</v>
      </c>
      <c r="D395" s="213">
        <v>0.3</v>
      </c>
      <c r="E395" s="213">
        <v>13.8</v>
      </c>
      <c r="F395" s="213">
        <v>67.5</v>
      </c>
      <c r="G395" s="194">
        <v>50</v>
      </c>
      <c r="H395" s="213">
        <v>3.7</v>
      </c>
      <c r="I395" s="213">
        <v>0.5</v>
      </c>
      <c r="J395" s="213">
        <v>22.9</v>
      </c>
      <c r="K395" s="213">
        <v>112.5</v>
      </c>
      <c r="L395" s="194">
        <v>50</v>
      </c>
      <c r="M395" s="201">
        <v>3.7</v>
      </c>
      <c r="N395" s="201">
        <v>0.5</v>
      </c>
      <c r="O395" s="201">
        <v>22.9</v>
      </c>
      <c r="P395" s="201">
        <v>112.5</v>
      </c>
      <c r="Q395" s="216"/>
    </row>
    <row r="396" spans="1:17" x14ac:dyDescent="0.25">
      <c r="A396" s="75" t="s">
        <v>5</v>
      </c>
      <c r="B396" s="194">
        <f t="shared" ref="B396:P396" si="27">SUM(B391:B395)</f>
        <v>450</v>
      </c>
      <c r="C396" s="213">
        <f t="shared" si="27"/>
        <v>23.66</v>
      </c>
      <c r="D396" s="213">
        <f t="shared" si="27"/>
        <v>13.700000000000003</v>
      </c>
      <c r="E396" s="213">
        <f t="shared" si="27"/>
        <v>49.47</v>
      </c>
      <c r="F396" s="213">
        <f t="shared" si="27"/>
        <v>505.42</v>
      </c>
      <c r="G396" s="194">
        <f t="shared" si="27"/>
        <v>510</v>
      </c>
      <c r="H396" s="213">
        <f t="shared" si="27"/>
        <v>26.459999999999997</v>
      </c>
      <c r="I396" s="213">
        <f t="shared" si="27"/>
        <v>16.7</v>
      </c>
      <c r="J396" s="213">
        <f t="shared" si="27"/>
        <v>63.67</v>
      </c>
      <c r="K396" s="213">
        <f t="shared" si="27"/>
        <v>601.02</v>
      </c>
      <c r="L396" s="194">
        <f t="shared" si="27"/>
        <v>550</v>
      </c>
      <c r="M396" s="213">
        <f t="shared" si="27"/>
        <v>27.459999999999997</v>
      </c>
      <c r="N396" s="213">
        <f t="shared" si="27"/>
        <v>15.899999999999999</v>
      </c>
      <c r="O396" s="213">
        <f t="shared" si="27"/>
        <v>68.17</v>
      </c>
      <c r="P396" s="213">
        <f t="shared" si="27"/>
        <v>639.52</v>
      </c>
      <c r="Q396" s="216"/>
    </row>
    <row r="397" spans="1:17" x14ac:dyDescent="0.25">
      <c r="A397" s="76" t="s">
        <v>24</v>
      </c>
      <c r="B397" s="214"/>
      <c r="C397" s="178">
        <f>C396*4/F396</f>
        <v>0.18725020774801154</v>
      </c>
      <c r="D397" s="178">
        <f>D396*9/F396</f>
        <v>0.24395552214000241</v>
      </c>
      <c r="E397" s="178">
        <f>E396*4/F396</f>
        <v>0.39151596691860235</v>
      </c>
      <c r="F397" s="178">
        <f>F396/2100</f>
        <v>0.24067619047619049</v>
      </c>
      <c r="G397" s="215"/>
      <c r="H397" s="178">
        <f>H396*4/K396</f>
        <v>0.1761006289308176</v>
      </c>
      <c r="I397" s="178">
        <f>I396*9/K396</f>
        <v>0.25007487271638212</v>
      </c>
      <c r="J397" s="178">
        <f>J396*4/K396</f>
        <v>0.42374629796013447</v>
      </c>
      <c r="K397" s="178">
        <f>K396/2450</f>
        <v>0.24531428571428571</v>
      </c>
      <c r="L397" s="215"/>
      <c r="M397" s="178">
        <f>M396*4/P396</f>
        <v>0.17175381536152112</v>
      </c>
      <c r="N397" s="178">
        <f>N396*9/P396</f>
        <v>0.22376157117838377</v>
      </c>
      <c r="O397" s="178">
        <f>O396*4/P396</f>
        <v>0.42638228671503631</v>
      </c>
      <c r="P397" s="179">
        <f>P396/2700</f>
        <v>0.23685925925925924</v>
      </c>
      <c r="Q397" s="216"/>
    </row>
    <row r="398" spans="1:17" x14ac:dyDescent="0.25">
      <c r="A398" s="72"/>
      <c r="B398" s="223"/>
      <c r="C398" s="183"/>
      <c r="D398" s="183"/>
      <c r="E398" s="183"/>
      <c r="F398" s="183"/>
      <c r="G398" s="223"/>
      <c r="H398" s="183"/>
      <c r="I398" s="183"/>
      <c r="J398" s="183"/>
      <c r="K398" s="183"/>
      <c r="L398" s="223"/>
      <c r="M398" s="183"/>
      <c r="N398" s="183"/>
      <c r="O398" s="183"/>
      <c r="P398" s="224"/>
      <c r="Q398" s="216"/>
    </row>
    <row r="399" spans="1:17" ht="25.5" x14ac:dyDescent="0.25">
      <c r="A399" s="194" t="s">
        <v>26</v>
      </c>
      <c r="B399" s="194" t="s">
        <v>32</v>
      </c>
      <c r="C399" s="194" t="s">
        <v>33</v>
      </c>
      <c r="D399" s="194" t="s">
        <v>34</v>
      </c>
      <c r="E399" s="194" t="s">
        <v>35</v>
      </c>
      <c r="F399" s="194" t="s">
        <v>36</v>
      </c>
      <c r="G399" s="194" t="s">
        <v>37</v>
      </c>
      <c r="H399" s="194" t="s">
        <v>38</v>
      </c>
      <c r="I399" s="194" t="s">
        <v>39</v>
      </c>
      <c r="J399" s="194" t="s">
        <v>40</v>
      </c>
      <c r="K399" s="194" t="s">
        <v>41</v>
      </c>
      <c r="L399" s="194" t="s">
        <v>42</v>
      </c>
      <c r="M399" s="183"/>
      <c r="N399" s="190"/>
      <c r="O399" s="190"/>
      <c r="P399" s="190"/>
      <c r="Q399" s="216"/>
    </row>
    <row r="400" spans="1:17" x14ac:dyDescent="0.25">
      <c r="A400" s="59" t="s">
        <v>27</v>
      </c>
      <c r="B400" s="225" t="s">
        <v>149</v>
      </c>
      <c r="C400" s="225">
        <v>1.1200000000000001</v>
      </c>
      <c r="D400" s="225">
        <v>2.46</v>
      </c>
      <c r="E400" s="225">
        <v>16.940000000000001</v>
      </c>
      <c r="F400" s="225">
        <v>0.31</v>
      </c>
      <c r="G400" s="225">
        <v>0.32</v>
      </c>
      <c r="H400" s="225">
        <v>6.14</v>
      </c>
      <c r="I400" s="225">
        <v>0.32</v>
      </c>
      <c r="J400" s="225">
        <v>58.2</v>
      </c>
      <c r="K400" s="225">
        <v>1.95</v>
      </c>
      <c r="L400" s="225">
        <v>24.64</v>
      </c>
      <c r="M400" s="183"/>
      <c r="N400" s="216"/>
      <c r="O400" s="216"/>
      <c r="P400" s="216"/>
      <c r="Q400" s="216"/>
    </row>
    <row r="401" spans="1:17" x14ac:dyDescent="0.25">
      <c r="A401" s="59" t="s">
        <v>25</v>
      </c>
      <c r="B401" s="225">
        <v>724.86</v>
      </c>
      <c r="C401" s="225">
        <v>1.22</v>
      </c>
      <c r="D401" s="225">
        <v>3.66</v>
      </c>
      <c r="E401" s="225">
        <v>19.64</v>
      </c>
      <c r="F401" s="225">
        <v>0.41</v>
      </c>
      <c r="G401" s="225">
        <v>0.42</v>
      </c>
      <c r="H401" s="225">
        <v>8.34</v>
      </c>
      <c r="I401" s="225">
        <v>0.52</v>
      </c>
      <c r="J401" s="225">
        <v>70.5</v>
      </c>
      <c r="K401" s="225">
        <v>1.95</v>
      </c>
      <c r="L401" s="225">
        <v>26.14</v>
      </c>
      <c r="M401" s="183"/>
      <c r="N401" s="189"/>
      <c r="O401" s="189"/>
      <c r="P401" s="189"/>
      <c r="Q401" s="216"/>
    </row>
    <row r="402" spans="1:17" x14ac:dyDescent="0.25">
      <c r="A402" s="59" t="s">
        <v>28</v>
      </c>
      <c r="B402" s="225">
        <v>734.86</v>
      </c>
      <c r="C402" s="225">
        <v>1.32</v>
      </c>
      <c r="D402" s="225">
        <v>3.66</v>
      </c>
      <c r="E402" s="225">
        <v>20.440000000000001</v>
      </c>
      <c r="F402" s="225">
        <v>0.41</v>
      </c>
      <c r="G402" s="225">
        <v>0.42</v>
      </c>
      <c r="H402" s="225">
        <v>8.84</v>
      </c>
      <c r="I402" s="225">
        <v>0.52</v>
      </c>
      <c r="J402" s="225">
        <v>75.5</v>
      </c>
      <c r="K402" s="225">
        <v>1.95</v>
      </c>
      <c r="L402" s="225">
        <v>26.34</v>
      </c>
      <c r="M402" s="183"/>
      <c r="N402" s="190"/>
      <c r="O402" s="190"/>
      <c r="P402" s="190"/>
      <c r="Q402" s="216"/>
    </row>
    <row r="403" spans="1:17" ht="25.5" x14ac:dyDescent="0.25">
      <c r="A403" s="194" t="s">
        <v>29</v>
      </c>
      <c r="B403" s="195" t="s">
        <v>44</v>
      </c>
      <c r="C403" s="195" t="s">
        <v>45</v>
      </c>
      <c r="D403" s="195" t="s">
        <v>46</v>
      </c>
      <c r="E403" s="195" t="s">
        <v>47</v>
      </c>
      <c r="F403" s="195" t="s">
        <v>48</v>
      </c>
      <c r="G403" s="195" t="s">
        <v>49</v>
      </c>
      <c r="H403" s="183"/>
      <c r="I403" s="312" t="s">
        <v>43</v>
      </c>
      <c r="J403" s="319"/>
      <c r="K403" s="183"/>
      <c r="L403" s="184"/>
      <c r="M403" s="183"/>
      <c r="N403" s="189"/>
      <c r="O403" s="189"/>
      <c r="P403" s="189"/>
      <c r="Q403" s="216"/>
    </row>
    <row r="404" spans="1:17" x14ac:dyDescent="0.25">
      <c r="A404" s="59" t="s">
        <v>27</v>
      </c>
      <c r="B404" s="225">
        <v>1093.08</v>
      </c>
      <c r="C404" s="225">
        <v>170.82</v>
      </c>
      <c r="D404" s="225">
        <v>89.8</v>
      </c>
      <c r="E404" s="225">
        <v>259.42</v>
      </c>
      <c r="F404" s="225">
        <v>2.78</v>
      </c>
      <c r="G404" s="225">
        <v>0.65</v>
      </c>
      <c r="H404" s="185"/>
      <c r="I404" s="322">
        <v>6.83</v>
      </c>
      <c r="J404" s="319"/>
      <c r="K404" s="183"/>
      <c r="L404" s="184"/>
      <c r="M404" s="183"/>
      <c r="N404" s="189"/>
      <c r="O404" s="189"/>
      <c r="P404" s="189"/>
      <c r="Q404" s="216"/>
    </row>
    <row r="405" spans="1:17" x14ac:dyDescent="0.25">
      <c r="A405" s="59" t="s">
        <v>25</v>
      </c>
      <c r="B405" s="225">
        <v>1131.58</v>
      </c>
      <c r="C405" s="225">
        <v>175.02</v>
      </c>
      <c r="D405" s="225">
        <v>99.5</v>
      </c>
      <c r="E405" s="225">
        <v>374.72</v>
      </c>
      <c r="F405" s="225">
        <v>3.08</v>
      </c>
      <c r="G405" s="225">
        <v>0.75</v>
      </c>
      <c r="H405" s="185"/>
      <c r="I405" s="322">
        <v>8.43</v>
      </c>
      <c r="J405" s="319"/>
      <c r="K405" s="183"/>
      <c r="L405" s="184"/>
      <c r="M405" s="183"/>
      <c r="N405" s="183"/>
      <c r="O405" s="183"/>
      <c r="P405" s="224"/>
      <c r="Q405" s="216"/>
    </row>
    <row r="406" spans="1:17" x14ac:dyDescent="0.25">
      <c r="A406" s="59" t="s">
        <v>28</v>
      </c>
      <c r="B406" s="225">
        <v>1191.58</v>
      </c>
      <c r="C406" s="225">
        <v>185.02</v>
      </c>
      <c r="D406" s="225">
        <v>99.5</v>
      </c>
      <c r="E406" s="225">
        <v>394.72</v>
      </c>
      <c r="F406" s="225">
        <v>3.08</v>
      </c>
      <c r="G406" s="225">
        <v>0.75</v>
      </c>
      <c r="H406" s="185"/>
      <c r="I406" s="322">
        <v>8.5299999999999994</v>
      </c>
      <c r="J406" s="319"/>
      <c r="K406" s="183"/>
      <c r="L406" s="184"/>
      <c r="M406" s="183"/>
      <c r="N406" s="183"/>
      <c r="O406" s="183"/>
      <c r="P406" s="224"/>
      <c r="Q406" s="216"/>
    </row>
    <row r="407" spans="1:17" x14ac:dyDescent="0.25">
      <c r="A407" s="28"/>
      <c r="B407" s="185"/>
      <c r="C407" s="185"/>
      <c r="D407" s="185"/>
      <c r="E407" s="185"/>
      <c r="F407" s="185"/>
      <c r="G407" s="185"/>
      <c r="H407" s="185"/>
      <c r="I407" s="185"/>
      <c r="J407" s="185"/>
      <c r="K407" s="183"/>
      <c r="L407" s="184"/>
      <c r="M407" s="183"/>
      <c r="N407" s="183"/>
      <c r="O407" s="183"/>
      <c r="P407" s="224"/>
      <c r="Q407" s="227"/>
    </row>
    <row r="408" spans="1:17" x14ac:dyDescent="0.25">
      <c r="A408" s="28"/>
      <c r="B408" s="185"/>
      <c r="C408" s="185"/>
      <c r="D408" s="185"/>
      <c r="E408" s="185"/>
      <c r="F408" s="185"/>
      <c r="G408" s="185"/>
      <c r="H408" s="185"/>
      <c r="I408" s="185"/>
      <c r="J408" s="185"/>
      <c r="K408" s="183"/>
      <c r="L408" s="184"/>
      <c r="M408" s="183"/>
      <c r="N408" s="183"/>
      <c r="O408" s="183"/>
      <c r="P408" s="224"/>
      <c r="Q408" s="227"/>
    </row>
    <row r="409" spans="1:17" x14ac:dyDescent="0.25">
      <c r="A409" s="28"/>
      <c r="B409" s="185"/>
      <c r="C409" s="185"/>
      <c r="D409" s="185"/>
      <c r="E409" s="185"/>
      <c r="F409" s="185"/>
      <c r="G409" s="185"/>
      <c r="H409" s="185"/>
      <c r="I409" s="185"/>
      <c r="J409" s="185"/>
      <c r="K409" s="183"/>
      <c r="L409" s="184"/>
      <c r="M409" s="183"/>
      <c r="N409" s="183"/>
      <c r="O409" s="183"/>
      <c r="P409" s="224"/>
      <c r="Q409" s="227"/>
    </row>
    <row r="410" spans="1:17" x14ac:dyDescent="0.25">
      <c r="A410" s="28"/>
      <c r="B410" s="185"/>
      <c r="C410" s="185"/>
      <c r="D410" s="185"/>
      <c r="E410" s="185"/>
      <c r="F410" s="185"/>
      <c r="G410" s="185"/>
      <c r="H410" s="185"/>
      <c r="I410" s="185"/>
      <c r="J410" s="185"/>
      <c r="K410" s="183"/>
      <c r="L410" s="184"/>
      <c r="M410" s="183"/>
      <c r="N410" s="183"/>
      <c r="O410" s="183"/>
      <c r="P410" s="224"/>
      <c r="Q410" s="227"/>
    </row>
    <row r="411" spans="1:17" x14ac:dyDescent="0.25">
      <c r="A411" s="28"/>
      <c r="B411" s="185"/>
      <c r="C411" s="185"/>
      <c r="D411" s="185"/>
      <c r="E411" s="185"/>
      <c r="F411" s="185"/>
      <c r="G411" s="185"/>
      <c r="H411" s="185"/>
      <c r="I411" s="185"/>
      <c r="J411" s="185"/>
      <c r="K411" s="183"/>
      <c r="L411" s="184"/>
      <c r="M411" s="183"/>
      <c r="N411" s="183"/>
      <c r="O411" s="183"/>
      <c r="P411" s="224"/>
      <c r="Q411" s="227"/>
    </row>
    <row r="412" spans="1:17" x14ac:dyDescent="0.25">
      <c r="A412" s="28"/>
      <c r="B412" s="185"/>
      <c r="C412" s="185"/>
      <c r="D412" s="185"/>
      <c r="E412" s="185"/>
      <c r="F412" s="185"/>
      <c r="G412" s="185"/>
      <c r="H412" s="185"/>
      <c r="I412" s="185"/>
      <c r="J412" s="185"/>
      <c r="K412" s="183"/>
      <c r="L412" s="184"/>
      <c r="M412" s="183"/>
      <c r="N412" s="183"/>
      <c r="O412" s="183"/>
      <c r="P412" s="224"/>
      <c r="Q412" s="227"/>
    </row>
    <row r="413" spans="1:17" x14ac:dyDescent="0.25">
      <c r="A413" s="74"/>
      <c r="B413" s="184"/>
      <c r="C413" s="183"/>
      <c r="D413" s="183"/>
      <c r="E413" s="183"/>
      <c r="F413" s="183"/>
      <c r="G413" s="223"/>
      <c r="H413" s="183"/>
      <c r="I413" s="183"/>
      <c r="J413" s="183"/>
      <c r="K413" s="183"/>
      <c r="L413" s="223"/>
      <c r="M413" s="183"/>
      <c r="N413" s="183"/>
      <c r="O413" s="189"/>
      <c r="P413" s="189"/>
      <c r="Q413" s="216"/>
    </row>
    <row r="414" spans="1:17" x14ac:dyDescent="0.25">
      <c r="A414" s="28"/>
      <c r="B414" s="185"/>
      <c r="C414" s="185"/>
      <c r="D414" s="185"/>
      <c r="E414" s="185"/>
      <c r="F414" s="185"/>
      <c r="G414" s="185"/>
      <c r="H414" s="185"/>
      <c r="I414" s="185"/>
      <c r="J414" s="185"/>
      <c r="K414" s="183"/>
      <c r="L414" s="184"/>
      <c r="M414" s="183"/>
      <c r="N414" s="183"/>
      <c r="O414" s="183"/>
      <c r="P414" s="224"/>
      <c r="Q414" s="227"/>
    </row>
    <row r="415" spans="1:17" x14ac:dyDescent="0.25">
      <c r="A415" s="28"/>
      <c r="B415" s="185"/>
      <c r="C415" s="185"/>
      <c r="D415" s="185"/>
      <c r="E415" s="185"/>
      <c r="F415" s="185"/>
      <c r="G415" s="185"/>
      <c r="H415" s="185"/>
      <c r="I415" s="185"/>
      <c r="J415" s="185"/>
      <c r="K415" s="183"/>
      <c r="L415" s="184"/>
      <c r="M415" s="183"/>
      <c r="N415" s="183"/>
      <c r="O415" s="183"/>
      <c r="P415" s="224"/>
      <c r="Q415" s="227"/>
    </row>
    <row r="416" spans="1:17" x14ac:dyDescent="0.25">
      <c r="A416" s="28"/>
      <c r="B416" s="185"/>
      <c r="C416" s="185"/>
      <c r="D416" s="185"/>
      <c r="E416" s="185"/>
      <c r="F416" s="185"/>
      <c r="G416" s="185"/>
      <c r="H416" s="185"/>
      <c r="I416" s="185"/>
      <c r="J416" s="185"/>
      <c r="K416" s="183"/>
      <c r="L416" s="184"/>
      <c r="M416" s="183"/>
      <c r="N416" s="183"/>
      <c r="O416" s="183"/>
      <c r="P416" s="224"/>
      <c r="Q416" s="227"/>
    </row>
    <row r="417" spans="1:17" x14ac:dyDescent="0.25">
      <c r="A417" s="192" t="s">
        <v>68</v>
      </c>
      <c r="B417" s="184"/>
      <c r="C417" s="184"/>
      <c r="D417" s="184"/>
      <c r="E417" s="184"/>
      <c r="F417" s="184"/>
      <c r="G417" s="184"/>
      <c r="H417" s="183"/>
      <c r="I417" s="183"/>
      <c r="J417" s="183"/>
      <c r="K417" s="183"/>
      <c r="L417" s="184"/>
      <c r="M417" s="183"/>
      <c r="N417" s="183"/>
      <c r="O417" s="183"/>
      <c r="P417" s="224"/>
      <c r="Q417" s="216"/>
    </row>
    <row r="418" spans="1:17" x14ac:dyDescent="0.25">
      <c r="A418" s="192" t="s">
        <v>19</v>
      </c>
      <c r="B418" s="234"/>
      <c r="C418" s="234"/>
      <c r="D418" s="234"/>
      <c r="E418" s="234"/>
      <c r="F418" s="234"/>
      <c r="G418" s="234"/>
      <c r="H418" s="234"/>
      <c r="I418" s="234"/>
      <c r="J418" s="234"/>
      <c r="K418" s="234"/>
      <c r="L418" s="234"/>
      <c r="M418" s="234"/>
      <c r="N418" s="234"/>
      <c r="O418" s="234"/>
      <c r="P418" s="216"/>
      <c r="Q418" s="216"/>
    </row>
    <row r="419" spans="1:17" x14ac:dyDescent="0.25">
      <c r="A419" s="84">
        <v>1</v>
      </c>
      <c r="B419" s="243">
        <v>2</v>
      </c>
      <c r="C419" s="243">
        <v>3</v>
      </c>
      <c r="D419" s="243">
        <v>4</v>
      </c>
      <c r="E419" s="243">
        <v>5</v>
      </c>
      <c r="F419" s="243">
        <v>6</v>
      </c>
      <c r="G419" s="243">
        <v>7</v>
      </c>
      <c r="H419" s="243">
        <v>8</v>
      </c>
      <c r="I419" s="243">
        <v>9</v>
      </c>
      <c r="J419" s="243">
        <v>10</v>
      </c>
      <c r="K419" s="243">
        <v>11</v>
      </c>
      <c r="L419" s="243">
        <v>12</v>
      </c>
      <c r="M419" s="243">
        <v>13</v>
      </c>
      <c r="N419" s="243">
        <v>14</v>
      </c>
      <c r="O419" s="243">
        <v>15</v>
      </c>
      <c r="P419" s="243">
        <v>16</v>
      </c>
      <c r="Q419" s="216"/>
    </row>
    <row r="420" spans="1:17" x14ac:dyDescent="0.25">
      <c r="A420" s="207" t="s">
        <v>190</v>
      </c>
      <c r="B420" s="145">
        <v>200</v>
      </c>
      <c r="C420" s="146">
        <v>7</v>
      </c>
      <c r="D420" s="146">
        <v>7.2</v>
      </c>
      <c r="E420" s="146">
        <v>13.3</v>
      </c>
      <c r="F420" s="146">
        <v>290.5</v>
      </c>
      <c r="G420" s="145">
        <v>220</v>
      </c>
      <c r="H420" s="147">
        <v>7.5</v>
      </c>
      <c r="I420" s="146">
        <v>8.1999999999999993</v>
      </c>
      <c r="J420" s="146">
        <v>16.899999999999999</v>
      </c>
      <c r="K420" s="146">
        <v>359.2</v>
      </c>
      <c r="L420" s="145">
        <v>250</v>
      </c>
      <c r="M420" s="146">
        <v>9.1999999999999993</v>
      </c>
      <c r="N420" s="146">
        <v>10.199999999999999</v>
      </c>
      <c r="O420" s="146">
        <v>19.2</v>
      </c>
      <c r="P420" s="147">
        <v>381.9</v>
      </c>
      <c r="Q420" s="216"/>
    </row>
    <row r="421" spans="1:17" ht="25.5" x14ac:dyDescent="0.25">
      <c r="A421" s="125" t="s">
        <v>87</v>
      </c>
      <c r="B421" s="211">
        <v>200</v>
      </c>
      <c r="C421" s="210">
        <v>0.3</v>
      </c>
      <c r="D421" s="210">
        <v>0.4</v>
      </c>
      <c r="E421" s="210">
        <v>15.6</v>
      </c>
      <c r="F421" s="210">
        <v>68.5</v>
      </c>
      <c r="G421" s="211">
        <v>200</v>
      </c>
      <c r="H421" s="212">
        <v>0.3</v>
      </c>
      <c r="I421" s="210">
        <v>0.4</v>
      </c>
      <c r="J421" s="210">
        <v>15.6</v>
      </c>
      <c r="K421" s="210">
        <v>68.5</v>
      </c>
      <c r="L421" s="211">
        <v>200</v>
      </c>
      <c r="M421" s="210">
        <v>0.3</v>
      </c>
      <c r="N421" s="210">
        <v>0.4</v>
      </c>
      <c r="O421" s="210">
        <v>15.6</v>
      </c>
      <c r="P421" s="212">
        <v>68.5</v>
      </c>
      <c r="Q421" s="216"/>
    </row>
    <row r="422" spans="1:17" x14ac:dyDescent="0.25">
      <c r="A422" s="125" t="s">
        <v>185</v>
      </c>
      <c r="B422" s="211">
        <v>120</v>
      </c>
      <c r="C422" s="210">
        <v>0.38</v>
      </c>
      <c r="D422" s="210">
        <v>0.05</v>
      </c>
      <c r="E422" s="210">
        <v>15.84</v>
      </c>
      <c r="F422" s="210">
        <v>67.2</v>
      </c>
      <c r="G422" s="211">
        <v>120</v>
      </c>
      <c r="H422" s="212">
        <v>0.38</v>
      </c>
      <c r="I422" s="210">
        <v>0.05</v>
      </c>
      <c r="J422" s="210">
        <v>15.84</v>
      </c>
      <c r="K422" s="210">
        <v>67.2</v>
      </c>
      <c r="L422" s="211">
        <v>120</v>
      </c>
      <c r="M422" s="210">
        <v>0.38</v>
      </c>
      <c r="N422" s="210">
        <v>0.05</v>
      </c>
      <c r="O422" s="210">
        <v>15.84</v>
      </c>
      <c r="P422" s="212">
        <v>67.2</v>
      </c>
      <c r="Q422" s="216"/>
    </row>
    <row r="423" spans="1:17" ht="25.5" x14ac:dyDescent="0.25">
      <c r="A423" s="13" t="s">
        <v>144</v>
      </c>
      <c r="B423" s="170">
        <v>30</v>
      </c>
      <c r="C423" s="171">
        <v>2.2000000000000002</v>
      </c>
      <c r="D423" s="171">
        <v>0.3</v>
      </c>
      <c r="E423" s="171">
        <v>13.8</v>
      </c>
      <c r="F423" s="171">
        <v>67.5</v>
      </c>
      <c r="G423" s="170">
        <v>50</v>
      </c>
      <c r="H423" s="171">
        <v>3</v>
      </c>
      <c r="I423" s="171">
        <v>0.4</v>
      </c>
      <c r="J423" s="171">
        <v>18.3</v>
      </c>
      <c r="K423" s="171">
        <v>90</v>
      </c>
      <c r="L423" s="170">
        <v>50</v>
      </c>
      <c r="M423" s="171">
        <v>3</v>
      </c>
      <c r="N423" s="171">
        <v>0.4</v>
      </c>
      <c r="O423" s="171">
        <v>18.3</v>
      </c>
      <c r="P423" s="171">
        <v>90</v>
      </c>
      <c r="Q423" s="216"/>
    </row>
    <row r="424" spans="1:17" x14ac:dyDescent="0.25">
      <c r="A424" s="70" t="s">
        <v>5</v>
      </c>
      <c r="B424" s="174"/>
      <c r="C424" s="175">
        <f>SUM(C420:C423)</f>
        <v>9.879999999999999</v>
      </c>
      <c r="D424" s="175">
        <f t="shared" ref="D424:F424" si="28">SUM(D420:D423)</f>
        <v>7.95</v>
      </c>
      <c r="E424" s="175">
        <f t="shared" si="28"/>
        <v>58.539999999999992</v>
      </c>
      <c r="F424" s="175">
        <f t="shared" si="28"/>
        <v>493.7</v>
      </c>
      <c r="G424" s="174"/>
      <c r="H424" s="175">
        <f>SUM(H420:H423)</f>
        <v>11.18</v>
      </c>
      <c r="I424" s="175">
        <f>SUM(I420:I423)</f>
        <v>9.0500000000000007</v>
      </c>
      <c r="J424" s="175">
        <f>SUM(J420:J423)</f>
        <v>66.64</v>
      </c>
      <c r="K424" s="175">
        <f>SUM(K420:K423)</f>
        <v>584.9</v>
      </c>
      <c r="L424" s="174"/>
      <c r="M424" s="175">
        <f>SUM(M420:M423)</f>
        <v>12.88</v>
      </c>
      <c r="N424" s="175">
        <f>SUM(N420:N423)</f>
        <v>11.05</v>
      </c>
      <c r="O424" s="175">
        <f>SUM(O420:O423)</f>
        <v>68.94</v>
      </c>
      <c r="P424" s="175">
        <f>SUM(P420:P423)</f>
        <v>607.6</v>
      </c>
      <c r="Q424" s="216"/>
    </row>
    <row r="425" spans="1:17" x14ac:dyDescent="0.25">
      <c r="A425" s="71" t="s">
        <v>24</v>
      </c>
      <c r="B425" s="188"/>
      <c r="C425" s="178">
        <f>C424*4/F424</f>
        <v>8.0048612517723314E-2</v>
      </c>
      <c r="D425" s="178">
        <f>D424*9/F424</f>
        <v>0.14492606846262912</v>
      </c>
      <c r="E425" s="178">
        <f>E424*4/F424</f>
        <v>0.47429613125379783</v>
      </c>
      <c r="F425" s="179">
        <f>F424/2000</f>
        <v>0.24684999999999999</v>
      </c>
      <c r="G425" s="188"/>
      <c r="H425" s="178">
        <f>H424*4/K424</f>
        <v>7.6457514104975213E-2</v>
      </c>
      <c r="I425" s="178">
        <f>I424*9/K424</f>
        <v>0.1392545734313558</v>
      </c>
      <c r="J425" s="178">
        <f>J424*4/K424</f>
        <v>0.45573602325183793</v>
      </c>
      <c r="K425" s="179">
        <f>K424/2350</f>
        <v>0.24889361702127658</v>
      </c>
      <c r="L425" s="188"/>
      <c r="M425" s="178">
        <f>M424*4/P424</f>
        <v>8.4792626728110596E-2</v>
      </c>
      <c r="N425" s="178">
        <f>N424*9/P424</f>
        <v>0.16367676102699144</v>
      </c>
      <c r="O425" s="178">
        <f>O424*4/P424</f>
        <v>0.45385121790651739</v>
      </c>
      <c r="P425" s="178">
        <f>P424/2400</f>
        <v>0.25316666666666665</v>
      </c>
      <c r="Q425" s="216"/>
    </row>
    <row r="426" spans="1:17" x14ac:dyDescent="0.25">
      <c r="A426" s="74"/>
      <c r="B426" s="234"/>
      <c r="C426" s="192"/>
      <c r="D426" s="184"/>
      <c r="E426" s="184"/>
      <c r="F426" s="184"/>
      <c r="G426" s="184"/>
      <c r="H426" s="192"/>
      <c r="I426" s="184"/>
      <c r="J426" s="184"/>
      <c r="K426" s="184"/>
      <c r="L426" s="184"/>
      <c r="M426" s="192"/>
      <c r="N426" s="184"/>
      <c r="O426" s="184"/>
      <c r="P426" s="229"/>
      <c r="Q426" s="216"/>
    </row>
    <row r="427" spans="1:17" ht="25.5" x14ac:dyDescent="0.25">
      <c r="A427" s="170" t="s">
        <v>26</v>
      </c>
      <c r="B427" s="170" t="s">
        <v>32</v>
      </c>
      <c r="C427" s="170" t="s">
        <v>33</v>
      </c>
      <c r="D427" s="170" t="s">
        <v>34</v>
      </c>
      <c r="E427" s="170" t="s">
        <v>35</v>
      </c>
      <c r="F427" s="170" t="s">
        <v>36</v>
      </c>
      <c r="G427" s="170" t="s">
        <v>37</v>
      </c>
      <c r="H427" s="170" t="s">
        <v>38</v>
      </c>
      <c r="I427" s="170" t="s">
        <v>39</v>
      </c>
      <c r="J427" s="170" t="s">
        <v>40</v>
      </c>
      <c r="K427" s="170" t="s">
        <v>41</v>
      </c>
      <c r="L427" s="170" t="s">
        <v>42</v>
      </c>
      <c r="M427" s="234"/>
      <c r="N427" s="234"/>
      <c r="O427" s="234"/>
      <c r="P427" s="216"/>
      <c r="Q427" s="216"/>
    </row>
    <row r="428" spans="1:17" x14ac:dyDescent="0.25">
      <c r="A428" s="13" t="s">
        <v>27</v>
      </c>
      <c r="B428" s="171">
        <v>205.6</v>
      </c>
      <c r="C428" s="171">
        <v>0.05</v>
      </c>
      <c r="D428" s="171">
        <v>4.0999999999999996</v>
      </c>
      <c r="E428" s="171">
        <v>5.08</v>
      </c>
      <c r="F428" s="171">
        <v>0.18</v>
      </c>
      <c r="G428" s="171">
        <v>0.63</v>
      </c>
      <c r="H428" s="171">
        <v>6.01</v>
      </c>
      <c r="I428" s="171">
        <v>0.2</v>
      </c>
      <c r="J428" s="171">
        <v>49.98</v>
      </c>
      <c r="K428" s="171">
        <v>1.5</v>
      </c>
      <c r="L428" s="171">
        <v>14.26</v>
      </c>
      <c r="M428" s="234"/>
      <c r="N428" s="234"/>
      <c r="O428" s="234"/>
      <c r="P428" s="216"/>
      <c r="Q428" s="216"/>
    </row>
    <row r="429" spans="1:17" x14ac:dyDescent="0.25">
      <c r="A429" s="13" t="s">
        <v>25</v>
      </c>
      <c r="B429" s="171">
        <v>267.7</v>
      </c>
      <c r="C429" s="171">
        <v>0.05</v>
      </c>
      <c r="D429" s="171">
        <v>6.5</v>
      </c>
      <c r="E429" s="171">
        <v>7.18</v>
      </c>
      <c r="F429" s="171">
        <v>0.28000000000000003</v>
      </c>
      <c r="G429" s="171">
        <v>0.63</v>
      </c>
      <c r="H429" s="171">
        <v>8.01</v>
      </c>
      <c r="I429" s="171">
        <v>0.4</v>
      </c>
      <c r="J429" s="171">
        <v>66.180000000000007</v>
      </c>
      <c r="K429" s="171">
        <v>1.8</v>
      </c>
      <c r="L429" s="171">
        <v>21.36</v>
      </c>
      <c r="M429" s="234"/>
      <c r="N429" s="234"/>
      <c r="O429" s="234"/>
      <c r="P429" s="216"/>
      <c r="Q429" s="216"/>
    </row>
    <row r="430" spans="1:17" x14ac:dyDescent="0.25">
      <c r="A430" s="13" t="s">
        <v>28</v>
      </c>
      <c r="B430" s="171">
        <v>295</v>
      </c>
      <c r="C430" s="171">
        <v>0.05</v>
      </c>
      <c r="D430" s="171">
        <v>6.6</v>
      </c>
      <c r="E430" s="171">
        <v>7.78</v>
      </c>
      <c r="F430" s="171">
        <v>0.38</v>
      </c>
      <c r="G430" s="171">
        <v>0.63</v>
      </c>
      <c r="H430" s="171">
        <v>8.41</v>
      </c>
      <c r="I430" s="171">
        <v>0.4</v>
      </c>
      <c r="J430" s="171">
        <v>69.48</v>
      </c>
      <c r="K430" s="171">
        <v>1.9</v>
      </c>
      <c r="L430" s="171">
        <v>23.94</v>
      </c>
      <c r="M430" s="234"/>
      <c r="N430" s="234"/>
      <c r="O430" s="234"/>
      <c r="P430" s="216"/>
      <c r="Q430" s="216"/>
    </row>
    <row r="431" spans="1:17" ht="25.5" x14ac:dyDescent="0.25">
      <c r="A431" s="170" t="s">
        <v>29</v>
      </c>
      <c r="B431" s="170" t="s">
        <v>44</v>
      </c>
      <c r="C431" s="170" t="s">
        <v>45</v>
      </c>
      <c r="D431" s="170" t="s">
        <v>46</v>
      </c>
      <c r="E431" s="170" t="s">
        <v>47</v>
      </c>
      <c r="F431" s="170" t="s">
        <v>48</v>
      </c>
      <c r="G431" s="170" t="s">
        <v>49</v>
      </c>
      <c r="H431" s="183"/>
      <c r="I431" s="323" t="s">
        <v>43</v>
      </c>
      <c r="J431" s="323"/>
      <c r="K431" s="183"/>
      <c r="L431" s="184"/>
      <c r="M431" s="234"/>
      <c r="N431" s="234"/>
      <c r="O431" s="234"/>
      <c r="P431" s="216"/>
      <c r="Q431" s="216"/>
    </row>
    <row r="432" spans="1:17" x14ac:dyDescent="0.25">
      <c r="A432" s="13" t="s">
        <v>27</v>
      </c>
      <c r="B432" s="171">
        <v>961.06</v>
      </c>
      <c r="C432" s="171">
        <v>356.11</v>
      </c>
      <c r="D432" s="171">
        <v>94.05</v>
      </c>
      <c r="E432" s="171">
        <v>400.53</v>
      </c>
      <c r="F432" s="171">
        <v>4.87</v>
      </c>
      <c r="G432" s="171">
        <v>0.4</v>
      </c>
      <c r="H432" s="185"/>
      <c r="I432" s="304">
        <v>4.6399999999999997</v>
      </c>
      <c r="J432" s="304"/>
      <c r="K432" s="183"/>
      <c r="L432" s="184"/>
      <c r="M432" s="234"/>
      <c r="N432" s="234"/>
      <c r="O432" s="234"/>
      <c r="P432" s="216"/>
      <c r="Q432" s="216"/>
    </row>
    <row r="433" spans="1:17" x14ac:dyDescent="0.25">
      <c r="A433" s="13" t="s">
        <v>25</v>
      </c>
      <c r="B433" s="171">
        <v>1125.8599999999999</v>
      </c>
      <c r="C433" s="171">
        <v>365.01</v>
      </c>
      <c r="D433" s="171">
        <v>107.85</v>
      </c>
      <c r="E433" s="171">
        <v>463.23</v>
      </c>
      <c r="F433" s="171">
        <v>5.87</v>
      </c>
      <c r="G433" s="171">
        <v>0.5</v>
      </c>
      <c r="H433" s="185"/>
      <c r="I433" s="304">
        <v>6.94</v>
      </c>
      <c r="J433" s="304"/>
      <c r="K433" s="183"/>
      <c r="L433" s="184"/>
      <c r="M433" s="234"/>
      <c r="N433" s="234"/>
      <c r="O433" s="234"/>
      <c r="P433" s="216"/>
      <c r="Q433" s="216"/>
    </row>
    <row r="434" spans="1:17" x14ac:dyDescent="0.25">
      <c r="A434" s="13" t="s">
        <v>28</v>
      </c>
      <c r="B434" s="171">
        <v>1164.8599999999999</v>
      </c>
      <c r="C434" s="171">
        <v>367.41</v>
      </c>
      <c r="D434" s="171">
        <v>110.25</v>
      </c>
      <c r="E434" s="171">
        <v>473.63</v>
      </c>
      <c r="F434" s="171">
        <v>5.97</v>
      </c>
      <c r="G434" s="171">
        <v>0.5</v>
      </c>
      <c r="H434" s="185"/>
      <c r="I434" s="304">
        <v>7.24</v>
      </c>
      <c r="J434" s="304"/>
      <c r="K434" s="183"/>
      <c r="L434" s="184"/>
      <c r="M434" s="234"/>
      <c r="N434" s="234"/>
      <c r="O434" s="234"/>
      <c r="P434" s="216"/>
      <c r="Q434" s="216"/>
    </row>
    <row r="435" spans="1:17" x14ac:dyDescent="0.25">
      <c r="A435" s="15" t="s">
        <v>31</v>
      </c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4"/>
      <c r="Q435" s="4"/>
    </row>
    <row r="436" spans="1:17" x14ac:dyDescent="0.25">
      <c r="A436" s="4" t="s">
        <v>30</v>
      </c>
      <c r="B436" s="11"/>
      <c r="C436" s="11"/>
      <c r="D436" s="11"/>
      <c r="E436" s="11"/>
      <c r="F436" s="11"/>
      <c r="G436" s="11"/>
      <c r="H436" s="28"/>
      <c r="I436" s="28"/>
      <c r="J436" s="28"/>
      <c r="K436" s="28"/>
      <c r="L436" s="28"/>
      <c r="M436" s="28"/>
      <c r="N436" s="28"/>
      <c r="O436" s="28"/>
      <c r="P436" s="4"/>
      <c r="Q436" s="4"/>
    </row>
    <row r="437" spans="1:17" x14ac:dyDescent="0.25">
      <c r="A437" s="4"/>
      <c r="B437" s="11"/>
      <c r="C437" s="11"/>
      <c r="D437" s="11"/>
      <c r="E437" s="11"/>
      <c r="F437" s="11"/>
      <c r="G437" s="11"/>
      <c r="H437" s="28"/>
      <c r="I437" s="28"/>
      <c r="J437" s="28"/>
      <c r="K437" s="28"/>
      <c r="L437" s="28"/>
      <c r="M437" s="28"/>
      <c r="N437" s="28"/>
      <c r="O437" s="28"/>
      <c r="P437" s="4"/>
      <c r="Q437" s="4"/>
    </row>
    <row r="438" spans="1:17" x14ac:dyDescent="0.25">
      <c r="A438" s="28"/>
      <c r="B438" s="39"/>
      <c r="C438" s="39"/>
      <c r="D438" s="39"/>
      <c r="E438" s="39"/>
      <c r="F438" s="39"/>
      <c r="G438" s="39"/>
      <c r="H438" s="39"/>
      <c r="I438" s="39"/>
      <c r="J438" s="39"/>
      <c r="K438" s="36"/>
      <c r="L438" s="38"/>
      <c r="M438" s="36"/>
      <c r="N438" s="36"/>
      <c r="O438" s="36"/>
      <c r="P438" s="1"/>
    </row>
    <row r="439" spans="1:17" x14ac:dyDescent="0.25">
      <c r="A439" s="28"/>
      <c r="B439" s="39"/>
      <c r="C439" s="39"/>
      <c r="D439" s="39"/>
      <c r="E439" s="39"/>
      <c r="F439" s="39"/>
      <c r="G439" s="39"/>
      <c r="H439" s="39"/>
      <c r="I439" s="39"/>
      <c r="J439" s="39"/>
      <c r="K439" s="36"/>
      <c r="L439" s="38"/>
      <c r="M439" s="36"/>
      <c r="N439" s="36"/>
      <c r="O439" s="36"/>
      <c r="P439" s="1"/>
    </row>
    <row r="440" spans="1:17" x14ac:dyDescent="0.25">
      <c r="A440" s="28"/>
      <c r="B440" s="39"/>
      <c r="C440" s="39"/>
      <c r="D440" s="39"/>
      <c r="E440" s="39"/>
      <c r="F440" s="39"/>
      <c r="G440" s="39"/>
      <c r="H440" s="39"/>
      <c r="I440" s="39"/>
      <c r="J440" s="39"/>
      <c r="K440" s="36"/>
      <c r="L440" s="38"/>
      <c r="M440" s="36"/>
      <c r="N440" s="36"/>
      <c r="O440" s="36"/>
      <c r="P440" s="1"/>
    </row>
    <row r="441" spans="1:17" x14ac:dyDescent="0.25">
      <c r="A441" s="28"/>
      <c r="B441" s="39"/>
      <c r="C441" s="39"/>
      <c r="D441" s="39"/>
      <c r="E441" s="39"/>
      <c r="F441" s="39"/>
      <c r="G441" s="39"/>
      <c r="H441" s="39"/>
      <c r="I441" s="39"/>
      <c r="J441" s="39"/>
      <c r="K441" s="36"/>
      <c r="L441" s="38"/>
      <c r="M441" s="36"/>
      <c r="N441" s="36"/>
      <c r="O441" s="36"/>
      <c r="P441" s="1"/>
    </row>
    <row r="442" spans="1:17" x14ac:dyDescent="0.25">
      <c r="A442" s="28"/>
      <c r="B442" s="39"/>
      <c r="C442" s="39"/>
      <c r="D442" s="39"/>
      <c r="E442" s="39"/>
      <c r="F442" s="39"/>
      <c r="G442" s="39"/>
      <c r="H442" s="39"/>
      <c r="I442" s="39"/>
      <c r="J442" s="39"/>
      <c r="K442" s="36"/>
      <c r="L442" s="38"/>
      <c r="M442" s="36"/>
      <c r="N442" s="36"/>
      <c r="O442" s="36"/>
      <c r="P442" s="1"/>
    </row>
    <row r="443" spans="1:17" x14ac:dyDescent="0.25">
      <c r="A443" s="28"/>
      <c r="B443" s="39"/>
      <c r="C443" s="39"/>
      <c r="D443" s="39"/>
      <c r="E443" s="39"/>
      <c r="F443" s="39"/>
      <c r="G443" s="39"/>
      <c r="H443" s="39"/>
      <c r="I443" s="39"/>
      <c r="J443" s="39"/>
      <c r="K443" s="36"/>
      <c r="L443" s="38"/>
      <c r="M443" s="36"/>
      <c r="N443" s="36"/>
      <c r="O443" s="36"/>
      <c r="P443" s="1"/>
    </row>
    <row r="444" spans="1:17" x14ac:dyDescent="0.25">
      <c r="A444" s="28"/>
      <c r="B444" s="39"/>
      <c r="C444" s="39"/>
      <c r="D444" s="39"/>
      <c r="E444" s="39"/>
      <c r="F444" s="39"/>
      <c r="G444" s="39"/>
      <c r="H444" s="39"/>
      <c r="I444" s="39"/>
      <c r="J444" s="39"/>
      <c r="K444" s="36"/>
      <c r="L444" s="38"/>
      <c r="M444" s="36"/>
      <c r="N444" s="36"/>
      <c r="O444" s="36"/>
      <c r="P444" s="1"/>
    </row>
    <row r="445" spans="1:17" x14ac:dyDescent="0.25">
      <c r="A445" s="28"/>
      <c r="B445" s="39"/>
      <c r="C445" s="39"/>
      <c r="D445" s="39"/>
      <c r="E445" s="39"/>
      <c r="F445" s="39"/>
      <c r="G445" s="39"/>
      <c r="H445" s="39"/>
      <c r="I445" s="39"/>
      <c r="J445" s="39"/>
      <c r="K445" s="36"/>
      <c r="L445" s="38"/>
      <c r="M445" s="36"/>
      <c r="N445" s="36"/>
      <c r="O445" s="36"/>
      <c r="P445" s="1"/>
    </row>
    <row r="446" spans="1:17" x14ac:dyDescent="0.25">
      <c r="A446" s="74"/>
      <c r="B446" s="38"/>
      <c r="C446" s="36"/>
      <c r="D446" s="36"/>
      <c r="E446" s="36"/>
      <c r="F446" s="36"/>
      <c r="G446" s="35"/>
      <c r="H446" s="36"/>
      <c r="I446" s="36"/>
      <c r="J446" s="36"/>
      <c r="K446" s="36"/>
      <c r="L446" s="35"/>
      <c r="M446" s="36"/>
      <c r="N446" s="36"/>
      <c r="O446" s="5"/>
      <c r="P446" s="5"/>
      <c r="Q446" s="4"/>
    </row>
    <row r="447" spans="1:17" x14ac:dyDescent="0.25">
      <c r="A447" s="192" t="s">
        <v>68</v>
      </c>
      <c r="B447" s="185"/>
      <c r="C447" s="185"/>
      <c r="D447" s="185"/>
      <c r="E447" s="185"/>
      <c r="F447" s="185"/>
      <c r="G447" s="185"/>
      <c r="H447" s="234"/>
      <c r="I447" s="234"/>
      <c r="J447" s="234"/>
      <c r="K447" s="234"/>
      <c r="L447" s="234"/>
      <c r="M447" s="234"/>
      <c r="N447" s="234"/>
      <c r="O447" s="234"/>
      <c r="P447" s="234"/>
      <c r="Q447" s="234"/>
    </row>
    <row r="448" spans="1:17" x14ac:dyDescent="0.25">
      <c r="A448" s="192" t="s">
        <v>52</v>
      </c>
      <c r="B448" s="234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234"/>
      <c r="Q448" s="234"/>
    </row>
    <row r="449" spans="1:17" x14ac:dyDescent="0.25">
      <c r="A449" s="192" t="s">
        <v>20</v>
      </c>
      <c r="B449" s="234"/>
      <c r="C449" s="234"/>
      <c r="D449" s="234"/>
      <c r="E449" s="234"/>
      <c r="F449" s="234"/>
      <c r="G449" s="234"/>
      <c r="H449" s="234"/>
      <c r="I449" s="234"/>
      <c r="J449" s="234"/>
      <c r="K449" s="234"/>
      <c r="L449" s="234"/>
      <c r="M449" s="234"/>
      <c r="N449" s="234"/>
      <c r="O449" s="234"/>
      <c r="P449" s="234"/>
      <c r="Q449" s="234"/>
    </row>
    <row r="450" spans="1:17" x14ac:dyDescent="0.25">
      <c r="A450" s="82"/>
      <c r="B450" s="320" t="s">
        <v>1</v>
      </c>
      <c r="C450" s="321"/>
      <c r="D450" s="321"/>
      <c r="E450" s="321"/>
      <c r="F450" s="311"/>
      <c r="G450" s="320" t="s">
        <v>0</v>
      </c>
      <c r="H450" s="321"/>
      <c r="I450" s="321"/>
      <c r="J450" s="321"/>
      <c r="K450" s="311"/>
      <c r="L450" s="320" t="s">
        <v>2</v>
      </c>
      <c r="M450" s="321"/>
      <c r="N450" s="321"/>
      <c r="O450" s="321"/>
      <c r="P450" s="311"/>
      <c r="Q450" s="234"/>
    </row>
    <row r="451" spans="1:17" ht="25.5" x14ac:dyDescent="0.25">
      <c r="A451" s="205" t="s">
        <v>3</v>
      </c>
      <c r="B451" s="206" t="s">
        <v>76</v>
      </c>
      <c r="C451" s="206" t="s">
        <v>58</v>
      </c>
      <c r="D451" s="206" t="s">
        <v>59</v>
      </c>
      <c r="E451" s="206" t="s">
        <v>60</v>
      </c>
      <c r="F451" s="206" t="s">
        <v>77</v>
      </c>
      <c r="G451" s="206" t="s">
        <v>76</v>
      </c>
      <c r="H451" s="206" t="s">
        <v>58</v>
      </c>
      <c r="I451" s="206" t="s">
        <v>59</v>
      </c>
      <c r="J451" s="206" t="s">
        <v>60</v>
      </c>
      <c r="K451" s="206" t="s">
        <v>77</v>
      </c>
      <c r="L451" s="206" t="s">
        <v>76</v>
      </c>
      <c r="M451" s="206" t="s">
        <v>58</v>
      </c>
      <c r="N451" s="206" t="s">
        <v>59</v>
      </c>
      <c r="O451" s="206" t="s">
        <v>60</v>
      </c>
      <c r="P451" s="206" t="s">
        <v>77</v>
      </c>
      <c r="Q451" s="234"/>
    </row>
    <row r="452" spans="1:17" x14ac:dyDescent="0.25">
      <c r="A452" s="83">
        <v>1</v>
      </c>
      <c r="B452" s="202">
        <v>2</v>
      </c>
      <c r="C452" s="202">
        <v>3</v>
      </c>
      <c r="D452" s="202">
        <v>4</v>
      </c>
      <c r="E452" s="202">
        <v>5</v>
      </c>
      <c r="F452" s="202">
        <v>6</v>
      </c>
      <c r="G452" s="202">
        <v>7</v>
      </c>
      <c r="H452" s="202">
        <v>8</v>
      </c>
      <c r="I452" s="202">
        <v>9</v>
      </c>
      <c r="J452" s="202">
        <v>10</v>
      </c>
      <c r="K452" s="202">
        <v>11</v>
      </c>
      <c r="L452" s="202">
        <v>12</v>
      </c>
      <c r="M452" s="202">
        <v>13</v>
      </c>
      <c r="N452" s="202">
        <v>14</v>
      </c>
      <c r="O452" s="202">
        <v>15</v>
      </c>
      <c r="P452" s="202">
        <v>16</v>
      </c>
      <c r="Q452" s="234"/>
    </row>
    <row r="453" spans="1:17" x14ac:dyDescent="0.25">
      <c r="A453" s="59" t="s">
        <v>152</v>
      </c>
      <c r="B453" s="194">
        <v>200</v>
      </c>
      <c r="C453" s="235">
        <v>24.5</v>
      </c>
      <c r="D453" s="235">
        <v>5.5</v>
      </c>
      <c r="E453" s="235">
        <v>45.3</v>
      </c>
      <c r="F453" s="235">
        <v>335.6</v>
      </c>
      <c r="G453" s="194">
        <v>220</v>
      </c>
      <c r="H453" s="235">
        <v>27.1</v>
      </c>
      <c r="I453" s="235">
        <v>6.7</v>
      </c>
      <c r="J453" s="235">
        <v>48.9</v>
      </c>
      <c r="K453" s="235">
        <v>372.3</v>
      </c>
      <c r="L453" s="194">
        <v>250</v>
      </c>
      <c r="M453" s="235">
        <v>31.1</v>
      </c>
      <c r="N453" s="235">
        <v>7.6</v>
      </c>
      <c r="O453" s="235">
        <v>55.3</v>
      </c>
      <c r="P453" s="235">
        <v>422</v>
      </c>
      <c r="Q453" s="234"/>
    </row>
    <row r="454" spans="1:17" x14ac:dyDescent="0.25">
      <c r="A454" s="59" t="s">
        <v>79</v>
      </c>
      <c r="B454" s="273">
        <v>200</v>
      </c>
      <c r="C454" s="201">
        <v>0</v>
      </c>
      <c r="D454" s="201">
        <v>0</v>
      </c>
      <c r="E454" s="201">
        <v>3</v>
      </c>
      <c r="F454" s="201">
        <v>12</v>
      </c>
      <c r="G454" s="273">
        <v>200</v>
      </c>
      <c r="H454" s="201">
        <v>0</v>
      </c>
      <c r="I454" s="201">
        <v>0</v>
      </c>
      <c r="J454" s="201">
        <v>3</v>
      </c>
      <c r="K454" s="201">
        <v>12</v>
      </c>
      <c r="L454" s="273">
        <v>200</v>
      </c>
      <c r="M454" s="201">
        <v>0</v>
      </c>
      <c r="N454" s="201">
        <v>0</v>
      </c>
      <c r="O454" s="201">
        <v>3</v>
      </c>
      <c r="P454" s="201">
        <v>12</v>
      </c>
      <c r="Q454" s="234"/>
    </row>
    <row r="455" spans="1:17" x14ac:dyDescent="0.25">
      <c r="A455" s="59" t="s">
        <v>185</v>
      </c>
      <c r="B455" s="194">
        <v>120</v>
      </c>
      <c r="C455" s="201">
        <v>0.38</v>
      </c>
      <c r="D455" s="264">
        <v>0.05</v>
      </c>
      <c r="E455" s="201">
        <v>15.84</v>
      </c>
      <c r="F455" s="201">
        <v>67.2</v>
      </c>
      <c r="G455" s="194">
        <v>120</v>
      </c>
      <c r="H455" s="201">
        <v>0.38</v>
      </c>
      <c r="I455" s="264">
        <v>0.05</v>
      </c>
      <c r="J455" s="201">
        <v>15.84</v>
      </c>
      <c r="K455" s="201">
        <v>67.2</v>
      </c>
      <c r="L455" s="194">
        <v>120</v>
      </c>
      <c r="M455" s="201">
        <v>0.38</v>
      </c>
      <c r="N455" s="264">
        <v>0.05</v>
      </c>
      <c r="O455" s="201">
        <v>15.84</v>
      </c>
      <c r="P455" s="213">
        <v>67.2</v>
      </c>
      <c r="Q455" s="234"/>
    </row>
    <row r="456" spans="1:17" ht="25.5" x14ac:dyDescent="0.25">
      <c r="A456" s="59" t="s">
        <v>144</v>
      </c>
      <c r="B456" s="194">
        <v>30</v>
      </c>
      <c r="C456" s="201">
        <v>2.2000000000000002</v>
      </c>
      <c r="D456" s="201">
        <v>0.3</v>
      </c>
      <c r="E456" s="201">
        <v>13.8</v>
      </c>
      <c r="F456" s="201">
        <v>67.5</v>
      </c>
      <c r="G456" s="194">
        <v>50</v>
      </c>
      <c r="H456" s="201">
        <v>3.7</v>
      </c>
      <c r="I456" s="201">
        <v>0.5</v>
      </c>
      <c r="J456" s="201">
        <v>22.9</v>
      </c>
      <c r="K456" s="201">
        <v>112.5</v>
      </c>
      <c r="L456" s="194">
        <v>50</v>
      </c>
      <c r="M456" s="201">
        <v>3.7</v>
      </c>
      <c r="N456" s="201">
        <v>0.5</v>
      </c>
      <c r="O456" s="201">
        <v>22.9</v>
      </c>
      <c r="P456" s="213">
        <v>112.5</v>
      </c>
      <c r="Q456" s="234"/>
    </row>
    <row r="457" spans="1:17" x14ac:dyDescent="0.25">
      <c r="A457" s="75" t="s">
        <v>5</v>
      </c>
      <c r="B457" s="194">
        <f t="shared" ref="B457:P457" si="29">SUM(B453:B456)</f>
        <v>550</v>
      </c>
      <c r="C457" s="213">
        <f t="shared" si="29"/>
        <v>27.08</v>
      </c>
      <c r="D457" s="213">
        <f t="shared" si="29"/>
        <v>5.85</v>
      </c>
      <c r="E457" s="213">
        <f t="shared" si="29"/>
        <v>77.94</v>
      </c>
      <c r="F457" s="213">
        <f t="shared" si="29"/>
        <v>482.3</v>
      </c>
      <c r="G457" s="194">
        <f t="shared" si="29"/>
        <v>590</v>
      </c>
      <c r="H457" s="213">
        <f t="shared" si="29"/>
        <v>31.18</v>
      </c>
      <c r="I457" s="213">
        <f t="shared" si="29"/>
        <v>7.25</v>
      </c>
      <c r="J457" s="213">
        <f t="shared" si="29"/>
        <v>90.639999999999986</v>
      </c>
      <c r="K457" s="213">
        <f t="shared" si="29"/>
        <v>564</v>
      </c>
      <c r="L457" s="194">
        <f t="shared" si="29"/>
        <v>620</v>
      </c>
      <c r="M457" s="213">
        <f t="shared" si="29"/>
        <v>35.18</v>
      </c>
      <c r="N457" s="213">
        <f t="shared" si="29"/>
        <v>8.1499999999999986</v>
      </c>
      <c r="O457" s="213">
        <f t="shared" si="29"/>
        <v>97.039999999999992</v>
      </c>
      <c r="P457" s="213">
        <f t="shared" si="29"/>
        <v>613.70000000000005</v>
      </c>
      <c r="Q457" s="234"/>
    </row>
    <row r="458" spans="1:17" x14ac:dyDescent="0.25">
      <c r="A458" s="76" t="s">
        <v>24</v>
      </c>
      <c r="B458" s="214"/>
      <c r="C458" s="178">
        <f>C457*4/F457</f>
        <v>0.22459050383578683</v>
      </c>
      <c r="D458" s="178">
        <f>D457*9/F457</f>
        <v>0.10916442048517519</v>
      </c>
      <c r="E458" s="178">
        <f>E457*4/F457</f>
        <v>0.64640265394982377</v>
      </c>
      <c r="F458" s="178">
        <f>F457/2100</f>
        <v>0.22966666666666669</v>
      </c>
      <c r="G458" s="215"/>
      <c r="H458" s="178">
        <f>H457*4/K457</f>
        <v>0.22113475177304964</v>
      </c>
      <c r="I458" s="178">
        <f>I457*9/K457</f>
        <v>0.11569148936170212</v>
      </c>
      <c r="J458" s="178">
        <f>J457*4/K457</f>
        <v>0.64283687943262402</v>
      </c>
      <c r="K458" s="178">
        <f>K457/2450</f>
        <v>0.23020408163265307</v>
      </c>
      <c r="L458" s="215"/>
      <c r="M458" s="178">
        <f>M457*4/P457</f>
        <v>0.22929770246048556</v>
      </c>
      <c r="N458" s="178">
        <f>N457*9/P457</f>
        <v>0.11952093856933353</v>
      </c>
      <c r="O458" s="178">
        <f>O457*4/P457</f>
        <v>0.63249144533159518</v>
      </c>
      <c r="P458" s="178">
        <f>P457/2700</f>
        <v>0.2272962962962963</v>
      </c>
      <c r="Q458" s="234"/>
    </row>
    <row r="459" spans="1:17" x14ac:dyDescent="0.25">
      <c r="A459" s="72"/>
      <c r="B459" s="223"/>
      <c r="C459" s="183"/>
      <c r="D459" s="183"/>
      <c r="E459" s="183"/>
      <c r="F459" s="183"/>
      <c r="G459" s="223"/>
      <c r="H459" s="183"/>
      <c r="I459" s="183"/>
      <c r="J459" s="183"/>
      <c r="K459" s="183"/>
      <c r="L459" s="223"/>
      <c r="M459" s="183"/>
      <c r="N459" s="183"/>
      <c r="O459" s="183"/>
      <c r="P459" s="183"/>
      <c r="Q459" s="234"/>
    </row>
    <row r="460" spans="1:17" ht="25.5" x14ac:dyDescent="0.25">
      <c r="A460" s="194" t="s">
        <v>26</v>
      </c>
      <c r="B460" s="221" t="s">
        <v>32</v>
      </c>
      <c r="C460" s="221" t="s">
        <v>33</v>
      </c>
      <c r="D460" s="221" t="s">
        <v>34</v>
      </c>
      <c r="E460" s="221" t="s">
        <v>35</v>
      </c>
      <c r="F460" s="221" t="s">
        <v>36</v>
      </c>
      <c r="G460" s="221" t="s">
        <v>37</v>
      </c>
      <c r="H460" s="221" t="s">
        <v>38</v>
      </c>
      <c r="I460" s="221" t="s">
        <v>39</v>
      </c>
      <c r="J460" s="221" t="s">
        <v>40</v>
      </c>
      <c r="K460" s="221" t="s">
        <v>41</v>
      </c>
      <c r="L460" s="221" t="s">
        <v>42</v>
      </c>
      <c r="M460" s="183"/>
      <c r="N460" s="192"/>
      <c r="O460" s="192"/>
      <c r="P460" s="192"/>
      <c r="Q460" s="234"/>
    </row>
    <row r="461" spans="1:17" x14ac:dyDescent="0.25">
      <c r="A461" s="78" t="s">
        <v>27</v>
      </c>
      <c r="B461" s="244">
        <v>352.7</v>
      </c>
      <c r="C461" s="244">
        <v>0.2</v>
      </c>
      <c r="D461" s="244">
        <v>6.9</v>
      </c>
      <c r="E461" s="244">
        <v>40.299999999999997</v>
      </c>
      <c r="F461" s="244">
        <v>0.2</v>
      </c>
      <c r="G461" s="244">
        <v>0.3</v>
      </c>
      <c r="H461" s="244">
        <v>13.3</v>
      </c>
      <c r="I461" s="244">
        <v>0.4</v>
      </c>
      <c r="J461" s="244">
        <v>61</v>
      </c>
      <c r="K461" s="244">
        <v>0.7</v>
      </c>
      <c r="L461" s="244">
        <v>26.6</v>
      </c>
      <c r="M461" s="183"/>
      <c r="N461" s="234"/>
      <c r="O461" s="234"/>
      <c r="P461" s="234"/>
      <c r="Q461" s="234"/>
    </row>
    <row r="462" spans="1:17" x14ac:dyDescent="0.25">
      <c r="A462" s="79" t="s">
        <v>25</v>
      </c>
      <c r="B462" s="244">
        <v>401.2</v>
      </c>
      <c r="C462" s="244">
        <v>0.2</v>
      </c>
      <c r="D462" s="244">
        <v>6.6</v>
      </c>
      <c r="E462" s="244">
        <v>53.9</v>
      </c>
      <c r="F462" s="244">
        <v>0.4</v>
      </c>
      <c r="G462" s="244">
        <v>0.3</v>
      </c>
      <c r="H462" s="244">
        <v>15.2</v>
      </c>
      <c r="I462" s="244">
        <v>0.5</v>
      </c>
      <c r="J462" s="244">
        <v>72.900000000000006</v>
      </c>
      <c r="K462" s="244">
        <v>0.7</v>
      </c>
      <c r="L462" s="244">
        <v>32</v>
      </c>
      <c r="M462" s="183"/>
      <c r="N462" s="192"/>
      <c r="O462" s="192"/>
      <c r="P462" s="192"/>
      <c r="Q462" s="234"/>
    </row>
    <row r="463" spans="1:17" x14ac:dyDescent="0.25">
      <c r="A463" s="79" t="s">
        <v>28</v>
      </c>
      <c r="B463" s="244">
        <v>498.4</v>
      </c>
      <c r="C463" s="244">
        <v>0.2</v>
      </c>
      <c r="D463" s="244">
        <v>9.3000000000000007</v>
      </c>
      <c r="E463" s="244">
        <v>61.7</v>
      </c>
      <c r="F463" s="244">
        <v>0.4</v>
      </c>
      <c r="G463" s="244">
        <v>0.3</v>
      </c>
      <c r="H463" s="244">
        <v>17.2</v>
      </c>
      <c r="I463" s="244">
        <v>0.6</v>
      </c>
      <c r="J463" s="244">
        <v>82.1</v>
      </c>
      <c r="K463" s="244">
        <v>0.7</v>
      </c>
      <c r="L463" s="244">
        <v>35.5</v>
      </c>
      <c r="M463" s="183"/>
      <c r="N463" s="234"/>
      <c r="O463" s="234"/>
      <c r="P463" s="234"/>
      <c r="Q463" s="234"/>
    </row>
    <row r="464" spans="1:17" ht="25.5" x14ac:dyDescent="0.25">
      <c r="A464" s="195" t="s">
        <v>29</v>
      </c>
      <c r="B464" s="208" t="s">
        <v>44</v>
      </c>
      <c r="C464" s="208" t="s">
        <v>45</v>
      </c>
      <c r="D464" s="208" t="s">
        <v>46</v>
      </c>
      <c r="E464" s="208" t="s">
        <v>47</v>
      </c>
      <c r="F464" s="208" t="s">
        <v>48</v>
      </c>
      <c r="G464" s="208" t="s">
        <v>49</v>
      </c>
      <c r="H464" s="209"/>
      <c r="I464" s="314" t="s">
        <v>43</v>
      </c>
      <c r="J464" s="315"/>
      <c r="K464" s="209"/>
      <c r="L464" s="185"/>
      <c r="M464" s="183"/>
      <c r="N464" s="191"/>
      <c r="O464" s="183"/>
      <c r="P464" s="183"/>
      <c r="Q464" s="234"/>
    </row>
    <row r="465" spans="1:17" x14ac:dyDescent="0.25">
      <c r="A465" s="79" t="s">
        <v>27</v>
      </c>
      <c r="B465" s="244">
        <v>175</v>
      </c>
      <c r="C465" s="244">
        <v>407.5</v>
      </c>
      <c r="D465" s="244">
        <v>79.5</v>
      </c>
      <c r="E465" s="244">
        <v>928.9</v>
      </c>
      <c r="F465" s="244">
        <v>3.8</v>
      </c>
      <c r="G465" s="244">
        <v>0.6</v>
      </c>
      <c r="H465" s="185"/>
      <c r="I465" s="313">
        <v>9.6</v>
      </c>
      <c r="J465" s="316"/>
      <c r="K465" s="209"/>
      <c r="L465" s="185"/>
      <c r="M465" s="183"/>
      <c r="N465" s="192"/>
      <c r="O465" s="192"/>
      <c r="P465" s="192"/>
      <c r="Q465" s="234"/>
    </row>
    <row r="466" spans="1:17" ht="15" customHeight="1" x14ac:dyDescent="0.25">
      <c r="A466" s="79" t="s">
        <v>25</v>
      </c>
      <c r="B466" s="244">
        <v>191.1</v>
      </c>
      <c r="C466" s="244">
        <v>469.7</v>
      </c>
      <c r="D466" s="244">
        <v>93.7</v>
      </c>
      <c r="E466" s="244" t="s">
        <v>153</v>
      </c>
      <c r="F466" s="244">
        <v>4.3</v>
      </c>
      <c r="G466" s="244">
        <v>0.8</v>
      </c>
      <c r="H466" s="185"/>
      <c r="I466" s="313">
        <v>10.7</v>
      </c>
      <c r="J466" s="316"/>
      <c r="K466" s="209"/>
      <c r="L466" s="185"/>
      <c r="M466" s="183"/>
      <c r="N466" s="191"/>
      <c r="O466" s="191"/>
      <c r="P466" s="191"/>
      <c r="Q466" s="234"/>
    </row>
    <row r="467" spans="1:17" ht="15" customHeight="1" x14ac:dyDescent="0.25">
      <c r="A467" s="79" t="s">
        <v>28</v>
      </c>
      <c r="B467" s="244">
        <v>203.3</v>
      </c>
      <c r="C467" s="244">
        <v>516.29999999999995</v>
      </c>
      <c r="D467" s="244">
        <v>104.5</v>
      </c>
      <c r="E467" s="244" t="s">
        <v>154</v>
      </c>
      <c r="F467" s="244">
        <v>4.8</v>
      </c>
      <c r="G467" s="244">
        <v>0.9</v>
      </c>
      <c r="H467" s="185"/>
      <c r="I467" s="313">
        <v>12.2</v>
      </c>
      <c r="J467" s="316"/>
      <c r="K467" s="209"/>
      <c r="L467" s="185"/>
      <c r="M467" s="183"/>
      <c r="N467" s="183"/>
      <c r="O467" s="183"/>
      <c r="P467" s="183"/>
      <c r="Q467" s="234"/>
    </row>
    <row r="468" spans="1:17" x14ac:dyDescent="0.25">
      <c r="A468" s="74"/>
      <c r="B468" s="234"/>
      <c r="C468" s="234"/>
      <c r="D468" s="234"/>
      <c r="E468" s="234"/>
      <c r="F468" s="234"/>
      <c r="G468" s="234"/>
      <c r="H468" s="185"/>
      <c r="I468" s="185"/>
      <c r="J468" s="234"/>
      <c r="K468" s="209"/>
      <c r="L468" s="185"/>
      <c r="M468" s="183"/>
      <c r="N468" s="183"/>
      <c r="O468" s="183"/>
      <c r="P468" s="183"/>
      <c r="Q468" s="234"/>
    </row>
    <row r="469" spans="1:17" x14ac:dyDescent="0.25">
      <c r="A469" s="28"/>
      <c r="B469" s="185"/>
      <c r="C469" s="185"/>
      <c r="D469" s="185"/>
      <c r="E469" s="185"/>
      <c r="F469" s="185"/>
      <c r="G469" s="185"/>
      <c r="H469" s="185"/>
      <c r="I469" s="185"/>
      <c r="J469" s="185"/>
      <c r="K469" s="183"/>
      <c r="L469" s="184"/>
      <c r="M469" s="183"/>
      <c r="N469" s="183"/>
      <c r="O469" s="183"/>
      <c r="P469" s="183"/>
      <c r="Q469" s="236"/>
    </row>
    <row r="470" spans="1:17" x14ac:dyDescent="0.25">
      <c r="A470" s="28"/>
      <c r="B470" s="185"/>
      <c r="C470" s="185"/>
      <c r="D470" s="185"/>
      <c r="E470" s="185"/>
      <c r="F470" s="185"/>
      <c r="G470" s="185"/>
      <c r="H470" s="185"/>
      <c r="I470" s="185"/>
      <c r="J470" s="185"/>
      <c r="K470" s="183"/>
      <c r="L470" s="184"/>
      <c r="M470" s="183"/>
      <c r="N470" s="183"/>
      <c r="O470" s="183"/>
      <c r="P470" s="183"/>
      <c r="Q470" s="236"/>
    </row>
    <row r="471" spans="1:17" x14ac:dyDescent="0.25">
      <c r="A471" s="28"/>
      <c r="B471" s="185"/>
      <c r="C471" s="185"/>
      <c r="D471" s="185"/>
      <c r="E471" s="185"/>
      <c r="F471" s="185"/>
      <c r="G471" s="185"/>
      <c r="H471" s="185"/>
      <c r="I471" s="185"/>
      <c r="J471" s="185"/>
      <c r="K471" s="183"/>
      <c r="L471" s="184"/>
      <c r="M471" s="183"/>
      <c r="N471" s="183"/>
      <c r="O471" s="183"/>
      <c r="P471" s="183"/>
      <c r="Q471" s="236"/>
    </row>
    <row r="472" spans="1:17" x14ac:dyDescent="0.25">
      <c r="A472" s="28"/>
      <c r="B472" s="185"/>
      <c r="C472" s="185"/>
      <c r="D472" s="185"/>
      <c r="E472" s="185"/>
      <c r="F472" s="185"/>
      <c r="G472" s="185"/>
      <c r="H472" s="185"/>
      <c r="I472" s="185"/>
      <c r="J472" s="185"/>
      <c r="K472" s="183"/>
      <c r="L472" s="184"/>
      <c r="M472" s="183"/>
      <c r="N472" s="183"/>
      <c r="O472" s="183"/>
      <c r="P472" s="183"/>
      <c r="Q472" s="236"/>
    </row>
    <row r="473" spans="1:17" x14ac:dyDescent="0.25">
      <c r="A473" s="28"/>
      <c r="B473" s="185"/>
      <c r="C473" s="185"/>
      <c r="D473" s="185"/>
      <c r="E473" s="185"/>
      <c r="F473" s="185"/>
      <c r="G473" s="185"/>
      <c r="H473" s="185"/>
      <c r="I473" s="185"/>
      <c r="J473" s="185"/>
      <c r="K473" s="183"/>
      <c r="L473" s="184"/>
      <c r="M473" s="183"/>
      <c r="N473" s="183"/>
      <c r="O473" s="183"/>
      <c r="P473" s="183"/>
      <c r="Q473" s="236"/>
    </row>
    <row r="474" spans="1:17" x14ac:dyDescent="0.25">
      <c r="A474" s="28"/>
      <c r="B474" s="185"/>
      <c r="C474" s="185"/>
      <c r="D474" s="185"/>
      <c r="E474" s="185"/>
      <c r="F474" s="185"/>
      <c r="G474" s="185"/>
      <c r="H474" s="185"/>
      <c r="I474" s="185"/>
      <c r="J474" s="185"/>
      <c r="K474" s="183"/>
      <c r="L474" s="184"/>
      <c r="M474" s="183"/>
      <c r="N474" s="183"/>
      <c r="O474" s="183"/>
      <c r="P474" s="183"/>
      <c r="Q474" s="236"/>
    </row>
    <row r="475" spans="1:17" x14ac:dyDescent="0.25">
      <c r="A475" s="28"/>
      <c r="B475" s="185"/>
      <c r="C475" s="185"/>
      <c r="D475" s="185"/>
      <c r="E475" s="185"/>
      <c r="F475" s="185"/>
      <c r="G475" s="185"/>
      <c r="H475" s="185"/>
      <c r="I475" s="185"/>
      <c r="J475" s="185"/>
      <c r="K475" s="183"/>
      <c r="L475" s="184"/>
      <c r="M475" s="183"/>
      <c r="N475" s="183"/>
      <c r="O475" s="183"/>
      <c r="P475" s="183"/>
      <c r="Q475" s="236"/>
    </row>
    <row r="476" spans="1:17" x14ac:dyDescent="0.25">
      <c r="A476" s="28"/>
      <c r="B476" s="185"/>
      <c r="C476" s="185"/>
      <c r="D476" s="185"/>
      <c r="E476" s="185"/>
      <c r="F476" s="185"/>
      <c r="G476" s="185"/>
      <c r="H476" s="185"/>
      <c r="I476" s="185"/>
      <c r="J476" s="185"/>
      <c r="K476" s="183"/>
      <c r="L476" s="184"/>
      <c r="M476" s="183"/>
      <c r="N476" s="183"/>
      <c r="O476" s="183"/>
      <c r="P476" s="183"/>
      <c r="Q476" s="236"/>
    </row>
    <row r="477" spans="1:17" x14ac:dyDescent="0.25">
      <c r="A477" s="192" t="s">
        <v>68</v>
      </c>
      <c r="B477" s="184"/>
      <c r="C477" s="184"/>
      <c r="D477" s="184"/>
      <c r="E477" s="184"/>
      <c r="F477" s="184"/>
      <c r="G477" s="184"/>
      <c r="H477" s="183"/>
      <c r="I477" s="183"/>
      <c r="J477" s="183"/>
      <c r="K477" s="183"/>
      <c r="L477" s="184"/>
      <c r="M477" s="183"/>
      <c r="N477" s="183"/>
      <c r="O477" s="183"/>
      <c r="P477" s="183"/>
      <c r="Q477" s="234"/>
    </row>
    <row r="478" spans="1:17" x14ac:dyDescent="0.25">
      <c r="A478" s="192" t="s">
        <v>70</v>
      </c>
      <c r="B478" s="184"/>
      <c r="C478" s="184"/>
      <c r="D478" s="184"/>
      <c r="E478" s="184"/>
      <c r="F478" s="223"/>
      <c r="G478" s="184"/>
      <c r="H478" s="184"/>
      <c r="I478" s="184"/>
      <c r="J478" s="184"/>
      <c r="K478" s="223"/>
      <c r="L478" s="184"/>
      <c r="M478" s="184"/>
      <c r="N478" s="184"/>
      <c r="O478" s="184"/>
      <c r="P478" s="223"/>
      <c r="Q478" s="234"/>
    </row>
    <row r="479" spans="1:17" x14ac:dyDescent="0.25">
      <c r="A479" s="83">
        <v>1</v>
      </c>
      <c r="B479" s="202">
        <v>2</v>
      </c>
      <c r="C479" s="202">
        <v>3</v>
      </c>
      <c r="D479" s="202">
        <v>4</v>
      </c>
      <c r="E479" s="202">
        <v>5</v>
      </c>
      <c r="F479" s="202">
        <v>6</v>
      </c>
      <c r="G479" s="202">
        <v>7</v>
      </c>
      <c r="H479" s="202">
        <v>8</v>
      </c>
      <c r="I479" s="202">
        <v>9</v>
      </c>
      <c r="J479" s="202">
        <v>10</v>
      </c>
      <c r="K479" s="202">
        <v>11</v>
      </c>
      <c r="L479" s="202">
        <v>12</v>
      </c>
      <c r="M479" s="202">
        <v>13</v>
      </c>
      <c r="N479" s="202">
        <v>14</v>
      </c>
      <c r="O479" s="202">
        <v>15</v>
      </c>
      <c r="P479" s="202">
        <v>16</v>
      </c>
      <c r="Q479" s="234"/>
    </row>
    <row r="480" spans="1:17" x14ac:dyDescent="0.25">
      <c r="A480" s="91" t="s">
        <v>62</v>
      </c>
      <c r="B480" s="203">
        <v>70</v>
      </c>
      <c r="C480" s="115">
        <v>15.9</v>
      </c>
      <c r="D480" s="115">
        <v>7</v>
      </c>
      <c r="E480" s="115">
        <v>3.7</v>
      </c>
      <c r="F480" s="115">
        <f t="shared" ref="F480" si="30">C480*4+D480*9+E480*4</f>
        <v>141.4</v>
      </c>
      <c r="G480" s="203">
        <v>90</v>
      </c>
      <c r="H480" s="115">
        <v>18.3</v>
      </c>
      <c r="I480" s="115">
        <v>8.4</v>
      </c>
      <c r="J480" s="115">
        <v>6.3</v>
      </c>
      <c r="K480" s="115">
        <f t="shared" ref="K480" si="31">H480*4+I480*9+J480*4</f>
        <v>174</v>
      </c>
      <c r="L480" s="203">
        <v>100</v>
      </c>
      <c r="M480" s="115">
        <v>20.5</v>
      </c>
      <c r="N480" s="115">
        <v>8.8000000000000007</v>
      </c>
      <c r="O480" s="115">
        <v>7.9</v>
      </c>
      <c r="P480" s="115">
        <f t="shared" ref="P480" si="32">M480*4+N480*9+O480*4</f>
        <v>192.79999999999998</v>
      </c>
      <c r="Q480" s="234"/>
    </row>
    <row r="481" spans="1:17" ht="25.5" x14ac:dyDescent="0.25">
      <c r="A481" s="125" t="s">
        <v>91</v>
      </c>
      <c r="B481" s="186">
        <v>130</v>
      </c>
      <c r="C481" s="99">
        <v>7</v>
      </c>
      <c r="D481" s="99">
        <v>4.8</v>
      </c>
      <c r="E481" s="99">
        <v>26</v>
      </c>
      <c r="F481" s="99">
        <v>175.3</v>
      </c>
      <c r="G481" s="186">
        <v>150</v>
      </c>
      <c r="H481" s="99">
        <v>9.6999999999999993</v>
      </c>
      <c r="I481" s="99">
        <v>5.8</v>
      </c>
      <c r="J481" s="99">
        <v>30</v>
      </c>
      <c r="K481" s="99">
        <v>211</v>
      </c>
      <c r="L481" s="186">
        <v>180</v>
      </c>
      <c r="M481" s="99">
        <v>10.5</v>
      </c>
      <c r="N481" s="99">
        <v>7.2</v>
      </c>
      <c r="O481" s="99">
        <v>35.200000000000003</v>
      </c>
      <c r="P481" s="99">
        <v>247.6</v>
      </c>
      <c r="Q481" s="234"/>
    </row>
    <row r="482" spans="1:17" ht="25.5" x14ac:dyDescent="0.25">
      <c r="A482" s="125" t="s">
        <v>183</v>
      </c>
      <c r="B482" s="186">
        <v>200</v>
      </c>
      <c r="C482" s="187">
        <v>0.3</v>
      </c>
      <c r="D482" s="187">
        <v>0.4</v>
      </c>
      <c r="E482" s="187">
        <v>15.6</v>
      </c>
      <c r="F482" s="187">
        <v>69.5</v>
      </c>
      <c r="G482" s="186">
        <v>200</v>
      </c>
      <c r="H482" s="187">
        <v>0.3</v>
      </c>
      <c r="I482" s="187" t="s">
        <v>65</v>
      </c>
      <c r="J482" s="187">
        <v>16.899999999999999</v>
      </c>
      <c r="K482" s="187">
        <v>71.3</v>
      </c>
      <c r="L482" s="186">
        <v>200</v>
      </c>
      <c r="M482" s="187">
        <v>0.3</v>
      </c>
      <c r="N482" s="187" t="s">
        <v>65</v>
      </c>
      <c r="O482" s="187">
        <v>16.899999999999999</v>
      </c>
      <c r="P482" s="187">
        <v>71.3</v>
      </c>
      <c r="Q482" s="234"/>
    </row>
    <row r="483" spans="1:17" ht="25.5" x14ac:dyDescent="0.25">
      <c r="A483" s="59" t="s">
        <v>144</v>
      </c>
      <c r="B483" s="194">
        <v>30</v>
      </c>
      <c r="C483" s="201">
        <v>2.2000000000000002</v>
      </c>
      <c r="D483" s="201">
        <v>0.3</v>
      </c>
      <c r="E483" s="201">
        <v>13.8</v>
      </c>
      <c r="F483" s="201">
        <v>67.5</v>
      </c>
      <c r="G483" s="194">
        <v>50</v>
      </c>
      <c r="H483" s="201">
        <v>3.7</v>
      </c>
      <c r="I483" s="201">
        <v>0.5</v>
      </c>
      <c r="J483" s="201">
        <v>22.9</v>
      </c>
      <c r="K483" s="201">
        <v>112.5</v>
      </c>
      <c r="L483" s="194">
        <v>50</v>
      </c>
      <c r="M483" s="201">
        <v>3.7</v>
      </c>
      <c r="N483" s="201">
        <v>0.5</v>
      </c>
      <c r="O483" s="201">
        <v>22.9</v>
      </c>
      <c r="P483" s="213">
        <v>112.5</v>
      </c>
      <c r="Q483" s="234"/>
    </row>
    <row r="484" spans="1:17" x14ac:dyDescent="0.25">
      <c r="A484" s="75" t="s">
        <v>5</v>
      </c>
      <c r="B484" s="194">
        <f t="shared" ref="B484:P484" si="33">SUM(B480:B483)</f>
        <v>430</v>
      </c>
      <c r="C484" s="213">
        <f t="shared" si="33"/>
        <v>25.4</v>
      </c>
      <c r="D484" s="213">
        <f t="shared" si="33"/>
        <v>12.500000000000002</v>
      </c>
      <c r="E484" s="213">
        <f t="shared" si="33"/>
        <v>59.099999999999994</v>
      </c>
      <c r="F484" s="213">
        <f t="shared" si="33"/>
        <v>453.70000000000005</v>
      </c>
      <c r="G484" s="194">
        <f t="shared" si="33"/>
        <v>490</v>
      </c>
      <c r="H484" s="213">
        <f t="shared" si="33"/>
        <v>32</v>
      </c>
      <c r="I484" s="213">
        <f t="shared" si="33"/>
        <v>14.7</v>
      </c>
      <c r="J484" s="213">
        <f t="shared" si="33"/>
        <v>76.099999999999994</v>
      </c>
      <c r="K484" s="213">
        <f t="shared" si="33"/>
        <v>568.79999999999995</v>
      </c>
      <c r="L484" s="194">
        <f t="shared" si="33"/>
        <v>530</v>
      </c>
      <c r="M484" s="213">
        <f t="shared" si="33"/>
        <v>35</v>
      </c>
      <c r="N484" s="213">
        <f t="shared" si="33"/>
        <v>16.5</v>
      </c>
      <c r="O484" s="213">
        <f t="shared" si="33"/>
        <v>82.9</v>
      </c>
      <c r="P484" s="213">
        <f t="shared" si="33"/>
        <v>624.20000000000005</v>
      </c>
      <c r="Q484" s="234"/>
    </row>
    <row r="485" spans="1:17" x14ac:dyDescent="0.25">
      <c r="A485" s="76" t="s">
        <v>24</v>
      </c>
      <c r="B485" s="214"/>
      <c r="C485" s="178">
        <f>C484*4/F484</f>
        <v>0.22393652193079125</v>
      </c>
      <c r="D485" s="178">
        <f>D484*9/F484</f>
        <v>0.24796120784659467</v>
      </c>
      <c r="E485" s="178">
        <f>E484*4/F484</f>
        <v>0.52104915142164421</v>
      </c>
      <c r="F485" s="178">
        <f>F484/1800</f>
        <v>0.25205555555555559</v>
      </c>
      <c r="G485" s="215"/>
      <c r="H485" s="178">
        <f>H484*4/K484</f>
        <v>0.22503516174402252</v>
      </c>
      <c r="I485" s="178">
        <f>I484*9/K484</f>
        <v>0.23259493670886075</v>
      </c>
      <c r="J485" s="178">
        <f>J484*4/K484</f>
        <v>0.53516174402250349</v>
      </c>
      <c r="K485" s="178">
        <f>K484/2250</f>
        <v>0.25279999999999997</v>
      </c>
      <c r="L485" s="215"/>
      <c r="M485" s="178">
        <f>M484*4/P484</f>
        <v>0.2242870874719641</v>
      </c>
      <c r="N485" s="178">
        <f>N484*9/P484</f>
        <v>0.23790451778276192</v>
      </c>
      <c r="O485" s="178">
        <f>O484*4/P484</f>
        <v>0.531239987183595</v>
      </c>
      <c r="P485" s="178">
        <f>P484/2500</f>
        <v>0.24968000000000001</v>
      </c>
      <c r="Q485" s="234"/>
    </row>
    <row r="486" spans="1:17" x14ac:dyDescent="0.25">
      <c r="A486" s="72"/>
      <c r="B486" s="223"/>
      <c r="C486" s="183"/>
      <c r="D486" s="183"/>
      <c r="E486" s="183"/>
      <c r="F486" s="183"/>
      <c r="G486" s="223"/>
      <c r="H486" s="183"/>
      <c r="I486" s="183"/>
      <c r="J486" s="183"/>
      <c r="K486" s="183"/>
      <c r="L486" s="223"/>
      <c r="M486" s="183"/>
      <c r="N486" s="183"/>
      <c r="O486" s="183"/>
      <c r="P486" s="183"/>
      <c r="Q486" s="234"/>
    </row>
    <row r="487" spans="1:17" ht="25.5" x14ac:dyDescent="0.25">
      <c r="A487" s="194" t="s">
        <v>26</v>
      </c>
      <c r="B487" s="194" t="s">
        <v>32</v>
      </c>
      <c r="C487" s="194" t="s">
        <v>33</v>
      </c>
      <c r="D487" s="194" t="s">
        <v>34</v>
      </c>
      <c r="E487" s="194" t="s">
        <v>35</v>
      </c>
      <c r="F487" s="194" t="s">
        <v>36</v>
      </c>
      <c r="G487" s="194" t="s">
        <v>37</v>
      </c>
      <c r="H487" s="194" t="s">
        <v>38</v>
      </c>
      <c r="I487" s="194" t="s">
        <v>39</v>
      </c>
      <c r="J487" s="194" t="s">
        <v>40</v>
      </c>
      <c r="K487" s="194" t="s">
        <v>41</v>
      </c>
      <c r="L487" s="194" t="s">
        <v>42</v>
      </c>
      <c r="M487" s="183"/>
      <c r="N487" s="192"/>
      <c r="O487" s="191"/>
      <c r="P487" s="192"/>
      <c r="Q487" s="234"/>
    </row>
    <row r="488" spans="1:17" x14ac:dyDescent="0.25">
      <c r="A488" s="59" t="s">
        <v>27</v>
      </c>
      <c r="B488" s="232">
        <v>706.8</v>
      </c>
      <c r="C488" s="232">
        <v>0.1</v>
      </c>
      <c r="D488" s="232">
        <v>4.7</v>
      </c>
      <c r="E488" s="232">
        <v>16.399999999999999</v>
      </c>
      <c r="F488" s="232">
        <v>0.2</v>
      </c>
      <c r="G488" s="232">
        <v>0.2</v>
      </c>
      <c r="H488" s="232">
        <v>6</v>
      </c>
      <c r="I488" s="232">
        <v>0.4</v>
      </c>
      <c r="J488" s="232">
        <v>62.9</v>
      </c>
      <c r="K488" s="232">
        <v>0.9</v>
      </c>
      <c r="L488" s="232">
        <v>34.700000000000003</v>
      </c>
      <c r="M488" s="183"/>
      <c r="N488" s="234"/>
      <c r="O488" s="192"/>
      <c r="P488" s="192"/>
      <c r="Q488" s="234"/>
    </row>
    <row r="489" spans="1:17" x14ac:dyDescent="0.25">
      <c r="A489" s="59" t="s">
        <v>25</v>
      </c>
      <c r="B489" s="232">
        <v>774.5</v>
      </c>
      <c r="C489" s="232">
        <v>0.1</v>
      </c>
      <c r="D489" s="232">
        <v>3.6</v>
      </c>
      <c r="E489" s="232">
        <v>16</v>
      </c>
      <c r="F489" s="232">
        <v>0.3</v>
      </c>
      <c r="G489" s="232">
        <v>0.3</v>
      </c>
      <c r="H489" s="232">
        <v>6</v>
      </c>
      <c r="I489" s="232">
        <v>0.5</v>
      </c>
      <c r="J489" s="232">
        <v>63.5</v>
      </c>
      <c r="K489" s="232">
        <v>0.9</v>
      </c>
      <c r="L489" s="232">
        <v>38.9</v>
      </c>
      <c r="M489" s="183"/>
      <c r="N489" s="234"/>
      <c r="O489" s="191"/>
      <c r="P489" s="191"/>
      <c r="Q489" s="234"/>
    </row>
    <row r="490" spans="1:17" x14ac:dyDescent="0.25">
      <c r="A490" s="59" t="s">
        <v>28</v>
      </c>
      <c r="B490" s="232">
        <v>840.2</v>
      </c>
      <c r="C490" s="232">
        <v>0.1</v>
      </c>
      <c r="D490" s="232">
        <v>4.5</v>
      </c>
      <c r="E490" s="232">
        <v>18</v>
      </c>
      <c r="F490" s="232">
        <v>0.3</v>
      </c>
      <c r="G490" s="232">
        <v>0.4</v>
      </c>
      <c r="H490" s="232">
        <v>6.6</v>
      </c>
      <c r="I490" s="232">
        <v>0.5</v>
      </c>
      <c r="J490" s="232">
        <v>67.3</v>
      </c>
      <c r="K490" s="232">
        <v>0.9</v>
      </c>
      <c r="L490" s="232">
        <v>42.3</v>
      </c>
      <c r="M490" s="183"/>
      <c r="N490" s="234"/>
      <c r="O490" s="192"/>
      <c r="P490" s="192"/>
      <c r="Q490" s="234"/>
    </row>
    <row r="491" spans="1:17" ht="25.5" x14ac:dyDescent="0.25">
      <c r="A491" s="194" t="s">
        <v>29</v>
      </c>
      <c r="B491" s="194" t="s">
        <v>44</v>
      </c>
      <c r="C491" s="194" t="s">
        <v>45</v>
      </c>
      <c r="D491" s="194" t="s">
        <v>46</v>
      </c>
      <c r="E491" s="194" t="s">
        <v>47</v>
      </c>
      <c r="F491" s="194" t="s">
        <v>48</v>
      </c>
      <c r="G491" s="194" t="s">
        <v>49</v>
      </c>
      <c r="H491" s="183"/>
      <c r="I491" s="312" t="s">
        <v>43</v>
      </c>
      <c r="J491" s="311"/>
      <c r="K491" s="183"/>
      <c r="L491" s="184"/>
      <c r="M491" s="183"/>
      <c r="N491" s="192"/>
      <c r="O491" s="191"/>
      <c r="P491" s="191"/>
      <c r="Q491" s="234"/>
    </row>
    <row r="492" spans="1:17" x14ac:dyDescent="0.25">
      <c r="A492" s="59" t="s">
        <v>27</v>
      </c>
      <c r="B492" s="232">
        <v>167.1</v>
      </c>
      <c r="C492" s="232">
        <v>272</v>
      </c>
      <c r="D492" s="232">
        <v>67</v>
      </c>
      <c r="E492" s="232">
        <v>741.5</v>
      </c>
      <c r="F492" s="232">
        <v>2.9</v>
      </c>
      <c r="G492" s="232">
        <v>0.5</v>
      </c>
      <c r="H492" s="185"/>
      <c r="I492" s="313">
        <v>7.5</v>
      </c>
      <c r="J492" s="311"/>
      <c r="K492" s="183"/>
      <c r="L492" s="184"/>
      <c r="M492" s="183"/>
      <c r="N492" s="234"/>
      <c r="O492" s="191"/>
      <c r="P492" s="234"/>
      <c r="Q492" s="234"/>
    </row>
    <row r="493" spans="1:17" x14ac:dyDescent="0.25">
      <c r="A493" s="59" t="s">
        <v>25</v>
      </c>
      <c r="B493" s="232">
        <v>169.4</v>
      </c>
      <c r="C493" s="232">
        <v>282.89999999999998</v>
      </c>
      <c r="D493" s="232">
        <v>68.099999999999994</v>
      </c>
      <c r="E493" s="232">
        <v>733.1</v>
      </c>
      <c r="F493" s="232">
        <v>2.9</v>
      </c>
      <c r="G493" s="232">
        <v>0.5</v>
      </c>
      <c r="H493" s="185"/>
      <c r="I493" s="313">
        <v>8</v>
      </c>
      <c r="J493" s="311"/>
      <c r="K493" s="183"/>
      <c r="L493" s="184"/>
      <c r="M493" s="183"/>
      <c r="N493" s="234"/>
      <c r="O493" s="192"/>
      <c r="P493" s="192"/>
      <c r="Q493" s="234"/>
    </row>
    <row r="494" spans="1:17" x14ac:dyDescent="0.25">
      <c r="A494" s="59" t="s">
        <v>28</v>
      </c>
      <c r="B494" s="232">
        <v>170.4</v>
      </c>
      <c r="C494" s="232">
        <v>291.2</v>
      </c>
      <c r="D494" s="232">
        <v>72.8</v>
      </c>
      <c r="E494" s="232">
        <v>787.7</v>
      </c>
      <c r="F494" s="232">
        <v>3.2</v>
      </c>
      <c r="G494" s="232">
        <v>0.6</v>
      </c>
      <c r="H494" s="185"/>
      <c r="I494" s="313">
        <v>8.1999999999999993</v>
      </c>
      <c r="J494" s="311"/>
      <c r="K494" s="183"/>
      <c r="L494" s="184"/>
      <c r="M494" s="183"/>
      <c r="N494" s="234"/>
      <c r="O494" s="191"/>
      <c r="P494" s="191"/>
      <c r="Q494" s="234"/>
    </row>
    <row r="495" spans="1:17" x14ac:dyDescent="0.25">
      <c r="A495" s="74"/>
      <c r="B495" s="234"/>
      <c r="C495" s="234"/>
      <c r="D495" s="234"/>
      <c r="E495" s="234"/>
      <c r="F495" s="234"/>
      <c r="G495" s="234"/>
      <c r="H495" s="185"/>
      <c r="I495" s="185"/>
      <c r="J495" s="234"/>
      <c r="K495" s="209"/>
      <c r="L495" s="185"/>
      <c r="M495" s="183"/>
      <c r="N495" s="183"/>
      <c r="O495" s="183"/>
      <c r="P495" s="183"/>
      <c r="Q495" s="234"/>
    </row>
    <row r="496" spans="1:17" x14ac:dyDescent="0.25">
      <c r="A496" s="28"/>
      <c r="B496" s="185"/>
      <c r="C496" s="185"/>
      <c r="D496" s="185"/>
      <c r="E496" s="185"/>
      <c r="F496" s="185"/>
      <c r="G496" s="185"/>
      <c r="H496" s="185"/>
      <c r="I496" s="185"/>
      <c r="J496" s="185"/>
      <c r="K496" s="183"/>
      <c r="L496" s="184"/>
      <c r="M496" s="183"/>
      <c r="N496" s="183"/>
      <c r="O496" s="183"/>
      <c r="P496" s="183"/>
      <c r="Q496" s="236"/>
    </row>
    <row r="497" spans="1:17" x14ac:dyDescent="0.25">
      <c r="A497" s="28"/>
      <c r="B497" s="185"/>
      <c r="C497" s="185"/>
      <c r="D497" s="185"/>
      <c r="E497" s="185"/>
      <c r="F497" s="185"/>
      <c r="G497" s="185"/>
      <c r="H497" s="185"/>
      <c r="I497" s="185"/>
      <c r="J497" s="185"/>
      <c r="K497" s="183"/>
      <c r="L497" s="184"/>
      <c r="M497" s="183"/>
      <c r="N497" s="183"/>
      <c r="O497" s="183"/>
      <c r="P497" s="183"/>
      <c r="Q497" s="236"/>
    </row>
    <row r="498" spans="1:17" x14ac:dyDescent="0.25">
      <c r="A498" s="28"/>
      <c r="B498" s="185"/>
      <c r="C498" s="185"/>
      <c r="D498" s="185"/>
      <c r="E498" s="185"/>
      <c r="F498" s="185"/>
      <c r="G498" s="185"/>
      <c r="H498" s="185"/>
      <c r="I498" s="185"/>
      <c r="J498" s="185"/>
      <c r="K498" s="183"/>
      <c r="L498" s="184"/>
      <c r="M498" s="183"/>
      <c r="N498" s="183"/>
      <c r="O498" s="183"/>
      <c r="P498" s="183"/>
      <c r="Q498" s="236"/>
    </row>
    <row r="499" spans="1:17" x14ac:dyDescent="0.25">
      <c r="A499" s="28"/>
      <c r="B499" s="185"/>
      <c r="C499" s="185"/>
      <c r="D499" s="185"/>
      <c r="E499" s="185"/>
      <c r="F499" s="185"/>
      <c r="G499" s="185"/>
      <c r="H499" s="185"/>
      <c r="I499" s="185"/>
      <c r="J499" s="185"/>
      <c r="K499" s="183"/>
      <c r="L499" s="184"/>
      <c r="M499" s="183"/>
      <c r="N499" s="183"/>
      <c r="O499" s="183"/>
      <c r="P499" s="183"/>
      <c r="Q499" s="236"/>
    </row>
    <row r="500" spans="1:17" x14ac:dyDescent="0.25">
      <c r="A500" s="74"/>
      <c r="B500" s="184"/>
      <c r="C500" s="183"/>
      <c r="D500" s="183"/>
      <c r="E500" s="183"/>
      <c r="F500" s="183"/>
      <c r="G500" s="223"/>
      <c r="H500" s="183"/>
      <c r="I500" s="183"/>
      <c r="J500" s="183"/>
      <c r="K500" s="183"/>
      <c r="L500" s="223"/>
      <c r="M500" s="183"/>
      <c r="N500" s="183"/>
      <c r="O500" s="191"/>
      <c r="P500" s="191"/>
      <c r="Q500" s="234"/>
    </row>
    <row r="501" spans="1:17" x14ac:dyDescent="0.25">
      <c r="A501" s="74"/>
      <c r="B501" s="234"/>
      <c r="C501" s="183"/>
      <c r="D501" s="183"/>
      <c r="E501" s="183"/>
      <c r="F501" s="183"/>
      <c r="G501" s="223"/>
      <c r="H501" s="183"/>
      <c r="I501" s="183"/>
      <c r="J501" s="183"/>
      <c r="K501" s="183"/>
      <c r="L501" s="223"/>
      <c r="M501" s="183"/>
      <c r="N501" s="183"/>
      <c r="O501" s="183"/>
      <c r="P501" s="183"/>
      <c r="Q501" s="234"/>
    </row>
    <row r="502" spans="1:17" x14ac:dyDescent="0.25">
      <c r="A502" s="74"/>
      <c r="B502" s="185"/>
      <c r="C502" s="185"/>
      <c r="D502" s="185"/>
      <c r="E502" s="185"/>
      <c r="F502" s="185"/>
      <c r="G502" s="185"/>
      <c r="H502" s="234"/>
      <c r="I502" s="234"/>
      <c r="J502" s="234"/>
      <c r="K502" s="234"/>
      <c r="L502" s="234"/>
      <c r="M502" s="234"/>
      <c r="N502" s="234"/>
      <c r="O502" s="234"/>
      <c r="P502" s="234"/>
      <c r="Q502" s="234"/>
    </row>
    <row r="503" spans="1:17" x14ac:dyDescent="0.25">
      <c r="A503" s="28"/>
      <c r="B503" s="185"/>
      <c r="C503" s="185"/>
      <c r="D503" s="185"/>
      <c r="E503" s="185"/>
      <c r="F503" s="185"/>
      <c r="G503" s="185"/>
      <c r="H503" s="185"/>
      <c r="I503" s="185"/>
      <c r="J503" s="185"/>
      <c r="K503" s="183"/>
      <c r="L503" s="184"/>
      <c r="M503" s="183"/>
      <c r="N503" s="183"/>
      <c r="O503" s="183"/>
      <c r="P503" s="183"/>
      <c r="Q503" s="236"/>
    </row>
    <row r="504" spans="1:17" x14ac:dyDescent="0.25">
      <c r="A504" s="74"/>
      <c r="B504" s="184"/>
      <c r="C504" s="183"/>
      <c r="D504" s="183"/>
      <c r="E504" s="183"/>
      <c r="F504" s="183"/>
      <c r="G504" s="223"/>
      <c r="H504" s="183"/>
      <c r="I504" s="183"/>
      <c r="J504" s="183"/>
      <c r="K504" s="183"/>
      <c r="L504" s="223"/>
      <c r="M504" s="183"/>
      <c r="N504" s="183"/>
      <c r="O504" s="191"/>
      <c r="P504" s="191"/>
      <c r="Q504" s="234"/>
    </row>
    <row r="505" spans="1:17" x14ac:dyDescent="0.25">
      <c r="A505" s="74"/>
      <c r="B505" s="234"/>
      <c r="C505" s="183"/>
      <c r="D505" s="183"/>
      <c r="E505" s="183"/>
      <c r="F505" s="183"/>
      <c r="G505" s="223"/>
      <c r="H505" s="183"/>
      <c r="I505" s="183"/>
      <c r="J505" s="183"/>
      <c r="K505" s="183"/>
      <c r="L505" s="223"/>
      <c r="M505" s="183"/>
      <c r="N505" s="183"/>
      <c r="O505" s="183"/>
      <c r="P505" s="183"/>
      <c r="Q505" s="234"/>
    </row>
    <row r="506" spans="1:17" x14ac:dyDescent="0.25">
      <c r="A506" s="72"/>
      <c r="B506" s="184"/>
      <c r="C506" s="184"/>
      <c r="D506" s="184"/>
      <c r="E506" s="184"/>
      <c r="F506" s="184"/>
      <c r="G506" s="184"/>
      <c r="H506" s="183"/>
      <c r="I506" s="183"/>
      <c r="J506" s="183"/>
      <c r="K506" s="183"/>
      <c r="L506" s="184"/>
      <c r="M506" s="183"/>
      <c r="N506" s="183"/>
      <c r="O506" s="183"/>
      <c r="P506" s="183"/>
      <c r="Q506" s="234"/>
    </row>
    <row r="507" spans="1:17" x14ac:dyDescent="0.25">
      <c r="A507" s="192" t="s">
        <v>68</v>
      </c>
      <c r="B507" s="184"/>
      <c r="C507" s="184"/>
      <c r="D507" s="184"/>
      <c r="E507" s="184"/>
      <c r="F507" s="184"/>
      <c r="G507" s="184"/>
      <c r="H507" s="183"/>
      <c r="I507" s="183"/>
      <c r="J507" s="183"/>
      <c r="K507" s="183"/>
      <c r="L507" s="223"/>
      <c r="M507" s="183"/>
      <c r="N507" s="183"/>
      <c r="O507" s="183"/>
      <c r="P507" s="183"/>
      <c r="Q507" s="234"/>
    </row>
    <row r="508" spans="1:17" x14ac:dyDescent="0.25">
      <c r="A508" s="192" t="s">
        <v>21</v>
      </c>
      <c r="B508" s="184"/>
      <c r="C508" s="184"/>
      <c r="D508" s="184"/>
      <c r="E508" s="184"/>
      <c r="F508" s="184"/>
      <c r="G508" s="184"/>
      <c r="H508" s="184"/>
      <c r="I508" s="184"/>
      <c r="J508" s="184"/>
      <c r="K508" s="184"/>
      <c r="L508" s="184"/>
      <c r="M508" s="184"/>
      <c r="N508" s="184"/>
      <c r="O508" s="184"/>
      <c r="P508" s="184"/>
      <c r="Q508" s="234"/>
    </row>
    <row r="509" spans="1:17" x14ac:dyDescent="0.25">
      <c r="A509" s="83">
        <v>1</v>
      </c>
      <c r="B509" s="202">
        <v>2</v>
      </c>
      <c r="C509" s="202">
        <v>3</v>
      </c>
      <c r="D509" s="202">
        <v>4</v>
      </c>
      <c r="E509" s="202">
        <v>5</v>
      </c>
      <c r="F509" s="202">
        <v>6</v>
      </c>
      <c r="G509" s="202">
        <v>7</v>
      </c>
      <c r="H509" s="202">
        <v>8</v>
      </c>
      <c r="I509" s="202">
        <v>9</v>
      </c>
      <c r="J509" s="202">
        <v>10</v>
      </c>
      <c r="K509" s="202">
        <v>11</v>
      </c>
      <c r="L509" s="202">
        <v>12</v>
      </c>
      <c r="M509" s="202">
        <v>13</v>
      </c>
      <c r="N509" s="202">
        <v>14</v>
      </c>
      <c r="O509" s="202">
        <v>15</v>
      </c>
      <c r="P509" s="202">
        <v>16</v>
      </c>
      <c r="Q509" s="234"/>
    </row>
    <row r="510" spans="1:17" x14ac:dyDescent="0.25">
      <c r="A510" s="82" t="s">
        <v>195</v>
      </c>
      <c r="B510" s="221">
        <v>120</v>
      </c>
      <c r="C510" s="222">
        <v>1.55</v>
      </c>
      <c r="D510" s="222">
        <v>7</v>
      </c>
      <c r="E510" s="222">
        <v>3</v>
      </c>
      <c r="F510" s="222">
        <v>80</v>
      </c>
      <c r="G510" s="221">
        <v>80</v>
      </c>
      <c r="H510" s="222">
        <v>2.5</v>
      </c>
      <c r="I510" s="222">
        <v>9.32</v>
      </c>
      <c r="J510" s="222">
        <v>3.77</v>
      </c>
      <c r="K510" s="222">
        <v>107.75</v>
      </c>
      <c r="L510" s="221">
        <v>100</v>
      </c>
      <c r="M510" s="222">
        <v>2.81</v>
      </c>
      <c r="N510" s="222">
        <v>11.74</v>
      </c>
      <c r="O510" s="222">
        <v>4.7</v>
      </c>
      <c r="P510" s="222">
        <v>134.33000000000001</v>
      </c>
      <c r="Q510" s="234"/>
    </row>
    <row r="511" spans="1:17" x14ac:dyDescent="0.25">
      <c r="A511" s="13" t="s">
        <v>155</v>
      </c>
      <c r="B511" s="170">
        <v>130</v>
      </c>
      <c r="C511" s="171">
        <v>1.52</v>
      </c>
      <c r="D511" s="171">
        <v>2.74</v>
      </c>
      <c r="E511" s="171">
        <v>8.31</v>
      </c>
      <c r="F511" s="171">
        <v>65.400000000000006</v>
      </c>
      <c r="G511" s="170">
        <v>150</v>
      </c>
      <c r="H511" s="171">
        <v>1.75</v>
      </c>
      <c r="I511" s="171">
        <v>3.2</v>
      </c>
      <c r="J511" s="171">
        <v>9.6</v>
      </c>
      <c r="K511" s="171">
        <v>75.5</v>
      </c>
      <c r="L511" s="170">
        <v>180</v>
      </c>
      <c r="M511" s="171">
        <v>2.1</v>
      </c>
      <c r="N511" s="171">
        <v>3.8</v>
      </c>
      <c r="O511" s="171">
        <v>11.5</v>
      </c>
      <c r="P511" s="171">
        <v>90.6</v>
      </c>
      <c r="Q511" s="234"/>
    </row>
    <row r="512" spans="1:17" x14ac:dyDescent="0.25">
      <c r="A512" s="77" t="s">
        <v>54</v>
      </c>
      <c r="B512" s="265">
        <v>70</v>
      </c>
      <c r="C512" s="249">
        <v>12.7</v>
      </c>
      <c r="D512" s="249">
        <v>4.4000000000000004</v>
      </c>
      <c r="E512" s="249">
        <v>8</v>
      </c>
      <c r="F512" s="249">
        <v>193.1</v>
      </c>
      <c r="G512" s="266">
        <v>90</v>
      </c>
      <c r="H512" s="249">
        <v>18.5</v>
      </c>
      <c r="I512" s="249">
        <v>5.6</v>
      </c>
      <c r="J512" s="249">
        <v>10.4</v>
      </c>
      <c r="K512" s="249">
        <v>227.1</v>
      </c>
      <c r="L512" s="266">
        <v>100</v>
      </c>
      <c r="M512" s="249">
        <v>19.7</v>
      </c>
      <c r="N512" s="249">
        <v>5.7</v>
      </c>
      <c r="O512" s="249">
        <v>12.1</v>
      </c>
      <c r="P512" s="249">
        <v>249.1</v>
      </c>
      <c r="Q512" s="234"/>
    </row>
    <row r="513" spans="1:17" x14ac:dyDescent="0.25">
      <c r="A513" s="59" t="s">
        <v>69</v>
      </c>
      <c r="B513" s="262">
        <v>20</v>
      </c>
      <c r="C513" s="201">
        <v>0.5</v>
      </c>
      <c r="D513" s="201">
        <v>3.7</v>
      </c>
      <c r="E513" s="201">
        <v>1.8</v>
      </c>
      <c r="F513" s="201">
        <v>42.1</v>
      </c>
      <c r="G513" s="263">
        <v>20</v>
      </c>
      <c r="H513" s="201">
        <v>0.5</v>
      </c>
      <c r="I513" s="201">
        <v>3.7</v>
      </c>
      <c r="J513" s="201">
        <v>1.8</v>
      </c>
      <c r="K513" s="201">
        <v>42.1</v>
      </c>
      <c r="L513" s="263">
        <v>20</v>
      </c>
      <c r="M513" s="201">
        <v>0.5</v>
      </c>
      <c r="N513" s="201">
        <v>3.7</v>
      </c>
      <c r="O513" s="201">
        <v>1.8</v>
      </c>
      <c r="P513" s="201">
        <v>42.1</v>
      </c>
      <c r="Q513" s="234"/>
    </row>
    <row r="514" spans="1:17" x14ac:dyDescent="0.25">
      <c r="A514" s="125" t="s">
        <v>143</v>
      </c>
      <c r="B514" s="267">
        <v>200</v>
      </c>
      <c r="C514" s="99">
        <v>0.3</v>
      </c>
      <c r="D514" s="99">
        <v>0.1</v>
      </c>
      <c r="E514" s="99">
        <v>15.6</v>
      </c>
      <c r="F514" s="99">
        <v>68.5</v>
      </c>
      <c r="G514" s="268">
        <v>200</v>
      </c>
      <c r="H514" s="99">
        <v>0.3</v>
      </c>
      <c r="I514" s="99">
        <v>0.1</v>
      </c>
      <c r="J514" s="99">
        <v>15.6</v>
      </c>
      <c r="K514" s="99">
        <v>68.5</v>
      </c>
      <c r="L514" s="268">
        <v>200</v>
      </c>
      <c r="M514" s="99">
        <v>0.3</v>
      </c>
      <c r="N514" s="99">
        <v>0.1</v>
      </c>
      <c r="O514" s="99">
        <v>15.6</v>
      </c>
      <c r="P514" s="99">
        <v>68.5</v>
      </c>
      <c r="Q514" s="234"/>
    </row>
    <row r="515" spans="1:17" ht="25.5" x14ac:dyDescent="0.25">
      <c r="A515" s="59" t="s">
        <v>80</v>
      </c>
      <c r="B515" s="194">
        <v>30</v>
      </c>
      <c r="C515" s="201">
        <v>2.2000000000000002</v>
      </c>
      <c r="D515" s="201">
        <v>0.3</v>
      </c>
      <c r="E515" s="201">
        <v>13.8</v>
      </c>
      <c r="F515" s="201">
        <v>67.5</v>
      </c>
      <c r="G515" s="194">
        <v>50</v>
      </c>
      <c r="H515" s="201">
        <v>3</v>
      </c>
      <c r="I515" s="201">
        <v>0.4</v>
      </c>
      <c r="J515" s="201">
        <v>18.3</v>
      </c>
      <c r="K515" s="201">
        <v>90</v>
      </c>
      <c r="L515" s="194">
        <v>50</v>
      </c>
      <c r="M515" s="201">
        <v>3</v>
      </c>
      <c r="N515" s="201">
        <v>0.4</v>
      </c>
      <c r="O515" s="201">
        <v>18.3</v>
      </c>
      <c r="P515" s="201">
        <v>90</v>
      </c>
      <c r="Q515" s="234"/>
    </row>
    <row r="516" spans="1:17" x14ac:dyDescent="0.25">
      <c r="A516" s="75" t="s">
        <v>5</v>
      </c>
      <c r="B516" s="194"/>
      <c r="C516" s="201">
        <f>SUM(C510:C515)</f>
        <v>18.77</v>
      </c>
      <c r="D516" s="201">
        <f t="shared" ref="D516:F516" si="34">SUM(D510:D515)</f>
        <v>18.240000000000002</v>
      </c>
      <c r="E516" s="201">
        <f t="shared" si="34"/>
        <v>50.510000000000005</v>
      </c>
      <c r="F516" s="201">
        <f t="shared" si="34"/>
        <v>516.6</v>
      </c>
      <c r="G516" s="194"/>
      <c r="H516" s="201">
        <f>SUM(H510:H515)</f>
        <v>26.55</v>
      </c>
      <c r="I516" s="201">
        <f t="shared" ref="I516:K516" si="35">SUM(I510:I515)</f>
        <v>22.319999999999997</v>
      </c>
      <c r="J516" s="201">
        <f t="shared" si="35"/>
        <v>59.47</v>
      </c>
      <c r="K516" s="201">
        <f t="shared" si="35"/>
        <v>610.95000000000005</v>
      </c>
      <c r="L516" s="194"/>
      <c r="M516" s="201">
        <f>SUM(M510:M515)</f>
        <v>28.41</v>
      </c>
      <c r="N516" s="201">
        <f t="shared" ref="N516:P516" si="36">SUM(N510:N515)</f>
        <v>25.439999999999998</v>
      </c>
      <c r="O516" s="201">
        <f t="shared" si="36"/>
        <v>64</v>
      </c>
      <c r="P516" s="201">
        <f t="shared" si="36"/>
        <v>674.63</v>
      </c>
      <c r="Q516" s="234"/>
    </row>
    <row r="517" spans="1:17" x14ac:dyDescent="0.25">
      <c r="A517" s="87" t="s">
        <v>24</v>
      </c>
      <c r="B517" s="214"/>
      <c r="C517" s="178">
        <f>C516*4/F516</f>
        <v>0.14533488192024777</v>
      </c>
      <c r="D517" s="178">
        <f>D516*9/F516</f>
        <v>0.3177700348432056</v>
      </c>
      <c r="E517" s="178">
        <f>E516*4/F516</f>
        <v>0.39109562524196673</v>
      </c>
      <c r="F517" s="179">
        <f>F516/2100</f>
        <v>0.24600000000000002</v>
      </c>
      <c r="G517" s="214"/>
      <c r="H517" s="178">
        <f>H516*4/K516</f>
        <v>0.17382764547016941</v>
      </c>
      <c r="I517" s="178">
        <f>I516*9/K516</f>
        <v>0.32879941075374408</v>
      </c>
      <c r="J517" s="178">
        <f>J516*4/K516</f>
        <v>0.38936083149193873</v>
      </c>
      <c r="K517" s="179">
        <f>K516/2450</f>
        <v>0.24936734693877552</v>
      </c>
      <c r="L517" s="214"/>
      <c r="M517" s="178">
        <f>M516*4/P516</f>
        <v>0.16844788995449358</v>
      </c>
      <c r="N517" s="178">
        <f>N516*9/P516</f>
        <v>0.33938603382594901</v>
      </c>
      <c r="O517" s="178">
        <f>O516*4/P516</f>
        <v>0.37946726353704996</v>
      </c>
      <c r="P517" s="178">
        <f>P516/2700</f>
        <v>0.24986296296296295</v>
      </c>
      <c r="Q517" s="234"/>
    </row>
    <row r="518" spans="1:17" x14ac:dyDescent="0.25">
      <c r="A518" s="72"/>
      <c r="B518" s="223"/>
      <c r="C518" s="183"/>
      <c r="D518" s="183"/>
      <c r="E518" s="183"/>
      <c r="F518" s="183"/>
      <c r="G518" s="223"/>
      <c r="H518" s="183"/>
      <c r="I518" s="183"/>
      <c r="J518" s="183"/>
      <c r="K518" s="183"/>
      <c r="L518" s="223"/>
      <c r="M518" s="183"/>
      <c r="N518" s="183"/>
      <c r="O518" s="183"/>
      <c r="P518" s="183"/>
      <c r="Q518" s="234"/>
    </row>
    <row r="519" spans="1:17" ht="25.5" x14ac:dyDescent="0.25">
      <c r="A519" s="194" t="s">
        <v>26</v>
      </c>
      <c r="B519" s="194" t="s">
        <v>32</v>
      </c>
      <c r="C519" s="194" t="s">
        <v>33</v>
      </c>
      <c r="D519" s="194" t="s">
        <v>34</v>
      </c>
      <c r="E519" s="194" t="s">
        <v>35</v>
      </c>
      <c r="F519" s="194" t="s">
        <v>36</v>
      </c>
      <c r="G519" s="194" t="s">
        <v>37</v>
      </c>
      <c r="H519" s="194" t="s">
        <v>38</v>
      </c>
      <c r="I519" s="194" t="s">
        <v>39</v>
      </c>
      <c r="J519" s="194" t="s">
        <v>40</v>
      </c>
      <c r="K519" s="194" t="s">
        <v>41</v>
      </c>
      <c r="L519" s="262" t="s">
        <v>42</v>
      </c>
      <c r="M519" s="269"/>
      <c r="N519" s="192"/>
      <c r="O519" s="192"/>
      <c r="P519" s="192"/>
      <c r="Q519" s="234"/>
    </row>
    <row r="520" spans="1:17" ht="15" customHeight="1" x14ac:dyDescent="0.25">
      <c r="A520" s="59" t="s">
        <v>27</v>
      </c>
      <c r="B520" s="232" t="s">
        <v>156</v>
      </c>
      <c r="C520" s="232">
        <v>0.2</v>
      </c>
      <c r="D520" s="232">
        <v>8.6</v>
      </c>
      <c r="E520" s="232">
        <v>61.7</v>
      </c>
      <c r="F520" s="232">
        <v>0.2</v>
      </c>
      <c r="G520" s="232">
        <v>0.1</v>
      </c>
      <c r="H520" s="232">
        <v>11.4</v>
      </c>
      <c r="I520" s="232">
        <v>0.6</v>
      </c>
      <c r="J520" s="232">
        <v>53.4</v>
      </c>
      <c r="K520" s="232">
        <v>0.3</v>
      </c>
      <c r="L520" s="274">
        <v>370.7</v>
      </c>
      <c r="M520" s="269"/>
      <c r="N520" s="234"/>
      <c r="O520" s="234"/>
      <c r="P520" s="234"/>
      <c r="Q520" s="234"/>
    </row>
    <row r="521" spans="1:17" ht="15" customHeight="1" x14ac:dyDescent="0.25">
      <c r="A521" s="59" t="s">
        <v>25</v>
      </c>
      <c r="B521" s="232" t="s">
        <v>157</v>
      </c>
      <c r="C521" s="232">
        <v>0.2</v>
      </c>
      <c r="D521" s="232">
        <v>9.4</v>
      </c>
      <c r="E521" s="232">
        <v>64.5</v>
      </c>
      <c r="F521" s="232">
        <v>0.5</v>
      </c>
      <c r="G521" s="232">
        <v>0.4</v>
      </c>
      <c r="H521" s="222">
        <v>17.100000000000001</v>
      </c>
      <c r="I521" s="232">
        <v>0.8</v>
      </c>
      <c r="J521" s="232">
        <v>70.8</v>
      </c>
      <c r="K521" s="232">
        <v>0.5</v>
      </c>
      <c r="L521" s="274">
        <v>350.9</v>
      </c>
      <c r="M521" s="269"/>
      <c r="N521" s="192"/>
      <c r="O521" s="192"/>
      <c r="P521" s="254"/>
      <c r="Q521" s="234"/>
    </row>
    <row r="522" spans="1:17" ht="15" customHeight="1" x14ac:dyDescent="0.25">
      <c r="A522" s="59" t="s">
        <v>28</v>
      </c>
      <c r="B522" s="232" t="s">
        <v>158</v>
      </c>
      <c r="C522" s="232">
        <v>0.3</v>
      </c>
      <c r="D522" s="232">
        <v>10.5</v>
      </c>
      <c r="E522" s="232">
        <v>73.599999999999994</v>
      </c>
      <c r="F522" s="232">
        <v>0.5</v>
      </c>
      <c r="G522" s="278">
        <v>0.3</v>
      </c>
      <c r="H522" s="244">
        <v>18.899999999999999</v>
      </c>
      <c r="I522" s="277">
        <v>1</v>
      </c>
      <c r="J522" s="232">
        <v>78.8</v>
      </c>
      <c r="K522" s="232">
        <v>0.5</v>
      </c>
      <c r="L522" s="232">
        <v>356.6</v>
      </c>
      <c r="M522" s="269"/>
      <c r="N522" s="234"/>
      <c r="O522" s="234"/>
      <c r="P522" s="239"/>
      <c r="Q522" s="234"/>
    </row>
    <row r="523" spans="1:17" ht="25.5" x14ac:dyDescent="0.25">
      <c r="A523" s="194" t="s">
        <v>29</v>
      </c>
      <c r="B523" s="194" t="s">
        <v>44</v>
      </c>
      <c r="C523" s="194" t="s">
        <v>45</v>
      </c>
      <c r="D523" s="194" t="s">
        <v>46</v>
      </c>
      <c r="E523" s="194" t="s">
        <v>47</v>
      </c>
      <c r="F523" s="194" t="s">
        <v>48</v>
      </c>
      <c r="G523" s="262" t="s">
        <v>49</v>
      </c>
      <c r="H523" s="270"/>
      <c r="I523" s="317" t="s">
        <v>43</v>
      </c>
      <c r="J523" s="311"/>
      <c r="K523" s="269"/>
      <c r="L523" s="184"/>
      <c r="M523" s="183"/>
      <c r="N523" s="191"/>
      <c r="O523" s="191"/>
      <c r="P523" s="192"/>
      <c r="Q523" s="234"/>
    </row>
    <row r="524" spans="1:17" x14ac:dyDescent="0.25">
      <c r="A524" s="59" t="s">
        <v>27</v>
      </c>
      <c r="B524" s="232">
        <v>217.2</v>
      </c>
      <c r="C524" s="232">
        <v>360.89</v>
      </c>
      <c r="D524" s="232">
        <v>99.9</v>
      </c>
      <c r="E524" s="232">
        <v>953.4</v>
      </c>
      <c r="F524" s="232">
        <v>2.7</v>
      </c>
      <c r="G524" s="274">
        <v>0.7</v>
      </c>
      <c r="H524" s="271"/>
      <c r="I524" s="318">
        <v>9.3000000000000007</v>
      </c>
      <c r="J524" s="311"/>
      <c r="K524" s="269"/>
      <c r="L524" s="184"/>
      <c r="M524" s="183"/>
      <c r="N524" s="192"/>
      <c r="O524" s="192"/>
      <c r="P524" s="192"/>
      <c r="Q524" s="234"/>
    </row>
    <row r="525" spans="1:17" ht="15" customHeight="1" x14ac:dyDescent="0.25">
      <c r="A525" s="59" t="s">
        <v>25</v>
      </c>
      <c r="B525" s="230">
        <v>257.60000000000002</v>
      </c>
      <c r="C525" s="230">
        <v>475.8</v>
      </c>
      <c r="D525" s="222">
        <v>123.8</v>
      </c>
      <c r="E525" s="230" t="s">
        <v>159</v>
      </c>
      <c r="F525" s="230">
        <v>3.4</v>
      </c>
      <c r="G525" s="275">
        <v>0.8</v>
      </c>
      <c r="H525" s="271"/>
      <c r="I525" s="318">
        <v>12.2</v>
      </c>
      <c r="J525" s="311"/>
      <c r="K525" s="269"/>
      <c r="L525" s="184"/>
      <c r="M525" s="183"/>
      <c r="N525" s="191"/>
      <c r="O525" s="191"/>
      <c r="P525" s="276"/>
      <c r="Q525" s="234"/>
    </row>
    <row r="526" spans="1:17" ht="15" customHeight="1" x14ac:dyDescent="0.25">
      <c r="A526" s="79" t="s">
        <v>28</v>
      </c>
      <c r="B526" s="244">
        <v>273.7</v>
      </c>
      <c r="C526" s="171">
        <v>503.8</v>
      </c>
      <c r="D526" s="244">
        <v>129</v>
      </c>
      <c r="E526" s="244" t="s">
        <v>160</v>
      </c>
      <c r="F526" s="244">
        <v>3.5</v>
      </c>
      <c r="G526" s="244">
        <v>0.8</v>
      </c>
      <c r="H526" s="272"/>
      <c r="I526" s="313">
        <v>12.8</v>
      </c>
      <c r="J526" s="311"/>
      <c r="K526" s="269"/>
      <c r="L526" s="184"/>
      <c r="M526" s="183"/>
      <c r="N526" s="183"/>
      <c r="O526" s="234"/>
      <c r="P526" s="185"/>
      <c r="Q526" s="234"/>
    </row>
    <row r="527" spans="1:17" x14ac:dyDescent="0.25">
      <c r="A527" s="74"/>
      <c r="B527" s="234"/>
      <c r="C527" s="234"/>
      <c r="D527" s="234"/>
      <c r="E527" s="234"/>
      <c r="F527" s="234"/>
      <c r="G527" s="234"/>
      <c r="H527" s="185"/>
      <c r="I527" s="185"/>
      <c r="J527" s="234"/>
      <c r="K527" s="209"/>
      <c r="L527" s="185"/>
      <c r="M527" s="183"/>
      <c r="N527" s="183"/>
      <c r="O527" s="183"/>
      <c r="P527" s="183"/>
      <c r="Q527" s="234"/>
    </row>
    <row r="528" spans="1:17" x14ac:dyDescent="0.25">
      <c r="A528" s="28"/>
      <c r="B528" s="185"/>
      <c r="C528" s="185"/>
      <c r="D528" s="185"/>
      <c r="E528" s="185"/>
      <c r="F528" s="185"/>
      <c r="G528" s="185"/>
      <c r="H528" s="185"/>
      <c r="I528" s="185"/>
      <c r="J528" s="185"/>
      <c r="K528" s="183"/>
      <c r="L528" s="184"/>
      <c r="M528" s="183"/>
      <c r="N528" s="183"/>
      <c r="O528" s="183"/>
      <c r="P528" s="183"/>
      <c r="Q528" s="236"/>
    </row>
    <row r="529" spans="1:17" x14ac:dyDescent="0.25">
      <c r="A529" s="28"/>
      <c r="B529" s="185"/>
      <c r="C529" s="185"/>
      <c r="D529" s="185"/>
      <c r="E529" s="185"/>
      <c r="F529" s="185"/>
      <c r="G529" s="185"/>
      <c r="H529" s="185"/>
      <c r="I529" s="185"/>
      <c r="J529" s="185"/>
      <c r="K529" s="183"/>
      <c r="L529" s="184"/>
      <c r="M529" s="183"/>
      <c r="N529" s="183"/>
      <c r="O529" s="183"/>
      <c r="P529" s="183"/>
      <c r="Q529" s="236"/>
    </row>
    <row r="530" spans="1:17" x14ac:dyDescent="0.25">
      <c r="A530" s="28"/>
      <c r="B530" s="185"/>
      <c r="C530" s="185"/>
      <c r="D530" s="185"/>
      <c r="E530" s="185"/>
      <c r="F530" s="185"/>
      <c r="G530" s="185"/>
      <c r="H530" s="185"/>
      <c r="I530" s="185"/>
      <c r="J530" s="185"/>
      <c r="K530" s="183"/>
      <c r="L530" s="184"/>
      <c r="M530" s="183"/>
      <c r="N530" s="183"/>
      <c r="O530" s="183"/>
      <c r="P530" s="183"/>
      <c r="Q530" s="236"/>
    </row>
    <row r="531" spans="1:17" x14ac:dyDescent="0.25">
      <c r="A531" s="28"/>
      <c r="B531" s="185"/>
      <c r="C531" s="185"/>
      <c r="D531" s="185"/>
      <c r="E531" s="185"/>
      <c r="F531" s="185"/>
      <c r="G531" s="185"/>
      <c r="H531" s="185"/>
      <c r="I531" s="185"/>
      <c r="J531" s="185"/>
      <c r="K531" s="183"/>
      <c r="L531" s="184"/>
      <c r="M531" s="183"/>
      <c r="N531" s="183"/>
      <c r="O531" s="183"/>
      <c r="P531" s="183"/>
      <c r="Q531" s="236"/>
    </row>
    <row r="532" spans="1:17" x14ac:dyDescent="0.25">
      <c r="A532" s="74"/>
      <c r="B532" s="184"/>
      <c r="C532" s="183"/>
      <c r="D532" s="183"/>
      <c r="E532" s="183"/>
      <c r="F532" s="183"/>
      <c r="G532" s="223"/>
      <c r="H532" s="183"/>
      <c r="I532" s="183"/>
      <c r="J532" s="183"/>
      <c r="K532" s="183"/>
      <c r="L532" s="223"/>
      <c r="M532" s="183"/>
      <c r="N532" s="183"/>
      <c r="O532" s="191"/>
      <c r="P532" s="191"/>
      <c r="Q532" s="234"/>
    </row>
    <row r="533" spans="1:17" x14ac:dyDescent="0.25">
      <c r="A533" s="74"/>
      <c r="B533" s="184"/>
      <c r="C533" s="183"/>
      <c r="D533" s="183"/>
      <c r="E533" s="183"/>
      <c r="F533" s="183"/>
      <c r="G533" s="223"/>
      <c r="H533" s="183"/>
      <c r="I533" s="183"/>
      <c r="J533" s="183"/>
      <c r="K533" s="183"/>
      <c r="L533" s="223"/>
      <c r="M533" s="183"/>
      <c r="N533" s="183"/>
      <c r="O533" s="191"/>
      <c r="P533" s="191"/>
      <c r="Q533" s="234"/>
    </row>
    <row r="534" spans="1:17" x14ac:dyDescent="0.25">
      <c r="A534" s="74"/>
      <c r="B534" s="184"/>
      <c r="C534" s="183"/>
      <c r="D534" s="183"/>
      <c r="E534" s="183"/>
      <c r="F534" s="183"/>
      <c r="G534" s="223"/>
      <c r="H534" s="183"/>
      <c r="I534" s="183"/>
      <c r="J534" s="183"/>
      <c r="K534" s="183"/>
      <c r="L534" s="223"/>
      <c r="M534" s="183"/>
      <c r="N534" s="183"/>
      <c r="O534" s="191"/>
      <c r="P534" s="191"/>
      <c r="Q534" s="234"/>
    </row>
    <row r="535" spans="1:17" x14ac:dyDescent="0.25">
      <c r="A535" s="74"/>
      <c r="B535" s="184"/>
      <c r="C535" s="183"/>
      <c r="D535" s="183"/>
      <c r="E535" s="183"/>
      <c r="F535" s="183"/>
      <c r="G535" s="223"/>
      <c r="H535" s="183"/>
      <c r="I535" s="183"/>
      <c r="J535" s="183"/>
      <c r="K535" s="183"/>
      <c r="L535" s="223"/>
      <c r="M535" s="183"/>
      <c r="N535" s="183"/>
      <c r="O535" s="191"/>
      <c r="P535" s="191"/>
      <c r="Q535" s="234"/>
    </row>
    <row r="536" spans="1:17" x14ac:dyDescent="0.25">
      <c r="A536" s="74"/>
      <c r="B536" s="184"/>
      <c r="C536" s="183"/>
      <c r="D536" s="183"/>
      <c r="E536" s="183"/>
      <c r="F536" s="183"/>
      <c r="G536" s="223"/>
      <c r="H536" s="183"/>
      <c r="I536" s="183"/>
      <c r="J536" s="183"/>
      <c r="K536" s="183"/>
      <c r="L536" s="223"/>
      <c r="M536" s="183"/>
      <c r="N536" s="183"/>
      <c r="O536" s="191"/>
      <c r="P536" s="191"/>
      <c r="Q536" s="234"/>
    </row>
    <row r="537" spans="1:17" x14ac:dyDescent="0.25">
      <c r="A537" s="74"/>
      <c r="B537" s="234"/>
      <c r="C537" s="183"/>
      <c r="D537" s="183"/>
      <c r="E537" s="183"/>
      <c r="F537" s="183"/>
      <c r="G537" s="223"/>
      <c r="H537" s="183"/>
      <c r="I537" s="183"/>
      <c r="J537" s="183"/>
      <c r="K537" s="183"/>
      <c r="L537" s="223"/>
      <c r="M537" s="183"/>
      <c r="N537" s="183"/>
      <c r="O537" s="183"/>
      <c r="P537" s="183"/>
      <c r="Q537" s="234"/>
    </row>
    <row r="538" spans="1:17" x14ac:dyDescent="0.25">
      <c r="A538" s="192" t="s">
        <v>68</v>
      </c>
      <c r="B538" s="184"/>
      <c r="C538" s="184"/>
      <c r="D538" s="184"/>
      <c r="E538" s="184"/>
      <c r="F538" s="184"/>
      <c r="G538" s="184"/>
      <c r="H538" s="183"/>
      <c r="I538" s="183"/>
      <c r="J538" s="183"/>
      <c r="K538" s="183"/>
      <c r="L538" s="184"/>
      <c r="M538" s="183"/>
      <c r="N538" s="183"/>
      <c r="O538" s="183"/>
      <c r="P538" s="183"/>
      <c r="Q538" s="234"/>
    </row>
    <row r="539" spans="1:17" x14ac:dyDescent="0.25">
      <c r="A539" s="192" t="s">
        <v>22</v>
      </c>
      <c r="B539" s="184"/>
      <c r="C539" s="184"/>
      <c r="D539" s="184"/>
      <c r="E539" s="184"/>
      <c r="F539" s="184"/>
      <c r="G539" s="184"/>
      <c r="H539" s="184"/>
      <c r="I539" s="184"/>
      <c r="J539" s="184"/>
      <c r="K539" s="184"/>
      <c r="L539" s="184"/>
      <c r="M539" s="184"/>
      <c r="N539" s="184"/>
      <c r="O539" s="184"/>
      <c r="P539" s="184"/>
      <c r="Q539" s="234"/>
    </row>
    <row r="540" spans="1:17" x14ac:dyDescent="0.25">
      <c r="A540" s="83">
        <v>1</v>
      </c>
      <c r="B540" s="202">
        <v>2</v>
      </c>
      <c r="C540" s="202">
        <v>3</v>
      </c>
      <c r="D540" s="202">
        <v>4</v>
      </c>
      <c r="E540" s="202">
        <v>5</v>
      </c>
      <c r="F540" s="202">
        <v>6</v>
      </c>
      <c r="G540" s="202">
        <v>7</v>
      </c>
      <c r="H540" s="202">
        <v>8</v>
      </c>
      <c r="I540" s="202">
        <v>9</v>
      </c>
      <c r="J540" s="202">
        <v>10</v>
      </c>
      <c r="K540" s="202">
        <v>11</v>
      </c>
      <c r="L540" s="202">
        <v>12</v>
      </c>
      <c r="M540" s="202">
        <v>13</v>
      </c>
      <c r="N540" s="202">
        <v>14</v>
      </c>
      <c r="O540" s="202">
        <v>15</v>
      </c>
      <c r="P540" s="202">
        <v>16</v>
      </c>
      <c r="Q540" s="234"/>
    </row>
    <row r="541" spans="1:17" ht="25.5" x14ac:dyDescent="0.25">
      <c r="A541" s="59" t="s">
        <v>161</v>
      </c>
      <c r="B541" s="194">
        <v>70</v>
      </c>
      <c r="C541" s="201">
        <v>18.7</v>
      </c>
      <c r="D541" s="201">
        <v>5.0999999999999996</v>
      </c>
      <c r="E541" s="201">
        <v>9</v>
      </c>
      <c r="F541" s="201">
        <v>156.69999999999999</v>
      </c>
      <c r="G541" s="194">
        <v>90</v>
      </c>
      <c r="H541" s="201">
        <v>21.5</v>
      </c>
      <c r="I541" s="201">
        <v>6.8</v>
      </c>
      <c r="J541" s="201">
        <v>15.8</v>
      </c>
      <c r="K541" s="201">
        <v>210.4</v>
      </c>
      <c r="L541" s="194">
        <v>100</v>
      </c>
      <c r="M541" s="201">
        <v>23.9</v>
      </c>
      <c r="N541" s="201">
        <v>7.2</v>
      </c>
      <c r="O541" s="201">
        <v>17.600000000000001</v>
      </c>
      <c r="P541" s="201">
        <v>230.8</v>
      </c>
      <c r="Q541" s="234"/>
    </row>
    <row r="542" spans="1:17" x14ac:dyDescent="0.25">
      <c r="A542" s="59" t="s">
        <v>86</v>
      </c>
      <c r="B542" s="194">
        <v>20</v>
      </c>
      <c r="C542" s="201">
        <v>0.76</v>
      </c>
      <c r="D542" s="201">
        <v>1.9</v>
      </c>
      <c r="E542" s="201">
        <v>2.37</v>
      </c>
      <c r="F542" s="201">
        <v>29.72</v>
      </c>
      <c r="G542" s="194">
        <v>20</v>
      </c>
      <c r="H542" s="201">
        <v>0.76</v>
      </c>
      <c r="I542" s="201">
        <v>1.9</v>
      </c>
      <c r="J542" s="201">
        <v>2.37</v>
      </c>
      <c r="K542" s="201">
        <v>29.72</v>
      </c>
      <c r="L542" s="194">
        <v>20</v>
      </c>
      <c r="M542" s="201">
        <v>0.76</v>
      </c>
      <c r="N542" s="201">
        <v>1.9</v>
      </c>
      <c r="O542" s="201">
        <v>2.37</v>
      </c>
      <c r="P542" s="201">
        <v>29.72</v>
      </c>
      <c r="Q542" s="234"/>
    </row>
    <row r="543" spans="1:17" ht="25.5" x14ac:dyDescent="0.25">
      <c r="A543" s="59" t="s">
        <v>66</v>
      </c>
      <c r="B543" s="194">
        <v>130</v>
      </c>
      <c r="C543" s="235">
        <v>2.4</v>
      </c>
      <c r="D543" s="235">
        <v>4.7</v>
      </c>
      <c r="E543" s="235">
        <v>12.6</v>
      </c>
      <c r="F543" s="235">
        <v>104.3</v>
      </c>
      <c r="G543" s="194">
        <v>150</v>
      </c>
      <c r="H543" s="235">
        <v>2.7</v>
      </c>
      <c r="I543" s="235">
        <v>7.3</v>
      </c>
      <c r="J543" s="235">
        <v>14.5</v>
      </c>
      <c r="K543" s="235">
        <v>136.4</v>
      </c>
      <c r="L543" s="194">
        <v>180</v>
      </c>
      <c r="M543" s="235">
        <v>3.1</v>
      </c>
      <c r="N543" s="235">
        <v>6.5</v>
      </c>
      <c r="O543" s="235">
        <v>16.7</v>
      </c>
      <c r="P543" s="235">
        <v>141.80000000000001</v>
      </c>
      <c r="Q543" s="234"/>
    </row>
    <row r="544" spans="1:17" x14ac:dyDescent="0.25">
      <c r="A544" s="125" t="s">
        <v>150</v>
      </c>
      <c r="B544" s="186">
        <v>200</v>
      </c>
      <c r="C544" s="187">
        <v>7.7</v>
      </c>
      <c r="D544" s="187">
        <v>4.3</v>
      </c>
      <c r="E544" s="187">
        <v>12.9</v>
      </c>
      <c r="F544" s="187">
        <v>122.3</v>
      </c>
      <c r="G544" s="186">
        <v>200</v>
      </c>
      <c r="H544" s="187">
        <v>7.7</v>
      </c>
      <c r="I544" s="187">
        <v>4.3</v>
      </c>
      <c r="J544" s="187">
        <v>12.9</v>
      </c>
      <c r="K544" s="187">
        <v>122.3</v>
      </c>
      <c r="L544" s="186">
        <v>200</v>
      </c>
      <c r="M544" s="187">
        <v>7.7</v>
      </c>
      <c r="N544" s="187">
        <v>4.3</v>
      </c>
      <c r="O544" s="187">
        <v>12.9</v>
      </c>
      <c r="P544" s="187">
        <v>122.3</v>
      </c>
      <c r="Q544" s="234"/>
    </row>
    <row r="545" spans="1:17" x14ac:dyDescent="0.25">
      <c r="A545" s="59" t="s">
        <v>185</v>
      </c>
      <c r="B545" s="194">
        <v>120</v>
      </c>
      <c r="C545" s="201">
        <v>0.38</v>
      </c>
      <c r="D545" s="264">
        <v>0.05</v>
      </c>
      <c r="E545" s="201">
        <v>15.84</v>
      </c>
      <c r="F545" s="201">
        <v>67.2</v>
      </c>
      <c r="G545" s="194">
        <v>120</v>
      </c>
      <c r="H545" s="201">
        <v>0.38</v>
      </c>
      <c r="I545" s="264">
        <v>0.05</v>
      </c>
      <c r="J545" s="201">
        <v>15.84</v>
      </c>
      <c r="K545" s="201">
        <v>67.2</v>
      </c>
      <c r="L545" s="194">
        <v>120</v>
      </c>
      <c r="M545" s="201">
        <v>0.38</v>
      </c>
      <c r="N545" s="264">
        <v>0.05</v>
      </c>
      <c r="O545" s="201">
        <v>15.84</v>
      </c>
      <c r="P545" s="201">
        <v>67.2</v>
      </c>
      <c r="Q545" s="234"/>
    </row>
    <row r="546" spans="1:17" ht="25.5" x14ac:dyDescent="0.25">
      <c r="A546" s="59" t="s">
        <v>144</v>
      </c>
      <c r="B546" s="194">
        <v>30</v>
      </c>
      <c r="C546" s="201">
        <v>2.2000000000000002</v>
      </c>
      <c r="D546" s="201">
        <v>0.3</v>
      </c>
      <c r="E546" s="201">
        <v>13.8</v>
      </c>
      <c r="F546" s="201">
        <v>67.5</v>
      </c>
      <c r="G546" s="194">
        <v>50</v>
      </c>
      <c r="H546" s="201">
        <v>3.7</v>
      </c>
      <c r="I546" s="201">
        <v>0.5</v>
      </c>
      <c r="J546" s="201">
        <v>22.9</v>
      </c>
      <c r="K546" s="201">
        <v>112.5</v>
      </c>
      <c r="L546" s="194">
        <v>50</v>
      </c>
      <c r="M546" s="201">
        <v>3.7</v>
      </c>
      <c r="N546" s="201">
        <v>0.5</v>
      </c>
      <c r="O546" s="201">
        <v>22.9</v>
      </c>
      <c r="P546" s="201">
        <v>112.5</v>
      </c>
      <c r="Q546" s="234"/>
    </row>
    <row r="547" spans="1:17" x14ac:dyDescent="0.25">
      <c r="A547" s="75" t="s">
        <v>5</v>
      </c>
      <c r="B547" s="194">
        <f t="shared" ref="B547:P547" si="37">SUM(B541:B546)</f>
        <v>570</v>
      </c>
      <c r="C547" s="213">
        <f t="shared" si="37"/>
        <v>32.14</v>
      </c>
      <c r="D547" s="213">
        <f t="shared" si="37"/>
        <v>16.350000000000001</v>
      </c>
      <c r="E547" s="213">
        <f t="shared" si="37"/>
        <v>66.509999999999991</v>
      </c>
      <c r="F547" s="213">
        <f t="shared" si="37"/>
        <v>547.72</v>
      </c>
      <c r="G547" s="194">
        <f t="shared" si="37"/>
        <v>630</v>
      </c>
      <c r="H547" s="213">
        <f t="shared" si="37"/>
        <v>36.740000000000009</v>
      </c>
      <c r="I547" s="213">
        <f t="shared" si="37"/>
        <v>20.85</v>
      </c>
      <c r="J547" s="213">
        <f t="shared" si="37"/>
        <v>84.31</v>
      </c>
      <c r="K547" s="213">
        <f t="shared" si="37"/>
        <v>678.52</v>
      </c>
      <c r="L547" s="194">
        <f t="shared" si="37"/>
        <v>670</v>
      </c>
      <c r="M547" s="213">
        <f t="shared" si="37"/>
        <v>39.540000000000006</v>
      </c>
      <c r="N547" s="213">
        <f t="shared" si="37"/>
        <v>20.45</v>
      </c>
      <c r="O547" s="213">
        <f t="shared" si="37"/>
        <v>88.31</v>
      </c>
      <c r="P547" s="213">
        <f t="shared" si="37"/>
        <v>704.32</v>
      </c>
      <c r="Q547" s="234"/>
    </row>
    <row r="548" spans="1:17" x14ac:dyDescent="0.25">
      <c r="A548" s="76" t="s">
        <v>24</v>
      </c>
      <c r="B548" s="214"/>
      <c r="C548" s="178">
        <f>C547*4/F547</f>
        <v>0.23471846929087856</v>
      </c>
      <c r="D548" s="178">
        <f>D547*9/F547</f>
        <v>0.26865916891842545</v>
      </c>
      <c r="E548" s="178">
        <f>E547*4/F547</f>
        <v>0.48572263200175264</v>
      </c>
      <c r="F548" s="178">
        <f>F547/2100</f>
        <v>0.26081904761904762</v>
      </c>
      <c r="G548" s="215"/>
      <c r="H548" s="178">
        <f>H547*4/K547</f>
        <v>0.21658904674880627</v>
      </c>
      <c r="I548" s="178">
        <f>I547*9/K547</f>
        <v>0.27655780227554089</v>
      </c>
      <c r="J548" s="178">
        <f>J547*4/K547</f>
        <v>0.49702293226434008</v>
      </c>
      <c r="K548" s="178">
        <f>K547/2450</f>
        <v>0.27694693877551019</v>
      </c>
      <c r="L548" s="215"/>
      <c r="M548" s="178">
        <f>M547*4/P547</f>
        <v>0.22455701953657431</v>
      </c>
      <c r="N548" s="178">
        <f>N547*9/P547</f>
        <v>0.26131587914584276</v>
      </c>
      <c r="O548" s="178">
        <f>O547*4/P547</f>
        <v>0.50153339391185825</v>
      </c>
      <c r="P548" s="178">
        <f>P547/2700</f>
        <v>0.26085925925925929</v>
      </c>
      <c r="Q548" s="234"/>
    </row>
    <row r="549" spans="1:17" x14ac:dyDescent="0.25">
      <c r="A549" s="72"/>
      <c r="B549" s="223"/>
      <c r="C549" s="183"/>
      <c r="D549" s="183"/>
      <c r="E549" s="183"/>
      <c r="F549" s="183"/>
      <c r="G549" s="223"/>
      <c r="H549" s="183"/>
      <c r="I549" s="183"/>
      <c r="J549" s="183"/>
      <c r="K549" s="183"/>
      <c r="L549" s="223"/>
      <c r="M549" s="183"/>
      <c r="N549" s="183"/>
      <c r="O549" s="183"/>
      <c r="P549" s="183"/>
      <c r="Q549" s="234"/>
    </row>
    <row r="550" spans="1:17" ht="25.5" x14ac:dyDescent="0.25">
      <c r="A550" s="194" t="s">
        <v>26</v>
      </c>
      <c r="B550" s="194" t="s">
        <v>32</v>
      </c>
      <c r="C550" s="194" t="s">
        <v>33</v>
      </c>
      <c r="D550" s="194" t="s">
        <v>34</v>
      </c>
      <c r="E550" s="194" t="s">
        <v>35</v>
      </c>
      <c r="F550" s="194" t="s">
        <v>36</v>
      </c>
      <c r="G550" s="194" t="s">
        <v>37</v>
      </c>
      <c r="H550" s="194" t="s">
        <v>38</v>
      </c>
      <c r="I550" s="194" t="s">
        <v>39</v>
      </c>
      <c r="J550" s="194" t="s">
        <v>40</v>
      </c>
      <c r="K550" s="194" t="s">
        <v>41</v>
      </c>
      <c r="L550" s="194" t="s">
        <v>42</v>
      </c>
      <c r="M550" s="183"/>
      <c r="N550" s="192"/>
      <c r="O550" s="192"/>
      <c r="P550" s="192"/>
      <c r="Q550" s="234"/>
    </row>
    <row r="551" spans="1:17" x14ac:dyDescent="0.25">
      <c r="A551" s="59" t="s">
        <v>27</v>
      </c>
      <c r="B551" s="232">
        <v>512</v>
      </c>
      <c r="C551" s="232">
        <v>0.4</v>
      </c>
      <c r="D551" s="232">
        <v>2.2999999999999998</v>
      </c>
      <c r="E551" s="232">
        <v>13.5</v>
      </c>
      <c r="F551" s="232">
        <v>0.3</v>
      </c>
      <c r="G551" s="232">
        <v>0.3</v>
      </c>
      <c r="H551" s="232">
        <v>6</v>
      </c>
      <c r="I551" s="232">
        <v>0.3</v>
      </c>
      <c r="J551" s="232">
        <v>38.299999999999997</v>
      </c>
      <c r="K551" s="232">
        <v>1.1000000000000001</v>
      </c>
      <c r="L551" s="232">
        <v>23.3</v>
      </c>
      <c r="M551" s="183"/>
      <c r="N551" s="234"/>
      <c r="O551" s="234"/>
      <c r="P551" s="234"/>
      <c r="Q551" s="234"/>
    </row>
    <row r="552" spans="1:17" x14ac:dyDescent="0.25">
      <c r="A552" s="59" t="s">
        <v>25</v>
      </c>
      <c r="B552" s="232">
        <v>647</v>
      </c>
      <c r="C552" s="232">
        <v>0.4</v>
      </c>
      <c r="D552" s="232">
        <v>2.6</v>
      </c>
      <c r="E552" s="232">
        <v>15.1</v>
      </c>
      <c r="F552" s="232">
        <v>0.3</v>
      </c>
      <c r="G552" s="232">
        <v>0.3</v>
      </c>
      <c r="H552" s="232">
        <v>7.5</v>
      </c>
      <c r="I552" s="232">
        <v>0.3</v>
      </c>
      <c r="J552" s="232">
        <v>45</v>
      </c>
      <c r="K552" s="232">
        <v>1.2</v>
      </c>
      <c r="L552" s="232">
        <v>24.6</v>
      </c>
      <c r="M552" s="183"/>
      <c r="N552" s="192"/>
      <c r="O552" s="192"/>
      <c r="P552" s="192"/>
      <c r="Q552" s="234"/>
    </row>
    <row r="553" spans="1:17" x14ac:dyDescent="0.25">
      <c r="A553" s="59" t="s">
        <v>28</v>
      </c>
      <c r="B553" s="232">
        <v>660.1</v>
      </c>
      <c r="C553" s="232">
        <v>0.6</v>
      </c>
      <c r="D553" s="232">
        <v>2.8</v>
      </c>
      <c r="E553" s="232">
        <v>15.8</v>
      </c>
      <c r="F553" s="232">
        <v>0.3</v>
      </c>
      <c r="G553" s="232">
        <v>0.4</v>
      </c>
      <c r="H553" s="232">
        <v>7.7</v>
      </c>
      <c r="I553" s="232">
        <v>0.5</v>
      </c>
      <c r="J553" s="232">
        <v>51.2</v>
      </c>
      <c r="K553" s="232">
        <v>1.4</v>
      </c>
      <c r="L553" s="232">
        <v>24.7</v>
      </c>
      <c r="M553" s="183"/>
      <c r="N553" s="234"/>
      <c r="O553" s="234"/>
      <c r="P553" s="234"/>
      <c r="Q553" s="234"/>
    </row>
    <row r="554" spans="1:17" ht="25.5" x14ac:dyDescent="0.25">
      <c r="A554" s="194" t="s">
        <v>29</v>
      </c>
      <c r="B554" s="195" t="s">
        <v>44</v>
      </c>
      <c r="C554" s="195" t="s">
        <v>45</v>
      </c>
      <c r="D554" s="195" t="s">
        <v>46</v>
      </c>
      <c r="E554" s="195" t="s">
        <v>47</v>
      </c>
      <c r="F554" s="195" t="s">
        <v>48</v>
      </c>
      <c r="G554" s="195" t="s">
        <v>49</v>
      </c>
      <c r="H554" s="183"/>
      <c r="I554" s="312" t="s">
        <v>43</v>
      </c>
      <c r="J554" s="311"/>
      <c r="K554" s="183"/>
      <c r="L554" s="184"/>
      <c r="M554" s="183"/>
      <c r="N554" s="191"/>
      <c r="O554" s="191"/>
      <c r="P554" s="191"/>
      <c r="Q554" s="234"/>
    </row>
    <row r="555" spans="1:17" x14ac:dyDescent="0.25">
      <c r="A555" s="59" t="s">
        <v>27</v>
      </c>
      <c r="B555" s="232">
        <v>119.2</v>
      </c>
      <c r="C555" s="232">
        <v>246.5</v>
      </c>
      <c r="D555" s="232">
        <v>66.900000000000006</v>
      </c>
      <c r="E555" s="232">
        <v>837.4</v>
      </c>
      <c r="F555" s="232">
        <v>1.9</v>
      </c>
      <c r="G555" s="232">
        <v>0.6</v>
      </c>
      <c r="H555" s="185"/>
      <c r="I555" s="310">
        <v>5.4</v>
      </c>
      <c r="J555" s="311"/>
      <c r="K555" s="183"/>
      <c r="L555" s="184"/>
      <c r="M555" s="183"/>
      <c r="N555" s="192"/>
      <c r="O555" s="192"/>
      <c r="P555" s="192"/>
      <c r="Q555" s="234"/>
    </row>
    <row r="556" spans="1:17" x14ac:dyDescent="0.25">
      <c r="A556" s="59" t="s">
        <v>25</v>
      </c>
      <c r="B556" s="232">
        <v>141.9</v>
      </c>
      <c r="C556" s="232">
        <v>295.5</v>
      </c>
      <c r="D556" s="232">
        <v>81.7</v>
      </c>
      <c r="E556" s="232">
        <v>966.4</v>
      </c>
      <c r="F556" s="232">
        <v>2.2000000000000002</v>
      </c>
      <c r="G556" s="232">
        <v>0.8</v>
      </c>
      <c r="H556" s="185"/>
      <c r="I556" s="310">
        <v>7</v>
      </c>
      <c r="J556" s="311"/>
      <c r="K556" s="183"/>
      <c r="L556" s="184"/>
      <c r="M556" s="183"/>
      <c r="N556" s="191"/>
      <c r="O556" s="191"/>
      <c r="P556" s="191"/>
      <c r="Q556" s="234"/>
    </row>
    <row r="557" spans="1:17" x14ac:dyDescent="0.25">
      <c r="A557" s="59" t="s">
        <v>28</v>
      </c>
      <c r="B557" s="232">
        <v>155.1</v>
      </c>
      <c r="C557" s="232">
        <v>325.7</v>
      </c>
      <c r="D557" s="232">
        <v>86.9</v>
      </c>
      <c r="E557" s="232">
        <v>1014.7</v>
      </c>
      <c r="F557" s="232">
        <v>2.2999999999999998</v>
      </c>
      <c r="G557" s="232">
        <v>0.8</v>
      </c>
      <c r="H557" s="185"/>
      <c r="I557" s="310">
        <v>9.83</v>
      </c>
      <c r="J557" s="311"/>
      <c r="K557" s="183"/>
      <c r="L557" s="184"/>
      <c r="M557" s="183"/>
      <c r="N557" s="183"/>
      <c r="O557" s="183"/>
      <c r="P557" s="183"/>
      <c r="Q557" s="234"/>
    </row>
    <row r="558" spans="1:17" x14ac:dyDescent="0.25">
      <c r="A558" s="74"/>
      <c r="B558" s="234"/>
      <c r="C558" s="234"/>
      <c r="D558" s="234"/>
      <c r="E558" s="234"/>
      <c r="F558" s="234"/>
      <c r="G558" s="234"/>
      <c r="H558" s="185"/>
      <c r="I558" s="185"/>
      <c r="J558" s="234"/>
      <c r="K558" s="209"/>
      <c r="L558" s="185"/>
      <c r="M558" s="183"/>
      <c r="N558" s="183"/>
      <c r="O558" s="183"/>
      <c r="P558" s="183"/>
      <c r="Q558" s="234"/>
    </row>
    <row r="559" spans="1:17" x14ac:dyDescent="0.25">
      <c r="A559" s="28"/>
      <c r="B559" s="185"/>
      <c r="C559" s="185"/>
      <c r="D559" s="185"/>
      <c r="E559" s="185"/>
      <c r="F559" s="185"/>
      <c r="G559" s="185"/>
      <c r="H559" s="185"/>
      <c r="I559" s="185"/>
      <c r="J559" s="185"/>
      <c r="K559" s="183"/>
      <c r="L559" s="184"/>
      <c r="M559" s="183"/>
      <c r="N559" s="183"/>
      <c r="O559" s="183"/>
      <c r="P559" s="183"/>
      <c r="Q559" s="236"/>
    </row>
    <row r="560" spans="1:17" x14ac:dyDescent="0.25">
      <c r="A560" s="28"/>
      <c r="B560" s="185"/>
      <c r="C560" s="185"/>
      <c r="D560" s="185"/>
      <c r="E560" s="185"/>
      <c r="F560" s="185"/>
      <c r="G560" s="185"/>
      <c r="H560" s="185"/>
      <c r="I560" s="185"/>
      <c r="J560" s="185"/>
      <c r="K560" s="183"/>
      <c r="L560" s="184"/>
      <c r="M560" s="183"/>
      <c r="N560" s="183"/>
      <c r="O560" s="183"/>
      <c r="P560" s="183"/>
      <c r="Q560" s="236"/>
    </row>
    <row r="561" spans="1:17" x14ac:dyDescent="0.25">
      <c r="A561" s="28"/>
      <c r="B561" s="185"/>
      <c r="C561" s="185"/>
      <c r="D561" s="185"/>
      <c r="E561" s="185"/>
      <c r="F561" s="185"/>
      <c r="G561" s="185"/>
      <c r="H561" s="185"/>
      <c r="I561" s="185"/>
      <c r="J561" s="185"/>
      <c r="K561" s="183"/>
      <c r="L561" s="184"/>
      <c r="M561" s="183"/>
      <c r="N561" s="183"/>
      <c r="O561" s="183"/>
      <c r="P561" s="183"/>
      <c r="Q561" s="236"/>
    </row>
    <row r="562" spans="1:17" x14ac:dyDescent="0.25">
      <c r="A562" s="28"/>
      <c r="B562" s="185"/>
      <c r="C562" s="185"/>
      <c r="D562" s="185"/>
      <c r="E562" s="185"/>
      <c r="F562" s="185"/>
      <c r="G562" s="185"/>
      <c r="H562" s="185"/>
      <c r="I562" s="185"/>
      <c r="J562" s="185"/>
      <c r="K562" s="183"/>
      <c r="L562" s="184"/>
      <c r="M562" s="183"/>
      <c r="N562" s="183"/>
      <c r="O562" s="183"/>
      <c r="P562" s="183"/>
      <c r="Q562" s="236"/>
    </row>
    <row r="563" spans="1:17" x14ac:dyDescent="0.25">
      <c r="A563" s="28"/>
      <c r="B563" s="185"/>
      <c r="C563" s="185"/>
      <c r="D563" s="185"/>
      <c r="E563" s="185"/>
      <c r="F563" s="185"/>
      <c r="G563" s="185"/>
      <c r="H563" s="185"/>
      <c r="I563" s="185"/>
      <c r="J563" s="185"/>
      <c r="K563" s="183"/>
      <c r="L563" s="184"/>
      <c r="M563" s="183"/>
      <c r="N563" s="183"/>
      <c r="O563" s="183"/>
      <c r="P563" s="183"/>
      <c r="Q563" s="236"/>
    </row>
    <row r="564" spans="1:17" x14ac:dyDescent="0.25">
      <c r="A564" s="28"/>
      <c r="B564" s="185"/>
      <c r="C564" s="185"/>
      <c r="D564" s="185"/>
      <c r="E564" s="185"/>
      <c r="F564" s="185"/>
      <c r="G564" s="185"/>
      <c r="H564" s="185"/>
      <c r="I564" s="185"/>
      <c r="J564" s="185"/>
      <c r="K564" s="183"/>
      <c r="L564" s="184"/>
      <c r="M564" s="183"/>
      <c r="N564" s="183"/>
      <c r="O564" s="183"/>
      <c r="P564" s="183"/>
      <c r="Q564" s="236"/>
    </row>
    <row r="565" spans="1:17" x14ac:dyDescent="0.25">
      <c r="A565" s="28"/>
      <c r="B565" s="185"/>
      <c r="C565" s="185"/>
      <c r="D565" s="185"/>
      <c r="E565" s="185"/>
      <c r="F565" s="185"/>
      <c r="G565" s="185"/>
      <c r="H565" s="185"/>
      <c r="I565" s="185"/>
      <c r="J565" s="185"/>
      <c r="K565" s="183"/>
      <c r="L565" s="184"/>
      <c r="M565" s="183"/>
      <c r="N565" s="183"/>
      <c r="O565" s="183"/>
      <c r="P565" s="183"/>
      <c r="Q565" s="236"/>
    </row>
    <row r="566" spans="1:17" x14ac:dyDescent="0.25">
      <c r="A566" s="28"/>
      <c r="B566" s="185"/>
      <c r="C566" s="185"/>
      <c r="D566" s="185"/>
      <c r="E566" s="185"/>
      <c r="F566" s="185"/>
      <c r="G566" s="185"/>
      <c r="H566" s="185"/>
      <c r="I566" s="185"/>
      <c r="J566" s="185"/>
      <c r="K566" s="183"/>
      <c r="L566" s="184"/>
      <c r="M566" s="183"/>
      <c r="N566" s="183"/>
      <c r="O566" s="183"/>
      <c r="P566" s="183"/>
      <c r="Q566" s="236"/>
    </row>
    <row r="567" spans="1:17" x14ac:dyDescent="0.25">
      <c r="A567" s="28"/>
      <c r="B567" s="185"/>
      <c r="C567" s="185"/>
      <c r="D567" s="185"/>
      <c r="E567" s="185"/>
      <c r="F567" s="185"/>
      <c r="G567" s="185"/>
      <c r="H567" s="185"/>
      <c r="I567" s="185"/>
      <c r="J567" s="185"/>
      <c r="K567" s="183"/>
      <c r="L567" s="184"/>
      <c r="M567" s="183"/>
      <c r="N567" s="183"/>
      <c r="O567" s="183"/>
      <c r="P567" s="183"/>
      <c r="Q567" s="236"/>
    </row>
    <row r="568" spans="1:17" x14ac:dyDescent="0.25">
      <c r="A568" s="192" t="s">
        <v>68</v>
      </c>
      <c r="B568" s="184"/>
      <c r="C568" s="183"/>
      <c r="D568" s="183"/>
      <c r="E568" s="183"/>
      <c r="F568" s="183"/>
      <c r="G568" s="223"/>
      <c r="H568" s="183"/>
      <c r="I568" s="183"/>
      <c r="J568" s="183"/>
      <c r="K568" s="183"/>
      <c r="L568" s="223"/>
      <c r="M568" s="183"/>
      <c r="N568" s="183"/>
      <c r="O568" s="183"/>
      <c r="P568" s="183"/>
      <c r="Q568" s="234"/>
    </row>
    <row r="569" spans="1:17" x14ac:dyDescent="0.25">
      <c r="A569" s="192" t="s">
        <v>194</v>
      </c>
      <c r="B569" s="184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234"/>
    </row>
    <row r="570" spans="1:17" x14ac:dyDescent="0.25">
      <c r="A570" s="83">
        <v>1</v>
      </c>
      <c r="B570" s="202">
        <v>2</v>
      </c>
      <c r="C570" s="202">
        <v>3</v>
      </c>
      <c r="D570" s="202">
        <v>4</v>
      </c>
      <c r="E570" s="202">
        <v>5</v>
      </c>
      <c r="F570" s="202">
        <v>6</v>
      </c>
      <c r="G570" s="202">
        <v>7</v>
      </c>
      <c r="H570" s="202">
        <v>8</v>
      </c>
      <c r="I570" s="202">
        <v>9</v>
      </c>
      <c r="J570" s="202">
        <v>10</v>
      </c>
      <c r="K570" s="202">
        <v>11</v>
      </c>
      <c r="L570" s="202">
        <v>12</v>
      </c>
      <c r="M570" s="202">
        <v>13</v>
      </c>
      <c r="N570" s="202">
        <v>14</v>
      </c>
      <c r="O570" s="202">
        <v>15</v>
      </c>
      <c r="P570" s="202">
        <v>16</v>
      </c>
      <c r="Q570" s="234"/>
    </row>
    <row r="571" spans="1:17" ht="25.5" x14ac:dyDescent="0.25">
      <c r="A571" s="59" t="s">
        <v>193</v>
      </c>
      <c r="B571" s="194">
        <v>60</v>
      </c>
      <c r="C571" s="201">
        <v>0.7</v>
      </c>
      <c r="D571" s="201">
        <v>3.1</v>
      </c>
      <c r="E571" s="201">
        <v>2.2000000000000002</v>
      </c>
      <c r="F571" s="201">
        <v>39.4</v>
      </c>
      <c r="G571" s="194">
        <v>80</v>
      </c>
      <c r="H571" s="201">
        <v>1</v>
      </c>
      <c r="I571" s="201">
        <v>3.2</v>
      </c>
      <c r="J571" s="201">
        <v>2.8</v>
      </c>
      <c r="K571" s="201">
        <v>43.7</v>
      </c>
      <c r="L571" s="194">
        <v>100</v>
      </c>
      <c r="M571" s="201">
        <v>1.2</v>
      </c>
      <c r="N571" s="201">
        <v>3.2</v>
      </c>
      <c r="O571" s="201">
        <v>3.6</v>
      </c>
      <c r="P571" s="201">
        <v>48</v>
      </c>
      <c r="Q571" s="234"/>
    </row>
    <row r="572" spans="1:17" x14ac:dyDescent="0.25">
      <c r="A572" s="162" t="s">
        <v>191</v>
      </c>
      <c r="B572" s="250">
        <v>200</v>
      </c>
      <c r="C572" s="251">
        <v>7</v>
      </c>
      <c r="D572" s="251">
        <v>7.2</v>
      </c>
      <c r="E572" s="251">
        <v>13.3</v>
      </c>
      <c r="F572" s="251">
        <v>244.5</v>
      </c>
      <c r="G572" s="250">
        <v>220</v>
      </c>
      <c r="H572" s="252">
        <v>7.5</v>
      </c>
      <c r="I572" s="251">
        <v>8.1999999999999993</v>
      </c>
      <c r="J572" s="251">
        <v>16.899999999999999</v>
      </c>
      <c r="K572" s="251">
        <v>268.2</v>
      </c>
      <c r="L572" s="250">
        <v>250</v>
      </c>
      <c r="M572" s="251">
        <v>9.1999999999999993</v>
      </c>
      <c r="N572" s="251">
        <v>10.199999999999999</v>
      </c>
      <c r="O572" s="251">
        <v>19.2</v>
      </c>
      <c r="P572" s="252">
        <v>291.89999999999998</v>
      </c>
      <c r="Q572" s="234"/>
    </row>
    <row r="573" spans="1:17" x14ac:dyDescent="0.25">
      <c r="A573" s="59" t="s">
        <v>140</v>
      </c>
      <c r="B573" s="194">
        <v>200</v>
      </c>
      <c r="C573" s="277">
        <v>0.3</v>
      </c>
      <c r="D573" s="277">
        <v>0.4</v>
      </c>
      <c r="E573" s="277">
        <v>15.6</v>
      </c>
      <c r="F573" s="277">
        <v>68.5</v>
      </c>
      <c r="G573" s="194">
        <v>200</v>
      </c>
      <c r="H573" s="277">
        <v>0.3</v>
      </c>
      <c r="I573" s="277">
        <v>0.4</v>
      </c>
      <c r="J573" s="277">
        <v>15.6</v>
      </c>
      <c r="K573" s="277">
        <v>68.5</v>
      </c>
      <c r="L573" s="194">
        <v>200</v>
      </c>
      <c r="M573" s="277">
        <v>0.3</v>
      </c>
      <c r="N573" s="277">
        <v>0.4</v>
      </c>
      <c r="O573" s="277">
        <v>15.6</v>
      </c>
      <c r="P573" s="277">
        <v>68.5</v>
      </c>
      <c r="Q573" s="234"/>
    </row>
    <row r="574" spans="1:17" ht="25.5" x14ac:dyDescent="0.25">
      <c r="A574" s="59" t="s">
        <v>144</v>
      </c>
      <c r="B574" s="194">
        <v>30</v>
      </c>
      <c r="C574" s="201">
        <v>2.2000000000000002</v>
      </c>
      <c r="D574" s="201">
        <v>0.3</v>
      </c>
      <c r="E574" s="201">
        <v>13.8</v>
      </c>
      <c r="F574" s="201">
        <v>67.5</v>
      </c>
      <c r="G574" s="194">
        <v>50</v>
      </c>
      <c r="H574" s="213">
        <v>3.7</v>
      </c>
      <c r="I574" s="201">
        <v>0.5</v>
      </c>
      <c r="J574" s="201">
        <v>22.9</v>
      </c>
      <c r="K574" s="201">
        <v>112.5</v>
      </c>
      <c r="L574" s="194">
        <v>50</v>
      </c>
      <c r="M574" s="201">
        <v>3.7</v>
      </c>
      <c r="N574" s="201">
        <v>0.5</v>
      </c>
      <c r="O574" s="201">
        <v>22.9</v>
      </c>
      <c r="P574" s="201">
        <v>112.5</v>
      </c>
      <c r="Q574" s="234"/>
    </row>
    <row r="575" spans="1:17" x14ac:dyDescent="0.25">
      <c r="A575" s="75" t="s">
        <v>5</v>
      </c>
      <c r="B575" s="194">
        <f t="shared" ref="B575:P575" si="38">SUM(B571:B574)</f>
        <v>490</v>
      </c>
      <c r="C575" s="213">
        <f t="shared" si="38"/>
        <v>10.199999999999999</v>
      </c>
      <c r="D575" s="213">
        <f t="shared" si="38"/>
        <v>11.000000000000002</v>
      </c>
      <c r="E575" s="213">
        <f t="shared" si="38"/>
        <v>44.900000000000006</v>
      </c>
      <c r="F575" s="213">
        <f t="shared" si="38"/>
        <v>419.9</v>
      </c>
      <c r="G575" s="194">
        <f t="shared" si="38"/>
        <v>550</v>
      </c>
      <c r="H575" s="213">
        <f t="shared" si="38"/>
        <v>12.5</v>
      </c>
      <c r="I575" s="213">
        <f t="shared" si="38"/>
        <v>12.299999999999999</v>
      </c>
      <c r="J575" s="213">
        <f t="shared" si="38"/>
        <v>58.199999999999996</v>
      </c>
      <c r="K575" s="213">
        <f t="shared" si="38"/>
        <v>492.9</v>
      </c>
      <c r="L575" s="194">
        <f t="shared" si="38"/>
        <v>600</v>
      </c>
      <c r="M575" s="213">
        <f t="shared" si="38"/>
        <v>14.399999999999999</v>
      </c>
      <c r="N575" s="213">
        <f t="shared" si="38"/>
        <v>14.299999999999999</v>
      </c>
      <c r="O575" s="213">
        <f t="shared" si="38"/>
        <v>61.3</v>
      </c>
      <c r="P575" s="213">
        <f t="shared" si="38"/>
        <v>520.9</v>
      </c>
      <c r="Q575" s="234"/>
    </row>
    <row r="576" spans="1:17" x14ac:dyDescent="0.25">
      <c r="A576" s="76" t="s">
        <v>24</v>
      </c>
      <c r="B576" s="214"/>
      <c r="C576" s="178">
        <f>C575*4/F575</f>
        <v>9.7165991902834009E-2</v>
      </c>
      <c r="D576" s="178">
        <f>D575*9/F575</f>
        <v>0.23577042152893551</v>
      </c>
      <c r="E576" s="178">
        <f>E575*4/F575</f>
        <v>0.4277208859252204</v>
      </c>
      <c r="F576" s="179">
        <f>F575/1700</f>
        <v>0.247</v>
      </c>
      <c r="G576" s="215"/>
      <c r="H576" s="178">
        <f>H575*4/K575</f>
        <v>0.10144045445323596</v>
      </c>
      <c r="I576" s="178">
        <f>I575*9/K575</f>
        <v>0.22458916615946439</v>
      </c>
      <c r="J576" s="178">
        <f>J575*4/K575</f>
        <v>0.47230675593426658</v>
      </c>
      <c r="K576" s="179">
        <f>K575/2000</f>
        <v>0.24645</v>
      </c>
      <c r="L576" s="215"/>
      <c r="M576" s="178">
        <f>M575*4/P575</f>
        <v>0.11057784603570742</v>
      </c>
      <c r="N576" s="178">
        <f>N575*9/P575</f>
        <v>0.24707237473603377</v>
      </c>
      <c r="O576" s="178">
        <f>O575*4/P575</f>
        <v>0.4707237473603379</v>
      </c>
      <c r="P576" s="179">
        <f>P575/2100</f>
        <v>0.24804761904761904</v>
      </c>
      <c r="Q576" s="234"/>
    </row>
    <row r="577" spans="1:17" x14ac:dyDescent="0.25">
      <c r="A577" s="74"/>
      <c r="B577" s="184"/>
      <c r="C577" s="192"/>
      <c r="D577" s="184"/>
      <c r="E577" s="184"/>
      <c r="F577" s="184"/>
      <c r="G577" s="184"/>
      <c r="H577" s="192"/>
      <c r="I577" s="184"/>
      <c r="J577" s="184"/>
      <c r="K577" s="184"/>
      <c r="L577" s="184"/>
      <c r="M577" s="192"/>
      <c r="N577" s="184"/>
      <c r="O577" s="184"/>
      <c r="P577" s="184"/>
      <c r="Q577" s="234"/>
    </row>
    <row r="578" spans="1:17" ht="25.5" x14ac:dyDescent="0.25">
      <c r="A578" s="194" t="s">
        <v>26</v>
      </c>
      <c r="B578" s="194" t="s">
        <v>32</v>
      </c>
      <c r="C578" s="194" t="s">
        <v>33</v>
      </c>
      <c r="D578" s="194" t="s">
        <v>34</v>
      </c>
      <c r="E578" s="194" t="s">
        <v>35</v>
      </c>
      <c r="F578" s="194" t="s">
        <v>36</v>
      </c>
      <c r="G578" s="194" t="s">
        <v>37</v>
      </c>
      <c r="H578" s="194" t="s">
        <v>38</v>
      </c>
      <c r="I578" s="194" t="s">
        <v>39</v>
      </c>
      <c r="J578" s="194" t="s">
        <v>40</v>
      </c>
      <c r="K578" s="194" t="s">
        <v>41</v>
      </c>
      <c r="L578" s="194" t="s">
        <v>42</v>
      </c>
      <c r="M578" s="184"/>
      <c r="N578" s="192"/>
      <c r="O578" s="192"/>
      <c r="P578" s="192"/>
      <c r="Q578" s="234"/>
    </row>
    <row r="579" spans="1:17" x14ac:dyDescent="0.25">
      <c r="A579" s="59" t="s">
        <v>27</v>
      </c>
      <c r="B579" s="232">
        <v>344.7</v>
      </c>
      <c r="C579" s="232">
        <v>0.4</v>
      </c>
      <c r="D579" s="232">
        <v>3.3</v>
      </c>
      <c r="E579" s="232">
        <v>15.3</v>
      </c>
      <c r="F579" s="232">
        <v>0.2</v>
      </c>
      <c r="G579" s="232">
        <v>0.1</v>
      </c>
      <c r="H579" s="232">
        <v>5.5</v>
      </c>
      <c r="I579" s="232">
        <v>0.3</v>
      </c>
      <c r="J579" s="232">
        <v>20</v>
      </c>
      <c r="K579" s="232">
        <v>1.7</v>
      </c>
      <c r="L579" s="232">
        <v>25.1</v>
      </c>
      <c r="M579" s="184"/>
      <c r="N579" s="234"/>
      <c r="O579" s="234"/>
      <c r="P579" s="234"/>
      <c r="Q579" s="234"/>
    </row>
    <row r="580" spans="1:17" x14ac:dyDescent="0.25">
      <c r="A580" s="59" t="s">
        <v>25</v>
      </c>
      <c r="B580" s="232">
        <v>414</v>
      </c>
      <c r="C580" s="232">
        <v>0.4</v>
      </c>
      <c r="D580" s="232">
        <v>3.3</v>
      </c>
      <c r="E580" s="232">
        <v>20.399999999999999</v>
      </c>
      <c r="F580" s="232">
        <v>0.4</v>
      </c>
      <c r="G580" s="232">
        <v>0.3</v>
      </c>
      <c r="H580" s="232">
        <v>7</v>
      </c>
      <c r="I580" s="232">
        <v>0.4</v>
      </c>
      <c r="J580" s="232">
        <v>35.299999999999997</v>
      </c>
      <c r="K580" s="232">
        <v>2.1</v>
      </c>
      <c r="L580" s="232">
        <v>27.7</v>
      </c>
      <c r="M580" s="184"/>
      <c r="N580" s="192"/>
      <c r="O580" s="192"/>
      <c r="P580" s="192"/>
      <c r="Q580" s="234"/>
    </row>
    <row r="581" spans="1:17" x14ac:dyDescent="0.25">
      <c r="A581" s="59" t="s">
        <v>28</v>
      </c>
      <c r="B581" s="232">
        <v>531.5</v>
      </c>
      <c r="C581" s="232">
        <v>0.5</v>
      </c>
      <c r="D581" s="232">
        <v>3.3</v>
      </c>
      <c r="E581" s="232">
        <v>146.80000000000001</v>
      </c>
      <c r="F581" s="232">
        <v>2.4</v>
      </c>
      <c r="G581" s="232">
        <v>2.4</v>
      </c>
      <c r="H581" s="232">
        <v>2.4</v>
      </c>
      <c r="I581" s="232">
        <v>2.4</v>
      </c>
      <c r="J581" s="232">
        <v>46.9</v>
      </c>
      <c r="K581" s="232">
        <v>2.4</v>
      </c>
      <c r="L581" s="232">
        <v>29.3</v>
      </c>
      <c r="M581" s="184"/>
      <c r="N581" s="234"/>
      <c r="O581" s="234"/>
      <c r="P581" s="234"/>
      <c r="Q581" s="234"/>
    </row>
    <row r="582" spans="1:17" ht="25.5" x14ac:dyDescent="0.25">
      <c r="A582" s="194" t="s">
        <v>29</v>
      </c>
      <c r="B582" s="194" t="s">
        <v>44</v>
      </c>
      <c r="C582" s="194" t="s">
        <v>45</v>
      </c>
      <c r="D582" s="194" t="s">
        <v>46</v>
      </c>
      <c r="E582" s="194" t="s">
        <v>47</v>
      </c>
      <c r="F582" s="194" t="s">
        <v>48</v>
      </c>
      <c r="G582" s="194" t="s">
        <v>49</v>
      </c>
      <c r="H582" s="183"/>
      <c r="I582" s="312" t="s">
        <v>43</v>
      </c>
      <c r="J582" s="311"/>
      <c r="K582" s="183"/>
      <c r="L582" s="184"/>
      <c r="M582" s="184"/>
      <c r="N582" s="191"/>
      <c r="O582" s="192"/>
      <c r="P582" s="192"/>
      <c r="Q582" s="234"/>
    </row>
    <row r="583" spans="1:17" x14ac:dyDescent="0.25">
      <c r="A583" s="59" t="s">
        <v>27</v>
      </c>
      <c r="B583" s="232">
        <v>60.6</v>
      </c>
      <c r="C583" s="232">
        <v>264.8</v>
      </c>
      <c r="D583" s="232">
        <v>60.5</v>
      </c>
      <c r="E583" s="232">
        <v>645.9</v>
      </c>
      <c r="F583" s="232">
        <v>6.8</v>
      </c>
      <c r="G583" s="232">
        <v>0.6</v>
      </c>
      <c r="H583" s="185"/>
      <c r="I583" s="310">
        <v>7.9</v>
      </c>
      <c r="J583" s="311"/>
      <c r="K583" s="183"/>
      <c r="L583" s="184"/>
      <c r="M583" s="184"/>
      <c r="N583" s="192"/>
      <c r="O583" s="192"/>
      <c r="P583" s="192"/>
      <c r="Q583" s="234"/>
    </row>
    <row r="584" spans="1:17" x14ac:dyDescent="0.25">
      <c r="A584" s="59" t="s">
        <v>25</v>
      </c>
      <c r="B584" s="232">
        <v>72.2</v>
      </c>
      <c r="C584" s="232">
        <v>308.10000000000002</v>
      </c>
      <c r="D584" s="232">
        <v>72.099999999999994</v>
      </c>
      <c r="E584" s="232">
        <v>737</v>
      </c>
      <c r="F584" s="232">
        <v>7.2</v>
      </c>
      <c r="G584" s="232">
        <v>0.8</v>
      </c>
      <c r="H584" s="185"/>
      <c r="I584" s="310">
        <v>9.6</v>
      </c>
      <c r="J584" s="311"/>
      <c r="K584" s="183"/>
      <c r="L584" s="184"/>
      <c r="M584" s="184"/>
      <c r="N584" s="191"/>
      <c r="O584" s="191"/>
      <c r="P584" s="191"/>
      <c r="Q584" s="234"/>
    </row>
    <row r="585" spans="1:17" x14ac:dyDescent="0.25">
      <c r="A585" s="59" t="s">
        <v>28</v>
      </c>
      <c r="B585" s="232">
        <v>75.099999999999994</v>
      </c>
      <c r="C585" s="232">
        <v>345.2</v>
      </c>
      <c r="D585" s="232">
        <v>75.099999999999994</v>
      </c>
      <c r="E585" s="232">
        <v>866.8</v>
      </c>
      <c r="F585" s="232">
        <v>8.9</v>
      </c>
      <c r="G585" s="232">
        <v>0.8</v>
      </c>
      <c r="H585" s="185"/>
      <c r="I585" s="310">
        <v>10</v>
      </c>
      <c r="J585" s="311"/>
      <c r="K585" s="183"/>
      <c r="L585" s="184"/>
      <c r="M585" s="184"/>
      <c r="N585" s="234"/>
      <c r="O585" s="234"/>
      <c r="P585" s="234"/>
      <c r="Q585" s="234"/>
    </row>
    <row r="586" spans="1:17" x14ac:dyDescent="0.25">
      <c r="A586" s="15" t="s">
        <v>31</v>
      </c>
      <c r="B586" s="11"/>
      <c r="C586" s="11"/>
      <c r="D586" s="11"/>
      <c r="E586" s="11"/>
      <c r="F586" s="11"/>
      <c r="G586" s="11"/>
      <c r="H586" s="28"/>
      <c r="I586" s="28"/>
      <c r="J586" s="28"/>
      <c r="K586" s="28"/>
      <c r="L586" s="28"/>
      <c r="M586" s="28"/>
      <c r="N586" s="28"/>
      <c r="O586" s="28"/>
      <c r="P586" s="4"/>
      <c r="Q586" s="4"/>
    </row>
    <row r="587" spans="1:17" x14ac:dyDescent="0.25">
      <c r="A587" s="4" t="s">
        <v>30</v>
      </c>
      <c r="B587" s="11"/>
      <c r="C587" s="11"/>
      <c r="D587" s="11"/>
      <c r="E587" s="11"/>
      <c r="F587" s="11"/>
      <c r="G587" s="11"/>
      <c r="H587" s="28"/>
      <c r="I587" s="28"/>
      <c r="J587" s="28"/>
      <c r="K587" s="28"/>
      <c r="L587" s="28"/>
      <c r="M587" s="28"/>
      <c r="N587" s="28"/>
      <c r="O587" s="28"/>
      <c r="P587" s="4"/>
      <c r="Q587" s="4"/>
    </row>
    <row r="588" spans="1:17" x14ac:dyDescent="0.25">
      <c r="A588" s="7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x14ac:dyDescent="0.25">
      <c r="A589" s="7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x14ac:dyDescent="0.25">
      <c r="A590" s="7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x14ac:dyDescent="0.25">
      <c r="A591" s="7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x14ac:dyDescent="0.25">
      <c r="A592" s="7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</sheetData>
  <mergeCells count="93">
    <mergeCell ref="I50:J50"/>
    <mergeCell ref="C1:E1"/>
    <mergeCell ref="B4:F4"/>
    <mergeCell ref="G4:K4"/>
    <mergeCell ref="L4:P4"/>
    <mergeCell ref="I18:J18"/>
    <mergeCell ref="I19:J19"/>
    <mergeCell ref="I20:J20"/>
    <mergeCell ref="I21:J21"/>
    <mergeCell ref="I47:J47"/>
    <mergeCell ref="I48:J48"/>
    <mergeCell ref="I49:J49"/>
    <mergeCell ref="I136:J136"/>
    <mergeCell ref="I77:J77"/>
    <mergeCell ref="I78:J78"/>
    <mergeCell ref="I79:J79"/>
    <mergeCell ref="I80:J80"/>
    <mergeCell ref="I107:J107"/>
    <mergeCell ref="I108:J108"/>
    <mergeCell ref="I109:J109"/>
    <mergeCell ref="I110:J110"/>
    <mergeCell ref="I133:J133"/>
    <mergeCell ref="I134:J134"/>
    <mergeCell ref="I135:J135"/>
    <mergeCell ref="I226:J226"/>
    <mergeCell ref="B152:F152"/>
    <mergeCell ref="G152:K152"/>
    <mergeCell ref="L152:P152"/>
    <mergeCell ref="I167:J167"/>
    <mergeCell ref="I168:J168"/>
    <mergeCell ref="I169:J169"/>
    <mergeCell ref="I170:J170"/>
    <mergeCell ref="I194:J194"/>
    <mergeCell ref="I195:J195"/>
    <mergeCell ref="I196:J196"/>
    <mergeCell ref="I197:J197"/>
    <mergeCell ref="B303:F303"/>
    <mergeCell ref="G303:K303"/>
    <mergeCell ref="I227:J227"/>
    <mergeCell ref="I228:J228"/>
    <mergeCell ref="I229:J229"/>
    <mergeCell ref="I256:J256"/>
    <mergeCell ref="I257:J257"/>
    <mergeCell ref="I258:J258"/>
    <mergeCell ref="I259:J259"/>
    <mergeCell ref="I284:J284"/>
    <mergeCell ref="I285:J285"/>
    <mergeCell ref="I286:J286"/>
    <mergeCell ref="I287:J287"/>
    <mergeCell ref="L450:P450"/>
    <mergeCell ref="I376:J376"/>
    <mergeCell ref="I403:J403"/>
    <mergeCell ref="I433:J433"/>
    <mergeCell ref="I434:J434"/>
    <mergeCell ref="L303:P303"/>
    <mergeCell ref="I317:J317"/>
    <mergeCell ref="I318:J318"/>
    <mergeCell ref="I319:J319"/>
    <mergeCell ref="I320:J320"/>
    <mergeCell ref="I375:J375"/>
    <mergeCell ref="I344:J344"/>
    <mergeCell ref="I345:J345"/>
    <mergeCell ref="I346:J346"/>
    <mergeCell ref="B450:F450"/>
    <mergeCell ref="G450:K450"/>
    <mergeCell ref="I347:J347"/>
    <mergeCell ref="I373:J373"/>
    <mergeCell ref="I374:J374"/>
    <mergeCell ref="I404:J404"/>
    <mergeCell ref="I405:J405"/>
    <mergeCell ref="I406:J406"/>
    <mergeCell ref="I431:J431"/>
    <mergeCell ref="I432:J432"/>
    <mergeCell ref="I526:J526"/>
    <mergeCell ref="I464:J464"/>
    <mergeCell ref="I465:J465"/>
    <mergeCell ref="I466:J466"/>
    <mergeCell ref="I523:J523"/>
    <mergeCell ref="I524:J524"/>
    <mergeCell ref="I525:J525"/>
    <mergeCell ref="I467:J467"/>
    <mergeCell ref="I491:J491"/>
    <mergeCell ref="I493:J493"/>
    <mergeCell ref="I494:J494"/>
    <mergeCell ref="I492:J492"/>
    <mergeCell ref="I585:J585"/>
    <mergeCell ref="I554:J554"/>
    <mergeCell ref="I555:J555"/>
    <mergeCell ref="I556:J556"/>
    <mergeCell ref="I557:J557"/>
    <mergeCell ref="I582:J582"/>
    <mergeCell ref="I583:J583"/>
    <mergeCell ref="I584:J58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Лето осень</vt:lpstr>
      <vt:lpstr>Зима весна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ВЕРОНИКА</dc:creator>
  <cp:lastModifiedBy>admin</cp:lastModifiedBy>
  <cp:lastPrinted>2025-11-06T04:34:27Z</cp:lastPrinted>
  <dcterms:created xsi:type="dcterms:W3CDTF">2023-10-06T16:10:51Z</dcterms:created>
  <dcterms:modified xsi:type="dcterms:W3CDTF">2026-08-27T11:40:26Z</dcterms:modified>
</cp:coreProperties>
</file>