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F14DF4E-E55E-4997-8EB0-03895BF16A8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ізбе-2026 каз " sheetId="18" r:id="rId1"/>
    <sheet name="Перечень-2026 рус" sheetId="19" r:id="rId2"/>
  </sheets>
  <definedNames>
    <definedName name="_xlnm.Print_Titles" localSheetId="0">'Тізбе-2026 каз '!$8:$10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9" l="1"/>
  <c r="E273" i="19"/>
  <c r="C273" i="19"/>
  <c r="R271" i="19"/>
  <c r="Q271" i="19"/>
  <c r="P271" i="19"/>
  <c r="O271" i="19"/>
  <c r="N271" i="19"/>
  <c r="M271" i="19"/>
  <c r="L271" i="19"/>
  <c r="S270" i="19"/>
  <c r="S271" i="19" s="1"/>
  <c r="R269" i="19"/>
  <c r="Q269" i="19"/>
  <c r="P269" i="19"/>
  <c r="O269" i="19"/>
  <c r="N269" i="19"/>
  <c r="M269" i="19"/>
  <c r="L269" i="19"/>
  <c r="S268" i="19"/>
  <c r="S269" i="19" s="1"/>
  <c r="R267" i="19"/>
  <c r="Q267" i="19"/>
  <c r="P267" i="19"/>
  <c r="O267" i="19"/>
  <c r="N267" i="19"/>
  <c r="M267" i="19"/>
  <c r="L267" i="19"/>
  <c r="S266" i="19"/>
  <c r="S267" i="19" s="1"/>
  <c r="R265" i="19"/>
  <c r="R272" i="19" s="1"/>
  <c r="Q265" i="19"/>
  <c r="Q272" i="19" s="1"/>
  <c r="P265" i="19"/>
  <c r="P272" i="19" s="1"/>
  <c r="O265" i="19"/>
  <c r="O272" i="19" s="1"/>
  <c r="N265" i="19"/>
  <c r="N272" i="19" s="1"/>
  <c r="M265" i="19"/>
  <c r="M272" i="19" s="1"/>
  <c r="L265" i="19"/>
  <c r="L272" i="19" s="1"/>
  <c r="S264" i="19"/>
  <c r="S265" i="19" s="1"/>
  <c r="S272" i="19" s="1"/>
  <c r="R262" i="19"/>
  <c r="Q262" i="19"/>
  <c r="P262" i="19"/>
  <c r="O262" i="19"/>
  <c r="N262" i="19"/>
  <c r="M262" i="19"/>
  <c r="L262" i="19"/>
  <c r="S261" i="19"/>
  <c r="S262" i="19" s="1"/>
  <c r="R260" i="19"/>
  <c r="Q260" i="19"/>
  <c r="Q263" i="19" s="1"/>
  <c r="P260" i="19"/>
  <c r="P263" i="19" s="1"/>
  <c r="O260" i="19"/>
  <c r="N260" i="19"/>
  <c r="M260" i="19"/>
  <c r="M263" i="19" s="1"/>
  <c r="L260" i="19"/>
  <c r="L263" i="19" s="1"/>
  <c r="S259" i="19"/>
  <c r="S258" i="19"/>
  <c r="S257" i="19"/>
  <c r="S256" i="19"/>
  <c r="S255" i="19"/>
  <c r="S254" i="19"/>
  <c r="S253" i="19"/>
  <c r="S252" i="19"/>
  <c r="S251" i="19"/>
  <c r="S250" i="19"/>
  <c r="S249" i="19"/>
  <c r="S248" i="19"/>
  <c r="S247" i="19"/>
  <c r="S246" i="19"/>
  <c r="S245" i="19"/>
  <c r="S244" i="19"/>
  <c r="S243" i="19"/>
  <c r="S242" i="19"/>
  <c r="S241" i="19"/>
  <c r="S240" i="19"/>
  <c r="S239" i="19"/>
  <c r="S238" i="19"/>
  <c r="S237" i="19"/>
  <c r="S236" i="19"/>
  <c r="S235" i="19"/>
  <c r="S234" i="19"/>
  <c r="S233" i="19"/>
  <c r="S232" i="19"/>
  <c r="S231" i="19"/>
  <c r="S230" i="19"/>
  <c r="S229" i="19"/>
  <c r="S228" i="19"/>
  <c r="R226" i="19"/>
  <c r="Q226" i="19"/>
  <c r="P226" i="19"/>
  <c r="O226" i="19"/>
  <c r="N226" i="19"/>
  <c r="M226" i="19"/>
  <c r="L226" i="19"/>
  <c r="S225" i="19"/>
  <c r="S224" i="19"/>
  <c r="R223" i="19"/>
  <c r="Q223" i="19"/>
  <c r="P223" i="19"/>
  <c r="O223" i="19"/>
  <c r="N223" i="19"/>
  <c r="M223" i="19"/>
  <c r="L223" i="19"/>
  <c r="S222" i="19"/>
  <c r="S223" i="19" s="1"/>
  <c r="R221" i="19"/>
  <c r="Q221" i="19"/>
  <c r="P221" i="19"/>
  <c r="O221" i="19"/>
  <c r="N221" i="19"/>
  <c r="M221" i="19"/>
  <c r="L221" i="19"/>
  <c r="S220" i="19"/>
  <c r="S219" i="19"/>
  <c r="R218" i="19"/>
  <c r="Q218" i="19"/>
  <c r="P218" i="19"/>
  <c r="O218" i="19"/>
  <c r="N218" i="19"/>
  <c r="M218" i="19"/>
  <c r="L218" i="19"/>
  <c r="S217" i="19"/>
  <c r="S216" i="19"/>
  <c r="R215" i="19"/>
  <c r="Q215" i="19"/>
  <c r="P215" i="19"/>
  <c r="O215" i="19"/>
  <c r="N215" i="19"/>
  <c r="M215" i="19"/>
  <c r="L215" i="19"/>
  <c r="S214" i="19"/>
  <c r="S215" i="19" s="1"/>
  <c r="R213" i="19"/>
  <c r="Q213" i="19"/>
  <c r="P213" i="19"/>
  <c r="O213" i="19"/>
  <c r="N213" i="19"/>
  <c r="M213" i="19"/>
  <c r="L213" i="19"/>
  <c r="S212" i="19"/>
  <c r="S213" i="19" s="1"/>
  <c r="R211" i="19"/>
  <c r="Q211" i="19"/>
  <c r="P211" i="19"/>
  <c r="O211" i="19"/>
  <c r="N211" i="19"/>
  <c r="M211" i="19"/>
  <c r="L211" i="19"/>
  <c r="S210" i="19"/>
  <c r="S209" i="19"/>
  <c r="R208" i="19"/>
  <c r="Q208" i="19"/>
  <c r="P208" i="19"/>
  <c r="O208" i="19"/>
  <c r="N208" i="19"/>
  <c r="M208" i="19"/>
  <c r="L208" i="19"/>
  <c r="S207" i="19"/>
  <c r="S208" i="19" s="1"/>
  <c r="R205" i="19"/>
  <c r="Q205" i="19"/>
  <c r="P205" i="19"/>
  <c r="O205" i="19"/>
  <c r="N205" i="19"/>
  <c r="M205" i="19"/>
  <c r="L205" i="19"/>
  <c r="S204" i="19"/>
  <c r="S205" i="19" s="1"/>
  <c r="R203" i="19"/>
  <c r="Q203" i="19"/>
  <c r="P203" i="19"/>
  <c r="O203" i="19"/>
  <c r="N203" i="19"/>
  <c r="M203" i="19"/>
  <c r="L203" i="19"/>
  <c r="S202" i="19"/>
  <c r="S203" i="19" s="1"/>
  <c r="R201" i="19"/>
  <c r="Q201" i="19"/>
  <c r="P201" i="19"/>
  <c r="O201" i="19"/>
  <c r="N201" i="19"/>
  <c r="M201" i="19"/>
  <c r="L201" i="19"/>
  <c r="S200" i="19"/>
  <c r="S201" i="19" s="1"/>
  <c r="R199" i="19"/>
  <c r="Q199" i="19"/>
  <c r="P199" i="19"/>
  <c r="O199" i="19"/>
  <c r="N199" i="19"/>
  <c r="M199" i="19"/>
  <c r="L199" i="19"/>
  <c r="S198" i="19"/>
  <c r="S199" i="19" s="1"/>
  <c r="R197" i="19"/>
  <c r="R206" i="19" s="1"/>
  <c r="Q197" i="19"/>
  <c r="Q206" i="19" s="1"/>
  <c r="P197" i="19"/>
  <c r="P206" i="19" s="1"/>
  <c r="O197" i="19"/>
  <c r="O206" i="19" s="1"/>
  <c r="N197" i="19"/>
  <c r="N206" i="19" s="1"/>
  <c r="M197" i="19"/>
  <c r="M206" i="19" s="1"/>
  <c r="L197" i="19"/>
  <c r="L206" i="19" s="1"/>
  <c r="S196" i="19"/>
  <c r="S197" i="19" s="1"/>
  <c r="S206" i="19" s="1"/>
  <c r="E195" i="19"/>
  <c r="C195" i="19"/>
  <c r="R194" i="19"/>
  <c r="Q194" i="19"/>
  <c r="P194" i="19"/>
  <c r="O194" i="19"/>
  <c r="N194" i="19"/>
  <c r="M194" i="19"/>
  <c r="S193" i="19"/>
  <c r="S194" i="19" s="1"/>
  <c r="R191" i="19"/>
  <c r="Q191" i="19"/>
  <c r="P191" i="19"/>
  <c r="O191" i="19"/>
  <c r="N191" i="19"/>
  <c r="M191" i="19"/>
  <c r="L191" i="19"/>
  <c r="S190" i="19"/>
  <c r="S191" i="19" s="1"/>
  <c r="R189" i="19"/>
  <c r="Q189" i="19"/>
  <c r="P189" i="19"/>
  <c r="O189" i="19"/>
  <c r="N189" i="19"/>
  <c r="M189" i="19"/>
  <c r="L189" i="19"/>
  <c r="S188" i="19"/>
  <c r="S189" i="19" s="1"/>
  <c r="R187" i="19"/>
  <c r="Q187" i="19"/>
  <c r="P187" i="19"/>
  <c r="O187" i="19"/>
  <c r="N187" i="19"/>
  <c r="M187" i="19"/>
  <c r="L187" i="19"/>
  <c r="S186" i="19"/>
  <c r="S187" i="19" s="1"/>
  <c r="R185" i="19"/>
  <c r="Q185" i="19"/>
  <c r="P185" i="19"/>
  <c r="O185" i="19"/>
  <c r="N185" i="19"/>
  <c r="M185" i="19"/>
  <c r="L185" i="19"/>
  <c r="S184" i="19"/>
  <c r="S185" i="19" s="1"/>
  <c r="R183" i="19"/>
  <c r="Q183" i="19"/>
  <c r="P183" i="19"/>
  <c r="O183" i="19"/>
  <c r="N183" i="19"/>
  <c r="M183" i="19"/>
  <c r="L183" i="19"/>
  <c r="S182" i="19"/>
  <c r="S183" i="19" s="1"/>
  <c r="R181" i="19"/>
  <c r="Q181" i="19"/>
  <c r="P181" i="19"/>
  <c r="O181" i="19"/>
  <c r="N181" i="19"/>
  <c r="M181" i="19"/>
  <c r="L181" i="19"/>
  <c r="S180" i="19"/>
  <c r="S181" i="19" s="1"/>
  <c r="R179" i="19"/>
  <c r="R192" i="19" s="1"/>
  <c r="Q179" i="19"/>
  <c r="Q192" i="19" s="1"/>
  <c r="P179" i="19"/>
  <c r="P192" i="19" s="1"/>
  <c r="O179" i="19"/>
  <c r="N179" i="19"/>
  <c r="N192" i="19" s="1"/>
  <c r="M179" i="19"/>
  <c r="M192" i="19" s="1"/>
  <c r="L179" i="19"/>
  <c r="L192" i="19" s="1"/>
  <c r="S178" i="19"/>
  <c r="S179" i="19" s="1"/>
  <c r="S192" i="19" s="1"/>
  <c r="R177" i="19"/>
  <c r="Q177" i="19"/>
  <c r="P177" i="19"/>
  <c r="O177" i="19"/>
  <c r="N177" i="19"/>
  <c r="N195" i="19" s="1"/>
  <c r="M177" i="19"/>
  <c r="L177" i="19"/>
  <c r="L195" i="19" s="1"/>
  <c r="S176" i="19"/>
  <c r="S175" i="19"/>
  <c r="S174" i="19"/>
  <c r="E173" i="19"/>
  <c r="C173" i="19"/>
  <c r="R171" i="19"/>
  <c r="Q171" i="19"/>
  <c r="P171" i="19"/>
  <c r="O171" i="19"/>
  <c r="N171" i="19"/>
  <c r="M171" i="19"/>
  <c r="L171" i="19"/>
  <c r="S170" i="19"/>
  <c r="S169" i="19"/>
  <c r="S168" i="19"/>
  <c r="S167" i="19"/>
  <c r="R166" i="19"/>
  <c r="Q166" i="19"/>
  <c r="P166" i="19"/>
  <c r="O166" i="19"/>
  <c r="N166" i="19"/>
  <c r="M166" i="19"/>
  <c r="L166" i="19"/>
  <c r="S165" i="19"/>
  <c r="S164" i="19"/>
  <c r="S163" i="19"/>
  <c r="S162" i="19"/>
  <c r="S161" i="19"/>
  <c r="R160" i="19"/>
  <c r="Q160" i="19"/>
  <c r="P160" i="19"/>
  <c r="O160" i="19"/>
  <c r="N160" i="19"/>
  <c r="M160" i="19"/>
  <c r="L160" i="19"/>
  <c r="S159" i="19"/>
  <c r="S158" i="19"/>
  <c r="S157" i="19"/>
  <c r="S156" i="19"/>
  <c r="S155" i="19"/>
  <c r="S154" i="19"/>
  <c r="S153" i="19"/>
  <c r="S152" i="19"/>
  <c r="S151" i="19"/>
  <c r="S150" i="19"/>
  <c r="S149" i="19"/>
  <c r="S148" i="19"/>
  <c r="S147" i="19"/>
  <c r="S146" i="19"/>
  <c r="S145" i="19"/>
  <c r="S144" i="19"/>
  <c r="S143" i="19"/>
  <c r="S142" i="19"/>
  <c r="R140" i="19"/>
  <c r="R141" i="19" s="1"/>
  <c r="Q140" i="19"/>
  <c r="Q141" i="19" s="1"/>
  <c r="P140" i="19"/>
  <c r="P141" i="19" s="1"/>
  <c r="O140" i="19"/>
  <c r="O141" i="19" s="1"/>
  <c r="N140" i="19"/>
  <c r="N141" i="19" s="1"/>
  <c r="M140" i="19"/>
  <c r="M141" i="19" s="1"/>
  <c r="L140" i="19"/>
  <c r="L141" i="19" s="1"/>
  <c r="S139" i="19"/>
  <c r="S140" i="19" s="1"/>
  <c r="S141" i="19" s="1"/>
  <c r="R137" i="19"/>
  <c r="Q137" i="19"/>
  <c r="P137" i="19"/>
  <c r="O137" i="19"/>
  <c r="N137" i="19"/>
  <c r="M137" i="19"/>
  <c r="L137" i="19"/>
  <c r="S136" i="19"/>
  <c r="S135" i="19"/>
  <c r="S134" i="19"/>
  <c r="R133" i="19"/>
  <c r="Q133" i="19"/>
  <c r="P133" i="19"/>
  <c r="O133" i="19"/>
  <c r="N133" i="19"/>
  <c r="M133" i="19"/>
  <c r="L133" i="19"/>
  <c r="S132" i="19"/>
  <c r="S131" i="19"/>
  <c r="S130" i="19"/>
  <c r="R129" i="19"/>
  <c r="Q129" i="19"/>
  <c r="P129" i="19"/>
  <c r="O129" i="19"/>
  <c r="N129" i="19"/>
  <c r="M129" i="19"/>
  <c r="L129" i="19"/>
  <c r="S128" i="19"/>
  <c r="S127" i="19"/>
  <c r="S126" i="19"/>
  <c r="R125" i="19"/>
  <c r="Q125" i="19"/>
  <c r="P125" i="19"/>
  <c r="O125" i="19"/>
  <c r="N125" i="19"/>
  <c r="M125" i="19"/>
  <c r="L125" i="19"/>
  <c r="S124" i="19"/>
  <c r="S123" i="19"/>
  <c r="S122" i="19"/>
  <c r="R121" i="19"/>
  <c r="Q121" i="19"/>
  <c r="P121" i="19"/>
  <c r="O121" i="19"/>
  <c r="N121" i="19"/>
  <c r="M121" i="19"/>
  <c r="L121" i="19"/>
  <c r="S120" i="19"/>
  <c r="S119" i="19"/>
  <c r="S118" i="19"/>
  <c r="R117" i="19"/>
  <c r="Q117" i="19"/>
  <c r="P117" i="19"/>
  <c r="O117" i="19"/>
  <c r="N117" i="19"/>
  <c r="M117" i="19"/>
  <c r="L117" i="19"/>
  <c r="S116" i="19"/>
  <c r="S115" i="19"/>
  <c r="S114" i="19"/>
  <c r="R113" i="19"/>
  <c r="Q113" i="19"/>
  <c r="P113" i="19"/>
  <c r="O113" i="19"/>
  <c r="N113" i="19"/>
  <c r="M113" i="19"/>
  <c r="L113" i="19"/>
  <c r="S112" i="19"/>
  <c r="S111" i="19"/>
  <c r="S110" i="19"/>
  <c r="R109" i="19"/>
  <c r="Q109" i="19"/>
  <c r="P109" i="19"/>
  <c r="O109" i="19"/>
  <c r="N109" i="19"/>
  <c r="M109" i="19"/>
  <c r="L109" i="19"/>
  <c r="S108" i="19"/>
  <c r="S107" i="19"/>
  <c r="S106" i="19"/>
  <c r="R105" i="19"/>
  <c r="Q105" i="19"/>
  <c r="P105" i="19"/>
  <c r="O105" i="19"/>
  <c r="N105" i="19"/>
  <c r="M105" i="19"/>
  <c r="L105" i="19"/>
  <c r="S104" i="19"/>
  <c r="S103" i="19"/>
  <c r="S102" i="19"/>
  <c r="R101" i="19"/>
  <c r="Q101" i="19"/>
  <c r="P101" i="19"/>
  <c r="O101" i="19"/>
  <c r="N101" i="19"/>
  <c r="M101" i="19"/>
  <c r="L101" i="19"/>
  <c r="S100" i="19"/>
  <c r="S99" i="19"/>
  <c r="S98" i="19"/>
  <c r="R97" i="19"/>
  <c r="Q97" i="19"/>
  <c r="P97" i="19"/>
  <c r="O97" i="19"/>
  <c r="N97" i="19"/>
  <c r="M97" i="19"/>
  <c r="L97" i="19"/>
  <c r="S96" i="19"/>
  <c r="S95" i="19"/>
  <c r="S94" i="19"/>
  <c r="R93" i="19"/>
  <c r="Q93" i="19"/>
  <c r="P93" i="19"/>
  <c r="O93" i="19"/>
  <c r="N93" i="19"/>
  <c r="M93" i="19"/>
  <c r="L93" i="19"/>
  <c r="S92" i="19"/>
  <c r="S91" i="19"/>
  <c r="S90" i="19"/>
  <c r="S89" i="19"/>
  <c r="R88" i="19"/>
  <c r="Q88" i="19"/>
  <c r="P88" i="19"/>
  <c r="O88" i="19"/>
  <c r="N88" i="19"/>
  <c r="M88" i="19"/>
  <c r="L88" i="19"/>
  <c r="S87" i="19"/>
  <c r="S86" i="19"/>
  <c r="S85" i="19"/>
  <c r="R84" i="19"/>
  <c r="Q84" i="19"/>
  <c r="P84" i="19"/>
  <c r="O84" i="19"/>
  <c r="N84" i="19"/>
  <c r="M84" i="19"/>
  <c r="L84" i="19"/>
  <c r="S83" i="19"/>
  <c r="S82" i="19"/>
  <c r="S81" i="19"/>
  <c r="R80" i="19"/>
  <c r="Q80" i="19"/>
  <c r="P80" i="19"/>
  <c r="O80" i="19"/>
  <c r="N80" i="19"/>
  <c r="M80" i="19"/>
  <c r="L80" i="19"/>
  <c r="S79" i="19"/>
  <c r="S78" i="19"/>
  <c r="S77" i="19"/>
  <c r="R76" i="19"/>
  <c r="Q76" i="19"/>
  <c r="P76" i="19"/>
  <c r="O76" i="19"/>
  <c r="N76" i="19"/>
  <c r="M76" i="19"/>
  <c r="L76" i="19"/>
  <c r="S75" i="19"/>
  <c r="S74" i="19"/>
  <c r="S73" i="19"/>
  <c r="S72" i="19"/>
  <c r="E71" i="19"/>
  <c r="C71" i="19"/>
  <c r="R69" i="19"/>
  <c r="Q69" i="19"/>
  <c r="P69" i="19"/>
  <c r="O69" i="19"/>
  <c r="N69" i="19"/>
  <c r="M69" i="19"/>
  <c r="L69" i="19"/>
  <c r="S68" i="19"/>
  <c r="S69" i="19" s="1"/>
  <c r="R67" i="19"/>
  <c r="Q67" i="19"/>
  <c r="P67" i="19"/>
  <c r="O67" i="19"/>
  <c r="N67" i="19"/>
  <c r="M67" i="19"/>
  <c r="L67" i="19"/>
  <c r="S66" i="19"/>
  <c r="S67" i="19" s="1"/>
  <c r="R65" i="19"/>
  <c r="Q65" i="19"/>
  <c r="P65" i="19"/>
  <c r="O65" i="19"/>
  <c r="N65" i="19"/>
  <c r="M65" i="19"/>
  <c r="L65" i="19"/>
  <c r="S64" i="19"/>
  <c r="S63" i="19"/>
  <c r="S62" i="19"/>
  <c r="S61" i="19"/>
  <c r="S60" i="19"/>
  <c r="R58" i="19"/>
  <c r="R59" i="19" s="1"/>
  <c r="Q58" i="19"/>
  <c r="Q59" i="19" s="1"/>
  <c r="P58" i="19"/>
  <c r="P59" i="19" s="1"/>
  <c r="O58" i="19"/>
  <c r="O59" i="19" s="1"/>
  <c r="N58" i="19"/>
  <c r="N59" i="19" s="1"/>
  <c r="M58" i="19"/>
  <c r="M59" i="19" s="1"/>
  <c r="L58" i="19"/>
  <c r="L59" i="19" s="1"/>
  <c r="S57" i="19"/>
  <c r="S56" i="19"/>
  <c r="S55" i="19"/>
  <c r="S54" i="19"/>
  <c r="S53" i="19"/>
  <c r="S52" i="19"/>
  <c r="S51" i="19"/>
  <c r="S50" i="19"/>
  <c r="S49" i="19"/>
  <c r="S48" i="19"/>
  <c r="S47" i="19"/>
  <c r="S46" i="19"/>
  <c r="S45" i="19"/>
  <c r="S44" i="19"/>
  <c r="S43" i="19"/>
  <c r="S42" i="19"/>
  <c r="S41" i="19"/>
  <c r="S40" i="19"/>
  <c r="S39" i="19"/>
  <c r="S38" i="19"/>
  <c r="S37" i="19"/>
  <c r="S36" i="19"/>
  <c r="S35" i="19"/>
  <c r="S34" i="19"/>
  <c r="S33" i="19"/>
  <c r="S32" i="19"/>
  <c r="S31" i="19"/>
  <c r="S30" i="19"/>
  <c r="R28" i="19"/>
  <c r="Q28" i="19"/>
  <c r="P28" i="19"/>
  <c r="O28" i="19"/>
  <c r="N28" i="19"/>
  <c r="M28" i="19"/>
  <c r="L28" i="19"/>
  <c r="S27" i="19"/>
  <c r="S26" i="19"/>
  <c r="R25" i="19"/>
  <c r="Q25" i="19"/>
  <c r="P25" i="19"/>
  <c r="O25" i="19"/>
  <c r="N25" i="19"/>
  <c r="M25" i="19"/>
  <c r="L25" i="19"/>
  <c r="S24" i="19"/>
  <c r="S23" i="19"/>
  <c r="R22" i="19"/>
  <c r="Q22" i="19"/>
  <c r="P22" i="19"/>
  <c r="O22" i="19"/>
  <c r="N22" i="19"/>
  <c r="M22" i="19"/>
  <c r="L22" i="19"/>
  <c r="S21" i="19"/>
  <c r="S20" i="19"/>
  <c r="S19" i="19"/>
  <c r="R18" i="19"/>
  <c r="Q18" i="19"/>
  <c r="P18" i="19"/>
  <c r="O18" i="19"/>
  <c r="N18" i="19"/>
  <c r="M18" i="19"/>
  <c r="L18" i="19"/>
  <c r="S17" i="19"/>
  <c r="S16" i="19"/>
  <c r="R15" i="19"/>
  <c r="Q15" i="19"/>
  <c r="P15" i="19"/>
  <c r="O15" i="19"/>
  <c r="N15" i="19"/>
  <c r="M15" i="19"/>
  <c r="L15" i="19"/>
  <c r="S14" i="19"/>
  <c r="S13" i="19"/>
  <c r="R12" i="19"/>
  <c r="Q12" i="19"/>
  <c r="P12" i="19"/>
  <c r="O12" i="19"/>
  <c r="N12" i="19"/>
  <c r="M12" i="19"/>
  <c r="L12" i="19"/>
  <c r="S11" i="19"/>
  <c r="S12" i="19" s="1"/>
  <c r="R271" i="18"/>
  <c r="Q271" i="18"/>
  <c r="P271" i="18"/>
  <c r="O271" i="18"/>
  <c r="N271" i="18"/>
  <c r="M271" i="18"/>
  <c r="L271" i="18"/>
  <c r="S270" i="18"/>
  <c r="S271" i="18" s="1"/>
  <c r="R269" i="18"/>
  <c r="Q269" i="18"/>
  <c r="P269" i="18"/>
  <c r="O269" i="18"/>
  <c r="N269" i="18"/>
  <c r="M269" i="18"/>
  <c r="L269" i="18"/>
  <c r="S268" i="18"/>
  <c r="S269" i="18" s="1"/>
  <c r="R267" i="18"/>
  <c r="Q267" i="18"/>
  <c r="P267" i="18"/>
  <c r="O267" i="18"/>
  <c r="N267" i="18"/>
  <c r="M267" i="18"/>
  <c r="L267" i="18"/>
  <c r="S266" i="18"/>
  <c r="S267" i="18" s="1"/>
  <c r="R265" i="18"/>
  <c r="Q265" i="18"/>
  <c r="Q272" i="18" s="1"/>
  <c r="P265" i="18"/>
  <c r="O265" i="18"/>
  <c r="O272" i="18" s="1"/>
  <c r="N265" i="18"/>
  <c r="M265" i="18"/>
  <c r="M272" i="18" s="1"/>
  <c r="L265" i="18"/>
  <c r="S264" i="18"/>
  <c r="S265" i="18" s="1"/>
  <c r="S272" i="18" s="1"/>
  <c r="R262" i="18"/>
  <c r="Q262" i="18"/>
  <c r="P262" i="18"/>
  <c r="O262" i="18"/>
  <c r="N262" i="18"/>
  <c r="M262" i="18"/>
  <c r="L262" i="18"/>
  <c r="S261" i="18"/>
  <c r="S262" i="18" s="1"/>
  <c r="R260" i="18"/>
  <c r="Q260" i="18"/>
  <c r="Q263" i="18" s="1"/>
  <c r="P260" i="18"/>
  <c r="O260" i="18"/>
  <c r="O263" i="18" s="1"/>
  <c r="N260" i="18"/>
  <c r="M260" i="18"/>
  <c r="M263" i="18" s="1"/>
  <c r="L260" i="18"/>
  <c r="S259" i="18"/>
  <c r="S258" i="18"/>
  <c r="S257" i="18"/>
  <c r="S256" i="18"/>
  <c r="S255" i="18"/>
  <c r="S254" i="18"/>
  <c r="S253" i="18"/>
  <c r="S252" i="18"/>
  <c r="S251" i="18"/>
  <c r="S250" i="18"/>
  <c r="S249" i="18"/>
  <c r="S248" i="18"/>
  <c r="S247" i="18"/>
  <c r="S246" i="18"/>
  <c r="S245" i="18"/>
  <c r="S244" i="18"/>
  <c r="S243" i="18"/>
  <c r="S242" i="18"/>
  <c r="S241" i="18"/>
  <c r="S240" i="18"/>
  <c r="S239" i="18"/>
  <c r="S238" i="18"/>
  <c r="S237" i="18"/>
  <c r="S236" i="18"/>
  <c r="S235" i="18"/>
  <c r="S234" i="18"/>
  <c r="S233" i="18"/>
  <c r="S232" i="18"/>
  <c r="S231" i="18"/>
  <c r="S230" i="18"/>
  <c r="S229" i="18"/>
  <c r="S228" i="18"/>
  <c r="R226" i="18"/>
  <c r="Q226" i="18"/>
  <c r="P226" i="18"/>
  <c r="O226" i="18"/>
  <c r="N226" i="18"/>
  <c r="M226" i="18"/>
  <c r="L226" i="18"/>
  <c r="S225" i="18"/>
  <c r="S224" i="18"/>
  <c r="R223" i="18"/>
  <c r="Q223" i="18"/>
  <c r="P223" i="18"/>
  <c r="O223" i="18"/>
  <c r="N223" i="18"/>
  <c r="M223" i="18"/>
  <c r="L223" i="18"/>
  <c r="S222" i="18"/>
  <c r="S223" i="18" s="1"/>
  <c r="R221" i="18"/>
  <c r="Q221" i="18"/>
  <c r="P221" i="18"/>
  <c r="O221" i="18"/>
  <c r="N221" i="18"/>
  <c r="M221" i="18"/>
  <c r="L221" i="18"/>
  <c r="S220" i="18"/>
  <c r="S219" i="18"/>
  <c r="R218" i="18"/>
  <c r="Q218" i="18"/>
  <c r="P218" i="18"/>
  <c r="O218" i="18"/>
  <c r="N218" i="18"/>
  <c r="M218" i="18"/>
  <c r="L218" i="18"/>
  <c r="S217" i="18"/>
  <c r="S216" i="18"/>
  <c r="R215" i="18"/>
  <c r="Q215" i="18"/>
  <c r="P215" i="18"/>
  <c r="O215" i="18"/>
  <c r="N215" i="18"/>
  <c r="M215" i="18"/>
  <c r="L215" i="18"/>
  <c r="S214" i="18"/>
  <c r="S215" i="18" s="1"/>
  <c r="R213" i="18"/>
  <c r="Q213" i="18"/>
  <c r="P213" i="18"/>
  <c r="O213" i="18"/>
  <c r="N213" i="18"/>
  <c r="M213" i="18"/>
  <c r="L213" i="18"/>
  <c r="S212" i="18"/>
  <c r="S213" i="18" s="1"/>
  <c r="R211" i="18"/>
  <c r="Q211" i="18"/>
  <c r="P211" i="18"/>
  <c r="O211" i="18"/>
  <c r="N211" i="18"/>
  <c r="M211" i="18"/>
  <c r="L211" i="18"/>
  <c r="S210" i="18"/>
  <c r="S209" i="18"/>
  <c r="R208" i="18"/>
  <c r="Q208" i="18"/>
  <c r="P208" i="18"/>
  <c r="O208" i="18"/>
  <c r="N208" i="18"/>
  <c r="M208" i="18"/>
  <c r="L208" i="18"/>
  <c r="S207" i="18"/>
  <c r="S208" i="18" s="1"/>
  <c r="R205" i="18"/>
  <c r="Q205" i="18"/>
  <c r="P205" i="18"/>
  <c r="O205" i="18"/>
  <c r="N205" i="18"/>
  <c r="M205" i="18"/>
  <c r="L205" i="18"/>
  <c r="S204" i="18"/>
  <c r="S205" i="18" s="1"/>
  <c r="R203" i="18"/>
  <c r="Q203" i="18"/>
  <c r="P203" i="18"/>
  <c r="O203" i="18"/>
  <c r="N203" i="18"/>
  <c r="M203" i="18"/>
  <c r="L203" i="18"/>
  <c r="S202" i="18"/>
  <c r="S203" i="18" s="1"/>
  <c r="R201" i="18"/>
  <c r="Q201" i="18"/>
  <c r="P201" i="18"/>
  <c r="O201" i="18"/>
  <c r="N201" i="18"/>
  <c r="M201" i="18"/>
  <c r="L201" i="18"/>
  <c r="S200" i="18"/>
  <c r="S201" i="18" s="1"/>
  <c r="R199" i="18"/>
  <c r="Q199" i="18"/>
  <c r="P199" i="18"/>
  <c r="O199" i="18"/>
  <c r="N199" i="18"/>
  <c r="M199" i="18"/>
  <c r="L199" i="18"/>
  <c r="S198" i="18"/>
  <c r="S199" i="18" s="1"/>
  <c r="R197" i="18"/>
  <c r="R206" i="18" s="1"/>
  <c r="Q197" i="18"/>
  <c r="Q206" i="18" s="1"/>
  <c r="P197" i="18"/>
  <c r="P206" i="18" s="1"/>
  <c r="O197" i="18"/>
  <c r="O206" i="18" s="1"/>
  <c r="N197" i="18"/>
  <c r="N206" i="18" s="1"/>
  <c r="M197" i="18"/>
  <c r="M206" i="18" s="1"/>
  <c r="L197" i="18"/>
  <c r="L206" i="18" s="1"/>
  <c r="S196" i="18"/>
  <c r="S197" i="18" s="1"/>
  <c r="S206" i="18" s="1"/>
  <c r="R194" i="18"/>
  <c r="Q194" i="18"/>
  <c r="P194" i="18"/>
  <c r="O194" i="18"/>
  <c r="N194" i="18"/>
  <c r="M194" i="18"/>
  <c r="L194" i="18"/>
  <c r="S193" i="18"/>
  <c r="S194" i="18" s="1"/>
  <c r="R191" i="18"/>
  <c r="Q191" i="18"/>
  <c r="P191" i="18"/>
  <c r="O191" i="18"/>
  <c r="N191" i="18"/>
  <c r="M191" i="18"/>
  <c r="L191" i="18"/>
  <c r="S190" i="18"/>
  <c r="S191" i="18" s="1"/>
  <c r="R189" i="18"/>
  <c r="Q189" i="18"/>
  <c r="P189" i="18"/>
  <c r="O189" i="18"/>
  <c r="N189" i="18"/>
  <c r="M189" i="18"/>
  <c r="L189" i="18"/>
  <c r="S188" i="18"/>
  <c r="S189" i="18" s="1"/>
  <c r="R187" i="18"/>
  <c r="Q187" i="18"/>
  <c r="P187" i="18"/>
  <c r="O187" i="18"/>
  <c r="N187" i="18"/>
  <c r="M187" i="18"/>
  <c r="L187" i="18"/>
  <c r="S186" i="18"/>
  <c r="S187" i="18" s="1"/>
  <c r="R185" i="18"/>
  <c r="Q185" i="18"/>
  <c r="P185" i="18"/>
  <c r="O185" i="18"/>
  <c r="N185" i="18"/>
  <c r="M185" i="18"/>
  <c r="L185" i="18"/>
  <c r="S184" i="18"/>
  <c r="S185" i="18" s="1"/>
  <c r="R183" i="18"/>
  <c r="Q183" i="18"/>
  <c r="P183" i="18"/>
  <c r="O183" i="18"/>
  <c r="N183" i="18"/>
  <c r="M183" i="18"/>
  <c r="L183" i="18"/>
  <c r="S182" i="18"/>
  <c r="S183" i="18" s="1"/>
  <c r="R181" i="18"/>
  <c r="Q181" i="18"/>
  <c r="P181" i="18"/>
  <c r="O181" i="18"/>
  <c r="N181" i="18"/>
  <c r="M181" i="18"/>
  <c r="L181" i="18"/>
  <c r="S180" i="18"/>
  <c r="S181" i="18" s="1"/>
  <c r="R179" i="18"/>
  <c r="R192" i="18" s="1"/>
  <c r="Q179" i="18"/>
  <c r="P179" i="18"/>
  <c r="P192" i="18" s="1"/>
  <c r="O179" i="18"/>
  <c r="O192" i="18" s="1"/>
  <c r="N179" i="18"/>
  <c r="N192" i="18" s="1"/>
  <c r="M179" i="18"/>
  <c r="L179" i="18"/>
  <c r="L192" i="18" s="1"/>
  <c r="S178" i="18"/>
  <c r="S179" i="18" s="1"/>
  <c r="S192" i="18" s="1"/>
  <c r="R177" i="18"/>
  <c r="Q177" i="18"/>
  <c r="P177" i="18"/>
  <c r="P195" i="18" s="1"/>
  <c r="O177" i="18"/>
  <c r="O195" i="18" s="1"/>
  <c r="N177" i="18"/>
  <c r="M177" i="18"/>
  <c r="L177" i="18"/>
  <c r="L195" i="18" s="1"/>
  <c r="S176" i="18"/>
  <c r="S175" i="18"/>
  <c r="S174" i="18"/>
  <c r="R171" i="18"/>
  <c r="Q171" i="18"/>
  <c r="P171" i="18"/>
  <c r="O171" i="18"/>
  <c r="N171" i="18"/>
  <c r="M171" i="18"/>
  <c r="L171" i="18"/>
  <c r="S170" i="18"/>
  <c r="S169" i="18"/>
  <c r="S168" i="18"/>
  <c r="S167" i="18"/>
  <c r="R166" i="18"/>
  <c r="Q166" i="18"/>
  <c r="P166" i="18"/>
  <c r="O166" i="18"/>
  <c r="N166" i="18"/>
  <c r="M166" i="18"/>
  <c r="L166" i="18"/>
  <c r="S165" i="18"/>
  <c r="S164" i="18"/>
  <c r="S163" i="18"/>
  <c r="S162" i="18"/>
  <c r="S161" i="18"/>
  <c r="R160" i="18"/>
  <c r="Q160" i="18"/>
  <c r="P160" i="18"/>
  <c r="O160" i="18"/>
  <c r="N160" i="18"/>
  <c r="M160" i="18"/>
  <c r="L160" i="18"/>
  <c r="S159" i="18"/>
  <c r="S158" i="18"/>
  <c r="S157" i="18"/>
  <c r="S156" i="18"/>
  <c r="S155" i="18"/>
  <c r="S154" i="18"/>
  <c r="S153" i="18"/>
  <c r="S152" i="18"/>
  <c r="S151" i="18"/>
  <c r="S150" i="18"/>
  <c r="S149" i="18"/>
  <c r="S148" i="18"/>
  <c r="S147" i="18"/>
  <c r="S146" i="18"/>
  <c r="S145" i="18"/>
  <c r="S144" i="18"/>
  <c r="S143" i="18"/>
  <c r="S142" i="18"/>
  <c r="R140" i="18"/>
  <c r="R141" i="18" s="1"/>
  <c r="Q140" i="18"/>
  <c r="Q141" i="18" s="1"/>
  <c r="P140" i="18"/>
  <c r="P141" i="18" s="1"/>
  <c r="O140" i="18"/>
  <c r="O141" i="18" s="1"/>
  <c r="N140" i="18"/>
  <c r="N141" i="18" s="1"/>
  <c r="M140" i="18"/>
  <c r="M141" i="18" s="1"/>
  <c r="L140" i="18"/>
  <c r="L141" i="18" s="1"/>
  <c r="S139" i="18"/>
  <c r="S140" i="18" s="1"/>
  <c r="S141" i="18" s="1"/>
  <c r="R137" i="18"/>
  <c r="Q137" i="18"/>
  <c r="P137" i="18"/>
  <c r="O137" i="18"/>
  <c r="N137" i="18"/>
  <c r="M137" i="18"/>
  <c r="L137" i="18"/>
  <c r="S136" i="18"/>
  <c r="S135" i="18"/>
  <c r="S134" i="18"/>
  <c r="R133" i="18"/>
  <c r="Q133" i="18"/>
  <c r="P133" i="18"/>
  <c r="O133" i="18"/>
  <c r="N133" i="18"/>
  <c r="M133" i="18"/>
  <c r="L133" i="18"/>
  <c r="S132" i="18"/>
  <c r="S131" i="18"/>
  <c r="S130" i="18"/>
  <c r="R129" i="18"/>
  <c r="Q129" i="18"/>
  <c r="P129" i="18"/>
  <c r="O129" i="18"/>
  <c r="N129" i="18"/>
  <c r="M129" i="18"/>
  <c r="L129" i="18"/>
  <c r="S128" i="18"/>
  <c r="S127" i="18"/>
  <c r="S126" i="18"/>
  <c r="R125" i="18"/>
  <c r="Q125" i="18"/>
  <c r="P125" i="18"/>
  <c r="O125" i="18"/>
  <c r="N125" i="18"/>
  <c r="M125" i="18"/>
  <c r="L125" i="18"/>
  <c r="S124" i="18"/>
  <c r="S123" i="18"/>
  <c r="S122" i="18"/>
  <c r="R121" i="18"/>
  <c r="Q121" i="18"/>
  <c r="P121" i="18"/>
  <c r="O121" i="18"/>
  <c r="N121" i="18"/>
  <c r="M121" i="18"/>
  <c r="L121" i="18"/>
  <c r="S120" i="18"/>
  <c r="S119" i="18"/>
  <c r="S118" i="18"/>
  <c r="R117" i="18"/>
  <c r="Q117" i="18"/>
  <c r="P117" i="18"/>
  <c r="O117" i="18"/>
  <c r="N117" i="18"/>
  <c r="M117" i="18"/>
  <c r="L117" i="18"/>
  <c r="S116" i="18"/>
  <c r="S115" i="18"/>
  <c r="S114" i="18"/>
  <c r="R113" i="18"/>
  <c r="Q113" i="18"/>
  <c r="P113" i="18"/>
  <c r="O113" i="18"/>
  <c r="N113" i="18"/>
  <c r="M113" i="18"/>
  <c r="L113" i="18"/>
  <c r="S112" i="18"/>
  <c r="S111" i="18"/>
  <c r="S110" i="18"/>
  <c r="R109" i="18"/>
  <c r="Q109" i="18"/>
  <c r="P109" i="18"/>
  <c r="O109" i="18"/>
  <c r="N109" i="18"/>
  <c r="M109" i="18"/>
  <c r="L109" i="18"/>
  <c r="S108" i="18"/>
  <c r="S107" i="18"/>
  <c r="S106" i="18"/>
  <c r="R105" i="18"/>
  <c r="Q105" i="18"/>
  <c r="P105" i="18"/>
  <c r="O105" i="18"/>
  <c r="N105" i="18"/>
  <c r="M105" i="18"/>
  <c r="L105" i="18"/>
  <c r="S104" i="18"/>
  <c r="S103" i="18"/>
  <c r="S102" i="18"/>
  <c r="R101" i="18"/>
  <c r="Q101" i="18"/>
  <c r="P101" i="18"/>
  <c r="O101" i="18"/>
  <c r="N101" i="18"/>
  <c r="M101" i="18"/>
  <c r="L101" i="18"/>
  <c r="S100" i="18"/>
  <c r="S99" i="18"/>
  <c r="S98" i="18"/>
  <c r="R97" i="18"/>
  <c r="Q97" i="18"/>
  <c r="P97" i="18"/>
  <c r="O97" i="18"/>
  <c r="N97" i="18"/>
  <c r="M97" i="18"/>
  <c r="L97" i="18"/>
  <c r="S96" i="18"/>
  <c r="S95" i="18"/>
  <c r="S94" i="18"/>
  <c r="R93" i="18"/>
  <c r="Q93" i="18"/>
  <c r="P93" i="18"/>
  <c r="O93" i="18"/>
  <c r="N93" i="18"/>
  <c r="M93" i="18"/>
  <c r="L93" i="18"/>
  <c r="S92" i="18"/>
  <c r="S91" i="18"/>
  <c r="S90" i="18"/>
  <c r="S89" i="18"/>
  <c r="R88" i="18"/>
  <c r="Q88" i="18"/>
  <c r="P88" i="18"/>
  <c r="O88" i="18"/>
  <c r="N88" i="18"/>
  <c r="M88" i="18"/>
  <c r="L88" i="18"/>
  <c r="S87" i="18"/>
  <c r="S86" i="18"/>
  <c r="S85" i="18"/>
  <c r="S88" i="18" s="1"/>
  <c r="R84" i="18"/>
  <c r="Q84" i="18"/>
  <c r="P84" i="18"/>
  <c r="O84" i="18"/>
  <c r="N84" i="18"/>
  <c r="M84" i="18"/>
  <c r="L84" i="18"/>
  <c r="S83" i="18"/>
  <c r="S82" i="18"/>
  <c r="S81" i="18"/>
  <c r="R80" i="18"/>
  <c r="Q80" i="18"/>
  <c r="P80" i="18"/>
  <c r="O80" i="18"/>
  <c r="N80" i="18"/>
  <c r="M80" i="18"/>
  <c r="L80" i="18"/>
  <c r="S79" i="18"/>
  <c r="S78" i="18"/>
  <c r="S77" i="18"/>
  <c r="R76" i="18"/>
  <c r="Q76" i="18"/>
  <c r="P76" i="18"/>
  <c r="O76" i="18"/>
  <c r="N76" i="18"/>
  <c r="M76" i="18"/>
  <c r="L76" i="18"/>
  <c r="S75" i="18"/>
  <c r="S74" i="18"/>
  <c r="S73" i="18"/>
  <c r="S72" i="18"/>
  <c r="R69" i="18"/>
  <c r="Q69" i="18"/>
  <c r="P69" i="18"/>
  <c r="O69" i="18"/>
  <c r="N69" i="18"/>
  <c r="M69" i="18"/>
  <c r="L69" i="18"/>
  <c r="S68" i="18"/>
  <c r="S69" i="18" s="1"/>
  <c r="R67" i="18"/>
  <c r="Q67" i="18"/>
  <c r="P67" i="18"/>
  <c r="O67" i="18"/>
  <c r="N67" i="18"/>
  <c r="M67" i="18"/>
  <c r="L67" i="18"/>
  <c r="S66" i="18"/>
  <c r="S67" i="18" s="1"/>
  <c r="R65" i="18"/>
  <c r="R70" i="18" s="1"/>
  <c r="Q65" i="18"/>
  <c r="P65" i="18"/>
  <c r="O65" i="18"/>
  <c r="N65" i="18"/>
  <c r="N70" i="18" s="1"/>
  <c r="M65" i="18"/>
  <c r="L65" i="18"/>
  <c r="S64" i="18"/>
  <c r="S63" i="18"/>
  <c r="S62" i="18"/>
  <c r="S61" i="18"/>
  <c r="S60" i="18"/>
  <c r="R58" i="18"/>
  <c r="R59" i="18" s="1"/>
  <c r="Q58" i="18"/>
  <c r="Q59" i="18" s="1"/>
  <c r="P58" i="18"/>
  <c r="P59" i="18" s="1"/>
  <c r="O58" i="18"/>
  <c r="O59" i="18" s="1"/>
  <c r="N58" i="18"/>
  <c r="N59" i="18" s="1"/>
  <c r="M58" i="18"/>
  <c r="M59" i="18" s="1"/>
  <c r="L58" i="18"/>
  <c r="L59" i="18" s="1"/>
  <c r="S57" i="18"/>
  <c r="S56" i="18"/>
  <c r="S55" i="18"/>
  <c r="S54" i="18"/>
  <c r="S53" i="18"/>
  <c r="S52" i="18"/>
  <c r="S51" i="18"/>
  <c r="S50" i="18"/>
  <c r="S49" i="18"/>
  <c r="S48" i="18"/>
  <c r="S47" i="18"/>
  <c r="S46" i="18"/>
  <c r="S45" i="18"/>
  <c r="S44" i="18"/>
  <c r="S43" i="18"/>
  <c r="S42" i="18"/>
  <c r="S41" i="18"/>
  <c r="S40" i="18"/>
  <c r="S39" i="18"/>
  <c r="S38" i="18"/>
  <c r="S37" i="18"/>
  <c r="S36" i="18"/>
  <c r="S35" i="18"/>
  <c r="S34" i="18"/>
  <c r="S33" i="18"/>
  <c r="S32" i="18"/>
  <c r="S31" i="18"/>
  <c r="S30" i="18"/>
  <c r="R28" i="18"/>
  <c r="Q28" i="18"/>
  <c r="P28" i="18"/>
  <c r="O28" i="18"/>
  <c r="N28" i="18"/>
  <c r="M28" i="18"/>
  <c r="L28" i="18"/>
  <c r="S27" i="18"/>
  <c r="S26" i="18"/>
  <c r="R25" i="18"/>
  <c r="Q25" i="18"/>
  <c r="P25" i="18"/>
  <c r="O25" i="18"/>
  <c r="N25" i="18"/>
  <c r="M25" i="18"/>
  <c r="L25" i="18"/>
  <c r="S24" i="18"/>
  <c r="S23" i="18"/>
  <c r="S25" i="18" s="1"/>
  <c r="R22" i="18"/>
  <c r="Q22" i="18"/>
  <c r="P22" i="18"/>
  <c r="O22" i="18"/>
  <c r="N22" i="18"/>
  <c r="M22" i="18"/>
  <c r="L22" i="18"/>
  <c r="S21" i="18"/>
  <c r="S20" i="18"/>
  <c r="S19" i="18"/>
  <c r="R18" i="18"/>
  <c r="Q18" i="18"/>
  <c r="P18" i="18"/>
  <c r="O18" i="18"/>
  <c r="N18" i="18"/>
  <c r="M18" i="18"/>
  <c r="L18" i="18"/>
  <c r="S17" i="18"/>
  <c r="S16" i="18"/>
  <c r="R15" i="18"/>
  <c r="Q15" i="18"/>
  <c r="P15" i="18"/>
  <c r="O15" i="18"/>
  <c r="N15" i="18"/>
  <c r="M15" i="18"/>
  <c r="L15" i="18"/>
  <c r="S14" i="18"/>
  <c r="S13" i="18"/>
  <c r="S15" i="18" s="1"/>
  <c r="R12" i="18"/>
  <c r="Q12" i="18"/>
  <c r="P12" i="18"/>
  <c r="O12" i="18"/>
  <c r="N12" i="18"/>
  <c r="M12" i="18"/>
  <c r="L12" i="18"/>
  <c r="S11" i="18"/>
  <c r="S12" i="18" s="1"/>
  <c r="R195" i="19" l="1"/>
  <c r="E274" i="19"/>
  <c r="L172" i="19"/>
  <c r="P172" i="19"/>
  <c r="O29" i="19"/>
  <c r="S25" i="19"/>
  <c r="N227" i="19"/>
  <c r="N273" i="19" s="1"/>
  <c r="R227" i="19"/>
  <c r="S221" i="19"/>
  <c r="S211" i="19"/>
  <c r="Q70" i="19"/>
  <c r="S76" i="19"/>
  <c r="L138" i="19"/>
  <c r="P138" i="19"/>
  <c r="S97" i="19"/>
  <c r="S113" i="19"/>
  <c r="S129" i="19"/>
  <c r="S177" i="19"/>
  <c r="M195" i="19"/>
  <c r="Q195" i="19"/>
  <c r="M172" i="18"/>
  <c r="Q172" i="18"/>
  <c r="S18" i="18"/>
  <c r="N29" i="18"/>
  <c r="R29" i="18"/>
  <c r="N138" i="18"/>
  <c r="R138" i="18"/>
  <c r="S93" i="18"/>
  <c r="S109" i="18"/>
  <c r="S125" i="18"/>
  <c r="S177" i="18"/>
  <c r="S195" i="18" s="1"/>
  <c r="S218" i="18"/>
  <c r="M70" i="18"/>
  <c r="Q70" i="18"/>
  <c r="M192" i="18"/>
  <c r="M195" i="18" s="1"/>
  <c r="O29" i="18"/>
  <c r="S160" i="18"/>
  <c r="S171" i="18"/>
  <c r="R227" i="18"/>
  <c r="Q227" i="18"/>
  <c r="Q273" i="18" s="1"/>
  <c r="S221" i="18"/>
  <c r="N172" i="18"/>
  <c r="N263" i="18"/>
  <c r="N272" i="18"/>
  <c r="R272" i="18"/>
  <c r="S166" i="18"/>
  <c r="M227" i="18"/>
  <c r="M273" i="18" s="1"/>
  <c r="P29" i="18"/>
  <c r="S58" i="18"/>
  <c r="S59" i="18" s="1"/>
  <c r="S65" i="18"/>
  <c r="S70" i="18" s="1"/>
  <c r="O70" i="18"/>
  <c r="S76" i="18"/>
  <c r="L138" i="18"/>
  <c r="P138" i="18"/>
  <c r="P173" i="18" s="1"/>
  <c r="S97" i="18"/>
  <c r="S101" i="18"/>
  <c r="S105" i="18"/>
  <c r="S113" i="18"/>
  <c r="S117" i="18"/>
  <c r="S121" i="18"/>
  <c r="S129" i="18"/>
  <c r="S133" i="18"/>
  <c r="S137" i="18"/>
  <c r="L172" i="18"/>
  <c r="P172" i="18"/>
  <c r="S211" i="18"/>
  <c r="S226" i="18"/>
  <c r="L263" i="18"/>
  <c r="P263" i="18"/>
  <c r="L272" i="18"/>
  <c r="P272" i="18"/>
  <c r="R172" i="18"/>
  <c r="Q192" i="18"/>
  <c r="Q195" i="18" s="1"/>
  <c r="R263" i="18"/>
  <c r="S22" i="18"/>
  <c r="O138" i="18"/>
  <c r="O172" i="18"/>
  <c r="R195" i="18"/>
  <c r="N227" i="18"/>
  <c r="L29" i="18"/>
  <c r="M29" i="18"/>
  <c r="M71" i="18" s="1"/>
  <c r="Q29" i="18"/>
  <c r="S28" i="18"/>
  <c r="L70" i="18"/>
  <c r="P70" i="18"/>
  <c r="M138" i="18"/>
  <c r="M173" i="18" s="1"/>
  <c r="Q138" i="18"/>
  <c r="Q173" i="18" s="1"/>
  <c r="S80" i="18"/>
  <c r="S84" i="18"/>
  <c r="L227" i="18"/>
  <c r="P227" i="18"/>
  <c r="P273" i="18" s="1"/>
  <c r="O227" i="18"/>
  <c r="O273" i="18" s="1"/>
  <c r="S260" i="18"/>
  <c r="S263" i="18" s="1"/>
  <c r="R29" i="19"/>
  <c r="M70" i="19"/>
  <c r="R70" i="19"/>
  <c r="Q172" i="19"/>
  <c r="O227" i="19"/>
  <c r="O273" i="19" s="1"/>
  <c r="S226" i="19"/>
  <c r="O263" i="19"/>
  <c r="N70" i="19"/>
  <c r="Q138" i="19"/>
  <c r="S93" i="19"/>
  <c r="M172" i="19"/>
  <c r="S260" i="19"/>
  <c r="L29" i="19"/>
  <c r="P29" i="19"/>
  <c r="S15" i="19"/>
  <c r="S18" i="19"/>
  <c r="S28" i="19"/>
  <c r="S65" i="19"/>
  <c r="O70" i="19"/>
  <c r="C274" i="19"/>
  <c r="N138" i="19"/>
  <c r="R138" i="19"/>
  <c r="R173" i="19" s="1"/>
  <c r="S101" i="19"/>
  <c r="S105" i="19"/>
  <c r="S109" i="19"/>
  <c r="S117" i="19"/>
  <c r="S121" i="19"/>
  <c r="S125" i="19"/>
  <c r="S133" i="19"/>
  <c r="S137" i="19"/>
  <c r="S160" i="19"/>
  <c r="N172" i="19"/>
  <c r="R172" i="19"/>
  <c r="S171" i="19"/>
  <c r="O192" i="19"/>
  <c r="O195" i="19" s="1"/>
  <c r="N29" i="19"/>
  <c r="N71" i="19" s="1"/>
  <c r="M138" i="19"/>
  <c r="M29" i="19"/>
  <c r="M71" i="19" s="1"/>
  <c r="Q29" i="19"/>
  <c r="S22" i="19"/>
  <c r="S58" i="19"/>
  <c r="S59" i="19" s="1"/>
  <c r="L70" i="19"/>
  <c r="P70" i="19"/>
  <c r="S80" i="19"/>
  <c r="S84" i="19"/>
  <c r="O138" i="19"/>
  <c r="O173" i="19" s="1"/>
  <c r="S88" i="19"/>
  <c r="S166" i="19"/>
  <c r="O172" i="19"/>
  <c r="P195" i="19"/>
  <c r="M227" i="19"/>
  <c r="M273" i="19" s="1"/>
  <c r="Q227" i="19"/>
  <c r="Q273" i="19" s="1"/>
  <c r="L227" i="19"/>
  <c r="L273" i="19" s="1"/>
  <c r="P227" i="19"/>
  <c r="P273" i="19" s="1"/>
  <c r="S218" i="19"/>
  <c r="N263" i="19"/>
  <c r="R263" i="19"/>
  <c r="S70" i="19"/>
  <c r="S263" i="19"/>
  <c r="S195" i="19"/>
  <c r="Q173" i="19"/>
  <c r="N195" i="18"/>
  <c r="N71" i="18"/>
  <c r="R71" i="18"/>
  <c r="O71" i="19" l="1"/>
  <c r="O274" i="19" s="1"/>
  <c r="R273" i="19"/>
  <c r="P173" i="19"/>
  <c r="L173" i="19"/>
  <c r="S227" i="19"/>
  <c r="S273" i="19" s="1"/>
  <c r="Q71" i="19"/>
  <c r="Q274" i="19" s="1"/>
  <c r="M173" i="19"/>
  <c r="M274" i="19" s="1"/>
  <c r="S138" i="19"/>
  <c r="S29" i="19"/>
  <c r="S71" i="19" s="1"/>
  <c r="S227" i="18"/>
  <c r="S273" i="18" s="1"/>
  <c r="N173" i="18"/>
  <c r="O173" i="18"/>
  <c r="L273" i="18"/>
  <c r="N273" i="18"/>
  <c r="N274" i="18" s="1"/>
  <c r="S29" i="18"/>
  <c r="S71" i="18" s="1"/>
  <c r="R173" i="18"/>
  <c r="R274" i="18" s="1"/>
  <c r="S172" i="18"/>
  <c r="S138" i="18"/>
  <c r="R273" i="18"/>
  <c r="O71" i="18"/>
  <c r="O274" i="18" s="1"/>
  <c r="P71" i="18"/>
  <c r="P274" i="18" s="1"/>
  <c r="L71" i="18"/>
  <c r="M274" i="18"/>
  <c r="Q71" i="18"/>
  <c r="Q274" i="18" s="1"/>
  <c r="L173" i="18"/>
  <c r="S172" i="19"/>
  <c r="P71" i="19"/>
  <c r="P274" i="19" s="1"/>
  <c r="N173" i="19"/>
  <c r="N274" i="19" s="1"/>
  <c r="L71" i="19"/>
  <c r="R71" i="19"/>
  <c r="R274" i="19" s="1"/>
  <c r="E273" i="18"/>
  <c r="C273" i="18"/>
  <c r="E195" i="18"/>
  <c r="C195" i="18"/>
  <c r="E173" i="18"/>
  <c r="C173" i="18"/>
  <c r="E71" i="18"/>
  <c r="C71" i="18"/>
  <c r="L274" i="19" l="1"/>
  <c r="S173" i="19"/>
  <c r="S274" i="19" s="1"/>
  <c r="L274" i="18"/>
  <c r="S173" i="18"/>
  <c r="S274" i="18" s="1"/>
  <c r="C274" i="18"/>
  <c r="E274" i="18"/>
</calcChain>
</file>

<file path=xl/sharedStrings.xml><?xml version="1.0" encoding="utf-8"?>
<sst xmlns="http://schemas.openxmlformats.org/spreadsheetml/2006/main" count="1162" uniqueCount="335">
  <si>
    <t>ТК мүшесі бойынша барлығы</t>
  </si>
  <si>
    <t>Сыртқы мемлекеттік аудит</t>
  </si>
  <si>
    <t>Барлығы</t>
  </si>
  <si>
    <t>бюджеттік бағдарламаның нөмірі</t>
  </si>
  <si>
    <t>бюджеттік бағдарлама әкімшісінің коды</t>
  </si>
  <si>
    <t>қаржыландыру көзі (бюджет, активтер)</t>
  </si>
  <si>
    <t>қорытынды</t>
  </si>
  <si>
    <t>негізгі</t>
  </si>
  <si>
    <t>дайындық</t>
  </si>
  <si>
    <t>Мем. аудитор(лар)дың ассистент(тер)ін, басқа да сыртқы мемлекеттік аудит және қаржылық бақылау органдарын, Уәкілетті органды, сарапшылар мен мемлекеттік емес аудиторларды тарту бойынша ақпарат</t>
  </si>
  <si>
    <t>Аудиторлық іс-шара бойынша мерзімдер (тоқсандарға бөліне отырып көрсетіледі)</t>
  </si>
  <si>
    <t>Аудиторлық іс-шараның қысқаша атауы</t>
  </si>
  <si>
    <t>Тексерудің түрі</t>
  </si>
  <si>
    <t>Мемлекеттік аудит типі</t>
  </si>
  <si>
    <t>Мемлекеттік аудит объекті(лер)сі</t>
  </si>
  <si>
    <t>№ р/с</t>
  </si>
  <si>
    <t>Аудиторлық іс-шара бойынша барлығы</t>
  </si>
  <si>
    <t>"Атырау облысы Денсаулық сақтау басқармасы" ММ</t>
  </si>
  <si>
    <t>"Атырау облысы Құрылыс, сәулет және қала құрылысы басқармасы"</t>
  </si>
  <si>
    <t>РБ</t>
  </si>
  <si>
    <t>253</t>
  </si>
  <si>
    <t>033-032</t>
  </si>
  <si>
    <t>ЖБ</t>
  </si>
  <si>
    <t>288</t>
  </si>
  <si>
    <t>038-015</t>
  </si>
  <si>
    <t>038-032</t>
  </si>
  <si>
    <t>107-000</t>
  </si>
  <si>
    <t>139-000</t>
  </si>
  <si>
    <t>активтер</t>
  </si>
  <si>
    <t>067-015</t>
  </si>
  <si>
    <t>055-015</t>
  </si>
  <si>
    <t>055-011</t>
  </si>
  <si>
    <t>001-011</t>
  </si>
  <si>
    <t>001-015</t>
  </si>
  <si>
    <t>003-015</t>
  </si>
  <si>
    <t>003-028</t>
  </si>
  <si>
    <t>004-028</t>
  </si>
  <si>
    <t>005-015</t>
  </si>
  <si>
    <t>006-015</t>
  </si>
  <si>
    <t>008-015</t>
  </si>
  <si>
    <t>008-028</t>
  </si>
  <si>
    <t>009-015</t>
  </si>
  <si>
    <t>040-028</t>
  </si>
  <si>
    <t>079-032</t>
  </si>
  <si>
    <t>098-011</t>
  </si>
  <si>
    <t>098-015</t>
  </si>
  <si>
    <t>098-028</t>
  </si>
  <si>
    <t>004-015</t>
  </si>
  <si>
    <t>011-015</t>
  </si>
  <si>
    <t>011-028</t>
  </si>
  <si>
    <t>017-015</t>
  </si>
  <si>
    <t>040-015</t>
  </si>
  <si>
    <t>004-011</t>
  </si>
  <si>
    <t>002-015</t>
  </si>
  <si>
    <t>013-015</t>
  </si>
  <si>
    <t>014-015</t>
  </si>
  <si>
    <t>018-015</t>
  </si>
  <si>
    <t>028-015</t>
  </si>
  <si>
    <t>036-015</t>
  </si>
  <si>
    <t>046-015</t>
  </si>
  <si>
    <t>047-015</t>
  </si>
  <si>
    <t>049-015</t>
  </si>
  <si>
    <t>050-015</t>
  </si>
  <si>
    <t>053-015</t>
  </si>
  <si>
    <t>056-015</t>
  </si>
  <si>
    <t>070-011</t>
  </si>
  <si>
    <t>070-015</t>
  </si>
  <si>
    <t>085-000</t>
  </si>
  <si>
    <t>083-000</t>
  </si>
  <si>
    <t>029-015</t>
  </si>
  <si>
    <t>049-011</t>
  </si>
  <si>
    <t>087-013</t>
  </si>
  <si>
    <t>092-013</t>
  </si>
  <si>
    <t>113-015</t>
  </si>
  <si>
    <t>121-000</t>
  </si>
  <si>
    <t>031-011</t>
  </si>
  <si>
    <t>039-015</t>
  </si>
  <si>
    <t>082-000</t>
  </si>
  <si>
    <t>084-000</t>
  </si>
  <si>
    <t>003-034</t>
  </si>
  <si>
    <t>115-000</t>
  </si>
  <si>
    <t>082-011</t>
  </si>
  <si>
    <t>082-015</t>
  </si>
  <si>
    <t>007-015</t>
  </si>
  <si>
    <t>"Атырау облысы Экономика және қаржы басқармасы" ММ</t>
  </si>
  <si>
    <t>Тиімділік аудиті, сәйкестік аудиті</t>
  </si>
  <si>
    <t>Аудиторлық іс-шара бойынша барлығы:</t>
  </si>
  <si>
    <t>759</t>
  </si>
  <si>
    <t>485</t>
  </si>
  <si>
    <t>037-015</t>
  </si>
  <si>
    <t>"Махамбет аудандық тұрғын үй-коммуналдық шаруашылығы, жолаушылар көлігі және автомобиль жолдары бөлімі" ММ</t>
  </si>
  <si>
    <t>458</t>
  </si>
  <si>
    <t>"Мақат аудандық тұрғын үй-коммуналдық шаруашылығы, автомобильдер жолдары және тұрғын үй инспекциясы бөлімі" ММ</t>
  </si>
  <si>
    <t>492</t>
  </si>
  <si>
    <t>037-028</t>
  </si>
  <si>
    <t>"Құрманғазы аудандық тұрғын үй-коммуналдық шаруашылығы, автомобильдер жолдары және тұрғын үй инспекциясы бөлімі" ММ</t>
  </si>
  <si>
    <t>"Қызылқоға аудандық тұрғын үй-коммуналдық шаруашылығы, автомобильдер жолдары және тұрғын үй инспекциясы бөлімі" ММ</t>
  </si>
  <si>
    <t>"Индер аудандық тұрғын үй-коммуналдық шаруашылығы, автомобильдер жолдары және тұрғын үй инспекциясы бөлімі" ММ</t>
  </si>
  <si>
    <t>Тексеру комиссиясының мемлекеттік аудиторлары, мемлекеттік аудитордың ассистенттері, сарапшылар</t>
  </si>
  <si>
    <t>"Жылыой ауданы ауылшаруашылығы және жер қатынастары бөлімі" ММ</t>
  </si>
  <si>
    <t>"Аудандық маңызы бар Құлсары қаласы әкімі аппараты" ММ</t>
  </si>
  <si>
    <t>015-015</t>
  </si>
  <si>
    <t>079-015</t>
  </si>
  <si>
    <t>012-015</t>
  </si>
  <si>
    <t>016-015</t>
  </si>
  <si>
    <t>016-028</t>
  </si>
  <si>
    <t>025-015</t>
  </si>
  <si>
    <t>026-015</t>
  </si>
  <si>
    <t>026-028</t>
  </si>
  <si>
    <t>030-028</t>
  </si>
  <si>
    <t>033-015</t>
  </si>
  <si>
    <t>033-028</t>
  </si>
  <si>
    <t>058-015</t>
  </si>
  <si>
    <t>085-015</t>
  </si>
  <si>
    <t>085-032</t>
  </si>
  <si>
    <t>Барлығы:</t>
  </si>
  <si>
    <t>2026 жыл 
II-тоқсан</t>
  </si>
  <si>
    <t xml:space="preserve"> "Атырау облысы Денсаулық сақтау басқармасының  "Индер аудандық ауруханасы " ШЖҚ КМК </t>
  </si>
  <si>
    <t xml:space="preserve">Атырау облысы Денсаулық сақтау басқармасының "Мақат аудандық ауруханасы" ШЖҚ КМК </t>
  </si>
  <si>
    <t xml:space="preserve">Атырау облысы Денсаулық сақтау басқармасының "Қызылқоға аудандық ауруханасы" ШЖҚ КМК </t>
  </si>
  <si>
    <t>Тиімділік аудиті</t>
  </si>
  <si>
    <t>Қаржылық есептілік аудиті</t>
  </si>
  <si>
    <t>2026 жыл 
I-тоқсан</t>
  </si>
  <si>
    <t>Сәйкестік аудиті</t>
  </si>
  <si>
    <t>2026 жыл 
II-ІІІ-тоқсан</t>
  </si>
  <si>
    <t>ҰҚ</t>
  </si>
  <si>
    <t>2026 жыл 
ІІІ-IV тоқсан</t>
  </si>
  <si>
    <t>"Индер аудандық құрылыс бөлімі" ММ</t>
  </si>
  <si>
    <t>"Индер аудандық кәсіпкерлік, өнеркәсіп және туризм бөлімі" ММ</t>
  </si>
  <si>
    <t>2026 жыл 
I-II-тоқсан</t>
  </si>
  <si>
    <t>2026 жыл 
II-III-тоқсан</t>
  </si>
  <si>
    <t>2026 жыл 
IІI-тоқсан</t>
  </si>
  <si>
    <t>2026 жыл 
III-IV-тоқсан</t>
  </si>
  <si>
    <t>2026 жыл 
IV-тоқсан</t>
  </si>
  <si>
    <t>"Жылыой ауданы экономика және қаржы бөлімі" ММ</t>
  </si>
  <si>
    <t>"Атырау облысы Ауыл шаруашылығы және жер қатынастары басқармасының Индер аудандық ветеринариялық стансасы" ШЖҚ КМК (үстеме тексеру)</t>
  </si>
  <si>
    <t>Атырау қаласының жолаушылар көлігі және автомобиль жолдары жөніндегі қалалық бөліміне бағынысты «Смарт Атырау» КММ</t>
  </si>
  <si>
    <t xml:space="preserve">Атырау облысы Денсаулық сақтау басқармасының "№1 Атырау қалалық емханасы" ШЖҚ КМК </t>
  </si>
  <si>
    <t xml:space="preserve">Атырау облысы білім беру басқармасына қарасты Балалар-жасөспірімдердің дене шынықтыру даярлығы клубтарына бөлінген бюджет қаражатының пайдаланылуына және қызметінің тиімділігіне мемлекеттік аудит </t>
  </si>
  <si>
    <t xml:space="preserve">Атырау облысы Білім беру басқармасының Исатай ауданы білім бөліміне қарасты білім беру ұйымдарына бөлінген бюджет қаражатының пайдаланылуына мемлекеттік аудит </t>
  </si>
  <si>
    <t xml:space="preserve">Атырау облысының Ауыл шаруашылығы және жануарларды қорғау нормалардын іске асыруға арналған бюджет қаражатының пайдаланылу тиімділігіне мемлекеттік аудит </t>
  </si>
  <si>
    <t xml:space="preserve">Жергілікті бюджеттің 2025 жылғы шоғырландырылған қаржылық есептілігіне мемлекеттік аудит </t>
  </si>
  <si>
    <t>«Атырау облысы Денсаулық сақтау басқармасының «Құрманғазы аудандық ауруханасы» ШЖҚ КМК (үстеме тексеру)</t>
  </si>
  <si>
    <t>"Атырау облысы Ауыл шаруашылығы және жер қатынастары басқармасы" ММ</t>
  </si>
  <si>
    <t>Атырау облысы Цифрландыру және архивтер 
басқармасы ММ</t>
  </si>
  <si>
    <t xml:space="preserve"> Атырау облысының ауруханалар мен емханаға бөлінген бюджет қаражаты мен активтерінің тиімділігіне мемлекеттік аудит</t>
  </si>
  <si>
    <t>"Жылыой ауданы жолаушылар көлігі және автомобиль жолдары бөлімі"ММ</t>
  </si>
  <si>
    <t>"Қалалық жолаушылар көлігі және автомобиль жолдары бөлімі" ММ</t>
  </si>
  <si>
    <t xml:space="preserve">Атырау қаласы және аудандардағы жолаушылар тасымалын субсидиялауға бөлінген бюджет қаражатының тиімділігіне мемлекеттік аудит </t>
  </si>
  <si>
    <t>020-015</t>
  </si>
  <si>
    <t>020-028</t>
  </si>
  <si>
    <t>023-015</t>
  </si>
  <si>
    <t>045-015</t>
  </si>
  <si>
    <t xml:space="preserve">Атырау облысы Денсаулық сақтау басқармасына қарасты ұйымдардың қызметінің тиімділігіне мемлекеттік аудит </t>
  </si>
  <si>
    <t xml:space="preserve">Атырау облысындағы цифрландырудың жүзеге асырылуы мен Цифрландыру және архивтер басқармасына бөлінген бюджет қаражатының тиімділігіне мемлекеттік аудит </t>
  </si>
  <si>
    <t>"Индер аудандық ауыл шаруашылығы бөлімі" ММ</t>
  </si>
  <si>
    <t>Атырау облысы бойынша тексеру комиссиясының Мемлекеттік аудит объектілерінің 2026 жылға арналған тізбесі</t>
  </si>
  <si>
    <t>"Атырау облысы табиғи ресурстар және табиғат пайдалануды реттеу басқармасы" ММ</t>
  </si>
  <si>
    <t>2027 жыл 
I-тоқсан</t>
  </si>
  <si>
    <t>Атырау облысындағы қатты пайдалы қазбаларды барлау және өндіру, кең таралған пайдалы қазбаларды өндіру бойынша мемлекеттік аудит</t>
  </si>
  <si>
    <t xml:space="preserve">Индер ауданының құрылыс, ауыл шаруашылығы және кәсіпкерлік салаларына бөлінген бюджет қаражатына және қызметінің тиімділігіне мемлекеттік аудит </t>
  </si>
  <si>
    <t>Мем. аудитпен қамтылатын бюджет қаражатының және активтердің жоспарланған сомалары бойынша болжам, жылдар бөлінісінде (мың теңге)</t>
  </si>
  <si>
    <t>Тексеру комиссиясының мемлекеттік аудиторлары, сарапшылар</t>
  </si>
  <si>
    <t>Тексеру комиссиясының мемлекеттік аудиторлары</t>
  </si>
  <si>
    <t>Тексеру комиссиясының мемлекеттік аудиторлары,  сарапшылар</t>
  </si>
  <si>
    <t>"Қазақстан Республикасы Қаржы министрлігінің Мемлекеттік кірістер комитеті Атырау облысы бойынша Мемлекеттік кірістер департаментінің Жылыой ауданы бойынша Мемлекеттік кірістер басқармасы" РММ</t>
  </si>
  <si>
    <t>"Атырау облысы Білім беру басқармасының Жылыой ауданы білім бөлімінің "Балалар-жасөспірімдердің дене шынықтыру даярлығы клубы" КММ</t>
  </si>
  <si>
    <t>"Атырау облысы Білім беру басқармасының Индер ауданы білім бөлімінің "Балалар-жасөспірімдердің дене шынықтыру даярлығы клубы" КММ</t>
  </si>
  <si>
    <t>"Атырау облысы Білім беру басқармасының Мақат ауданы білім бөлімінің "Балалар-жасөспірімдердің дене тәрбиесі даярлық клубы" КММ</t>
  </si>
  <si>
    <t>"Атырау облысы Білім беру басқармасының Құрманғазы ауданы білім бөлімінің "Балалар-жасөспірімдердің дене шынықтыру даярлық клубы" КММ</t>
  </si>
  <si>
    <t>"Атырау облысы Білім беру басқармасының Махамбет  ауданы білім бөлімінің  "Балалар-жасөспірімдердің дене шынықтыру даярлық клубы" КММ</t>
  </si>
  <si>
    <t>"Атырау облысы Білім беру басқармасының Қызылқоға ауданы білім бөлімінің "Ұлан" балалар-жасөспірімдердің дене шынықтыру даярлығы клубы" КММ</t>
  </si>
  <si>
    <t>Тексеру комиссиясының мемлекеттік аудиторлары, аудитордың ассистенті</t>
  </si>
  <si>
    <t>Атырау облысы білім беру басқармасының Исатай ауданы білім бөлімінің "Жалпы білім беретін Исатай орта мектебі" КММ</t>
  </si>
  <si>
    <t>Атырау облысы Білім беру басқармасының Исатай ауданы білім бөлімінің "Жалпы білім беретін Жұмабай Мырзағалиев атындағы жалпы орта мектебі" КММ</t>
  </si>
  <si>
    <t>Атырау облысы білім беру басқармасының  Исатай ауданы білім бөлімінің "Жалпы білім беретін Хамидолла Наубетов атындағы орта мектебі" КММ</t>
  </si>
  <si>
    <t xml:space="preserve">Атырау облысы білім беру басқармасының Исатай ауданы білім бөлімінің "Жалпы білім беретін Өркен атындағы орта мектебі" КММ </t>
  </si>
  <si>
    <t>Атырау облысы Білім беру басқармасының Исатай  ауданы білім бөлімінің "Жалпы білім беретін Ақыстау орта мектебі" КММ</t>
  </si>
  <si>
    <t>Атырау облысы Білім беру басқармасының Исатай ауданы білім бөлімінің "Жалпы білім беретін Абай атындағы орта мектебі" КММ</t>
  </si>
  <si>
    <t>Атырау облысы Білім беру басқармасының Исатай ауданы білім бөлімінің " Жалпы білім беретін Новобогат орта мектебі" КММ</t>
  </si>
  <si>
    <t>Атырау облысы білім беру басқармасының Исатай ауданы білім бөлімінің "Жалпы білім беретін Жасқайрат бастауыш мектебі" КММ</t>
  </si>
  <si>
    <t>Атырау облысы Білім беру басқармасының Исатай ауданы білім бөлімінің "жалпы білім беретін Қызыл үй негізгі мектебі" КММ</t>
  </si>
  <si>
    <t xml:space="preserve">Атырау облысы Білім беру басқармасының Исатай  ауданы білім бөлімінің "Жалпы білім беретін Ғибатолла Масалимов атындағы орта мектебі" КММ </t>
  </si>
  <si>
    <t>Атырау облысы Білім беру басқармасының Исатай ауданы білім бөлімінің "Жалпы білім беретін Жаңа Жанбай мектебі" КММ</t>
  </si>
  <si>
    <t>Атырау облысы Білім беру басқармасының Исатай  ауданы білім бөлімінің "Фариза Оңғарсынова атындағы жалпы білім беретін орта мектебі" КММ</t>
  </si>
  <si>
    <t xml:space="preserve">Атырау облысы Білім беру басқармасының Исатай ауданы білім бөлімінің "Жамбыл атындағы жалпы білім беретін бастауыш мектебі" КММ </t>
  </si>
  <si>
    <t xml:space="preserve">Атырау облысы Білім беру басқармасының Исатай ауданы білім бөлімінің "Жалпы білім беретін Томан бастауыш мектебі" КММ </t>
  </si>
  <si>
    <t>Атырау облысы Білім беру басқармасының Исатай ауданы білім бөлімінің "Жалпы білім беретін Юрий Гагарин атындағы жалпы орта мектебі" КММ</t>
  </si>
  <si>
    <t>Атырау облысы Білім беру басқармасының Исатай ауданы білім бөлімінің "Мектеп-гимназиясы" КММ</t>
  </si>
  <si>
    <t>"Жылыой ауданы тұрғын үй-коммуналдық шаруашылық және тұрғын үй инспекциясы бөлімі" ММ (үстеме тексеру)</t>
  </si>
  <si>
    <t>2026 жыл 
I-II тоқсан</t>
  </si>
  <si>
    <t>2023-2024 жылдар аралығында Жылыой ауданының жергілікті бюджетіне түсетін түсімдерді алудың толықтығы мен уақытылығына, сондай-ақ оларды жүзеге асыруға бағытталған мемлекеттік органдар қызметінің тиімділігі мен салықтық әкімшілендірудің тиімділігіне мемлекеттік аудит</t>
  </si>
  <si>
    <t>"Атырау облысы Денсаулық сақтау басқармасының "Атырау облыстық балалар ауруханасы" ШЖҚ КМК</t>
  </si>
  <si>
    <t>Атырау облысы Денсаулық сақтау басқармасының "Атырау облыстық перинаталдық орталығы" ШЖҚ КМК</t>
  </si>
  <si>
    <t>"Атырау облысы Денсаулық сақтау басқармасының "Атырау облыстық фтизиопульмонология орталығы" ШЖҚ КМК</t>
  </si>
  <si>
    <t>"Атырау облысы Денсаулық сақтау басқармасының "Атырау облыстық тері-венерологиялық диспансері" ШЖҚ КМК</t>
  </si>
  <si>
    <t>"Атырау облысы Денсаулық сақтау басқармасының "Атырау облыстық балалар стоматологиялық емханасы" ШЖҚ КМК</t>
  </si>
  <si>
    <t>"Атырау облысы Денсаулық сақтау басқармасының "Атырау облыстық кардиологиялық орталығы"  ШЖҚ КМК</t>
  </si>
  <si>
    <t>"Атырау облысы Денсаулык сақтау басқармасының "Атырау облыстық медициналық жедел жәрдем станциясы" ШЖҚ КМК</t>
  </si>
  <si>
    <t>Тексеру комиссиясының мемлекеттік аудиторлары, мемлекеттік органдар мамандары, сарапшы</t>
  </si>
  <si>
    <t>2026 жыл 
III-тоқсан</t>
  </si>
  <si>
    <t>2020</t>
  </si>
  <si>
    <t>2021</t>
  </si>
  <si>
    <t>2022</t>
  </si>
  <si>
    <t>2026 жыл 
ІІІ-тоқсан</t>
  </si>
  <si>
    <t>2026 жыл 
ІІІ тоқсан</t>
  </si>
  <si>
    <t>Атырау облысындағы "Ауылда денсаулық сақтауды жаңғырту" жобасын іске асыруға бағытталған қаражаттың пайдаланылу тиімділігіне мемлекеттік аудит жүргізу</t>
  </si>
  <si>
    <t>Сыртқы мемлекеттік аудит, қатар тексеру</t>
  </si>
  <si>
    <t>"Жылыой ауданы тұрғын үй-коммуналдық шаруашылық және тұрғын үй инспекциясы бөлімі" ММ</t>
  </si>
  <si>
    <t>2026 жыл 
III-IV тоқсан</t>
  </si>
  <si>
    <t>Жылыой ауданы тұрғын-үй коммуналдық шаруашылығы және тұрғын үй инспекциясы бөліміне бөлінген бюджет қаражаты мен қызметінің тиімділігіне  мемлекеттік аудит</t>
  </si>
  <si>
    <t>113-028</t>
  </si>
  <si>
    <t>492, 487</t>
  </si>
  <si>
    <t>Тексеру комиссиясының мемлекеттік аудиторлары, мемлекеттік аудитордың ассистенті</t>
  </si>
  <si>
    <t>актив</t>
  </si>
  <si>
    <t xml:space="preserve">Атырау облысы бойынша тексеру комиссиясының төрағасы Н.Қонысовтың 
2026 жылғы "5" қазандағы №116 бұйрығына қосымша </t>
  </si>
  <si>
    <t xml:space="preserve">Перечень объектов государственного аудита Ревизионной комиссии по Атырауской области на 2026 год </t>
  </si>
  <si>
    <t>№ п/п</t>
  </si>
  <si>
    <t>Объекты гос. аудита</t>
  </si>
  <si>
    <t>Тип гос.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</si>
  <si>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</si>
  <si>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</si>
  <si>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</si>
  <si>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Прогноз по планируемым суммам охвата гос. аудитом бюджетных средств и активов в разрезе по годам (млн. теңге)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</si>
  <si>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</si>
  <si>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</si>
  <si>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</si>
  <si>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</si>
  <si>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источник финансирования (бюджет, активы)</t>
  </si>
  <si>
    <t>код администратора бюджетной программы</t>
  </si>
  <si>
    <t>номер бюджетной программы, подпрограммы</t>
  </si>
  <si>
    <t>Всего</t>
  </si>
  <si>
    <t>КГУ "Клуб детско-юношеской физической подготовки" отдела образования Жылыойского района Управления образования Атырауской области"</t>
  </si>
  <si>
    <t>Аудит эффективности, соответствия</t>
  </si>
  <si>
    <t>Внешний государственный аудит</t>
  </si>
  <si>
    <t>Государственный аудит использования бюджетных средств, выделенных клубам детско-юношеской физической подготовки, подведомственным Управлению образования Атырауской области и эффективности их деятельности</t>
  </si>
  <si>
    <t>I-квартал
2026 года</t>
  </si>
  <si>
    <t>I-II-квартал
2026 года</t>
  </si>
  <si>
    <t>МБ</t>
  </si>
  <si>
    <t>Государственные аудиторы ревизионной комиссии</t>
  </si>
  <si>
    <t>КГУ "Детско-юношеский клуб физической подготовки" отдела образования Индерского района Управления образования Атырауской области"</t>
  </si>
  <si>
    <t>КГУ "Детско-юношеский клуб физической подготовки" отдела образования Макатского района Управления образования Атырауской области"</t>
  </si>
  <si>
    <t>КГУ Детско-юношеский клуб физической подготовки "Улан" отдела образования Кызылкогинского района Управления образования Атырауской области"</t>
  </si>
  <si>
    <t>КГУ "Детско-юношеский клуб физической подготовки" отдела образования Курмангазинского района Управления образования Атырауской области"</t>
  </si>
  <si>
    <t>КГУ "Детско-юношеский клуб физической подготовки" отдела образования Махамбетского района Управления образования Атырауской области"</t>
  </si>
  <si>
    <t>Итого по аудиторскому мероприятию</t>
  </si>
  <si>
    <t xml:space="preserve">ГУ "Отдел жилищно-коммунального хозяйства и жилищной инспекции Жылыойского района" </t>
  </si>
  <si>
    <t>Государственный аудит использования бюджетных средств, выделенных  Отделу жилищно-коммунального хозяйства и жилищной инспекции Жылыойского района и эффективности деятельности</t>
  </si>
  <si>
    <t>III-квартал
2026 года</t>
  </si>
  <si>
    <t>III-IV квартал
2026 года</t>
  </si>
  <si>
    <t>IV-квартал
2026 года</t>
  </si>
  <si>
    <t>Государственные аудиторы ревизионной комиссии, эксперты</t>
  </si>
  <si>
    <t>НФ</t>
  </si>
  <si>
    <t>ГУ "Управление строительства, архитектуры и градостроительства Атырауской области"</t>
  </si>
  <si>
    <t>Внешний государственный аудит, параллельная проверка</t>
  </si>
  <si>
    <t>Проведение государственной проверки эффективности использования средств, направленных на реализацию проекта «Модернизация сельского здравоохранения» в Атырауской области.</t>
  </si>
  <si>
    <t>ІII-квартал
2026 года</t>
  </si>
  <si>
    <t>ІІІ-IV-квартал
2026 года</t>
  </si>
  <si>
    <t>Государственные аудиторы ревизионной комиссии, ассистенты государственного аудитора, эксперты</t>
  </si>
  <si>
    <t>активы</t>
  </si>
  <si>
    <t>ГУ "Управление здравоохранения Атырауской области"</t>
  </si>
  <si>
    <t>КГП на ПХВ "Курмангазинская районная больница" Управления здравоохранения Атырауской области (встречная проверка)</t>
  </si>
  <si>
    <t>Всего по ЧРК</t>
  </si>
  <si>
    <t>КГУ "Общеобразовательная Исатайская средняя школа" отдела образования Исатайского района Управления образования Атырауской области"</t>
  </si>
  <si>
    <t>Аудит соответствия</t>
  </si>
  <si>
    <t>Государственный аудит использования бюджетных средств, выделенных организациям образования, подведомственным отделу образования Исатайского района Управления образования Атырауской области</t>
  </si>
  <si>
    <t>I-II квартал
2026 года</t>
  </si>
  <si>
    <t>II-квартал
2026 года</t>
  </si>
  <si>
    <t>КГУ "Общеобразовательная средняя школа "Оркен" отдела образования Исатайского района Управления образования Атырауской области"</t>
  </si>
  <si>
    <t>КГУ "Общеобразовательная средняя школа имени Ж. Мырзагалиева" отдела образования Исатайского района Управления образования Атырауской области"</t>
  </si>
  <si>
    <t>КГУ "Общеобразовательная средняя школа имени Х.Наубетова" отдела образования Исатайского района Управления образования Атырауской области"</t>
  </si>
  <si>
    <t>КГУ "Общеобразовательная Аккистауская средняя школа" отдела образования Исатайского района управления образования Атырауской области"</t>
  </si>
  <si>
    <t>КГУ "Общеобразовательная средняя школа имени Абая" отдела образования Исатайского района Управления образования Атырауской области"</t>
  </si>
  <si>
    <t>КГУ "Общеобразовательная Новобогатинская средняя школа" отдела образования Исатайского района Управления образования Атырауской области"</t>
  </si>
  <si>
    <t>КГУ  "Общеобразовательная Жаскайратская начальная школа" отдела образования Исатайского района Управления образования Атырауской области"</t>
  </si>
  <si>
    <t>КГУ "Общеобразовательная Кызылуйская основная школа" отдела образования Исатайского района Управления образования Атырауской области"</t>
  </si>
  <si>
    <t>КГУ "Общеобразовательная средняя школа имени Г. Масалимова" отдела образования Исатайского района Управления образования Атырауской области"</t>
  </si>
  <si>
    <t>КГУ "Общеобразовательная Жана Жанбайская начальная школа" отдела образования Исатайского района Управления образования Атырауской области"</t>
  </si>
  <si>
    <t>КГУ "Общеобразовательная средняя школа имени Ф.Онгарсыновой" отдела образования Исатайского района Управления образования Атыраукой области"</t>
  </si>
  <si>
    <t>КГУ "Общеобразовательная начальная школа имени Жамбыла" отдела образования Исатайского района Управления образования Атырауской области"</t>
  </si>
  <si>
    <t>КГУ "Общеобразовательная начальная школа Томан" отдела образования Исатайского района Управления образования Атырауской области"</t>
  </si>
  <si>
    <t>КГУ "Общеобразовательная средняя школа имени Ю.Гагарина" отдела образования Исатайского района Управления образования Атырауской области"</t>
  </si>
  <si>
    <t>КГУ "Школа-гимназия"отдела образования Исатайского района Управления образования Атырауской области"</t>
  </si>
  <si>
    <t>ГУ "Управление природных ресурсов и регулирования природопользования Атырауской области"</t>
  </si>
  <si>
    <t>Аудит эффективности</t>
  </si>
  <si>
    <t>Государственный аудит по разведке и добыче твердых полезных ископаемых, добыче общераспространенных полезных ископаемых Атырауской области</t>
  </si>
  <si>
    <t>II-III-квартал
2026 года</t>
  </si>
  <si>
    <t>ГУ "Отдел строительства Индерского района"</t>
  </si>
  <si>
    <t>Государственный аудит использования  бюджетных средств, выделенных сферам строительства, сельского хозяйства и предпринимательства Индерского района  и эффективности их деятельности</t>
  </si>
  <si>
    <t>III-IV-квартал
2026 года</t>
  </si>
  <si>
    <t>ГУ "Индерский районный отдел сельского хозяйства"</t>
  </si>
  <si>
    <t>ГУ "Индерский районный отдел предпринимательства, промышленности и туризма"</t>
  </si>
  <si>
    <t>ГУ "Управление цифровизации и архивов атырауской области"</t>
  </si>
  <si>
    <t>Государственный аудит реализации цифровизации и эффективности бюджетных средств, выделенных Управлению цифровизации и архивов Атырауской области</t>
  </si>
  <si>
    <t>Государственный аудиторы ревизионной комиссии</t>
  </si>
  <si>
    <t>КГП на ПХВ "Атырауская областная детская больница" Управления здравоохранения Атырауской области</t>
  </si>
  <si>
    <t>Государственный аудит эффективности деятельности организаций, подведомственных Управлению здравоохранения Атырауской области</t>
  </si>
  <si>
    <t>Государственные аудиторы ревизионной комиссии, специалисты государственного органа, эксперты</t>
  </si>
  <si>
    <t>КГП на ПХВ "Атырауский областной перинатальный центр" Управления  здрвоохранения Атырауской области</t>
  </si>
  <si>
    <t>КГП на ПХВ "Областной детский фтизиопульмонологический санаторий" Управления здравоохранения Атырауской области</t>
  </si>
  <si>
    <t>КГП на ПХВ "Атырауский областной кожно-венерологический диспансер" Управления здравоохранения Атырауской области</t>
  </si>
  <si>
    <t>КГП на ПХВ "Атырауская областная детская стоматологическая поликлиника" Управления здравоохранения Атырауской области"</t>
  </si>
  <si>
    <t>КГП на ПХВ  "Атырауский областной кардиологический центр" Управления здравоохранения Атырауской области</t>
  </si>
  <si>
    <t>КГП на ПХВ "Атырауская областная станция скорой медицинской помощи" Управления здравоохранения Атырауской области</t>
  </si>
  <si>
    <t>ГУ "Управление экономики и финансов Атырауской области"</t>
  </si>
  <si>
    <t>Аудит финансовой отчетности</t>
  </si>
  <si>
    <t>Государственный аудит консолидированной финансовой отчетности местного бюджета за 2025 год</t>
  </si>
  <si>
    <t xml:space="preserve">РГУ "Управление государственных доходов по Жылыойскому району Департамента государственных  доходов по Атырауской области Комитета государственных доходов Министерства финансов Республики Казахстан" </t>
  </si>
  <si>
    <t>Государственный аудит полноты и своевременности получения поступлений в местный бюджет Жылыойского района на 2023-2024 годы, а также эффективности деятельности государственных органов и эффективности налогового администрирования, направленных на их осуществление</t>
  </si>
  <si>
    <t>Государственные аудиторы ревизионной комиссии, ассистенты государственного аудитора</t>
  </si>
  <si>
    <t>ГУ "Отдел экономики и финансов Жылыойского района"</t>
  </si>
  <si>
    <t>ГУ "Отдел жилищно-коммуналного хозяйства и жилищной инспекции Жылыойского района" (встречная проверка)</t>
  </si>
  <si>
    <t>ГУ "Отдел сельского хозяйства и земельных отношений Жылыойского района"</t>
  </si>
  <si>
    <t>ГУ "Аппарат акима города Кульсары районного значения"</t>
  </si>
  <si>
    <t>ГУ "Городской отдел пассажирского транспорта и автомобильных дорог"</t>
  </si>
  <si>
    <t>Государственный аудит эффективности бюджетных средств, выделенных на субсидирование пассажирских перевозок в городе Атырау и районах</t>
  </si>
  <si>
    <t>КГУ "Смарт атырау" при государственном учреждении "Городской отдел пассажирского транспорта и автомобильных дорог"</t>
  </si>
  <si>
    <t>ГУ "Отдел пассажирского транспорта и автомобильных дорог Жылыойского района"</t>
  </si>
  <si>
    <t>ГУ  "Махамбетский районный отдел жилищно-коммунального хозяйства, пассажирского транспорта и автомобильных дорог"</t>
  </si>
  <si>
    <t>ГУ "Отдел жилищно-коммунального хозяйства, пассажирского транспорта, автомобильных дорог и жилищной инспекции Макатского района"</t>
  </si>
  <si>
    <t>ГУ  "Отдел жилищно-коммунального хозяйства, пассажирского транспорта, автомобильных дорог и жилищной инспекции Курмангазинского района атырауской области"</t>
  </si>
  <si>
    <t>ГУ "Кызылкогинский районный отдел жилищно-коммунального хозяйства, пассажирского транспорта, автомобильных дорог и жилищной инспекции"</t>
  </si>
  <si>
    <t>ГУ "Индерский районный отдел жилищно-коммунального хозяйства, пассажирского транспорта, автомобильных дорог и жилищной инспекции"</t>
  </si>
  <si>
    <t>ГУ "Управление сельского хозяйства и земельных отношений Атырауской области"</t>
  </si>
  <si>
    <t>Государственный аудит эффективности использования бюджетных средств на реализацию норм сельского хозяйства и защиты животных Атырауской области</t>
  </si>
  <si>
    <t>I-квартал
2027 года</t>
  </si>
  <si>
    <t>КГП на ПХВ "Индерская районная ветеринарная станция управления сельского хозяйства и земельных отношений Атырауской области" (встречная проверка)</t>
  </si>
  <si>
    <t>КГП на ПХВ "Атырауская городская поликлиника №1" Управления здравоохранения Атырауской области</t>
  </si>
  <si>
    <t>Государственный аудит эффективности бюджетных средств и активов, выделенных больницам и поликлиникам Атырауской области</t>
  </si>
  <si>
    <t>КГП на ПХВ "Индерская районная больница" Управления здравоохранения Атырауской области</t>
  </si>
  <si>
    <t>КГП на ПХВ "Кызылкогинская районная больница" Управления здравоохранения Атырауской области</t>
  </si>
  <si>
    <t>КГП на ПХВ "Макатская районная больница" Управления здравоохранения Атырауской области</t>
  </si>
  <si>
    <t>Итого:</t>
  </si>
  <si>
    <t>Приложение к приказу председателя Ревизионной комиссии по Атырауской области 
Н.Конысова 
от "05" октября 2026 года №116</t>
  </si>
  <si>
    <t>Государственные аудиторы ревизионной комиссии, ассистент государственного аудитора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</si>
</sst>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#,##0.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sz val="14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92D05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11">
    <xf numFmtId="0" fontId="0" fillId="0" borderId="0" xfId="0"/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66" fontId="2" fillId="0" borderId="1" xfId="2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66" fontId="2" fillId="0" borderId="1" xfId="2" applyNumberFormat="1" applyFont="1" applyBorder="1" applyAlignment="1">
      <alignment horizontal="center"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166" fontId="3" fillId="6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center"/>
    </xf>
    <xf numFmtId="165" fontId="2" fillId="0" borderId="1" xfId="2" applyNumberFormat="1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/>
    </xf>
    <xf numFmtId="165" fontId="3" fillId="3" borderId="1" xfId="2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3" borderId="1" xfId="0" applyFill="1" applyBorder="1" applyAlignment="1"/>
    <xf numFmtId="165" fontId="3" fillId="2" borderId="1" xfId="2" applyNumberFormat="1" applyFont="1" applyFill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165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49" fontId="3" fillId="5" borderId="1" xfId="0" applyNumberFormat="1" applyFont="1" applyFill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165" fontId="3" fillId="5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165" fontId="3" fillId="6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167" fontId="3" fillId="8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/>
    <xf numFmtId="165" fontId="11" fillId="3" borderId="1" xfId="2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/>
    <xf numFmtId="165" fontId="2" fillId="2" borderId="1" xfId="0" applyNumberFormat="1" applyFont="1" applyFill="1" applyBorder="1"/>
    <xf numFmtId="3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vertical="top" wrapText="1"/>
    </xf>
    <xf numFmtId="49" fontId="6" fillId="3" borderId="2" xfId="0" applyNumberFormat="1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center" wrapText="1"/>
    </xf>
    <xf numFmtId="0" fontId="0" fillId="3" borderId="1" xfId="0" applyFill="1" applyBorder="1"/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</cellXfs>
  <cellStyles count="5">
    <cellStyle name="Обычный" xfId="0" builtinId="0"/>
    <cellStyle name="Обычный 3" xfId="3" xr:uid="{00000000-0005-0000-0000-000001000000}"/>
    <cellStyle name="Финансовый" xfId="2" builtinId="3"/>
    <cellStyle name="Финансовый 2" xfId="1" xr:uid="{00000000-0005-0000-0000-000003000000}"/>
    <cellStyle name="Финансовый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4"/>
  <sheetViews>
    <sheetView view="pageBreakPreview" zoomScale="50" zoomScaleNormal="50" zoomScaleSheetLayoutView="50" workbookViewId="0">
      <pane ySplit="10" topLeftCell="A260" activePane="bottomLeft" state="frozen"/>
      <selection pane="bottomLeft" activeCell="K268" sqref="K268"/>
    </sheetView>
  </sheetViews>
  <sheetFormatPr defaultRowHeight="15" x14ac:dyDescent="0.25"/>
  <cols>
    <col min="1" max="1" width="5.42578125" customWidth="1"/>
    <col min="2" max="2" width="70.28515625" customWidth="1"/>
    <col min="3" max="3" width="19.28515625" customWidth="1"/>
    <col min="4" max="4" width="21.140625" customWidth="1"/>
    <col min="5" max="5" width="47.5703125" customWidth="1"/>
    <col min="6" max="8" width="20" customWidth="1"/>
    <col min="9" max="9" width="20.42578125" customWidth="1"/>
    <col min="10" max="10" width="19.28515625" customWidth="1"/>
    <col min="11" max="14" width="22.42578125" customWidth="1"/>
    <col min="15" max="19" width="22" customWidth="1"/>
    <col min="20" max="20" width="50.42578125" customWidth="1"/>
  </cols>
  <sheetData>
    <row r="1" spans="1:20" ht="26.25" customHeight="1" x14ac:dyDescent="0.3">
      <c r="A1" s="12"/>
      <c r="B1" s="13"/>
      <c r="C1" s="12"/>
      <c r="D1" s="12"/>
      <c r="E1" s="95"/>
      <c r="F1" s="12"/>
      <c r="G1" s="12"/>
      <c r="H1" s="12"/>
      <c r="I1" s="12"/>
      <c r="J1" s="12"/>
      <c r="K1" s="12"/>
      <c r="L1" s="12"/>
      <c r="M1" s="12"/>
      <c r="N1" s="12"/>
      <c r="O1" s="11"/>
      <c r="P1" s="11"/>
      <c r="Q1" s="11"/>
      <c r="R1" s="11"/>
      <c r="S1" s="10"/>
      <c r="T1" s="188" t="s">
        <v>215</v>
      </c>
    </row>
    <row r="2" spans="1:20" ht="26.25" customHeight="1" x14ac:dyDescent="0.3">
      <c r="A2" s="12"/>
      <c r="B2" s="13"/>
      <c r="C2" s="12"/>
      <c r="D2" s="12"/>
      <c r="E2" s="95"/>
      <c r="F2" s="12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0"/>
      <c r="T2" s="188"/>
    </row>
    <row r="3" spans="1:20" ht="27" customHeight="1" x14ac:dyDescent="0.3">
      <c r="A3" s="12"/>
      <c r="B3" s="13"/>
      <c r="C3" s="12"/>
      <c r="D3" s="12"/>
      <c r="E3" s="95"/>
      <c r="F3" s="12"/>
      <c r="G3" s="12"/>
      <c r="H3" s="12"/>
      <c r="I3" s="12"/>
      <c r="J3" s="12"/>
      <c r="K3" s="12"/>
      <c r="L3" s="12"/>
      <c r="M3" s="12"/>
      <c r="N3" s="12"/>
      <c r="O3" s="11"/>
      <c r="P3" s="11"/>
      <c r="Q3" s="11"/>
      <c r="R3" s="11"/>
      <c r="S3" s="10"/>
      <c r="T3" s="188"/>
    </row>
    <row r="4" spans="1:20" ht="25.5" customHeight="1" x14ac:dyDescent="0.3">
      <c r="A4" s="12"/>
      <c r="B4" s="13"/>
      <c r="C4" s="12"/>
      <c r="D4" s="12"/>
      <c r="E4" s="95"/>
      <c r="F4" s="12"/>
      <c r="G4" s="12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0"/>
      <c r="T4" s="188"/>
    </row>
    <row r="5" spans="1:20" ht="18.75" x14ac:dyDescent="0.3">
      <c r="A5" s="12"/>
      <c r="B5" s="13"/>
      <c r="C5" s="12"/>
      <c r="D5" s="12"/>
      <c r="E5" s="95"/>
      <c r="F5" s="12"/>
      <c r="G5" s="12"/>
      <c r="H5" s="12"/>
      <c r="I5" s="12"/>
      <c r="J5" s="12"/>
      <c r="K5" s="12"/>
      <c r="L5" s="12"/>
      <c r="M5" s="12"/>
      <c r="N5" s="12"/>
      <c r="O5" s="11"/>
      <c r="P5" s="11"/>
      <c r="Q5" s="11"/>
      <c r="R5" s="11"/>
      <c r="S5" s="10"/>
      <c r="T5" s="10"/>
    </row>
    <row r="6" spans="1:20" ht="24.75" customHeight="1" x14ac:dyDescent="0.25">
      <c r="A6" s="189" t="s">
        <v>156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</row>
    <row r="7" spans="1:20" ht="18.75" x14ac:dyDescent="0.3">
      <c r="A7" s="12"/>
      <c r="B7" s="13"/>
      <c r="C7" s="12"/>
      <c r="D7" s="12"/>
      <c r="E7" s="95"/>
      <c r="F7" s="12"/>
      <c r="G7" s="12"/>
      <c r="H7" s="12"/>
      <c r="I7" s="12"/>
      <c r="J7" s="12"/>
      <c r="K7" s="12"/>
      <c r="L7" s="12"/>
      <c r="M7" s="12"/>
      <c r="N7" s="12"/>
      <c r="O7" s="11"/>
      <c r="P7" s="11"/>
      <c r="Q7" s="11"/>
      <c r="R7" s="11"/>
      <c r="S7" s="10"/>
      <c r="T7" s="10"/>
    </row>
    <row r="8" spans="1:20" ht="47.25" customHeight="1" x14ac:dyDescent="0.25">
      <c r="A8" s="190" t="s">
        <v>15</v>
      </c>
      <c r="B8" s="190" t="s">
        <v>14</v>
      </c>
      <c r="C8" s="190" t="s">
        <v>13</v>
      </c>
      <c r="D8" s="190" t="s">
        <v>12</v>
      </c>
      <c r="E8" s="191" t="s">
        <v>11</v>
      </c>
      <c r="F8" s="190" t="s">
        <v>10</v>
      </c>
      <c r="G8" s="190"/>
      <c r="H8" s="190"/>
      <c r="I8" s="191" t="s">
        <v>161</v>
      </c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0" t="s">
        <v>9</v>
      </c>
    </row>
    <row r="9" spans="1:20" ht="89.25" customHeight="1" x14ac:dyDescent="0.25">
      <c r="A9" s="190"/>
      <c r="B9" s="190"/>
      <c r="C9" s="190"/>
      <c r="D9" s="190"/>
      <c r="E9" s="191"/>
      <c r="F9" s="108" t="s">
        <v>8</v>
      </c>
      <c r="G9" s="108" t="s">
        <v>7</v>
      </c>
      <c r="H9" s="108" t="s">
        <v>6</v>
      </c>
      <c r="I9" s="9" t="s">
        <v>5</v>
      </c>
      <c r="J9" s="8" t="s">
        <v>4</v>
      </c>
      <c r="K9" s="8" t="s">
        <v>3</v>
      </c>
      <c r="L9" s="8" t="s">
        <v>201</v>
      </c>
      <c r="M9" s="8" t="s">
        <v>202</v>
      </c>
      <c r="N9" s="8" t="s">
        <v>203</v>
      </c>
      <c r="O9" s="108">
        <v>2023</v>
      </c>
      <c r="P9" s="108">
        <v>2024</v>
      </c>
      <c r="Q9" s="108">
        <v>2025</v>
      </c>
      <c r="R9" s="108">
        <v>2026</v>
      </c>
      <c r="S9" s="108" t="s">
        <v>2</v>
      </c>
      <c r="T9" s="190"/>
    </row>
    <row r="10" spans="1:20" ht="18.75" x14ac:dyDescent="0.25">
      <c r="A10" s="7">
        <v>1</v>
      </c>
      <c r="B10" s="7">
        <v>2</v>
      </c>
      <c r="C10" s="7">
        <v>3</v>
      </c>
      <c r="D10" s="7">
        <v>4</v>
      </c>
      <c r="E10" s="96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</row>
    <row r="11" spans="1:20" ht="56.25" x14ac:dyDescent="0.25">
      <c r="A11" s="186">
        <v>1</v>
      </c>
      <c r="B11" s="106" t="s">
        <v>166</v>
      </c>
      <c r="C11" s="153" t="s">
        <v>85</v>
      </c>
      <c r="D11" s="153" t="s">
        <v>1</v>
      </c>
      <c r="E11" s="187" t="s">
        <v>138</v>
      </c>
      <c r="F11" s="187" t="s">
        <v>122</v>
      </c>
      <c r="G11" s="187" t="s">
        <v>122</v>
      </c>
      <c r="H11" s="187" t="s">
        <v>129</v>
      </c>
      <c r="I11" s="102" t="s">
        <v>22</v>
      </c>
      <c r="J11" s="102">
        <v>261</v>
      </c>
      <c r="K11" s="102" t="s">
        <v>30</v>
      </c>
      <c r="L11" s="102"/>
      <c r="M11" s="102"/>
      <c r="N11" s="102"/>
      <c r="O11" s="86">
        <v>62.524000000000001</v>
      </c>
      <c r="P11" s="86">
        <v>56.433999999999997</v>
      </c>
      <c r="Q11" s="86">
        <v>47.582000000000001</v>
      </c>
      <c r="R11" s="116"/>
      <c r="S11" s="87">
        <f>L11+M11+N11+O11+P11+Q11+R11</f>
        <v>166.54</v>
      </c>
      <c r="T11" s="150" t="s">
        <v>163</v>
      </c>
    </row>
    <row r="12" spans="1:20" ht="18.75" x14ac:dyDescent="0.25">
      <c r="A12" s="186"/>
      <c r="B12" s="20"/>
      <c r="C12" s="153"/>
      <c r="D12" s="153"/>
      <c r="E12" s="187"/>
      <c r="F12" s="187"/>
      <c r="G12" s="187"/>
      <c r="H12" s="187"/>
      <c r="I12" s="88"/>
      <c r="J12" s="88"/>
      <c r="K12" s="88"/>
      <c r="L12" s="89">
        <f>L11</f>
        <v>0</v>
      </c>
      <c r="M12" s="89">
        <f t="shared" ref="M12:Q12" si="0">M11</f>
        <v>0</v>
      </c>
      <c r="N12" s="89">
        <f t="shared" si="0"/>
        <v>0</v>
      </c>
      <c r="O12" s="89">
        <f t="shared" si="0"/>
        <v>62.524000000000001</v>
      </c>
      <c r="P12" s="89">
        <f t="shared" si="0"/>
        <v>56.433999999999997</v>
      </c>
      <c r="Q12" s="89">
        <f t="shared" si="0"/>
        <v>47.582000000000001</v>
      </c>
      <c r="R12" s="89">
        <f>R11</f>
        <v>0</v>
      </c>
      <c r="S12" s="90">
        <f>S11</f>
        <v>166.54</v>
      </c>
      <c r="T12" s="151"/>
    </row>
    <row r="13" spans="1:20" ht="30" customHeight="1" x14ac:dyDescent="0.25">
      <c r="A13" s="186"/>
      <c r="B13" s="182" t="s">
        <v>167</v>
      </c>
      <c r="C13" s="153"/>
      <c r="D13" s="153"/>
      <c r="E13" s="187"/>
      <c r="F13" s="187"/>
      <c r="G13" s="187"/>
      <c r="H13" s="187"/>
      <c r="I13" s="102" t="s">
        <v>22</v>
      </c>
      <c r="J13" s="102">
        <v>261</v>
      </c>
      <c r="K13" s="102" t="s">
        <v>30</v>
      </c>
      <c r="L13" s="102"/>
      <c r="M13" s="102"/>
      <c r="N13" s="102"/>
      <c r="O13" s="86">
        <v>67.525999999999996</v>
      </c>
      <c r="P13" s="86">
        <v>62.21</v>
      </c>
      <c r="Q13" s="86">
        <v>69.591999999999999</v>
      </c>
      <c r="R13" s="116"/>
      <c r="S13" s="87">
        <f t="shared" ref="S13:S14" si="1">L13+M13+N13+O13+P13+Q13+R13</f>
        <v>199.32799999999997</v>
      </c>
      <c r="T13" s="151"/>
    </row>
    <row r="14" spans="1:20" ht="27.75" customHeight="1" x14ac:dyDescent="0.25">
      <c r="A14" s="186"/>
      <c r="B14" s="182"/>
      <c r="C14" s="153"/>
      <c r="D14" s="153"/>
      <c r="E14" s="187"/>
      <c r="F14" s="187"/>
      <c r="G14" s="187"/>
      <c r="H14" s="187"/>
      <c r="I14" s="102" t="s">
        <v>22</v>
      </c>
      <c r="J14" s="102">
        <v>261</v>
      </c>
      <c r="K14" s="102" t="s">
        <v>29</v>
      </c>
      <c r="L14" s="102"/>
      <c r="M14" s="102"/>
      <c r="N14" s="102"/>
      <c r="O14" s="116"/>
      <c r="P14" s="86"/>
      <c r="Q14" s="86">
        <v>2.7</v>
      </c>
      <c r="R14" s="116"/>
      <c r="S14" s="87">
        <f t="shared" si="1"/>
        <v>2.7</v>
      </c>
      <c r="T14" s="151"/>
    </row>
    <row r="15" spans="1:20" ht="18.75" x14ac:dyDescent="0.3">
      <c r="A15" s="186"/>
      <c r="B15" s="18"/>
      <c r="C15" s="153"/>
      <c r="D15" s="153"/>
      <c r="E15" s="187"/>
      <c r="F15" s="187"/>
      <c r="G15" s="187"/>
      <c r="H15" s="187"/>
      <c r="I15" s="91"/>
      <c r="J15" s="91"/>
      <c r="K15" s="91"/>
      <c r="L15" s="92">
        <f>SUM(L13:L14)</f>
        <v>0</v>
      </c>
      <c r="M15" s="92">
        <f t="shared" ref="M15:N15" si="2">SUM(M13:M14)</f>
        <v>0</v>
      </c>
      <c r="N15" s="92">
        <f t="shared" si="2"/>
        <v>0</v>
      </c>
      <c r="O15" s="92">
        <f>SUM(O13:O14)</f>
        <v>67.525999999999996</v>
      </c>
      <c r="P15" s="92">
        <f t="shared" ref="P15:R15" si="3">SUM(P13:P14)</f>
        <v>62.21</v>
      </c>
      <c r="Q15" s="92">
        <f t="shared" si="3"/>
        <v>72.292000000000002</v>
      </c>
      <c r="R15" s="92">
        <f t="shared" si="3"/>
        <v>0</v>
      </c>
      <c r="S15" s="92">
        <f>SUM(S13:S14)</f>
        <v>202.02799999999996</v>
      </c>
      <c r="T15" s="151"/>
    </row>
    <row r="16" spans="1:20" ht="30.75" customHeight="1" x14ac:dyDescent="0.25">
      <c r="A16" s="186"/>
      <c r="B16" s="182" t="s">
        <v>168</v>
      </c>
      <c r="C16" s="153"/>
      <c r="D16" s="153"/>
      <c r="E16" s="187"/>
      <c r="F16" s="187"/>
      <c r="G16" s="187"/>
      <c r="H16" s="187"/>
      <c r="I16" s="102" t="s">
        <v>19</v>
      </c>
      <c r="J16" s="102">
        <v>261</v>
      </c>
      <c r="K16" s="102" t="s">
        <v>31</v>
      </c>
      <c r="L16" s="102"/>
      <c r="M16" s="102"/>
      <c r="N16" s="102"/>
      <c r="O16" s="116"/>
      <c r="P16" s="86">
        <v>0.104</v>
      </c>
      <c r="Q16" s="116">
        <v>1.0999999999999999E-2</v>
      </c>
      <c r="R16" s="116"/>
      <c r="S16" s="87">
        <f t="shared" ref="S16:S17" si="4">L16+M16+N16+O16+P16+Q16+R16</f>
        <v>0.11499999999999999</v>
      </c>
      <c r="T16" s="151"/>
    </row>
    <row r="17" spans="1:20" ht="29.25" customHeight="1" x14ac:dyDescent="0.25">
      <c r="A17" s="186"/>
      <c r="B17" s="182"/>
      <c r="C17" s="153"/>
      <c r="D17" s="153"/>
      <c r="E17" s="187"/>
      <c r="F17" s="187"/>
      <c r="G17" s="187"/>
      <c r="H17" s="187"/>
      <c r="I17" s="102" t="s">
        <v>22</v>
      </c>
      <c r="J17" s="102">
        <v>261</v>
      </c>
      <c r="K17" s="102" t="s">
        <v>30</v>
      </c>
      <c r="L17" s="102"/>
      <c r="M17" s="102"/>
      <c r="N17" s="102"/>
      <c r="O17" s="116">
        <v>98.07</v>
      </c>
      <c r="P17" s="116">
        <v>105.413</v>
      </c>
      <c r="Q17" s="116">
        <v>102.3</v>
      </c>
      <c r="R17" s="116"/>
      <c r="S17" s="87">
        <f t="shared" si="4"/>
        <v>305.78300000000002</v>
      </c>
      <c r="T17" s="151"/>
    </row>
    <row r="18" spans="1:20" ht="18.75" x14ac:dyDescent="0.3">
      <c r="A18" s="186"/>
      <c r="B18" s="18"/>
      <c r="C18" s="153"/>
      <c r="D18" s="153"/>
      <c r="E18" s="187"/>
      <c r="F18" s="187"/>
      <c r="G18" s="187"/>
      <c r="H18" s="187"/>
      <c r="I18" s="91"/>
      <c r="J18" s="91"/>
      <c r="K18" s="91"/>
      <c r="L18" s="92">
        <f>SUM(L16:L17)</f>
        <v>0</v>
      </c>
      <c r="M18" s="92">
        <f t="shared" ref="M18:N18" si="5">SUM(M16:M17)</f>
        <v>0</v>
      </c>
      <c r="N18" s="92">
        <f t="shared" si="5"/>
        <v>0</v>
      </c>
      <c r="O18" s="92">
        <f>SUM(O16:O17)</f>
        <v>98.07</v>
      </c>
      <c r="P18" s="92">
        <f t="shared" ref="P18:R18" si="6">SUM(P16:P17)</f>
        <v>105.517</v>
      </c>
      <c r="Q18" s="92">
        <f t="shared" si="6"/>
        <v>102.31099999999999</v>
      </c>
      <c r="R18" s="92">
        <f t="shared" si="6"/>
        <v>0</v>
      </c>
      <c r="S18" s="92">
        <f>SUM(S16:S17)</f>
        <v>305.89800000000002</v>
      </c>
      <c r="T18" s="151"/>
    </row>
    <row r="19" spans="1:20" ht="28.5" customHeight="1" x14ac:dyDescent="0.25">
      <c r="A19" s="186"/>
      <c r="B19" s="154" t="s">
        <v>171</v>
      </c>
      <c r="C19" s="153"/>
      <c r="D19" s="153"/>
      <c r="E19" s="187"/>
      <c r="F19" s="187"/>
      <c r="G19" s="187"/>
      <c r="H19" s="187"/>
      <c r="I19" s="102" t="s">
        <v>19</v>
      </c>
      <c r="J19" s="102">
        <v>261</v>
      </c>
      <c r="K19" s="102" t="s">
        <v>31</v>
      </c>
      <c r="L19" s="102"/>
      <c r="M19" s="102"/>
      <c r="N19" s="102"/>
      <c r="O19" s="116"/>
      <c r="P19" s="116">
        <v>8.9999999999999993E-3</v>
      </c>
      <c r="Q19" s="116"/>
      <c r="R19" s="116"/>
      <c r="S19" s="87">
        <f t="shared" ref="S19:S21" si="7">L19+M19+N19+O19+P19+Q19+R19</f>
        <v>8.9999999999999993E-3</v>
      </c>
      <c r="T19" s="151"/>
    </row>
    <row r="20" spans="1:20" ht="28.5" customHeight="1" x14ac:dyDescent="0.25">
      <c r="A20" s="186"/>
      <c r="B20" s="155"/>
      <c r="C20" s="153"/>
      <c r="D20" s="153"/>
      <c r="E20" s="187"/>
      <c r="F20" s="187"/>
      <c r="G20" s="187"/>
      <c r="H20" s="187"/>
      <c r="I20" s="102" t="s">
        <v>22</v>
      </c>
      <c r="J20" s="102">
        <v>261</v>
      </c>
      <c r="K20" s="102" t="s">
        <v>30</v>
      </c>
      <c r="L20" s="102"/>
      <c r="M20" s="102"/>
      <c r="N20" s="102"/>
      <c r="O20" s="116">
        <v>57.063000000000002</v>
      </c>
      <c r="P20" s="116">
        <v>69.013000000000005</v>
      </c>
      <c r="Q20" s="116">
        <v>79.186999999999998</v>
      </c>
      <c r="R20" s="116"/>
      <c r="S20" s="87">
        <f t="shared" si="7"/>
        <v>205.26300000000001</v>
      </c>
      <c r="T20" s="151"/>
    </row>
    <row r="21" spans="1:20" ht="30" customHeight="1" x14ac:dyDescent="0.25">
      <c r="A21" s="186"/>
      <c r="B21" s="156"/>
      <c r="C21" s="153"/>
      <c r="D21" s="153"/>
      <c r="E21" s="187"/>
      <c r="F21" s="187"/>
      <c r="G21" s="187"/>
      <c r="H21" s="187"/>
      <c r="I21" s="102" t="s">
        <v>22</v>
      </c>
      <c r="J21" s="102">
        <v>261</v>
      </c>
      <c r="K21" s="102" t="s">
        <v>29</v>
      </c>
      <c r="L21" s="102"/>
      <c r="M21" s="102"/>
      <c r="N21" s="102"/>
      <c r="O21" s="116">
        <v>3.04</v>
      </c>
      <c r="P21" s="116">
        <v>0.21</v>
      </c>
      <c r="Q21" s="116"/>
      <c r="R21" s="116"/>
      <c r="S21" s="87">
        <f t="shared" si="7"/>
        <v>3.25</v>
      </c>
      <c r="T21" s="151"/>
    </row>
    <row r="22" spans="1:20" ht="18.75" x14ac:dyDescent="0.3">
      <c r="A22" s="186"/>
      <c r="B22" s="20"/>
      <c r="C22" s="153"/>
      <c r="D22" s="153"/>
      <c r="E22" s="187"/>
      <c r="F22" s="187"/>
      <c r="G22" s="187"/>
      <c r="H22" s="187"/>
      <c r="I22" s="93"/>
      <c r="J22" s="93"/>
      <c r="K22" s="93"/>
      <c r="L22" s="89">
        <f>SUM(L19:L21)</f>
        <v>0</v>
      </c>
      <c r="M22" s="89">
        <f t="shared" ref="M22:N22" si="8">SUM(M19:M21)</f>
        <v>0</v>
      </c>
      <c r="N22" s="89">
        <f t="shared" si="8"/>
        <v>0</v>
      </c>
      <c r="O22" s="89">
        <f>SUM(O19:O21)</f>
        <v>60.103000000000002</v>
      </c>
      <c r="P22" s="89">
        <f t="shared" ref="P22:R22" si="9">SUM(P19:P21)</f>
        <v>69.231999999999999</v>
      </c>
      <c r="Q22" s="89">
        <f t="shared" si="9"/>
        <v>79.186999999999998</v>
      </c>
      <c r="R22" s="89">
        <f t="shared" si="9"/>
        <v>0</v>
      </c>
      <c r="S22" s="89">
        <f>SUM(S19:S21)</f>
        <v>208.52199999999999</v>
      </c>
      <c r="T22" s="151"/>
    </row>
    <row r="23" spans="1:20" ht="32.25" customHeight="1" x14ac:dyDescent="0.25">
      <c r="A23" s="186"/>
      <c r="B23" s="182" t="s">
        <v>169</v>
      </c>
      <c r="C23" s="153"/>
      <c r="D23" s="153"/>
      <c r="E23" s="187"/>
      <c r="F23" s="187"/>
      <c r="G23" s="187"/>
      <c r="H23" s="187"/>
      <c r="I23" s="102" t="s">
        <v>19</v>
      </c>
      <c r="J23" s="102">
        <v>261</v>
      </c>
      <c r="K23" s="102" t="s">
        <v>31</v>
      </c>
      <c r="L23" s="102"/>
      <c r="M23" s="102"/>
      <c r="N23" s="102"/>
      <c r="O23" s="116">
        <v>0</v>
      </c>
      <c r="P23" s="116">
        <v>0.114</v>
      </c>
      <c r="Q23" s="116">
        <v>0.36</v>
      </c>
      <c r="R23" s="116"/>
      <c r="S23" s="87">
        <f t="shared" ref="S23:S24" si="10">L23+M23+N23+O23+P23+Q23+R23</f>
        <v>0.47399999999999998</v>
      </c>
      <c r="T23" s="151"/>
    </row>
    <row r="24" spans="1:20" ht="30" customHeight="1" x14ac:dyDescent="0.25">
      <c r="A24" s="186"/>
      <c r="B24" s="182"/>
      <c r="C24" s="153"/>
      <c r="D24" s="153"/>
      <c r="E24" s="187"/>
      <c r="F24" s="187"/>
      <c r="G24" s="187"/>
      <c r="H24" s="187"/>
      <c r="I24" s="102" t="s">
        <v>22</v>
      </c>
      <c r="J24" s="102">
        <v>261</v>
      </c>
      <c r="K24" s="102" t="s">
        <v>30</v>
      </c>
      <c r="L24" s="102"/>
      <c r="M24" s="102"/>
      <c r="N24" s="102"/>
      <c r="O24" s="116">
        <v>79.164000000000001</v>
      </c>
      <c r="P24" s="116">
        <v>92.289000000000001</v>
      </c>
      <c r="Q24" s="116">
        <v>99.683999999999997</v>
      </c>
      <c r="R24" s="116"/>
      <c r="S24" s="87">
        <f t="shared" si="10"/>
        <v>271.137</v>
      </c>
      <c r="T24" s="151"/>
    </row>
    <row r="25" spans="1:20" ht="18.75" x14ac:dyDescent="0.3">
      <c r="A25" s="186"/>
      <c r="B25" s="20"/>
      <c r="C25" s="153"/>
      <c r="D25" s="153"/>
      <c r="E25" s="187"/>
      <c r="F25" s="187"/>
      <c r="G25" s="187"/>
      <c r="H25" s="187"/>
      <c r="I25" s="91"/>
      <c r="J25" s="91"/>
      <c r="K25" s="91"/>
      <c r="L25" s="92">
        <f t="shared" ref="L25:N25" si="11">SUM(L23:L24)</f>
        <v>0</v>
      </c>
      <c r="M25" s="92">
        <f t="shared" si="11"/>
        <v>0</v>
      </c>
      <c r="N25" s="92">
        <f t="shared" si="11"/>
        <v>0</v>
      </c>
      <c r="O25" s="92">
        <f>SUM(O23:O24)</f>
        <v>79.164000000000001</v>
      </c>
      <c r="P25" s="92">
        <f t="shared" ref="P25:R25" si="12">SUM(P23:P24)</f>
        <v>92.403000000000006</v>
      </c>
      <c r="Q25" s="92">
        <f t="shared" si="12"/>
        <v>100.044</v>
      </c>
      <c r="R25" s="92">
        <f t="shared" si="12"/>
        <v>0</v>
      </c>
      <c r="S25" s="92">
        <f>SUM(S23:S24)</f>
        <v>271.61099999999999</v>
      </c>
      <c r="T25" s="151"/>
    </row>
    <row r="26" spans="1:20" ht="34.5" customHeight="1" x14ac:dyDescent="0.25">
      <c r="A26" s="186"/>
      <c r="B26" s="182" t="s">
        <v>170</v>
      </c>
      <c r="C26" s="153"/>
      <c r="D26" s="153"/>
      <c r="E26" s="187"/>
      <c r="F26" s="187"/>
      <c r="G26" s="187"/>
      <c r="H26" s="187"/>
      <c r="I26" s="102" t="s">
        <v>19</v>
      </c>
      <c r="J26" s="102">
        <v>261</v>
      </c>
      <c r="K26" s="102" t="s">
        <v>31</v>
      </c>
      <c r="L26" s="102"/>
      <c r="M26" s="102"/>
      <c r="N26" s="102"/>
      <c r="O26" s="116"/>
      <c r="P26" s="116">
        <v>5.0000000000000001E-3</v>
      </c>
      <c r="Q26" s="116">
        <v>1.6E-2</v>
      </c>
      <c r="R26" s="116"/>
      <c r="S26" s="87">
        <f t="shared" ref="S26" si="13">L26+M26+N26+O26+P26+Q26+R26</f>
        <v>2.1000000000000001E-2</v>
      </c>
      <c r="T26" s="151"/>
    </row>
    <row r="27" spans="1:20" ht="26.25" customHeight="1" x14ac:dyDescent="0.25">
      <c r="A27" s="186"/>
      <c r="B27" s="182"/>
      <c r="C27" s="153"/>
      <c r="D27" s="153"/>
      <c r="E27" s="187"/>
      <c r="F27" s="187"/>
      <c r="G27" s="187"/>
      <c r="H27" s="187"/>
      <c r="I27" s="102" t="s">
        <v>22</v>
      </c>
      <c r="J27" s="102">
        <v>261</v>
      </c>
      <c r="K27" s="102" t="s">
        <v>30</v>
      </c>
      <c r="L27" s="102"/>
      <c r="M27" s="102"/>
      <c r="N27" s="102"/>
      <c r="O27" s="116">
        <v>63.305999999999997</v>
      </c>
      <c r="P27" s="116">
        <v>61.466000000000001</v>
      </c>
      <c r="Q27" s="116">
        <v>75.131</v>
      </c>
      <c r="R27" s="116"/>
      <c r="S27" s="87">
        <f>L27+M27+N27+O27+P27+Q27+R27</f>
        <v>199.90299999999999</v>
      </c>
      <c r="T27" s="151"/>
    </row>
    <row r="28" spans="1:20" ht="18.75" x14ac:dyDescent="0.3">
      <c r="A28" s="186"/>
      <c r="B28" s="18"/>
      <c r="C28" s="153"/>
      <c r="D28" s="153"/>
      <c r="E28" s="187"/>
      <c r="F28" s="187"/>
      <c r="G28" s="187"/>
      <c r="H28" s="187"/>
      <c r="I28" s="91"/>
      <c r="J28" s="91"/>
      <c r="K28" s="91"/>
      <c r="L28" s="92">
        <f>SUM(L26:L27)</f>
        <v>0</v>
      </c>
      <c r="M28" s="92">
        <f t="shared" ref="M28" si="14">SUM(M26:M27)</f>
        <v>0</v>
      </c>
      <c r="N28" s="92">
        <f>SUM(N26:N27)</f>
        <v>0</v>
      </c>
      <c r="O28" s="92">
        <f>SUM(O26:O27)</f>
        <v>63.305999999999997</v>
      </c>
      <c r="P28" s="92">
        <f t="shared" ref="P28:R28" si="15">SUM(P26:P27)</f>
        <v>61.471000000000004</v>
      </c>
      <c r="Q28" s="92">
        <f t="shared" si="15"/>
        <v>75.147000000000006</v>
      </c>
      <c r="R28" s="92">
        <f t="shared" si="15"/>
        <v>0</v>
      </c>
      <c r="S28" s="92">
        <f>SUM(S26:S27)</f>
        <v>199.92399999999998</v>
      </c>
      <c r="T28" s="152"/>
    </row>
    <row r="29" spans="1:20" ht="18.75" x14ac:dyDescent="0.3">
      <c r="A29" s="18"/>
      <c r="B29" s="21" t="s">
        <v>16</v>
      </c>
      <c r="C29" s="2">
        <v>6</v>
      </c>
      <c r="D29" s="18"/>
      <c r="E29" s="97">
        <v>1</v>
      </c>
      <c r="F29" s="18"/>
      <c r="G29" s="18"/>
      <c r="H29" s="18"/>
      <c r="I29" s="91"/>
      <c r="J29" s="91"/>
      <c r="K29" s="91"/>
      <c r="L29" s="92">
        <f>L12+L15+L18+L22+L25+L28</f>
        <v>0</v>
      </c>
      <c r="M29" s="92">
        <f t="shared" ref="M29:N29" si="16">M12+M15+M18+M22+M25+M28</f>
        <v>0</v>
      </c>
      <c r="N29" s="92">
        <f t="shared" si="16"/>
        <v>0</v>
      </c>
      <c r="O29" s="92">
        <f>O12+O15+O18+O22+O25+O28</f>
        <v>430.69299999999998</v>
      </c>
      <c r="P29" s="92">
        <f t="shared" ref="P29:R29" si="17">P12+P15+P18+P22+P25+P28</f>
        <v>447.26700000000005</v>
      </c>
      <c r="Q29" s="92">
        <f t="shared" si="17"/>
        <v>476.56299999999999</v>
      </c>
      <c r="R29" s="92">
        <f t="shared" si="17"/>
        <v>0</v>
      </c>
      <c r="S29" s="92">
        <f>S12+S15+S18+S22+S25+S28</f>
        <v>1354.5230000000001</v>
      </c>
      <c r="T29" s="18"/>
    </row>
    <row r="30" spans="1:20" ht="18.75" customHeight="1" x14ac:dyDescent="0.25">
      <c r="A30" s="183">
        <v>2</v>
      </c>
      <c r="B30" s="184" t="s">
        <v>208</v>
      </c>
      <c r="C30" s="161" t="s">
        <v>85</v>
      </c>
      <c r="D30" s="161" t="s">
        <v>1</v>
      </c>
      <c r="E30" s="161" t="s">
        <v>210</v>
      </c>
      <c r="F30" s="161" t="s">
        <v>200</v>
      </c>
      <c r="G30" s="161" t="s">
        <v>209</v>
      </c>
      <c r="H30" s="161" t="s">
        <v>133</v>
      </c>
      <c r="I30" s="102" t="s">
        <v>22</v>
      </c>
      <c r="J30" s="102" t="s">
        <v>212</v>
      </c>
      <c r="K30" s="102" t="s">
        <v>33</v>
      </c>
      <c r="L30" s="65"/>
      <c r="M30" s="65"/>
      <c r="N30" s="65"/>
      <c r="O30" s="65">
        <v>218.29400000000001</v>
      </c>
      <c r="P30" s="65">
        <v>191.267</v>
      </c>
      <c r="Q30" s="65">
        <v>1104.075</v>
      </c>
      <c r="R30" s="65"/>
      <c r="S30" s="87">
        <f t="shared" ref="S30:S56" si="18">L30+M30+N30+O30+P30+Q30+R30</f>
        <v>1513.636</v>
      </c>
      <c r="T30" s="160" t="s">
        <v>162</v>
      </c>
    </row>
    <row r="31" spans="1:20" ht="18.75" x14ac:dyDescent="0.25">
      <c r="A31" s="183"/>
      <c r="B31" s="184"/>
      <c r="C31" s="161"/>
      <c r="D31" s="161"/>
      <c r="E31" s="161"/>
      <c r="F31" s="161"/>
      <c r="G31" s="161"/>
      <c r="H31" s="161"/>
      <c r="I31" s="102" t="s">
        <v>22</v>
      </c>
      <c r="J31" s="102" t="s">
        <v>212</v>
      </c>
      <c r="K31" s="102" t="s">
        <v>34</v>
      </c>
      <c r="L31" s="65"/>
      <c r="M31" s="65"/>
      <c r="N31" s="65"/>
      <c r="O31" s="65">
        <v>169.05500000000001</v>
      </c>
      <c r="P31" s="65"/>
      <c r="Q31" s="65">
        <v>24.585999999999999</v>
      </c>
      <c r="R31" s="65"/>
      <c r="S31" s="87">
        <f t="shared" si="18"/>
        <v>193.64100000000002</v>
      </c>
      <c r="T31" s="161"/>
    </row>
    <row r="32" spans="1:20" ht="18.75" x14ac:dyDescent="0.25">
      <c r="A32" s="183"/>
      <c r="B32" s="184"/>
      <c r="C32" s="161"/>
      <c r="D32" s="161"/>
      <c r="E32" s="161"/>
      <c r="F32" s="161"/>
      <c r="G32" s="161"/>
      <c r="H32" s="161"/>
      <c r="I32" s="102" t="s">
        <v>22</v>
      </c>
      <c r="J32" s="102" t="s">
        <v>212</v>
      </c>
      <c r="K32" s="102" t="s">
        <v>47</v>
      </c>
      <c r="L32" s="65"/>
      <c r="M32" s="65"/>
      <c r="N32" s="65"/>
      <c r="O32" s="65"/>
      <c r="P32" s="65">
        <v>117.60899999999999</v>
      </c>
      <c r="Q32" s="65">
        <v>946.45500000000004</v>
      </c>
      <c r="R32" s="65"/>
      <c r="S32" s="87">
        <f t="shared" si="18"/>
        <v>1064.0640000000001</v>
      </c>
      <c r="T32" s="161"/>
    </row>
    <row r="33" spans="1:20" ht="18.75" x14ac:dyDescent="0.25">
      <c r="A33" s="183"/>
      <c r="B33" s="184"/>
      <c r="C33" s="161"/>
      <c r="D33" s="161"/>
      <c r="E33" s="161"/>
      <c r="F33" s="161"/>
      <c r="G33" s="161"/>
      <c r="H33" s="161"/>
      <c r="I33" s="102" t="s">
        <v>22</v>
      </c>
      <c r="J33" s="102" t="s">
        <v>212</v>
      </c>
      <c r="K33" s="102" t="s">
        <v>37</v>
      </c>
      <c r="L33" s="65"/>
      <c r="M33" s="65"/>
      <c r="N33" s="65"/>
      <c r="O33" s="65"/>
      <c r="P33" s="65">
        <v>2774.6019999999999</v>
      </c>
      <c r="Q33" s="65">
        <v>1498.971</v>
      </c>
      <c r="R33" s="65"/>
      <c r="S33" s="87">
        <f t="shared" si="18"/>
        <v>4273.5730000000003</v>
      </c>
      <c r="T33" s="161"/>
    </row>
    <row r="34" spans="1:20" ht="18.75" x14ac:dyDescent="0.25">
      <c r="A34" s="183"/>
      <c r="B34" s="184"/>
      <c r="C34" s="161"/>
      <c r="D34" s="161"/>
      <c r="E34" s="161"/>
      <c r="F34" s="161"/>
      <c r="G34" s="161"/>
      <c r="H34" s="161"/>
      <c r="I34" s="102" t="s">
        <v>22</v>
      </c>
      <c r="J34" s="102">
        <v>487</v>
      </c>
      <c r="K34" s="102" t="s">
        <v>83</v>
      </c>
      <c r="L34" s="65"/>
      <c r="M34" s="65"/>
      <c r="N34" s="65"/>
      <c r="O34" s="65"/>
      <c r="P34" s="65"/>
      <c r="Q34" s="65">
        <v>1037.249</v>
      </c>
      <c r="R34" s="65"/>
      <c r="S34" s="87">
        <f t="shared" si="18"/>
        <v>1037.249</v>
      </c>
      <c r="T34" s="161"/>
    </row>
    <row r="35" spans="1:20" ht="18.75" x14ac:dyDescent="0.25">
      <c r="A35" s="183"/>
      <c r="B35" s="184"/>
      <c r="C35" s="161"/>
      <c r="D35" s="161"/>
      <c r="E35" s="161"/>
      <c r="F35" s="161"/>
      <c r="G35" s="161"/>
      <c r="H35" s="161"/>
      <c r="I35" s="102" t="s">
        <v>22</v>
      </c>
      <c r="J35" s="102" t="s">
        <v>212</v>
      </c>
      <c r="K35" s="102" t="s">
        <v>103</v>
      </c>
      <c r="L35" s="65"/>
      <c r="M35" s="65"/>
      <c r="N35" s="65"/>
      <c r="O35" s="65">
        <v>344.101</v>
      </c>
      <c r="P35" s="65"/>
      <c r="Q35" s="65"/>
      <c r="R35" s="65"/>
      <c r="S35" s="87">
        <f t="shared" si="18"/>
        <v>344.101</v>
      </c>
      <c r="T35" s="161"/>
    </row>
    <row r="36" spans="1:20" ht="18.75" x14ac:dyDescent="0.25">
      <c r="A36" s="183"/>
      <c r="B36" s="184"/>
      <c r="C36" s="161"/>
      <c r="D36" s="161"/>
      <c r="E36" s="161"/>
      <c r="F36" s="161"/>
      <c r="G36" s="161"/>
      <c r="H36" s="161"/>
      <c r="I36" s="102" t="s">
        <v>22</v>
      </c>
      <c r="J36" s="102" t="s">
        <v>212</v>
      </c>
      <c r="K36" s="102" t="s">
        <v>54</v>
      </c>
      <c r="L36" s="65"/>
      <c r="M36" s="65"/>
      <c r="N36" s="65"/>
      <c r="O36" s="65">
        <v>0.28199999999999997</v>
      </c>
      <c r="P36" s="65"/>
      <c r="Q36" s="65"/>
      <c r="R36" s="65"/>
      <c r="S36" s="87">
        <f t="shared" si="18"/>
        <v>0.28199999999999997</v>
      </c>
      <c r="T36" s="161"/>
    </row>
    <row r="37" spans="1:20" ht="18.75" x14ac:dyDescent="0.25">
      <c r="A37" s="183"/>
      <c r="B37" s="184"/>
      <c r="C37" s="161"/>
      <c r="D37" s="161"/>
      <c r="E37" s="161"/>
      <c r="F37" s="161"/>
      <c r="G37" s="161"/>
      <c r="H37" s="161"/>
      <c r="I37" s="102" t="s">
        <v>22</v>
      </c>
      <c r="J37" s="102" t="s">
        <v>212</v>
      </c>
      <c r="K37" s="102" t="s">
        <v>101</v>
      </c>
      <c r="L37" s="65"/>
      <c r="M37" s="65"/>
      <c r="N37" s="65"/>
      <c r="O37" s="65">
        <v>86.796999999999997</v>
      </c>
      <c r="P37" s="65"/>
      <c r="Q37" s="65"/>
      <c r="R37" s="65"/>
      <c r="S37" s="87">
        <f t="shared" si="18"/>
        <v>86.796999999999997</v>
      </c>
      <c r="T37" s="161"/>
    </row>
    <row r="38" spans="1:20" ht="18.75" x14ac:dyDescent="0.25">
      <c r="A38" s="183"/>
      <c r="B38" s="184"/>
      <c r="C38" s="161"/>
      <c r="D38" s="161"/>
      <c r="E38" s="161"/>
      <c r="F38" s="161"/>
      <c r="G38" s="161"/>
      <c r="H38" s="161"/>
      <c r="I38" s="102" t="s">
        <v>22</v>
      </c>
      <c r="J38" s="102" t="s">
        <v>212</v>
      </c>
      <c r="K38" s="102" t="s">
        <v>104</v>
      </c>
      <c r="L38" s="65"/>
      <c r="M38" s="65"/>
      <c r="N38" s="65"/>
      <c r="O38" s="65"/>
      <c r="P38" s="65">
        <v>1987.5250000000001</v>
      </c>
      <c r="Q38" s="65">
        <v>5801.299</v>
      </c>
      <c r="R38" s="65"/>
      <c r="S38" s="87">
        <f t="shared" si="18"/>
        <v>7788.8240000000005</v>
      </c>
      <c r="T38" s="161"/>
    </row>
    <row r="39" spans="1:20" x14ac:dyDescent="0.25">
      <c r="A39" s="183"/>
      <c r="B39" s="184"/>
      <c r="C39" s="161"/>
      <c r="D39" s="161"/>
      <c r="E39" s="161"/>
      <c r="F39" s="161"/>
      <c r="G39" s="161"/>
      <c r="H39" s="161"/>
      <c r="I39" s="102" t="s">
        <v>22</v>
      </c>
      <c r="J39" s="102" t="s">
        <v>212</v>
      </c>
      <c r="K39" s="102" t="s">
        <v>105</v>
      </c>
      <c r="L39" s="65"/>
      <c r="M39" s="65"/>
      <c r="N39" s="65"/>
      <c r="O39" s="65">
        <v>369.90199999999999</v>
      </c>
      <c r="P39" s="65"/>
      <c r="Q39" s="65"/>
      <c r="R39" s="65"/>
      <c r="S39" s="87">
        <f t="shared" si="18"/>
        <v>369.90199999999999</v>
      </c>
      <c r="T39" s="161"/>
    </row>
    <row r="40" spans="1:20" ht="18.75" x14ac:dyDescent="0.25">
      <c r="A40" s="183"/>
      <c r="B40" s="184"/>
      <c r="C40" s="161"/>
      <c r="D40" s="161"/>
      <c r="E40" s="161"/>
      <c r="F40" s="161"/>
      <c r="G40" s="161"/>
      <c r="H40" s="161"/>
      <c r="I40" s="102" t="s">
        <v>22</v>
      </c>
      <c r="J40" s="102" t="s">
        <v>212</v>
      </c>
      <c r="K40" s="102" t="s">
        <v>50</v>
      </c>
      <c r="L40" s="65"/>
      <c r="M40" s="65"/>
      <c r="N40" s="65"/>
      <c r="O40" s="65"/>
      <c r="P40" s="65">
        <v>260.73</v>
      </c>
      <c r="Q40" s="65">
        <v>625.60599999999999</v>
      </c>
      <c r="R40" s="65"/>
      <c r="S40" s="87">
        <f t="shared" si="18"/>
        <v>886.33600000000001</v>
      </c>
      <c r="T40" s="161"/>
    </row>
    <row r="41" spans="1:20" ht="18.75" x14ac:dyDescent="0.25">
      <c r="A41" s="183"/>
      <c r="B41" s="184"/>
      <c r="C41" s="161"/>
      <c r="D41" s="161"/>
      <c r="E41" s="161"/>
      <c r="F41" s="161"/>
      <c r="G41" s="161"/>
      <c r="H41" s="161"/>
      <c r="I41" s="102" t="s">
        <v>22</v>
      </c>
      <c r="J41" s="102" t="s">
        <v>212</v>
      </c>
      <c r="K41" s="102" t="s">
        <v>149</v>
      </c>
      <c r="L41" s="65"/>
      <c r="M41" s="65"/>
      <c r="N41" s="65"/>
      <c r="O41" s="65">
        <v>157.75399999999999</v>
      </c>
      <c r="P41" s="65"/>
      <c r="Q41" s="65"/>
      <c r="R41" s="65"/>
      <c r="S41" s="87">
        <f t="shared" si="18"/>
        <v>157.75399999999999</v>
      </c>
      <c r="T41" s="161"/>
    </row>
    <row r="42" spans="1:20" ht="18.75" x14ac:dyDescent="0.25">
      <c r="A42" s="183"/>
      <c r="B42" s="184"/>
      <c r="C42" s="161"/>
      <c r="D42" s="161"/>
      <c r="E42" s="161"/>
      <c r="F42" s="161"/>
      <c r="G42" s="161"/>
      <c r="H42" s="161"/>
      <c r="I42" s="102" t="s">
        <v>22</v>
      </c>
      <c r="J42" s="102" t="s">
        <v>212</v>
      </c>
      <c r="K42" s="102" t="s">
        <v>150</v>
      </c>
      <c r="L42" s="65"/>
      <c r="M42" s="65"/>
      <c r="N42" s="65"/>
      <c r="O42" s="65">
        <v>300</v>
      </c>
      <c r="P42" s="65"/>
      <c r="Q42" s="65"/>
      <c r="R42" s="65"/>
      <c r="S42" s="87">
        <f t="shared" si="18"/>
        <v>300</v>
      </c>
      <c r="T42" s="161"/>
    </row>
    <row r="43" spans="1:20" ht="18.75" x14ac:dyDescent="0.25">
      <c r="A43" s="183"/>
      <c r="B43" s="184"/>
      <c r="C43" s="161"/>
      <c r="D43" s="161"/>
      <c r="E43" s="161"/>
      <c r="F43" s="161"/>
      <c r="G43" s="161"/>
      <c r="H43" s="161"/>
      <c r="I43" s="102" t="s">
        <v>22</v>
      </c>
      <c r="J43" s="102" t="s">
        <v>212</v>
      </c>
      <c r="K43" s="102" t="s">
        <v>151</v>
      </c>
      <c r="L43" s="65"/>
      <c r="M43" s="65"/>
      <c r="N43" s="65"/>
      <c r="O43" s="65">
        <v>958.46299999999997</v>
      </c>
      <c r="P43" s="65"/>
      <c r="Q43" s="65"/>
      <c r="R43" s="65"/>
      <c r="S43" s="87">
        <f t="shared" si="18"/>
        <v>958.46299999999997</v>
      </c>
      <c r="T43" s="161"/>
    </row>
    <row r="44" spans="1:20" ht="18.75" x14ac:dyDescent="0.25">
      <c r="A44" s="183"/>
      <c r="B44" s="184"/>
      <c r="C44" s="161"/>
      <c r="D44" s="161"/>
      <c r="E44" s="161"/>
      <c r="F44" s="161"/>
      <c r="G44" s="161"/>
      <c r="H44" s="161"/>
      <c r="I44" s="102" t="s">
        <v>22</v>
      </c>
      <c r="J44" s="102" t="s">
        <v>212</v>
      </c>
      <c r="K44" s="102" t="s">
        <v>106</v>
      </c>
      <c r="L44" s="65"/>
      <c r="M44" s="65"/>
      <c r="N44" s="65"/>
      <c r="O44" s="65"/>
      <c r="P44" s="65">
        <v>120</v>
      </c>
      <c r="Q44" s="65">
        <v>78.44</v>
      </c>
      <c r="R44" s="65"/>
      <c r="S44" s="87">
        <f t="shared" si="18"/>
        <v>198.44</v>
      </c>
      <c r="T44" s="161"/>
    </row>
    <row r="45" spans="1:20" ht="18.75" x14ac:dyDescent="0.25">
      <c r="A45" s="183"/>
      <c r="B45" s="184"/>
      <c r="C45" s="161"/>
      <c r="D45" s="161"/>
      <c r="E45" s="161"/>
      <c r="F45" s="161"/>
      <c r="G45" s="161"/>
      <c r="H45" s="161"/>
      <c r="I45" s="102" t="s">
        <v>22</v>
      </c>
      <c r="J45" s="102" t="s">
        <v>212</v>
      </c>
      <c r="K45" s="102" t="s">
        <v>107</v>
      </c>
      <c r="L45" s="65"/>
      <c r="M45" s="65"/>
      <c r="N45" s="65"/>
      <c r="O45" s="65"/>
      <c r="P45" s="65">
        <v>239.54</v>
      </c>
      <c r="Q45" s="65">
        <v>303.988</v>
      </c>
      <c r="R45" s="65"/>
      <c r="S45" s="87">
        <f t="shared" si="18"/>
        <v>543.52800000000002</v>
      </c>
      <c r="T45" s="161"/>
    </row>
    <row r="46" spans="1:20" ht="18.75" x14ac:dyDescent="0.25">
      <c r="A46" s="183"/>
      <c r="B46" s="184"/>
      <c r="C46" s="161"/>
      <c r="D46" s="161"/>
      <c r="E46" s="161"/>
      <c r="F46" s="161"/>
      <c r="G46" s="161"/>
      <c r="H46" s="161"/>
      <c r="I46" s="102" t="s">
        <v>22</v>
      </c>
      <c r="J46" s="102" t="s">
        <v>212</v>
      </c>
      <c r="K46" s="102" t="s">
        <v>108</v>
      </c>
      <c r="L46" s="65"/>
      <c r="M46" s="65"/>
      <c r="N46" s="65"/>
      <c r="O46" s="65">
        <v>249.72800000000001</v>
      </c>
      <c r="P46" s="65"/>
      <c r="Q46" s="65"/>
      <c r="R46" s="65"/>
      <c r="S46" s="87">
        <f t="shared" si="18"/>
        <v>249.72800000000001</v>
      </c>
      <c r="T46" s="161"/>
    </row>
    <row r="47" spans="1:20" ht="18.75" x14ac:dyDescent="0.25">
      <c r="A47" s="183"/>
      <c r="B47" s="184"/>
      <c r="C47" s="161"/>
      <c r="D47" s="161"/>
      <c r="E47" s="161"/>
      <c r="F47" s="161"/>
      <c r="G47" s="161"/>
      <c r="H47" s="161"/>
      <c r="I47" s="102" t="s">
        <v>22</v>
      </c>
      <c r="J47" s="102" t="s">
        <v>212</v>
      </c>
      <c r="K47" s="102" t="s">
        <v>69</v>
      </c>
      <c r="L47" s="65"/>
      <c r="M47" s="65"/>
      <c r="N47" s="65"/>
      <c r="O47" s="65">
        <v>0.1</v>
      </c>
      <c r="P47" s="65">
        <v>1.5</v>
      </c>
      <c r="Q47" s="65">
        <v>1045.886</v>
      </c>
      <c r="R47" s="65"/>
      <c r="S47" s="87">
        <f t="shared" si="18"/>
        <v>1047.4859999999999</v>
      </c>
      <c r="T47" s="161"/>
    </row>
    <row r="48" spans="1:20" ht="18.75" x14ac:dyDescent="0.25">
      <c r="A48" s="183"/>
      <c r="B48" s="184"/>
      <c r="C48" s="161"/>
      <c r="D48" s="161"/>
      <c r="E48" s="161"/>
      <c r="F48" s="161"/>
      <c r="G48" s="161"/>
      <c r="H48" s="161"/>
      <c r="I48" s="102" t="s">
        <v>22</v>
      </c>
      <c r="J48" s="102">
        <v>487</v>
      </c>
      <c r="K48" s="102" t="s">
        <v>109</v>
      </c>
      <c r="L48" s="65"/>
      <c r="M48" s="65"/>
      <c r="N48" s="65"/>
      <c r="O48" s="65"/>
      <c r="P48" s="65"/>
      <c r="Q48" s="65">
        <v>13.2</v>
      </c>
      <c r="R48" s="65"/>
      <c r="S48" s="87">
        <f t="shared" si="18"/>
        <v>13.2</v>
      </c>
      <c r="T48" s="161"/>
    </row>
    <row r="49" spans="1:20" ht="18.75" x14ac:dyDescent="0.25">
      <c r="A49" s="183"/>
      <c r="B49" s="184"/>
      <c r="C49" s="161"/>
      <c r="D49" s="161"/>
      <c r="E49" s="161"/>
      <c r="F49" s="161"/>
      <c r="G49" s="161"/>
      <c r="H49" s="161"/>
      <c r="I49" s="102" t="s">
        <v>22</v>
      </c>
      <c r="J49" s="102" t="s">
        <v>212</v>
      </c>
      <c r="K49" s="102" t="s">
        <v>110</v>
      </c>
      <c r="L49" s="65"/>
      <c r="M49" s="65"/>
      <c r="N49" s="65"/>
      <c r="O49" s="65">
        <v>158.755</v>
      </c>
      <c r="P49" s="65">
        <v>831.14400000000001</v>
      </c>
      <c r="Q49" s="65">
        <v>307.661</v>
      </c>
      <c r="R49" s="65"/>
      <c r="S49" s="87">
        <f t="shared" si="18"/>
        <v>1297.56</v>
      </c>
      <c r="T49" s="161"/>
    </row>
    <row r="50" spans="1:20" ht="18.75" x14ac:dyDescent="0.25">
      <c r="A50" s="183"/>
      <c r="B50" s="184"/>
      <c r="C50" s="161"/>
      <c r="D50" s="161"/>
      <c r="E50" s="161"/>
      <c r="F50" s="161"/>
      <c r="G50" s="161"/>
      <c r="H50" s="161"/>
      <c r="I50" s="102" t="s">
        <v>22</v>
      </c>
      <c r="J50" s="102" t="s">
        <v>212</v>
      </c>
      <c r="K50" s="102" t="s">
        <v>111</v>
      </c>
      <c r="L50" s="65"/>
      <c r="M50" s="65"/>
      <c r="N50" s="65"/>
      <c r="O50" s="65">
        <v>480.298</v>
      </c>
      <c r="P50" s="65"/>
      <c r="Q50" s="65">
        <v>124.92100000000001</v>
      </c>
      <c r="R50" s="65"/>
      <c r="S50" s="87">
        <f t="shared" si="18"/>
        <v>605.21900000000005</v>
      </c>
      <c r="T50" s="161"/>
    </row>
    <row r="51" spans="1:20" ht="18.75" x14ac:dyDescent="0.25">
      <c r="A51" s="183"/>
      <c r="B51" s="184"/>
      <c r="C51" s="161"/>
      <c r="D51" s="161"/>
      <c r="E51" s="161"/>
      <c r="F51" s="161"/>
      <c r="G51" s="161"/>
      <c r="H51" s="161"/>
      <c r="I51" s="102" t="s">
        <v>22</v>
      </c>
      <c r="J51" s="102" t="s">
        <v>212</v>
      </c>
      <c r="K51" s="102" t="s">
        <v>152</v>
      </c>
      <c r="L51" s="65"/>
      <c r="M51" s="65"/>
      <c r="N51" s="65"/>
      <c r="O51" s="65">
        <v>827.13900000000001</v>
      </c>
      <c r="P51" s="65"/>
      <c r="Q51" s="65"/>
      <c r="R51" s="65"/>
      <c r="S51" s="87">
        <f t="shared" si="18"/>
        <v>827.13900000000001</v>
      </c>
      <c r="T51" s="161"/>
    </row>
    <row r="52" spans="1:20" ht="18.75" x14ac:dyDescent="0.25">
      <c r="A52" s="183"/>
      <c r="B52" s="184"/>
      <c r="C52" s="161"/>
      <c r="D52" s="161"/>
      <c r="E52" s="161"/>
      <c r="F52" s="161"/>
      <c r="G52" s="161"/>
      <c r="H52" s="161"/>
      <c r="I52" s="102" t="s">
        <v>22</v>
      </c>
      <c r="J52" s="102" t="s">
        <v>212</v>
      </c>
      <c r="K52" s="102" t="s">
        <v>112</v>
      </c>
      <c r="L52" s="65"/>
      <c r="M52" s="65"/>
      <c r="N52" s="65"/>
      <c r="O52" s="65">
        <v>539.65800000000002</v>
      </c>
      <c r="P52" s="65">
        <v>452.00099999999998</v>
      </c>
      <c r="Q52" s="65">
        <v>14.911</v>
      </c>
      <c r="R52" s="65"/>
      <c r="S52" s="87">
        <f t="shared" si="18"/>
        <v>1006.5699999999999</v>
      </c>
      <c r="T52" s="161"/>
    </row>
    <row r="53" spans="1:20" ht="18.75" x14ac:dyDescent="0.25">
      <c r="A53" s="183"/>
      <c r="B53" s="184"/>
      <c r="C53" s="161"/>
      <c r="D53" s="161"/>
      <c r="E53" s="161"/>
      <c r="F53" s="161"/>
      <c r="G53" s="161"/>
      <c r="H53" s="161"/>
      <c r="I53" s="102" t="s">
        <v>22</v>
      </c>
      <c r="J53" s="102" t="s">
        <v>212</v>
      </c>
      <c r="K53" s="102" t="s">
        <v>102</v>
      </c>
      <c r="L53" s="65"/>
      <c r="M53" s="65"/>
      <c r="N53" s="65"/>
      <c r="O53" s="65">
        <v>63.956000000000003</v>
      </c>
      <c r="P53" s="65">
        <v>129.34399999999999</v>
      </c>
      <c r="Q53" s="65"/>
      <c r="R53" s="65"/>
      <c r="S53" s="87">
        <f t="shared" si="18"/>
        <v>193.3</v>
      </c>
      <c r="T53" s="161"/>
    </row>
    <row r="54" spans="1:20" ht="18.75" x14ac:dyDescent="0.25">
      <c r="A54" s="183"/>
      <c r="B54" s="184"/>
      <c r="C54" s="161"/>
      <c r="D54" s="161"/>
      <c r="E54" s="161"/>
      <c r="F54" s="161"/>
      <c r="G54" s="161"/>
      <c r="H54" s="161"/>
      <c r="I54" s="102" t="s">
        <v>125</v>
      </c>
      <c r="J54" s="102" t="s">
        <v>212</v>
      </c>
      <c r="K54" s="102" t="s">
        <v>43</v>
      </c>
      <c r="L54" s="65"/>
      <c r="M54" s="65"/>
      <c r="N54" s="65"/>
      <c r="O54" s="65">
        <v>117.36499999999999</v>
      </c>
      <c r="P54" s="65"/>
      <c r="Q54" s="65"/>
      <c r="R54" s="65"/>
      <c r="S54" s="87">
        <f t="shared" si="18"/>
        <v>117.36499999999999</v>
      </c>
      <c r="T54" s="161"/>
    </row>
    <row r="55" spans="1:20" ht="18.75" x14ac:dyDescent="0.25">
      <c r="A55" s="183"/>
      <c r="B55" s="184"/>
      <c r="C55" s="161"/>
      <c r="D55" s="161"/>
      <c r="E55" s="161"/>
      <c r="F55" s="161"/>
      <c r="G55" s="161"/>
      <c r="H55" s="161"/>
      <c r="I55" s="102" t="s">
        <v>22</v>
      </c>
      <c r="J55" s="102" t="s">
        <v>212</v>
      </c>
      <c r="K55" s="102" t="s">
        <v>113</v>
      </c>
      <c r="L55" s="65"/>
      <c r="M55" s="65"/>
      <c r="N55" s="65"/>
      <c r="O55" s="65">
        <v>1914.3019999999999</v>
      </c>
      <c r="P55" s="65">
        <v>462.38600000000002</v>
      </c>
      <c r="Q55" s="65">
        <v>1270.6099999999999</v>
      </c>
      <c r="R55" s="65"/>
      <c r="S55" s="87">
        <f t="shared" si="18"/>
        <v>3647.2979999999998</v>
      </c>
      <c r="T55" s="161"/>
    </row>
    <row r="56" spans="1:20" ht="18.75" x14ac:dyDescent="0.25">
      <c r="A56" s="183"/>
      <c r="B56" s="184"/>
      <c r="C56" s="161"/>
      <c r="D56" s="161"/>
      <c r="E56" s="161"/>
      <c r="F56" s="161"/>
      <c r="G56" s="161"/>
      <c r="H56" s="161"/>
      <c r="I56" s="102" t="s">
        <v>125</v>
      </c>
      <c r="J56" s="102" t="s">
        <v>212</v>
      </c>
      <c r="K56" s="102" t="s">
        <v>114</v>
      </c>
      <c r="L56" s="65"/>
      <c r="M56" s="65"/>
      <c r="N56" s="65"/>
      <c r="O56" s="65">
        <v>3479</v>
      </c>
      <c r="P56" s="65"/>
      <c r="Q56" s="65"/>
      <c r="R56" s="65"/>
      <c r="S56" s="87">
        <f t="shared" si="18"/>
        <v>3479</v>
      </c>
      <c r="T56" s="161"/>
    </row>
    <row r="57" spans="1:20" ht="18.75" x14ac:dyDescent="0.25">
      <c r="A57" s="183"/>
      <c r="B57" s="185"/>
      <c r="C57" s="161"/>
      <c r="D57" s="161"/>
      <c r="E57" s="161"/>
      <c r="F57" s="161"/>
      <c r="G57" s="161"/>
      <c r="H57" s="161"/>
      <c r="I57" s="102" t="s">
        <v>22</v>
      </c>
      <c r="J57" s="102">
        <v>487</v>
      </c>
      <c r="K57" s="102" t="s">
        <v>45</v>
      </c>
      <c r="L57" s="65"/>
      <c r="M57" s="65"/>
      <c r="N57" s="65"/>
      <c r="O57" s="65"/>
      <c r="P57" s="65"/>
      <c r="Q57" s="65">
        <v>24.6</v>
      </c>
      <c r="R57" s="65"/>
      <c r="S57" s="87">
        <f>L57+M57+N57+O57+P57+Q57+R57</f>
        <v>24.6</v>
      </c>
      <c r="T57" s="161"/>
    </row>
    <row r="58" spans="1:20" ht="18.75" x14ac:dyDescent="0.25">
      <c r="A58" s="183"/>
      <c r="B58" s="84"/>
      <c r="C58" s="161"/>
      <c r="D58" s="161"/>
      <c r="E58" s="161"/>
      <c r="F58" s="161"/>
      <c r="G58" s="161"/>
      <c r="H58" s="161"/>
      <c r="I58" s="36"/>
      <c r="J58" s="36"/>
      <c r="K58" s="37"/>
      <c r="L58" s="73">
        <f t="shared" ref="L58:S58" si="19">SUM(L30:L57)</f>
        <v>0</v>
      </c>
      <c r="M58" s="73">
        <f t="shared" si="19"/>
        <v>0</v>
      </c>
      <c r="N58" s="73">
        <f t="shared" si="19"/>
        <v>0</v>
      </c>
      <c r="O58" s="73">
        <f t="shared" si="19"/>
        <v>10434.949000000001</v>
      </c>
      <c r="P58" s="73">
        <f t="shared" si="19"/>
        <v>7567.648000000001</v>
      </c>
      <c r="Q58" s="73">
        <f t="shared" si="19"/>
        <v>14222.458000000002</v>
      </c>
      <c r="R58" s="73">
        <f t="shared" si="19"/>
        <v>0</v>
      </c>
      <c r="S58" s="73">
        <f t="shared" si="19"/>
        <v>32225.054999999997</v>
      </c>
      <c r="T58" s="162"/>
    </row>
    <row r="59" spans="1:20" ht="18.75" x14ac:dyDescent="0.25">
      <c r="A59" s="24"/>
      <c r="B59" s="53" t="s">
        <v>86</v>
      </c>
      <c r="C59" s="24">
        <v>1</v>
      </c>
      <c r="D59" s="24"/>
      <c r="E59" s="98">
        <v>1</v>
      </c>
      <c r="F59" s="25"/>
      <c r="G59" s="25"/>
      <c r="H59" s="25"/>
      <c r="I59" s="24"/>
      <c r="J59" s="26"/>
      <c r="K59" s="26"/>
      <c r="L59" s="27">
        <f t="shared" ref="L59:S59" si="20">L58</f>
        <v>0</v>
      </c>
      <c r="M59" s="27">
        <f t="shared" si="20"/>
        <v>0</v>
      </c>
      <c r="N59" s="27">
        <f t="shared" si="20"/>
        <v>0</v>
      </c>
      <c r="O59" s="27">
        <f t="shared" si="20"/>
        <v>10434.949000000001</v>
      </c>
      <c r="P59" s="27">
        <f t="shared" si="20"/>
        <v>7567.648000000001</v>
      </c>
      <c r="Q59" s="27">
        <f t="shared" si="20"/>
        <v>14222.458000000002</v>
      </c>
      <c r="R59" s="27">
        <f t="shared" si="20"/>
        <v>0</v>
      </c>
      <c r="S59" s="27">
        <f t="shared" si="20"/>
        <v>32225.054999999997</v>
      </c>
      <c r="T59" s="24"/>
    </row>
    <row r="60" spans="1:20" ht="18.75" customHeight="1" x14ac:dyDescent="0.25">
      <c r="A60" s="145">
        <v>3</v>
      </c>
      <c r="B60" s="133" t="s">
        <v>18</v>
      </c>
      <c r="C60" s="133" t="s">
        <v>85</v>
      </c>
      <c r="D60" s="133" t="s">
        <v>207</v>
      </c>
      <c r="E60" s="136" t="s">
        <v>206</v>
      </c>
      <c r="F60" s="139" t="s">
        <v>200</v>
      </c>
      <c r="G60" s="142" t="s">
        <v>205</v>
      </c>
      <c r="H60" s="142" t="s">
        <v>126</v>
      </c>
      <c r="I60" s="67" t="s">
        <v>22</v>
      </c>
      <c r="J60" s="67" t="s">
        <v>23</v>
      </c>
      <c r="K60" s="67" t="s">
        <v>24</v>
      </c>
      <c r="L60" s="113"/>
      <c r="M60" s="113"/>
      <c r="N60" s="113"/>
      <c r="O60" s="113">
        <v>65.555000000000007</v>
      </c>
      <c r="P60" s="113">
        <v>1518.3527999999999</v>
      </c>
      <c r="Q60" s="113">
        <v>110.08450000000001</v>
      </c>
      <c r="R60" s="113"/>
      <c r="S60" s="87">
        <f>L60+M60+N60+O60+P60+Q60+R60</f>
        <v>1693.9922999999999</v>
      </c>
      <c r="T60" s="145" t="s">
        <v>98</v>
      </c>
    </row>
    <row r="61" spans="1:20" ht="18.75" x14ac:dyDescent="0.25">
      <c r="A61" s="146"/>
      <c r="B61" s="134"/>
      <c r="C61" s="134"/>
      <c r="D61" s="134"/>
      <c r="E61" s="137"/>
      <c r="F61" s="140"/>
      <c r="G61" s="143"/>
      <c r="H61" s="143"/>
      <c r="I61" s="115" t="s">
        <v>125</v>
      </c>
      <c r="J61" s="67" t="s">
        <v>23</v>
      </c>
      <c r="K61" s="67" t="s">
        <v>25</v>
      </c>
      <c r="L61" s="113"/>
      <c r="M61" s="113"/>
      <c r="N61" s="113"/>
      <c r="O61" s="113">
        <v>590.02</v>
      </c>
      <c r="P61" s="113"/>
      <c r="Q61" s="113">
        <v>0</v>
      </c>
      <c r="R61" s="113"/>
      <c r="S61" s="87">
        <f t="shared" ref="S61:S64" si="21">L61+M61+N61+O61+P61+Q61+R61</f>
        <v>590.02</v>
      </c>
      <c r="T61" s="146"/>
    </row>
    <row r="62" spans="1:20" ht="18.75" x14ac:dyDescent="0.25">
      <c r="A62" s="146"/>
      <c r="B62" s="134"/>
      <c r="C62" s="134"/>
      <c r="D62" s="134"/>
      <c r="E62" s="137"/>
      <c r="F62" s="140"/>
      <c r="G62" s="143"/>
      <c r="H62" s="143"/>
      <c r="I62" s="67" t="s">
        <v>22</v>
      </c>
      <c r="J62" s="67" t="s">
        <v>23</v>
      </c>
      <c r="K62" s="67" t="s">
        <v>26</v>
      </c>
      <c r="L62" s="113"/>
      <c r="M62" s="113"/>
      <c r="N62" s="113"/>
      <c r="O62" s="113"/>
      <c r="P62" s="113"/>
      <c r="Q62" s="113">
        <v>520.20699999999999</v>
      </c>
      <c r="R62" s="113"/>
      <c r="S62" s="87">
        <f t="shared" si="21"/>
        <v>520.20699999999999</v>
      </c>
      <c r="T62" s="146"/>
    </row>
    <row r="63" spans="1:20" ht="18.75" x14ac:dyDescent="0.25">
      <c r="A63" s="146"/>
      <c r="B63" s="134"/>
      <c r="C63" s="134"/>
      <c r="D63" s="134"/>
      <c r="E63" s="137"/>
      <c r="F63" s="140"/>
      <c r="G63" s="143"/>
      <c r="H63" s="143"/>
      <c r="I63" s="67" t="s">
        <v>19</v>
      </c>
      <c r="J63" s="67" t="s">
        <v>23</v>
      </c>
      <c r="K63" s="67" t="s">
        <v>27</v>
      </c>
      <c r="L63" s="113"/>
      <c r="M63" s="113"/>
      <c r="N63" s="113"/>
      <c r="O63" s="113"/>
      <c r="P63" s="113">
        <v>1806.998</v>
      </c>
      <c r="Q63" s="113"/>
      <c r="R63" s="113"/>
      <c r="S63" s="87">
        <f t="shared" si="21"/>
        <v>1806.998</v>
      </c>
      <c r="T63" s="146"/>
    </row>
    <row r="64" spans="1:20" ht="18.75" x14ac:dyDescent="0.25">
      <c r="A64" s="146"/>
      <c r="B64" s="135"/>
      <c r="C64" s="134"/>
      <c r="D64" s="134"/>
      <c r="E64" s="137"/>
      <c r="F64" s="140"/>
      <c r="G64" s="143"/>
      <c r="H64" s="143"/>
      <c r="I64" s="67" t="s">
        <v>28</v>
      </c>
      <c r="J64" s="67" t="s">
        <v>23</v>
      </c>
      <c r="K64" s="67"/>
      <c r="L64" s="113"/>
      <c r="M64" s="113"/>
      <c r="N64" s="113"/>
      <c r="O64" s="113"/>
      <c r="P64" s="113"/>
      <c r="Q64" s="113">
        <v>63.665700000000001</v>
      </c>
      <c r="R64" s="113">
        <v>17.7563</v>
      </c>
      <c r="S64" s="87">
        <f t="shared" si="21"/>
        <v>81.421999999999997</v>
      </c>
      <c r="T64" s="146"/>
    </row>
    <row r="65" spans="1:20" ht="18.75" x14ac:dyDescent="0.25">
      <c r="A65" s="146"/>
      <c r="B65" s="20"/>
      <c r="C65" s="134"/>
      <c r="D65" s="134"/>
      <c r="E65" s="137"/>
      <c r="F65" s="140"/>
      <c r="G65" s="143"/>
      <c r="H65" s="143"/>
      <c r="I65" s="4"/>
      <c r="J65" s="4"/>
      <c r="K65" s="4"/>
      <c r="L65" s="1">
        <f t="shared" ref="L65:N65" si="22">SUM(L60:L64)</f>
        <v>0</v>
      </c>
      <c r="M65" s="1">
        <f t="shared" si="22"/>
        <v>0</v>
      </c>
      <c r="N65" s="1">
        <f t="shared" si="22"/>
        <v>0</v>
      </c>
      <c r="O65" s="1">
        <f>SUM(O60:O64)</f>
        <v>655.57500000000005</v>
      </c>
      <c r="P65" s="1">
        <f t="shared" ref="P65:R65" si="23">SUM(P60:P64)</f>
        <v>3325.3508000000002</v>
      </c>
      <c r="Q65" s="1">
        <f t="shared" si="23"/>
        <v>693.95720000000006</v>
      </c>
      <c r="R65" s="1">
        <f t="shared" si="23"/>
        <v>17.7563</v>
      </c>
      <c r="S65" s="1">
        <f>SUM(S60:S64)</f>
        <v>4692.6392999999998</v>
      </c>
      <c r="T65" s="146"/>
    </row>
    <row r="66" spans="1:20" ht="35.25" customHeight="1" x14ac:dyDescent="0.25">
      <c r="A66" s="146"/>
      <c r="B66" s="66" t="s">
        <v>17</v>
      </c>
      <c r="C66" s="134"/>
      <c r="D66" s="134"/>
      <c r="E66" s="137"/>
      <c r="F66" s="140"/>
      <c r="G66" s="143"/>
      <c r="H66" s="143"/>
      <c r="I66" s="115" t="s">
        <v>125</v>
      </c>
      <c r="J66" s="67" t="s">
        <v>20</v>
      </c>
      <c r="K66" s="67" t="s">
        <v>21</v>
      </c>
      <c r="L66" s="113"/>
      <c r="M66" s="113"/>
      <c r="N66" s="113"/>
      <c r="O66" s="113">
        <v>599.35730000000001</v>
      </c>
      <c r="P66" s="113"/>
      <c r="Q66" s="113"/>
      <c r="R66" s="113"/>
      <c r="S66" s="87">
        <f>L66+M66+N66+O66+P66+Q66+R66</f>
        <v>599.35730000000001</v>
      </c>
      <c r="T66" s="146"/>
    </row>
    <row r="67" spans="1:20" ht="18.75" x14ac:dyDescent="0.25">
      <c r="A67" s="146"/>
      <c r="B67" s="3"/>
      <c r="C67" s="134"/>
      <c r="D67" s="134"/>
      <c r="E67" s="137"/>
      <c r="F67" s="140"/>
      <c r="G67" s="143"/>
      <c r="H67" s="143"/>
      <c r="I67" s="4"/>
      <c r="J67" s="4"/>
      <c r="K67" s="4"/>
      <c r="L67" s="1">
        <f t="shared" ref="L67:N67" si="24">SUM(L66:L66)</f>
        <v>0</v>
      </c>
      <c r="M67" s="1">
        <f t="shared" si="24"/>
        <v>0</v>
      </c>
      <c r="N67" s="1">
        <f t="shared" si="24"/>
        <v>0</v>
      </c>
      <c r="O67" s="1">
        <f>SUM(O66:O66)</f>
        <v>599.35730000000001</v>
      </c>
      <c r="P67" s="1">
        <f t="shared" ref="P67:R67" si="25">SUM(P66:P66)</f>
        <v>0</v>
      </c>
      <c r="Q67" s="1">
        <f t="shared" si="25"/>
        <v>0</v>
      </c>
      <c r="R67" s="1">
        <f t="shared" si="25"/>
        <v>0</v>
      </c>
      <c r="S67" s="1">
        <f>SUM(S66:S66)</f>
        <v>599.35730000000001</v>
      </c>
      <c r="T67" s="146"/>
    </row>
    <row r="68" spans="1:20" ht="56.25" x14ac:dyDescent="0.25">
      <c r="A68" s="146"/>
      <c r="B68" s="59" t="s">
        <v>142</v>
      </c>
      <c r="C68" s="134"/>
      <c r="D68" s="134"/>
      <c r="E68" s="137"/>
      <c r="F68" s="140"/>
      <c r="G68" s="143"/>
      <c r="H68" s="143"/>
      <c r="I68" s="115"/>
      <c r="J68" s="67"/>
      <c r="K68" s="67"/>
      <c r="L68" s="113"/>
      <c r="M68" s="113"/>
      <c r="N68" s="113"/>
      <c r="O68" s="113"/>
      <c r="P68" s="113"/>
      <c r="Q68" s="113"/>
      <c r="R68" s="70"/>
      <c r="S68" s="87">
        <f>L68+M68+N68+O68+P68+Q68+R68</f>
        <v>0</v>
      </c>
      <c r="T68" s="146"/>
    </row>
    <row r="69" spans="1:20" ht="18.75" x14ac:dyDescent="0.25">
      <c r="A69" s="146"/>
      <c r="B69" s="60"/>
      <c r="C69" s="135"/>
      <c r="D69" s="135"/>
      <c r="E69" s="138"/>
      <c r="F69" s="141"/>
      <c r="G69" s="144"/>
      <c r="H69" s="144"/>
      <c r="I69" s="4"/>
      <c r="J69" s="4"/>
      <c r="K69" s="4"/>
      <c r="L69" s="1">
        <f t="shared" ref="L69:N69" si="26">L68</f>
        <v>0</v>
      </c>
      <c r="M69" s="1">
        <f t="shared" si="26"/>
        <v>0</v>
      </c>
      <c r="N69" s="1">
        <f t="shared" si="26"/>
        <v>0</v>
      </c>
      <c r="O69" s="1">
        <f>O68</f>
        <v>0</v>
      </c>
      <c r="P69" s="1">
        <f t="shared" ref="P69:R69" si="27">P68</f>
        <v>0</v>
      </c>
      <c r="Q69" s="1">
        <f t="shared" si="27"/>
        <v>0</v>
      </c>
      <c r="R69" s="1">
        <f t="shared" si="27"/>
        <v>0</v>
      </c>
      <c r="S69" s="1">
        <f>S68</f>
        <v>0</v>
      </c>
      <c r="T69" s="146"/>
    </row>
    <row r="70" spans="1:20" ht="18.75" x14ac:dyDescent="0.25">
      <c r="A70" s="147"/>
      <c r="B70" s="3" t="s">
        <v>16</v>
      </c>
      <c r="C70" s="2">
        <v>3</v>
      </c>
      <c r="D70" s="20"/>
      <c r="E70" s="99">
        <v>1</v>
      </c>
      <c r="F70" s="44"/>
      <c r="G70" s="32"/>
      <c r="H70" s="32"/>
      <c r="I70" s="4"/>
      <c r="J70" s="4"/>
      <c r="K70" s="4"/>
      <c r="L70" s="1">
        <f t="shared" ref="L70:S70" si="28">L67+L65+L69</f>
        <v>0</v>
      </c>
      <c r="M70" s="1">
        <f t="shared" si="28"/>
        <v>0</v>
      </c>
      <c r="N70" s="1">
        <f t="shared" si="28"/>
        <v>0</v>
      </c>
      <c r="O70" s="1">
        <f t="shared" si="28"/>
        <v>1254.9322999999999</v>
      </c>
      <c r="P70" s="1">
        <f t="shared" si="28"/>
        <v>3325.3508000000002</v>
      </c>
      <c r="Q70" s="1">
        <f t="shared" si="28"/>
        <v>693.95720000000006</v>
      </c>
      <c r="R70" s="1">
        <f t="shared" si="28"/>
        <v>17.7563</v>
      </c>
      <c r="S70" s="1">
        <f t="shared" si="28"/>
        <v>5291.9965999999995</v>
      </c>
      <c r="T70" s="147"/>
    </row>
    <row r="71" spans="1:20" ht="18.75" x14ac:dyDescent="0.3">
      <c r="A71" s="18"/>
      <c r="B71" s="21" t="s">
        <v>0</v>
      </c>
      <c r="C71" s="35">
        <f>C29+C59+C70</f>
        <v>10</v>
      </c>
      <c r="D71" s="35"/>
      <c r="E71" s="100">
        <f>E29+E59+E70</f>
        <v>3</v>
      </c>
      <c r="F71" s="18"/>
      <c r="G71" s="18"/>
      <c r="H71" s="18"/>
      <c r="I71" s="18"/>
      <c r="J71" s="18"/>
      <c r="K71" s="18"/>
      <c r="L71" s="45">
        <f t="shared" ref="L71:S71" si="29">L29+L59+L70</f>
        <v>0</v>
      </c>
      <c r="M71" s="45">
        <f t="shared" si="29"/>
        <v>0</v>
      </c>
      <c r="N71" s="45">
        <f t="shared" si="29"/>
        <v>0</v>
      </c>
      <c r="O71" s="45">
        <f t="shared" si="29"/>
        <v>12120.5743</v>
      </c>
      <c r="P71" s="45">
        <f t="shared" si="29"/>
        <v>11340.265800000001</v>
      </c>
      <c r="Q71" s="45">
        <f t="shared" si="29"/>
        <v>15392.978200000003</v>
      </c>
      <c r="R71" s="45">
        <f t="shared" si="29"/>
        <v>17.7563</v>
      </c>
      <c r="S71" s="45">
        <f t="shared" si="29"/>
        <v>38871.574599999993</v>
      </c>
      <c r="T71" s="18"/>
    </row>
    <row r="72" spans="1:20" ht="18.75" x14ac:dyDescent="0.3">
      <c r="A72" s="133">
        <v>4</v>
      </c>
      <c r="B72" s="154" t="s">
        <v>173</v>
      </c>
      <c r="C72" s="150" t="s">
        <v>123</v>
      </c>
      <c r="D72" s="150" t="s">
        <v>1</v>
      </c>
      <c r="E72" s="160" t="s">
        <v>139</v>
      </c>
      <c r="F72" s="133" t="s">
        <v>122</v>
      </c>
      <c r="G72" s="133" t="s">
        <v>190</v>
      </c>
      <c r="H72" s="133" t="s">
        <v>116</v>
      </c>
      <c r="I72" s="107" t="s">
        <v>22</v>
      </c>
      <c r="J72" s="81">
        <v>261</v>
      </c>
      <c r="K72" s="51" t="s">
        <v>29</v>
      </c>
      <c r="L72" s="51"/>
      <c r="M72" s="51"/>
      <c r="N72" s="51"/>
      <c r="O72" s="51"/>
      <c r="P72" s="47">
        <v>78.367999999999995</v>
      </c>
      <c r="Q72" s="47">
        <v>10.09</v>
      </c>
      <c r="R72" s="82"/>
      <c r="S72" s="87">
        <f>L72+M72+N72+O72+P72+Q72+R72</f>
        <v>88.457999999999998</v>
      </c>
      <c r="T72" s="150" t="s">
        <v>162</v>
      </c>
    </row>
    <row r="73" spans="1:20" ht="18.75" x14ac:dyDescent="0.25">
      <c r="A73" s="134"/>
      <c r="B73" s="155"/>
      <c r="C73" s="151"/>
      <c r="D73" s="151"/>
      <c r="E73" s="161"/>
      <c r="F73" s="134"/>
      <c r="G73" s="134"/>
      <c r="H73" s="134"/>
      <c r="I73" s="107" t="s">
        <v>22</v>
      </c>
      <c r="J73" s="107">
        <v>261</v>
      </c>
      <c r="K73" s="107" t="s">
        <v>102</v>
      </c>
      <c r="L73" s="51"/>
      <c r="M73" s="51"/>
      <c r="N73" s="51"/>
      <c r="O73" s="51">
        <v>350.52</v>
      </c>
      <c r="P73" s="47">
        <v>141.91499999999999</v>
      </c>
      <c r="Q73" s="47"/>
      <c r="R73" s="47"/>
      <c r="S73" s="87">
        <f t="shared" ref="S73:S75" si="30">L73+M73+N73+O73+P73+Q73+R73</f>
        <v>492.43499999999995</v>
      </c>
      <c r="T73" s="151"/>
    </row>
    <row r="74" spans="1:20" ht="18.75" x14ac:dyDescent="0.25">
      <c r="A74" s="134"/>
      <c r="B74" s="155"/>
      <c r="C74" s="151"/>
      <c r="D74" s="151"/>
      <c r="E74" s="161"/>
      <c r="F74" s="134"/>
      <c r="G74" s="134"/>
      <c r="H74" s="134"/>
      <c r="I74" s="107" t="s">
        <v>19</v>
      </c>
      <c r="J74" s="107">
        <v>261</v>
      </c>
      <c r="K74" s="107" t="s">
        <v>81</v>
      </c>
      <c r="L74" s="51"/>
      <c r="M74" s="51"/>
      <c r="N74" s="51"/>
      <c r="O74" s="51"/>
      <c r="P74" s="47">
        <v>1.992</v>
      </c>
      <c r="Q74" s="47">
        <v>2.6960000000000002</v>
      </c>
      <c r="R74" s="47"/>
      <c r="S74" s="87">
        <f t="shared" si="30"/>
        <v>4.6880000000000006</v>
      </c>
      <c r="T74" s="151"/>
    </row>
    <row r="75" spans="1:20" ht="18.75" x14ac:dyDescent="0.25">
      <c r="A75" s="134"/>
      <c r="B75" s="156"/>
      <c r="C75" s="151"/>
      <c r="D75" s="151"/>
      <c r="E75" s="161"/>
      <c r="F75" s="134"/>
      <c r="G75" s="134"/>
      <c r="H75" s="134"/>
      <c r="I75" s="107" t="s">
        <v>22</v>
      </c>
      <c r="J75" s="107">
        <v>261</v>
      </c>
      <c r="K75" s="107" t="s">
        <v>82</v>
      </c>
      <c r="L75" s="51"/>
      <c r="M75" s="51"/>
      <c r="N75" s="51"/>
      <c r="O75" s="51">
        <v>294.82499999999999</v>
      </c>
      <c r="P75" s="47">
        <v>331.62</v>
      </c>
      <c r="Q75" s="47">
        <v>347.935</v>
      </c>
      <c r="R75" s="47"/>
      <c r="S75" s="87">
        <f t="shared" si="30"/>
        <v>974.37999999999988</v>
      </c>
      <c r="T75" s="151"/>
    </row>
    <row r="76" spans="1:20" ht="18.75" x14ac:dyDescent="0.3">
      <c r="A76" s="134"/>
      <c r="B76" s="22"/>
      <c r="C76" s="151"/>
      <c r="D76" s="151"/>
      <c r="E76" s="161"/>
      <c r="F76" s="134"/>
      <c r="G76" s="134"/>
      <c r="H76" s="134"/>
      <c r="I76" s="18"/>
      <c r="J76" s="18"/>
      <c r="K76" s="18"/>
      <c r="L76" s="48">
        <f t="shared" ref="L76:N76" si="31">SUM(L72:L75)</f>
        <v>0</v>
      </c>
      <c r="M76" s="48">
        <f t="shared" si="31"/>
        <v>0</v>
      </c>
      <c r="N76" s="48">
        <f t="shared" si="31"/>
        <v>0</v>
      </c>
      <c r="O76" s="48">
        <f>SUM(O72:O75)</f>
        <v>645.34500000000003</v>
      </c>
      <c r="P76" s="48">
        <f>SUM(P72:P75)</f>
        <v>553.89499999999998</v>
      </c>
      <c r="Q76" s="48">
        <f t="shared" ref="Q76:R76" si="32">SUM(Q72:Q75)</f>
        <v>360.721</v>
      </c>
      <c r="R76" s="48">
        <f t="shared" si="32"/>
        <v>0</v>
      </c>
      <c r="S76" s="48">
        <f>SUM(S72:S75)</f>
        <v>1559.9609999999998</v>
      </c>
      <c r="T76" s="151"/>
    </row>
    <row r="77" spans="1:20" ht="18.75" x14ac:dyDescent="0.25">
      <c r="A77" s="134"/>
      <c r="B77" s="182" t="s">
        <v>176</v>
      </c>
      <c r="C77" s="151"/>
      <c r="D77" s="151"/>
      <c r="E77" s="161"/>
      <c r="F77" s="134"/>
      <c r="G77" s="134"/>
      <c r="H77" s="134"/>
      <c r="I77" s="107" t="s">
        <v>22</v>
      </c>
      <c r="J77" s="107">
        <v>261</v>
      </c>
      <c r="K77" s="107" t="s">
        <v>29</v>
      </c>
      <c r="L77" s="51"/>
      <c r="M77" s="47"/>
      <c r="N77" s="47"/>
      <c r="O77" s="51">
        <v>0.33</v>
      </c>
      <c r="P77" s="47">
        <v>12.082000000000001</v>
      </c>
      <c r="Q77" s="47">
        <v>6.5369999999999999</v>
      </c>
      <c r="R77" s="47"/>
      <c r="S77" s="87">
        <f t="shared" ref="S77:S79" si="33">L77+M77+N77+O77+P77+Q77+R77</f>
        <v>18.949000000000002</v>
      </c>
      <c r="T77" s="151"/>
    </row>
    <row r="78" spans="1:20" ht="18.75" x14ac:dyDescent="0.25">
      <c r="A78" s="134"/>
      <c r="B78" s="182"/>
      <c r="C78" s="151"/>
      <c r="D78" s="151"/>
      <c r="E78" s="161"/>
      <c r="F78" s="134"/>
      <c r="G78" s="134"/>
      <c r="H78" s="134"/>
      <c r="I78" s="107" t="s">
        <v>19</v>
      </c>
      <c r="J78" s="107">
        <v>261</v>
      </c>
      <c r="K78" s="107" t="s">
        <v>81</v>
      </c>
      <c r="L78" s="51"/>
      <c r="M78" s="47"/>
      <c r="N78" s="47"/>
      <c r="O78" s="51"/>
      <c r="P78" s="47">
        <v>1.3440000000000001</v>
      </c>
      <c r="Q78" s="47">
        <v>0.66</v>
      </c>
      <c r="R78" s="47"/>
      <c r="S78" s="87">
        <f t="shared" si="33"/>
        <v>2.004</v>
      </c>
      <c r="T78" s="151"/>
    </row>
    <row r="79" spans="1:20" ht="18.75" x14ac:dyDescent="0.25">
      <c r="A79" s="134"/>
      <c r="B79" s="182"/>
      <c r="C79" s="151"/>
      <c r="D79" s="151"/>
      <c r="E79" s="161"/>
      <c r="F79" s="134"/>
      <c r="G79" s="134"/>
      <c r="H79" s="134"/>
      <c r="I79" s="107" t="s">
        <v>22</v>
      </c>
      <c r="J79" s="107">
        <v>261</v>
      </c>
      <c r="K79" s="107" t="s">
        <v>82</v>
      </c>
      <c r="L79" s="51"/>
      <c r="M79" s="47"/>
      <c r="N79" s="47"/>
      <c r="O79" s="51">
        <v>375.22500000000002</v>
      </c>
      <c r="P79" s="47">
        <v>379.83600000000001</v>
      </c>
      <c r="Q79" s="47">
        <v>397.59500000000003</v>
      </c>
      <c r="R79" s="47"/>
      <c r="S79" s="87">
        <f t="shared" si="33"/>
        <v>1152.6559999999999</v>
      </c>
      <c r="T79" s="151"/>
    </row>
    <row r="80" spans="1:20" ht="18.75" x14ac:dyDescent="0.3">
      <c r="A80" s="134"/>
      <c r="B80" s="22"/>
      <c r="C80" s="151"/>
      <c r="D80" s="151"/>
      <c r="E80" s="161"/>
      <c r="F80" s="134"/>
      <c r="G80" s="134"/>
      <c r="H80" s="134"/>
      <c r="I80" s="18"/>
      <c r="J80" s="18"/>
      <c r="K80" s="18"/>
      <c r="L80" s="48">
        <f t="shared" ref="L80:S80" si="34">SUM(L77:L79)</f>
        <v>0</v>
      </c>
      <c r="M80" s="48">
        <f t="shared" si="34"/>
        <v>0</v>
      </c>
      <c r="N80" s="48">
        <f t="shared" si="34"/>
        <v>0</v>
      </c>
      <c r="O80" s="48">
        <f t="shared" si="34"/>
        <v>375.55500000000001</v>
      </c>
      <c r="P80" s="48">
        <f t="shared" si="34"/>
        <v>393.262</v>
      </c>
      <c r="Q80" s="48">
        <f t="shared" si="34"/>
        <v>404.79200000000003</v>
      </c>
      <c r="R80" s="48">
        <f t="shared" si="34"/>
        <v>0</v>
      </c>
      <c r="S80" s="48">
        <f t="shared" si="34"/>
        <v>1173.6089999999999</v>
      </c>
      <c r="T80" s="151"/>
    </row>
    <row r="81" spans="1:20" ht="18.75" x14ac:dyDescent="0.25">
      <c r="A81" s="134"/>
      <c r="B81" s="182" t="s">
        <v>174</v>
      </c>
      <c r="C81" s="151"/>
      <c r="D81" s="151"/>
      <c r="E81" s="161"/>
      <c r="F81" s="134"/>
      <c r="G81" s="134"/>
      <c r="H81" s="134"/>
      <c r="I81" s="107" t="s">
        <v>22</v>
      </c>
      <c r="J81" s="107">
        <v>261</v>
      </c>
      <c r="K81" s="107" t="s">
        <v>29</v>
      </c>
      <c r="L81" s="51"/>
      <c r="M81" s="47"/>
      <c r="N81" s="47"/>
      <c r="O81" s="51">
        <v>13.872</v>
      </c>
      <c r="P81" s="47">
        <v>23.071000000000002</v>
      </c>
      <c r="Q81" s="47">
        <v>5.2610000000000001</v>
      </c>
      <c r="R81" s="47"/>
      <c r="S81" s="87">
        <f t="shared" ref="S81:S83" si="35">L81+M81+N81+O81+P81+Q81+R81</f>
        <v>42.204000000000001</v>
      </c>
      <c r="T81" s="151"/>
    </row>
    <row r="82" spans="1:20" ht="18.75" x14ac:dyDescent="0.25">
      <c r="A82" s="134"/>
      <c r="B82" s="182"/>
      <c r="C82" s="151"/>
      <c r="D82" s="151"/>
      <c r="E82" s="161"/>
      <c r="F82" s="134"/>
      <c r="G82" s="134"/>
      <c r="H82" s="134"/>
      <c r="I82" s="107" t="s">
        <v>19</v>
      </c>
      <c r="J82" s="107">
        <v>261</v>
      </c>
      <c r="K82" s="107" t="s">
        <v>81</v>
      </c>
      <c r="L82" s="51"/>
      <c r="M82" s="47"/>
      <c r="N82" s="47"/>
      <c r="O82" s="51"/>
      <c r="P82" s="47">
        <v>5.0220000000000002</v>
      </c>
      <c r="Q82" s="47">
        <v>4.2489999999999997</v>
      </c>
      <c r="R82" s="47"/>
      <c r="S82" s="87">
        <f t="shared" si="35"/>
        <v>9.2710000000000008</v>
      </c>
      <c r="T82" s="151"/>
    </row>
    <row r="83" spans="1:20" ht="18.75" x14ac:dyDescent="0.25">
      <c r="A83" s="134"/>
      <c r="B83" s="182"/>
      <c r="C83" s="151"/>
      <c r="D83" s="151"/>
      <c r="E83" s="161"/>
      <c r="F83" s="134"/>
      <c r="G83" s="134"/>
      <c r="H83" s="134"/>
      <c r="I83" s="107" t="s">
        <v>22</v>
      </c>
      <c r="J83" s="107">
        <v>261</v>
      </c>
      <c r="K83" s="107" t="s">
        <v>82</v>
      </c>
      <c r="L83" s="51"/>
      <c r="M83" s="47"/>
      <c r="N83" s="47"/>
      <c r="O83" s="51">
        <v>699.08320000000003</v>
      </c>
      <c r="P83" s="47">
        <v>755.82500000000005</v>
      </c>
      <c r="Q83" s="47">
        <v>803.38800000000003</v>
      </c>
      <c r="R83" s="47"/>
      <c r="S83" s="87">
        <f t="shared" si="35"/>
        <v>2258.2962000000002</v>
      </c>
      <c r="T83" s="151"/>
    </row>
    <row r="84" spans="1:20" ht="18.75" x14ac:dyDescent="0.3">
      <c r="A84" s="134"/>
      <c r="B84" s="22"/>
      <c r="C84" s="151"/>
      <c r="D84" s="151"/>
      <c r="E84" s="161"/>
      <c r="F84" s="134"/>
      <c r="G84" s="134"/>
      <c r="H84" s="134"/>
      <c r="I84" s="18"/>
      <c r="J84" s="18"/>
      <c r="K84" s="18"/>
      <c r="L84" s="48">
        <f t="shared" ref="L84:S84" si="36">SUM(L81:L83)</f>
        <v>0</v>
      </c>
      <c r="M84" s="48">
        <f t="shared" si="36"/>
        <v>0</v>
      </c>
      <c r="N84" s="48">
        <f t="shared" si="36"/>
        <v>0</v>
      </c>
      <c r="O84" s="48">
        <f t="shared" si="36"/>
        <v>712.95519999999999</v>
      </c>
      <c r="P84" s="48">
        <f t="shared" si="36"/>
        <v>783.91800000000001</v>
      </c>
      <c r="Q84" s="48">
        <f t="shared" si="36"/>
        <v>812.89800000000002</v>
      </c>
      <c r="R84" s="48">
        <f t="shared" si="36"/>
        <v>0</v>
      </c>
      <c r="S84" s="48">
        <f t="shared" si="36"/>
        <v>2309.7712000000001</v>
      </c>
      <c r="T84" s="151"/>
    </row>
    <row r="85" spans="1:20" ht="18.75" x14ac:dyDescent="0.25">
      <c r="A85" s="134"/>
      <c r="B85" s="182" t="s">
        <v>175</v>
      </c>
      <c r="C85" s="151"/>
      <c r="D85" s="151"/>
      <c r="E85" s="161"/>
      <c r="F85" s="134"/>
      <c r="G85" s="134"/>
      <c r="H85" s="134"/>
      <c r="I85" s="107" t="s">
        <v>22</v>
      </c>
      <c r="J85" s="107">
        <v>261</v>
      </c>
      <c r="K85" s="107" t="s">
        <v>29</v>
      </c>
      <c r="L85" s="51"/>
      <c r="M85" s="47"/>
      <c r="N85" s="47"/>
      <c r="O85" s="51"/>
      <c r="P85" s="47">
        <v>19.597000000000001</v>
      </c>
      <c r="Q85" s="47"/>
      <c r="R85" s="47"/>
      <c r="S85" s="87">
        <f t="shared" ref="S85:S87" si="37">L85+M85+N85+O85+P85+Q85+R85</f>
        <v>19.597000000000001</v>
      </c>
      <c r="T85" s="151"/>
    </row>
    <row r="86" spans="1:20" ht="18.75" x14ac:dyDescent="0.25">
      <c r="A86" s="134"/>
      <c r="B86" s="182"/>
      <c r="C86" s="151"/>
      <c r="D86" s="151"/>
      <c r="E86" s="161"/>
      <c r="F86" s="134"/>
      <c r="G86" s="134"/>
      <c r="H86" s="134"/>
      <c r="I86" s="107" t="s">
        <v>19</v>
      </c>
      <c r="J86" s="107">
        <v>261</v>
      </c>
      <c r="K86" s="107" t="s">
        <v>81</v>
      </c>
      <c r="L86" s="51"/>
      <c r="M86" s="47"/>
      <c r="N86" s="47"/>
      <c r="O86" s="51"/>
      <c r="P86" s="47">
        <v>3.0790000000000002</v>
      </c>
      <c r="Q86" s="47">
        <v>3.294</v>
      </c>
      <c r="R86" s="47"/>
      <c r="S86" s="87">
        <f t="shared" si="37"/>
        <v>6.3730000000000002</v>
      </c>
      <c r="T86" s="151"/>
    </row>
    <row r="87" spans="1:20" ht="18.75" x14ac:dyDescent="0.25">
      <c r="A87" s="134"/>
      <c r="B87" s="182"/>
      <c r="C87" s="151"/>
      <c r="D87" s="151"/>
      <c r="E87" s="161"/>
      <c r="F87" s="134"/>
      <c r="G87" s="134"/>
      <c r="H87" s="134"/>
      <c r="I87" s="107" t="s">
        <v>22</v>
      </c>
      <c r="J87" s="107">
        <v>261</v>
      </c>
      <c r="K87" s="107" t="s">
        <v>82</v>
      </c>
      <c r="L87" s="51"/>
      <c r="M87" s="47"/>
      <c r="N87" s="47"/>
      <c r="O87" s="51">
        <v>556.40099999999995</v>
      </c>
      <c r="P87" s="47">
        <v>581.20100000000002</v>
      </c>
      <c r="Q87" s="47">
        <v>615.07500000000005</v>
      </c>
      <c r="R87" s="47"/>
      <c r="S87" s="87">
        <f t="shared" si="37"/>
        <v>1752.6769999999999</v>
      </c>
      <c r="T87" s="151"/>
    </row>
    <row r="88" spans="1:20" ht="18.75" x14ac:dyDescent="0.3">
      <c r="A88" s="134"/>
      <c r="B88" s="22"/>
      <c r="C88" s="151"/>
      <c r="D88" s="151"/>
      <c r="E88" s="161"/>
      <c r="F88" s="134"/>
      <c r="G88" s="134"/>
      <c r="H88" s="134"/>
      <c r="I88" s="18"/>
      <c r="J88" s="18"/>
      <c r="K88" s="18"/>
      <c r="L88" s="48">
        <f>SUM(L85:L87)</f>
        <v>0</v>
      </c>
      <c r="M88" s="48">
        <f>SUM(M85:M87)</f>
        <v>0</v>
      </c>
      <c r="N88" s="48">
        <f>SUM(N85:N87)</f>
        <v>0</v>
      </c>
      <c r="O88" s="49">
        <f>SUM(O85:O87)</f>
        <v>556.40099999999995</v>
      </c>
      <c r="P88" s="49">
        <f t="shared" ref="P88:R88" si="38">SUM(P85:P87)</f>
        <v>603.87700000000007</v>
      </c>
      <c r="Q88" s="49">
        <f t="shared" si="38"/>
        <v>618.36900000000003</v>
      </c>
      <c r="R88" s="49">
        <f t="shared" si="38"/>
        <v>0</v>
      </c>
      <c r="S88" s="49">
        <f>SUM(S85:S87)</f>
        <v>1778.6469999999999</v>
      </c>
      <c r="T88" s="151"/>
    </row>
    <row r="89" spans="1:20" ht="18.75" x14ac:dyDescent="0.25">
      <c r="A89" s="134"/>
      <c r="B89" s="154" t="s">
        <v>177</v>
      </c>
      <c r="C89" s="151"/>
      <c r="D89" s="151"/>
      <c r="E89" s="161"/>
      <c r="F89" s="134"/>
      <c r="G89" s="134"/>
      <c r="H89" s="134"/>
      <c r="I89" s="107" t="s">
        <v>22</v>
      </c>
      <c r="J89" s="107">
        <v>261</v>
      </c>
      <c r="K89" s="107" t="s">
        <v>29</v>
      </c>
      <c r="L89" s="51"/>
      <c r="M89" s="47"/>
      <c r="N89" s="47"/>
      <c r="O89" s="51"/>
      <c r="P89" s="47">
        <v>20.140999999999998</v>
      </c>
      <c r="Q89" s="47">
        <v>3.282</v>
      </c>
      <c r="R89" s="47"/>
      <c r="S89" s="87">
        <f t="shared" ref="S89:S92" si="39">L89+M89+N89+O89+P89+Q89+R89</f>
        <v>23.422999999999998</v>
      </c>
      <c r="T89" s="151"/>
    </row>
    <row r="90" spans="1:20" ht="18.75" x14ac:dyDescent="0.25">
      <c r="A90" s="134"/>
      <c r="B90" s="155"/>
      <c r="C90" s="151"/>
      <c r="D90" s="151"/>
      <c r="E90" s="161"/>
      <c r="F90" s="134"/>
      <c r="G90" s="134"/>
      <c r="H90" s="134"/>
      <c r="I90" s="107" t="s">
        <v>22</v>
      </c>
      <c r="J90" s="107">
        <v>261</v>
      </c>
      <c r="K90" s="107" t="s">
        <v>102</v>
      </c>
      <c r="L90" s="51"/>
      <c r="M90" s="47"/>
      <c r="N90" s="47"/>
      <c r="O90" s="51">
        <v>723.33500000000004</v>
      </c>
      <c r="P90" s="47">
        <v>70.561000000000007</v>
      </c>
      <c r="Q90" s="47"/>
      <c r="R90" s="47"/>
      <c r="S90" s="87">
        <f t="shared" si="39"/>
        <v>793.89600000000007</v>
      </c>
      <c r="T90" s="151"/>
    </row>
    <row r="91" spans="1:20" ht="18.75" x14ac:dyDescent="0.25">
      <c r="A91" s="134"/>
      <c r="B91" s="155"/>
      <c r="C91" s="151"/>
      <c r="D91" s="151"/>
      <c r="E91" s="161"/>
      <c r="F91" s="134"/>
      <c r="G91" s="134"/>
      <c r="H91" s="134"/>
      <c r="I91" s="107" t="s">
        <v>19</v>
      </c>
      <c r="J91" s="107">
        <v>261</v>
      </c>
      <c r="K91" s="107" t="s">
        <v>81</v>
      </c>
      <c r="L91" s="51"/>
      <c r="M91" s="47"/>
      <c r="N91" s="47"/>
      <c r="O91" s="51"/>
      <c r="P91" s="47">
        <v>3.2050000000000001</v>
      </c>
      <c r="Q91" s="47">
        <v>3.1160000000000001</v>
      </c>
      <c r="R91" s="47"/>
      <c r="S91" s="87">
        <f t="shared" si="39"/>
        <v>6.3209999999999997</v>
      </c>
      <c r="T91" s="151"/>
    </row>
    <row r="92" spans="1:20" x14ac:dyDescent="0.25">
      <c r="A92" s="134"/>
      <c r="B92" s="156"/>
      <c r="C92" s="151"/>
      <c r="D92" s="151"/>
      <c r="E92" s="161"/>
      <c r="F92" s="134"/>
      <c r="G92" s="134"/>
      <c r="H92" s="134"/>
      <c r="I92" s="107" t="s">
        <v>22</v>
      </c>
      <c r="J92" s="107">
        <v>261</v>
      </c>
      <c r="K92" s="107" t="s">
        <v>82</v>
      </c>
      <c r="L92" s="47"/>
      <c r="M92" s="47"/>
      <c r="N92" s="47"/>
      <c r="O92" s="47">
        <v>766.71199999999999</v>
      </c>
      <c r="P92" s="47">
        <v>855.14200000000005</v>
      </c>
      <c r="Q92" s="47">
        <v>901.05499999999995</v>
      </c>
      <c r="R92" s="47"/>
      <c r="S92" s="87">
        <f t="shared" si="39"/>
        <v>2522.9090000000001</v>
      </c>
      <c r="T92" s="151"/>
    </row>
    <row r="93" spans="1:20" ht="18.75" x14ac:dyDescent="0.3">
      <c r="A93" s="134"/>
      <c r="B93" s="22"/>
      <c r="C93" s="151"/>
      <c r="D93" s="151"/>
      <c r="E93" s="161"/>
      <c r="F93" s="134"/>
      <c r="G93" s="134"/>
      <c r="H93" s="134"/>
      <c r="I93" s="18"/>
      <c r="J93" s="18"/>
      <c r="K93" s="18"/>
      <c r="L93" s="49">
        <f t="shared" ref="L93:S93" si="40">SUM(L89:L92)</f>
        <v>0</v>
      </c>
      <c r="M93" s="49">
        <f t="shared" si="40"/>
        <v>0</v>
      </c>
      <c r="N93" s="49">
        <f t="shared" si="40"/>
        <v>0</v>
      </c>
      <c r="O93" s="49">
        <f t="shared" si="40"/>
        <v>1490.047</v>
      </c>
      <c r="P93" s="49">
        <f t="shared" si="40"/>
        <v>949.04900000000009</v>
      </c>
      <c r="Q93" s="49">
        <f t="shared" si="40"/>
        <v>907.45299999999997</v>
      </c>
      <c r="R93" s="49">
        <f t="shared" si="40"/>
        <v>0</v>
      </c>
      <c r="S93" s="49">
        <f t="shared" si="40"/>
        <v>3346.549</v>
      </c>
      <c r="T93" s="151"/>
    </row>
    <row r="94" spans="1:20" ht="18.75" x14ac:dyDescent="0.25">
      <c r="A94" s="134"/>
      <c r="B94" s="182" t="s">
        <v>178</v>
      </c>
      <c r="C94" s="151"/>
      <c r="D94" s="151"/>
      <c r="E94" s="161"/>
      <c r="F94" s="134"/>
      <c r="G94" s="134"/>
      <c r="H94" s="134"/>
      <c r="I94" s="107" t="s">
        <v>22</v>
      </c>
      <c r="J94" s="107">
        <v>261</v>
      </c>
      <c r="K94" s="107" t="s">
        <v>29</v>
      </c>
      <c r="L94" s="51"/>
      <c r="M94" s="47"/>
      <c r="N94" s="47"/>
      <c r="O94" s="51">
        <v>7.4999999999999997E-2</v>
      </c>
      <c r="P94" s="47">
        <v>21.535</v>
      </c>
      <c r="Q94" s="47">
        <v>4.867</v>
      </c>
      <c r="R94" s="47"/>
      <c r="S94" s="87">
        <f t="shared" ref="S94:S96" si="41">L94+M94+N94+O94+P94+Q94+R94</f>
        <v>26.477</v>
      </c>
      <c r="T94" s="151"/>
    </row>
    <row r="95" spans="1:20" ht="18.75" x14ac:dyDescent="0.25">
      <c r="A95" s="134"/>
      <c r="B95" s="182"/>
      <c r="C95" s="151"/>
      <c r="D95" s="151"/>
      <c r="E95" s="161"/>
      <c r="F95" s="134"/>
      <c r="G95" s="134"/>
      <c r="H95" s="134"/>
      <c r="I95" s="107" t="s">
        <v>19</v>
      </c>
      <c r="J95" s="107">
        <v>261</v>
      </c>
      <c r="K95" s="107" t="s">
        <v>81</v>
      </c>
      <c r="L95" s="51"/>
      <c r="M95" s="47"/>
      <c r="N95" s="47"/>
      <c r="O95" s="51"/>
      <c r="P95" s="47">
        <v>2.0409999999999999</v>
      </c>
      <c r="Q95" s="47">
        <v>2.4910000000000001</v>
      </c>
      <c r="R95" s="47"/>
      <c r="S95" s="87">
        <f t="shared" si="41"/>
        <v>4.532</v>
      </c>
      <c r="T95" s="151"/>
    </row>
    <row r="96" spans="1:20" ht="18.75" x14ac:dyDescent="0.25">
      <c r="A96" s="134"/>
      <c r="B96" s="182"/>
      <c r="C96" s="151"/>
      <c r="D96" s="151"/>
      <c r="E96" s="161"/>
      <c r="F96" s="134"/>
      <c r="G96" s="134"/>
      <c r="H96" s="134"/>
      <c r="I96" s="107" t="s">
        <v>22</v>
      </c>
      <c r="J96" s="107">
        <v>261</v>
      </c>
      <c r="K96" s="107" t="s">
        <v>82</v>
      </c>
      <c r="L96" s="51"/>
      <c r="M96" s="47"/>
      <c r="N96" s="47"/>
      <c r="O96" s="51">
        <v>507.51799999999997</v>
      </c>
      <c r="P96" s="47">
        <v>520.22299999999996</v>
      </c>
      <c r="Q96" s="47">
        <v>506.19200000000001</v>
      </c>
      <c r="R96" s="47"/>
      <c r="S96" s="87">
        <f t="shared" si="41"/>
        <v>1533.933</v>
      </c>
      <c r="T96" s="151"/>
    </row>
    <row r="97" spans="1:20" ht="18.75" x14ac:dyDescent="0.3">
      <c r="A97" s="134"/>
      <c r="B97" s="22"/>
      <c r="C97" s="151"/>
      <c r="D97" s="151"/>
      <c r="E97" s="161"/>
      <c r="F97" s="134"/>
      <c r="G97" s="134"/>
      <c r="H97" s="134"/>
      <c r="I97" s="18"/>
      <c r="J97" s="18"/>
      <c r="K97" s="18"/>
      <c r="L97" s="48">
        <f t="shared" ref="L97:S97" si="42">SUM(L94:L96)</f>
        <v>0</v>
      </c>
      <c r="M97" s="48">
        <f t="shared" si="42"/>
        <v>0</v>
      </c>
      <c r="N97" s="48">
        <f t="shared" si="42"/>
        <v>0</v>
      </c>
      <c r="O97" s="48">
        <f t="shared" si="42"/>
        <v>507.59299999999996</v>
      </c>
      <c r="P97" s="48">
        <f t="shared" si="42"/>
        <v>543.79899999999998</v>
      </c>
      <c r="Q97" s="48">
        <f t="shared" si="42"/>
        <v>513.54999999999995</v>
      </c>
      <c r="R97" s="48">
        <f t="shared" si="42"/>
        <v>0</v>
      </c>
      <c r="S97" s="48">
        <f t="shared" si="42"/>
        <v>1564.942</v>
      </c>
      <c r="T97" s="151"/>
    </row>
    <row r="98" spans="1:20" ht="18.75" x14ac:dyDescent="0.25">
      <c r="A98" s="134"/>
      <c r="B98" s="182" t="s">
        <v>179</v>
      </c>
      <c r="C98" s="151"/>
      <c r="D98" s="151"/>
      <c r="E98" s="161"/>
      <c r="F98" s="134"/>
      <c r="G98" s="134"/>
      <c r="H98" s="134"/>
      <c r="I98" s="107" t="s">
        <v>22</v>
      </c>
      <c r="J98" s="107">
        <v>261</v>
      </c>
      <c r="K98" s="107" t="s">
        <v>29</v>
      </c>
      <c r="L98" s="47"/>
      <c r="M98" s="47"/>
      <c r="N98" s="47"/>
      <c r="O98" s="47">
        <v>21.216000000000001</v>
      </c>
      <c r="P98" s="47">
        <v>11.882999999999999</v>
      </c>
      <c r="Q98" s="47"/>
      <c r="R98" s="47"/>
      <c r="S98" s="87">
        <f t="shared" ref="S98:S136" si="43">L98+M98+N98+O98+P98+Q98+R98</f>
        <v>33.099000000000004</v>
      </c>
      <c r="T98" s="151"/>
    </row>
    <row r="99" spans="1:20" ht="18.75" x14ac:dyDescent="0.25">
      <c r="A99" s="134"/>
      <c r="B99" s="182"/>
      <c r="C99" s="151"/>
      <c r="D99" s="151"/>
      <c r="E99" s="161"/>
      <c r="F99" s="134"/>
      <c r="G99" s="134"/>
      <c r="H99" s="134"/>
      <c r="I99" s="107" t="s">
        <v>19</v>
      </c>
      <c r="J99" s="107">
        <v>261</v>
      </c>
      <c r="K99" s="107" t="s">
        <v>81</v>
      </c>
      <c r="L99" s="47"/>
      <c r="M99" s="47"/>
      <c r="N99" s="47"/>
      <c r="O99" s="47"/>
      <c r="P99" s="47">
        <v>2.2709999999999999</v>
      </c>
      <c r="Q99" s="47">
        <v>2.54</v>
      </c>
      <c r="R99" s="47"/>
      <c r="S99" s="87">
        <f t="shared" si="43"/>
        <v>4.8109999999999999</v>
      </c>
      <c r="T99" s="151"/>
    </row>
    <row r="100" spans="1:20" ht="18.75" x14ac:dyDescent="0.25">
      <c r="A100" s="134"/>
      <c r="B100" s="182"/>
      <c r="C100" s="151"/>
      <c r="D100" s="151"/>
      <c r="E100" s="161"/>
      <c r="F100" s="134"/>
      <c r="G100" s="134"/>
      <c r="H100" s="134"/>
      <c r="I100" s="107" t="s">
        <v>22</v>
      </c>
      <c r="J100" s="107">
        <v>261</v>
      </c>
      <c r="K100" s="107" t="s">
        <v>82</v>
      </c>
      <c r="L100" s="47"/>
      <c r="M100" s="47"/>
      <c r="N100" s="47"/>
      <c r="O100" s="47">
        <v>308.37</v>
      </c>
      <c r="P100" s="47">
        <v>292.35500000000002</v>
      </c>
      <c r="Q100" s="47">
        <v>307.72500000000002</v>
      </c>
      <c r="R100" s="47"/>
      <c r="S100" s="87">
        <f t="shared" si="43"/>
        <v>908.45</v>
      </c>
      <c r="T100" s="151"/>
    </row>
    <row r="101" spans="1:20" ht="18.75" x14ac:dyDescent="0.3">
      <c r="A101" s="134"/>
      <c r="B101" s="5"/>
      <c r="C101" s="151"/>
      <c r="D101" s="151"/>
      <c r="E101" s="161"/>
      <c r="F101" s="134"/>
      <c r="G101" s="134"/>
      <c r="H101" s="134"/>
      <c r="I101" s="18"/>
      <c r="J101" s="18"/>
      <c r="K101" s="18"/>
      <c r="L101" s="49">
        <f t="shared" ref="L101:S101" si="44">SUM(L98:L100)</f>
        <v>0</v>
      </c>
      <c r="M101" s="49">
        <f t="shared" si="44"/>
        <v>0</v>
      </c>
      <c r="N101" s="49">
        <f t="shared" si="44"/>
        <v>0</v>
      </c>
      <c r="O101" s="49">
        <f t="shared" si="44"/>
        <v>329.58600000000001</v>
      </c>
      <c r="P101" s="49">
        <f t="shared" si="44"/>
        <v>306.50900000000001</v>
      </c>
      <c r="Q101" s="49">
        <f t="shared" si="44"/>
        <v>310.26500000000004</v>
      </c>
      <c r="R101" s="49">
        <f t="shared" si="44"/>
        <v>0</v>
      </c>
      <c r="S101" s="49">
        <f t="shared" si="44"/>
        <v>946.36</v>
      </c>
      <c r="T101" s="151"/>
    </row>
    <row r="102" spans="1:20" ht="18.75" x14ac:dyDescent="0.25">
      <c r="A102" s="134"/>
      <c r="B102" s="154" t="s">
        <v>180</v>
      </c>
      <c r="C102" s="151"/>
      <c r="D102" s="151"/>
      <c r="E102" s="161"/>
      <c r="F102" s="134"/>
      <c r="G102" s="134"/>
      <c r="H102" s="134"/>
      <c r="I102" s="107" t="s">
        <v>22</v>
      </c>
      <c r="J102" s="107">
        <v>261</v>
      </c>
      <c r="K102" s="107" t="s">
        <v>29</v>
      </c>
      <c r="L102" s="51"/>
      <c r="M102" s="47"/>
      <c r="N102" s="47"/>
      <c r="O102" s="51">
        <v>6.5000000000000002E-2</v>
      </c>
      <c r="P102" s="47">
        <v>7.8170000000000002</v>
      </c>
      <c r="Q102" s="47"/>
      <c r="R102" s="47"/>
      <c r="S102" s="87">
        <f t="shared" si="43"/>
        <v>7.8820000000000006</v>
      </c>
      <c r="T102" s="151"/>
    </row>
    <row r="103" spans="1:20" ht="18.75" x14ac:dyDescent="0.25">
      <c r="A103" s="134"/>
      <c r="B103" s="155"/>
      <c r="C103" s="151"/>
      <c r="D103" s="151"/>
      <c r="E103" s="161"/>
      <c r="F103" s="134"/>
      <c r="G103" s="134"/>
      <c r="H103" s="134"/>
      <c r="I103" s="107" t="s">
        <v>19</v>
      </c>
      <c r="J103" s="107">
        <v>261</v>
      </c>
      <c r="K103" s="107" t="s">
        <v>81</v>
      </c>
      <c r="L103" s="51"/>
      <c r="M103" s="47"/>
      <c r="N103" s="47"/>
      <c r="O103" s="51"/>
      <c r="P103" s="47">
        <v>0.50600000000000001</v>
      </c>
      <c r="Q103" s="47">
        <v>0.503</v>
      </c>
      <c r="R103" s="47"/>
      <c r="S103" s="87">
        <f t="shared" si="43"/>
        <v>1.0089999999999999</v>
      </c>
      <c r="T103" s="151"/>
    </row>
    <row r="104" spans="1:20" ht="18.75" x14ac:dyDescent="0.25">
      <c r="A104" s="134"/>
      <c r="B104" s="156"/>
      <c r="C104" s="151"/>
      <c r="D104" s="151"/>
      <c r="E104" s="161"/>
      <c r="F104" s="134"/>
      <c r="G104" s="134"/>
      <c r="H104" s="134"/>
      <c r="I104" s="107" t="s">
        <v>22</v>
      </c>
      <c r="J104" s="107">
        <v>261</v>
      </c>
      <c r="K104" s="107" t="s">
        <v>82</v>
      </c>
      <c r="L104" s="51"/>
      <c r="M104" s="47"/>
      <c r="N104" s="47"/>
      <c r="O104" s="51">
        <v>36.841999999999999</v>
      </c>
      <c r="P104" s="47">
        <v>47.981999999999999</v>
      </c>
      <c r="Q104" s="47">
        <v>46.755000000000003</v>
      </c>
      <c r="R104" s="47"/>
      <c r="S104" s="87">
        <f t="shared" si="43"/>
        <v>131.57900000000001</v>
      </c>
      <c r="T104" s="151"/>
    </row>
    <row r="105" spans="1:20" ht="18.75" x14ac:dyDescent="0.3">
      <c r="A105" s="134"/>
      <c r="B105" s="22"/>
      <c r="C105" s="151"/>
      <c r="D105" s="151"/>
      <c r="E105" s="161"/>
      <c r="F105" s="134"/>
      <c r="G105" s="134"/>
      <c r="H105" s="134"/>
      <c r="I105" s="18"/>
      <c r="J105" s="18"/>
      <c r="K105" s="18"/>
      <c r="L105" s="48">
        <f t="shared" ref="L105:S105" si="45">SUM(L102:L104)</f>
        <v>0</v>
      </c>
      <c r="M105" s="48">
        <f t="shared" si="45"/>
        <v>0</v>
      </c>
      <c r="N105" s="48">
        <f t="shared" si="45"/>
        <v>0</v>
      </c>
      <c r="O105" s="48">
        <f t="shared" si="45"/>
        <v>36.906999999999996</v>
      </c>
      <c r="P105" s="48">
        <f t="shared" si="45"/>
        <v>56.305</v>
      </c>
      <c r="Q105" s="48">
        <f t="shared" si="45"/>
        <v>47.258000000000003</v>
      </c>
      <c r="R105" s="48">
        <f t="shared" si="45"/>
        <v>0</v>
      </c>
      <c r="S105" s="48">
        <f t="shared" si="45"/>
        <v>140.47</v>
      </c>
      <c r="T105" s="151"/>
    </row>
    <row r="106" spans="1:20" ht="18.75" x14ac:dyDescent="0.25">
      <c r="A106" s="134"/>
      <c r="B106" s="182" t="s">
        <v>181</v>
      </c>
      <c r="C106" s="151"/>
      <c r="D106" s="151"/>
      <c r="E106" s="161"/>
      <c r="F106" s="134"/>
      <c r="G106" s="134"/>
      <c r="H106" s="134"/>
      <c r="I106" s="107" t="s">
        <v>22</v>
      </c>
      <c r="J106" s="107">
        <v>261</v>
      </c>
      <c r="K106" s="107" t="s">
        <v>29</v>
      </c>
      <c r="L106" s="51"/>
      <c r="M106" s="47"/>
      <c r="N106" s="47"/>
      <c r="O106" s="51"/>
      <c r="P106" s="47">
        <v>59.305999999999997</v>
      </c>
      <c r="Q106" s="47"/>
      <c r="R106" s="47"/>
      <c r="S106" s="87">
        <f t="shared" si="43"/>
        <v>59.305999999999997</v>
      </c>
      <c r="T106" s="151"/>
    </row>
    <row r="107" spans="1:20" ht="18.75" x14ac:dyDescent="0.25">
      <c r="A107" s="134"/>
      <c r="B107" s="182"/>
      <c r="C107" s="151"/>
      <c r="D107" s="151"/>
      <c r="E107" s="161"/>
      <c r="F107" s="134"/>
      <c r="G107" s="134"/>
      <c r="H107" s="134"/>
      <c r="I107" s="107" t="s">
        <v>19</v>
      </c>
      <c r="J107" s="107">
        <v>261</v>
      </c>
      <c r="K107" s="107" t="s">
        <v>81</v>
      </c>
      <c r="L107" s="51"/>
      <c r="M107" s="47"/>
      <c r="N107" s="47"/>
      <c r="O107" s="51"/>
      <c r="P107" s="47">
        <v>0.84499999999999997</v>
      </c>
      <c r="Q107" s="47">
        <v>0.94099999999999995</v>
      </c>
      <c r="R107" s="47"/>
      <c r="S107" s="87">
        <f t="shared" si="43"/>
        <v>1.786</v>
      </c>
      <c r="T107" s="151"/>
    </row>
    <row r="108" spans="1:20" ht="18.75" x14ac:dyDescent="0.25">
      <c r="A108" s="134"/>
      <c r="B108" s="182"/>
      <c r="C108" s="151"/>
      <c r="D108" s="151"/>
      <c r="E108" s="161"/>
      <c r="F108" s="134"/>
      <c r="G108" s="134"/>
      <c r="H108" s="134"/>
      <c r="I108" s="107" t="s">
        <v>22</v>
      </c>
      <c r="J108" s="107">
        <v>261</v>
      </c>
      <c r="K108" s="107" t="s">
        <v>82</v>
      </c>
      <c r="L108" s="51"/>
      <c r="M108" s="47"/>
      <c r="N108" s="47"/>
      <c r="O108" s="51">
        <v>139.523</v>
      </c>
      <c r="P108" s="47">
        <v>143.94800000000001</v>
      </c>
      <c r="Q108" s="47">
        <v>139.31399999999999</v>
      </c>
      <c r="R108" s="47"/>
      <c r="S108" s="87">
        <f t="shared" si="43"/>
        <v>422.78499999999997</v>
      </c>
      <c r="T108" s="151"/>
    </row>
    <row r="109" spans="1:20" ht="18.75" x14ac:dyDescent="0.3">
      <c r="A109" s="134"/>
      <c r="B109" s="22"/>
      <c r="C109" s="151"/>
      <c r="D109" s="151"/>
      <c r="E109" s="161"/>
      <c r="F109" s="134"/>
      <c r="G109" s="134"/>
      <c r="H109" s="134"/>
      <c r="I109" s="18"/>
      <c r="J109" s="18"/>
      <c r="K109" s="18"/>
      <c r="L109" s="48">
        <f t="shared" ref="L109:S109" si="46">SUM(L106:L108)</f>
        <v>0</v>
      </c>
      <c r="M109" s="48">
        <f t="shared" si="46"/>
        <v>0</v>
      </c>
      <c r="N109" s="48">
        <f t="shared" si="46"/>
        <v>0</v>
      </c>
      <c r="O109" s="48">
        <f t="shared" si="46"/>
        <v>139.523</v>
      </c>
      <c r="P109" s="48">
        <f t="shared" si="46"/>
        <v>204.09899999999999</v>
      </c>
      <c r="Q109" s="48">
        <f t="shared" si="46"/>
        <v>140.255</v>
      </c>
      <c r="R109" s="48">
        <f t="shared" si="46"/>
        <v>0</v>
      </c>
      <c r="S109" s="48">
        <f t="shared" si="46"/>
        <v>483.87699999999995</v>
      </c>
      <c r="T109" s="151"/>
    </row>
    <row r="110" spans="1:20" ht="18.75" x14ac:dyDescent="0.25">
      <c r="A110" s="134"/>
      <c r="B110" s="182" t="s">
        <v>182</v>
      </c>
      <c r="C110" s="151"/>
      <c r="D110" s="151"/>
      <c r="E110" s="161"/>
      <c r="F110" s="134"/>
      <c r="G110" s="134"/>
      <c r="H110" s="134"/>
      <c r="I110" s="107" t="s">
        <v>22</v>
      </c>
      <c r="J110" s="107">
        <v>261</v>
      </c>
      <c r="K110" s="107" t="s">
        <v>29</v>
      </c>
      <c r="L110" s="51"/>
      <c r="M110" s="47"/>
      <c r="N110" s="47"/>
      <c r="O110" s="51"/>
      <c r="P110" s="47">
        <v>15.726000000000001</v>
      </c>
      <c r="Q110" s="47"/>
      <c r="R110" s="47"/>
      <c r="S110" s="87">
        <f t="shared" si="43"/>
        <v>15.726000000000001</v>
      </c>
      <c r="T110" s="151"/>
    </row>
    <row r="111" spans="1:20" ht="18.75" x14ac:dyDescent="0.25">
      <c r="A111" s="134"/>
      <c r="B111" s="182"/>
      <c r="C111" s="151"/>
      <c r="D111" s="151"/>
      <c r="E111" s="161"/>
      <c r="F111" s="134"/>
      <c r="G111" s="134"/>
      <c r="H111" s="134"/>
      <c r="I111" s="107" t="s">
        <v>19</v>
      </c>
      <c r="J111" s="107">
        <v>261</v>
      </c>
      <c r="K111" s="107" t="s">
        <v>81</v>
      </c>
      <c r="L111" s="51"/>
      <c r="M111" s="47"/>
      <c r="N111" s="47"/>
      <c r="O111" s="51"/>
      <c r="P111" s="47">
        <v>6.2380000000000004</v>
      </c>
      <c r="Q111" s="47">
        <v>5.8289999999999997</v>
      </c>
      <c r="R111" s="47"/>
      <c r="S111" s="87">
        <f t="shared" si="43"/>
        <v>12.067</v>
      </c>
      <c r="T111" s="151"/>
    </row>
    <row r="112" spans="1:20" ht="18.75" x14ac:dyDescent="0.25">
      <c r="A112" s="134"/>
      <c r="B112" s="182"/>
      <c r="C112" s="151"/>
      <c r="D112" s="151"/>
      <c r="E112" s="161"/>
      <c r="F112" s="134"/>
      <c r="G112" s="134"/>
      <c r="H112" s="134"/>
      <c r="I112" s="107" t="s">
        <v>22</v>
      </c>
      <c r="J112" s="107">
        <v>261</v>
      </c>
      <c r="K112" s="107" t="s">
        <v>82</v>
      </c>
      <c r="L112" s="51"/>
      <c r="M112" s="47"/>
      <c r="N112" s="47"/>
      <c r="O112" s="51">
        <v>510.63900000000001</v>
      </c>
      <c r="P112" s="47">
        <v>565.17600000000004</v>
      </c>
      <c r="Q112" s="47">
        <v>551.23199999999997</v>
      </c>
      <c r="R112" s="47"/>
      <c r="S112" s="87">
        <f t="shared" si="43"/>
        <v>1627.047</v>
      </c>
      <c r="T112" s="151"/>
    </row>
    <row r="113" spans="1:20" ht="18.75" x14ac:dyDescent="0.3">
      <c r="A113" s="134"/>
      <c r="B113" s="22"/>
      <c r="C113" s="151"/>
      <c r="D113" s="151"/>
      <c r="E113" s="161"/>
      <c r="F113" s="134"/>
      <c r="G113" s="134"/>
      <c r="H113" s="134"/>
      <c r="I113" s="18"/>
      <c r="J113" s="18"/>
      <c r="K113" s="18"/>
      <c r="L113" s="48">
        <f t="shared" ref="L113:S113" si="47">SUM(L110:L112)</f>
        <v>0</v>
      </c>
      <c r="M113" s="48">
        <f t="shared" si="47"/>
        <v>0</v>
      </c>
      <c r="N113" s="48">
        <f t="shared" si="47"/>
        <v>0</v>
      </c>
      <c r="O113" s="48">
        <f t="shared" si="47"/>
        <v>510.63900000000001</v>
      </c>
      <c r="P113" s="48">
        <f t="shared" si="47"/>
        <v>587.1400000000001</v>
      </c>
      <c r="Q113" s="48">
        <f t="shared" si="47"/>
        <v>557.06099999999992</v>
      </c>
      <c r="R113" s="48">
        <f t="shared" si="47"/>
        <v>0</v>
      </c>
      <c r="S113" s="48">
        <f t="shared" si="47"/>
        <v>1654.84</v>
      </c>
      <c r="T113" s="151"/>
    </row>
    <row r="114" spans="1:20" ht="18.75" x14ac:dyDescent="0.25">
      <c r="A114" s="134"/>
      <c r="B114" s="154" t="s">
        <v>183</v>
      </c>
      <c r="C114" s="151"/>
      <c r="D114" s="151"/>
      <c r="E114" s="161"/>
      <c r="F114" s="134"/>
      <c r="G114" s="134"/>
      <c r="H114" s="134"/>
      <c r="I114" s="107" t="s">
        <v>22</v>
      </c>
      <c r="J114" s="107">
        <v>261</v>
      </c>
      <c r="K114" s="107" t="s">
        <v>29</v>
      </c>
      <c r="L114" s="47"/>
      <c r="M114" s="47"/>
      <c r="N114" s="47"/>
      <c r="O114" s="47"/>
      <c r="P114" s="47">
        <v>7.6429999999999998</v>
      </c>
      <c r="Q114" s="47"/>
      <c r="R114" s="47"/>
      <c r="S114" s="87">
        <f t="shared" si="43"/>
        <v>7.6429999999999998</v>
      </c>
      <c r="T114" s="151"/>
    </row>
    <row r="115" spans="1:20" ht="18.75" x14ac:dyDescent="0.25">
      <c r="A115" s="134"/>
      <c r="B115" s="155"/>
      <c r="C115" s="151"/>
      <c r="D115" s="151"/>
      <c r="E115" s="161"/>
      <c r="F115" s="134"/>
      <c r="G115" s="134"/>
      <c r="H115" s="134"/>
      <c r="I115" s="107" t="s">
        <v>19</v>
      </c>
      <c r="J115" s="107">
        <v>261</v>
      </c>
      <c r="K115" s="107" t="s">
        <v>81</v>
      </c>
      <c r="L115" s="47"/>
      <c r="M115" s="47"/>
      <c r="N115" s="47"/>
      <c r="O115" s="47"/>
      <c r="P115" s="47">
        <v>0.91400000000000003</v>
      </c>
      <c r="Q115" s="47">
        <v>0.92100000000000004</v>
      </c>
      <c r="R115" s="47"/>
      <c r="S115" s="87">
        <f t="shared" si="43"/>
        <v>1.835</v>
      </c>
      <c r="T115" s="151"/>
    </row>
    <row r="116" spans="1:20" ht="18.75" x14ac:dyDescent="0.25">
      <c r="A116" s="134"/>
      <c r="B116" s="156"/>
      <c r="C116" s="151"/>
      <c r="D116" s="151"/>
      <c r="E116" s="161"/>
      <c r="F116" s="134"/>
      <c r="G116" s="134"/>
      <c r="H116" s="134"/>
      <c r="I116" s="107" t="s">
        <v>22</v>
      </c>
      <c r="J116" s="107">
        <v>261</v>
      </c>
      <c r="K116" s="107" t="s">
        <v>82</v>
      </c>
      <c r="L116" s="47"/>
      <c r="M116" s="47"/>
      <c r="N116" s="47"/>
      <c r="O116" s="47">
        <v>58.966999999999999</v>
      </c>
      <c r="P116" s="47">
        <v>53.878</v>
      </c>
      <c r="Q116" s="47">
        <v>60.97</v>
      </c>
      <c r="R116" s="47"/>
      <c r="S116" s="87">
        <f t="shared" si="43"/>
        <v>173.815</v>
      </c>
      <c r="T116" s="151"/>
    </row>
    <row r="117" spans="1:20" ht="18.75" x14ac:dyDescent="0.3">
      <c r="A117" s="134"/>
      <c r="B117" s="22"/>
      <c r="C117" s="151"/>
      <c r="D117" s="151"/>
      <c r="E117" s="161"/>
      <c r="F117" s="134"/>
      <c r="G117" s="134"/>
      <c r="H117" s="134"/>
      <c r="I117" s="18"/>
      <c r="J117" s="18"/>
      <c r="K117" s="18"/>
      <c r="L117" s="49">
        <f t="shared" ref="L117:S117" si="48">SUM(L114:L116)</f>
        <v>0</v>
      </c>
      <c r="M117" s="49">
        <f t="shared" si="48"/>
        <v>0</v>
      </c>
      <c r="N117" s="49">
        <f t="shared" si="48"/>
        <v>0</v>
      </c>
      <c r="O117" s="49">
        <f t="shared" si="48"/>
        <v>58.966999999999999</v>
      </c>
      <c r="P117" s="49">
        <f t="shared" si="48"/>
        <v>62.435000000000002</v>
      </c>
      <c r="Q117" s="49">
        <f t="shared" si="48"/>
        <v>61.890999999999998</v>
      </c>
      <c r="R117" s="49">
        <f t="shared" si="48"/>
        <v>0</v>
      </c>
      <c r="S117" s="49">
        <f t="shared" si="48"/>
        <v>183.29300000000001</v>
      </c>
      <c r="T117" s="151"/>
    </row>
    <row r="118" spans="1:20" ht="18.75" x14ac:dyDescent="0.25">
      <c r="A118" s="134"/>
      <c r="B118" s="182" t="s">
        <v>184</v>
      </c>
      <c r="C118" s="151"/>
      <c r="D118" s="151"/>
      <c r="E118" s="161"/>
      <c r="F118" s="134"/>
      <c r="G118" s="134"/>
      <c r="H118" s="134"/>
      <c r="I118" s="107" t="s">
        <v>22</v>
      </c>
      <c r="J118" s="107">
        <v>261</v>
      </c>
      <c r="K118" s="107" t="s">
        <v>29</v>
      </c>
      <c r="L118" s="47"/>
      <c r="M118" s="47"/>
      <c r="N118" s="47"/>
      <c r="O118" s="51">
        <v>0.115</v>
      </c>
      <c r="P118" s="47">
        <v>13.792999999999999</v>
      </c>
      <c r="Q118" s="47">
        <v>1.7869999999999999</v>
      </c>
      <c r="R118" s="47"/>
      <c r="S118" s="87">
        <f t="shared" si="43"/>
        <v>15.695</v>
      </c>
      <c r="T118" s="151"/>
    </row>
    <row r="119" spans="1:20" ht="18.75" x14ac:dyDescent="0.25">
      <c r="A119" s="134"/>
      <c r="B119" s="182"/>
      <c r="C119" s="151"/>
      <c r="D119" s="151"/>
      <c r="E119" s="161"/>
      <c r="F119" s="134"/>
      <c r="G119" s="134"/>
      <c r="H119" s="134"/>
      <c r="I119" s="107" t="s">
        <v>19</v>
      </c>
      <c r="J119" s="107">
        <v>261</v>
      </c>
      <c r="K119" s="107" t="s">
        <v>81</v>
      </c>
      <c r="L119" s="47"/>
      <c r="M119" s="47"/>
      <c r="N119" s="47"/>
      <c r="O119" s="51"/>
      <c r="P119" s="47">
        <v>0.45500000000000002</v>
      </c>
      <c r="Q119" s="47">
        <v>0.55400000000000005</v>
      </c>
      <c r="R119" s="47"/>
      <c r="S119" s="87">
        <f t="shared" si="43"/>
        <v>1.0090000000000001</v>
      </c>
      <c r="T119" s="151"/>
    </row>
    <row r="120" spans="1:20" ht="18.75" x14ac:dyDescent="0.25">
      <c r="A120" s="134"/>
      <c r="B120" s="182"/>
      <c r="C120" s="151"/>
      <c r="D120" s="151"/>
      <c r="E120" s="161"/>
      <c r="F120" s="134"/>
      <c r="G120" s="134"/>
      <c r="H120" s="134"/>
      <c r="I120" s="107" t="s">
        <v>22</v>
      </c>
      <c r="J120" s="107">
        <v>261</v>
      </c>
      <c r="K120" s="107" t="s">
        <v>82</v>
      </c>
      <c r="L120" s="47"/>
      <c r="M120" s="47"/>
      <c r="N120" s="47"/>
      <c r="O120" s="51">
        <v>208.42699999999999</v>
      </c>
      <c r="P120" s="47">
        <v>218.904</v>
      </c>
      <c r="Q120" s="47">
        <v>238.464</v>
      </c>
      <c r="R120" s="47"/>
      <c r="S120" s="87">
        <f t="shared" si="43"/>
        <v>665.79500000000007</v>
      </c>
      <c r="T120" s="151"/>
    </row>
    <row r="121" spans="1:20" ht="18.75" x14ac:dyDescent="0.3">
      <c r="A121" s="134"/>
      <c r="B121" s="22"/>
      <c r="C121" s="151"/>
      <c r="D121" s="151"/>
      <c r="E121" s="161"/>
      <c r="F121" s="134"/>
      <c r="G121" s="134"/>
      <c r="H121" s="134"/>
      <c r="I121" s="18"/>
      <c r="J121" s="18"/>
      <c r="K121" s="18"/>
      <c r="L121" s="49">
        <f t="shared" ref="L121:S121" si="49">SUM(L118:L120)</f>
        <v>0</v>
      </c>
      <c r="M121" s="49">
        <f t="shared" si="49"/>
        <v>0</v>
      </c>
      <c r="N121" s="49">
        <f t="shared" si="49"/>
        <v>0</v>
      </c>
      <c r="O121" s="48">
        <f t="shared" si="49"/>
        <v>208.542</v>
      </c>
      <c r="P121" s="48">
        <f t="shared" si="49"/>
        <v>233.15199999999999</v>
      </c>
      <c r="Q121" s="48">
        <f t="shared" si="49"/>
        <v>240.80500000000001</v>
      </c>
      <c r="R121" s="48">
        <f t="shared" si="49"/>
        <v>0</v>
      </c>
      <c r="S121" s="48">
        <f t="shared" si="49"/>
        <v>682.49900000000002</v>
      </c>
      <c r="T121" s="151"/>
    </row>
    <row r="122" spans="1:20" ht="18.75" x14ac:dyDescent="0.25">
      <c r="A122" s="134"/>
      <c r="B122" s="182" t="s">
        <v>185</v>
      </c>
      <c r="C122" s="151"/>
      <c r="D122" s="151"/>
      <c r="E122" s="161"/>
      <c r="F122" s="134"/>
      <c r="G122" s="134"/>
      <c r="H122" s="134"/>
      <c r="I122" s="107" t="s">
        <v>22</v>
      </c>
      <c r="J122" s="107">
        <v>261</v>
      </c>
      <c r="K122" s="107" t="s">
        <v>29</v>
      </c>
      <c r="L122" s="47"/>
      <c r="M122" s="47"/>
      <c r="N122" s="47"/>
      <c r="O122" s="51"/>
      <c r="P122" s="47">
        <v>11.708</v>
      </c>
      <c r="Q122" s="47"/>
      <c r="R122" s="47"/>
      <c r="S122" s="87">
        <f t="shared" si="43"/>
        <v>11.708</v>
      </c>
      <c r="T122" s="151"/>
    </row>
    <row r="123" spans="1:20" ht="18.75" x14ac:dyDescent="0.25">
      <c r="A123" s="134"/>
      <c r="B123" s="182"/>
      <c r="C123" s="151"/>
      <c r="D123" s="151"/>
      <c r="E123" s="161"/>
      <c r="F123" s="134"/>
      <c r="G123" s="134"/>
      <c r="H123" s="134"/>
      <c r="I123" s="107" t="s">
        <v>19</v>
      </c>
      <c r="J123" s="107">
        <v>261</v>
      </c>
      <c r="K123" s="107" t="s">
        <v>81</v>
      </c>
      <c r="L123" s="47"/>
      <c r="M123" s="47"/>
      <c r="N123" s="47"/>
      <c r="O123" s="51"/>
      <c r="P123" s="47">
        <v>1.17</v>
      </c>
      <c r="Q123" s="47">
        <v>1.202</v>
      </c>
      <c r="R123" s="47"/>
      <c r="S123" s="87">
        <f t="shared" si="43"/>
        <v>2.3719999999999999</v>
      </c>
      <c r="T123" s="151"/>
    </row>
    <row r="124" spans="1:20" ht="18.75" x14ac:dyDescent="0.25">
      <c r="A124" s="134"/>
      <c r="B124" s="182"/>
      <c r="C124" s="151"/>
      <c r="D124" s="151"/>
      <c r="E124" s="161"/>
      <c r="F124" s="134"/>
      <c r="G124" s="134"/>
      <c r="H124" s="134"/>
      <c r="I124" s="107" t="s">
        <v>22</v>
      </c>
      <c r="J124" s="107">
        <v>261</v>
      </c>
      <c r="K124" s="107" t="s">
        <v>82</v>
      </c>
      <c r="L124" s="47"/>
      <c r="M124" s="47"/>
      <c r="N124" s="47"/>
      <c r="O124" s="51">
        <v>74.781999999999996</v>
      </c>
      <c r="P124" s="47">
        <v>82.350999999999999</v>
      </c>
      <c r="Q124" s="47">
        <v>85.206000000000003</v>
      </c>
      <c r="R124" s="47"/>
      <c r="S124" s="87">
        <f t="shared" si="43"/>
        <v>242.339</v>
      </c>
      <c r="T124" s="151"/>
    </row>
    <row r="125" spans="1:20" ht="18.75" x14ac:dyDescent="0.3">
      <c r="A125" s="134"/>
      <c r="B125" s="5"/>
      <c r="C125" s="151"/>
      <c r="D125" s="151"/>
      <c r="E125" s="161"/>
      <c r="F125" s="134"/>
      <c r="G125" s="134"/>
      <c r="H125" s="134"/>
      <c r="I125" s="18"/>
      <c r="J125" s="18"/>
      <c r="K125" s="18"/>
      <c r="L125" s="49">
        <f t="shared" ref="L125:S125" si="50">SUM(L122:L124)</f>
        <v>0</v>
      </c>
      <c r="M125" s="49">
        <f t="shared" si="50"/>
        <v>0</v>
      </c>
      <c r="N125" s="49">
        <f t="shared" si="50"/>
        <v>0</v>
      </c>
      <c r="O125" s="48">
        <f t="shared" si="50"/>
        <v>74.781999999999996</v>
      </c>
      <c r="P125" s="48">
        <f t="shared" si="50"/>
        <v>95.228999999999999</v>
      </c>
      <c r="Q125" s="48">
        <f t="shared" si="50"/>
        <v>86.408000000000001</v>
      </c>
      <c r="R125" s="48">
        <f t="shared" si="50"/>
        <v>0</v>
      </c>
      <c r="S125" s="48">
        <f t="shared" si="50"/>
        <v>256.41899999999998</v>
      </c>
      <c r="T125" s="151"/>
    </row>
    <row r="126" spans="1:20" ht="18.75" x14ac:dyDescent="0.25">
      <c r="A126" s="134"/>
      <c r="B126" s="154" t="s">
        <v>186</v>
      </c>
      <c r="C126" s="151"/>
      <c r="D126" s="151"/>
      <c r="E126" s="161"/>
      <c r="F126" s="134"/>
      <c r="G126" s="134"/>
      <c r="H126" s="134"/>
      <c r="I126" s="107" t="s">
        <v>22</v>
      </c>
      <c r="J126" s="107">
        <v>261</v>
      </c>
      <c r="K126" s="107" t="s">
        <v>29</v>
      </c>
      <c r="L126" s="47"/>
      <c r="M126" s="47"/>
      <c r="N126" s="47"/>
      <c r="O126" s="47"/>
      <c r="P126" s="47">
        <v>8.6430000000000007</v>
      </c>
      <c r="Q126" s="47">
        <v>0.29699999999999999</v>
      </c>
      <c r="R126" s="47"/>
      <c r="S126" s="87">
        <f>L126+M126+N126+O126+P126+Q126+R126</f>
        <v>8.9400000000000013</v>
      </c>
      <c r="T126" s="151"/>
    </row>
    <row r="127" spans="1:20" ht="18.75" x14ac:dyDescent="0.25">
      <c r="A127" s="134"/>
      <c r="B127" s="155"/>
      <c r="C127" s="151"/>
      <c r="D127" s="151"/>
      <c r="E127" s="161"/>
      <c r="F127" s="134"/>
      <c r="G127" s="134"/>
      <c r="H127" s="134"/>
      <c r="I127" s="107" t="s">
        <v>19</v>
      </c>
      <c r="J127" s="107">
        <v>261</v>
      </c>
      <c r="K127" s="107" t="s">
        <v>81</v>
      </c>
      <c r="L127" s="47"/>
      <c r="M127" s="47"/>
      <c r="N127" s="47"/>
      <c r="O127" s="47"/>
      <c r="P127" s="47">
        <v>1.728</v>
      </c>
      <c r="Q127" s="47">
        <v>1.302</v>
      </c>
      <c r="R127" s="47"/>
      <c r="S127" s="87">
        <f t="shared" si="43"/>
        <v>3.0300000000000002</v>
      </c>
      <c r="T127" s="151"/>
    </row>
    <row r="128" spans="1:20" ht="18.75" x14ac:dyDescent="0.25">
      <c r="A128" s="134"/>
      <c r="B128" s="156"/>
      <c r="C128" s="151"/>
      <c r="D128" s="151"/>
      <c r="E128" s="161"/>
      <c r="F128" s="134"/>
      <c r="G128" s="134"/>
      <c r="H128" s="134"/>
      <c r="I128" s="107" t="s">
        <v>22</v>
      </c>
      <c r="J128" s="107">
        <v>261</v>
      </c>
      <c r="K128" s="107" t="s">
        <v>82</v>
      </c>
      <c r="L128" s="47"/>
      <c r="M128" s="47"/>
      <c r="N128" s="47"/>
      <c r="O128" s="47">
        <v>61.875999999999998</v>
      </c>
      <c r="P128" s="47">
        <v>69.414000000000001</v>
      </c>
      <c r="Q128" s="47">
        <v>79.040000000000006</v>
      </c>
      <c r="R128" s="47"/>
      <c r="S128" s="87">
        <f t="shared" si="43"/>
        <v>210.32999999999998</v>
      </c>
      <c r="T128" s="151"/>
    </row>
    <row r="129" spans="1:20" ht="18.75" x14ac:dyDescent="0.3">
      <c r="A129" s="134"/>
      <c r="B129" s="22"/>
      <c r="C129" s="151"/>
      <c r="D129" s="151"/>
      <c r="E129" s="161"/>
      <c r="F129" s="134"/>
      <c r="G129" s="134"/>
      <c r="H129" s="134"/>
      <c r="I129" s="18"/>
      <c r="J129" s="18"/>
      <c r="K129" s="18"/>
      <c r="L129" s="49">
        <f t="shared" ref="L129:S129" si="51">SUM(L126:L128)</f>
        <v>0</v>
      </c>
      <c r="M129" s="49">
        <f t="shared" si="51"/>
        <v>0</v>
      </c>
      <c r="N129" s="49">
        <f t="shared" si="51"/>
        <v>0</v>
      </c>
      <c r="O129" s="48">
        <f t="shared" si="51"/>
        <v>61.875999999999998</v>
      </c>
      <c r="P129" s="48">
        <f t="shared" si="51"/>
        <v>79.784999999999997</v>
      </c>
      <c r="Q129" s="48">
        <f t="shared" si="51"/>
        <v>80.63900000000001</v>
      </c>
      <c r="R129" s="48">
        <f t="shared" si="51"/>
        <v>0</v>
      </c>
      <c r="S129" s="48">
        <f t="shared" si="51"/>
        <v>222.29999999999998</v>
      </c>
      <c r="T129" s="151"/>
    </row>
    <row r="130" spans="1:20" ht="18.75" x14ac:dyDescent="0.25">
      <c r="A130" s="134"/>
      <c r="B130" s="182" t="s">
        <v>187</v>
      </c>
      <c r="C130" s="151"/>
      <c r="D130" s="151"/>
      <c r="E130" s="161"/>
      <c r="F130" s="134"/>
      <c r="G130" s="134"/>
      <c r="H130" s="134"/>
      <c r="I130" s="107" t="s">
        <v>22</v>
      </c>
      <c r="J130" s="107">
        <v>261</v>
      </c>
      <c r="K130" s="107" t="s">
        <v>29</v>
      </c>
      <c r="L130" s="47"/>
      <c r="M130" s="47"/>
      <c r="N130" s="47"/>
      <c r="O130" s="51"/>
      <c r="P130" s="47">
        <v>9.7780000000000005</v>
      </c>
      <c r="Q130" s="47">
        <v>1.1000000000000001</v>
      </c>
      <c r="R130" s="47"/>
      <c r="S130" s="87">
        <f t="shared" si="43"/>
        <v>10.878</v>
      </c>
      <c r="T130" s="151"/>
    </row>
    <row r="131" spans="1:20" ht="18.75" x14ac:dyDescent="0.25">
      <c r="A131" s="134"/>
      <c r="B131" s="182"/>
      <c r="C131" s="151"/>
      <c r="D131" s="151"/>
      <c r="E131" s="161"/>
      <c r="F131" s="134"/>
      <c r="G131" s="134"/>
      <c r="H131" s="134"/>
      <c r="I131" s="107" t="s">
        <v>19</v>
      </c>
      <c r="J131" s="107">
        <v>261</v>
      </c>
      <c r="K131" s="107" t="s">
        <v>81</v>
      </c>
      <c r="L131" s="47"/>
      <c r="M131" s="47"/>
      <c r="N131" s="47"/>
      <c r="O131" s="51"/>
      <c r="P131" s="47">
        <v>0.94599999999999995</v>
      </c>
      <c r="Q131" s="47">
        <v>0.16500000000000001</v>
      </c>
      <c r="R131" s="47"/>
      <c r="S131" s="87">
        <f t="shared" si="43"/>
        <v>1.111</v>
      </c>
      <c r="T131" s="151"/>
    </row>
    <row r="132" spans="1:20" ht="18.75" x14ac:dyDescent="0.25">
      <c r="A132" s="134"/>
      <c r="B132" s="182"/>
      <c r="C132" s="151"/>
      <c r="D132" s="151"/>
      <c r="E132" s="161"/>
      <c r="F132" s="134"/>
      <c r="G132" s="134"/>
      <c r="H132" s="134"/>
      <c r="I132" s="107" t="s">
        <v>22</v>
      </c>
      <c r="J132" s="107">
        <v>261</v>
      </c>
      <c r="K132" s="107" t="s">
        <v>82</v>
      </c>
      <c r="L132" s="47"/>
      <c r="M132" s="47"/>
      <c r="N132" s="47"/>
      <c r="O132" s="51">
        <v>254.65299999999999</v>
      </c>
      <c r="P132" s="47">
        <v>273.15100000000001</v>
      </c>
      <c r="Q132" s="47">
        <v>257.87299999999999</v>
      </c>
      <c r="R132" s="47"/>
      <c r="S132" s="87">
        <f t="shared" si="43"/>
        <v>785.67699999999991</v>
      </c>
      <c r="T132" s="151"/>
    </row>
    <row r="133" spans="1:20" ht="18.75" x14ac:dyDescent="0.3">
      <c r="A133" s="134"/>
      <c r="B133" s="22"/>
      <c r="C133" s="151"/>
      <c r="D133" s="151"/>
      <c r="E133" s="161"/>
      <c r="F133" s="134"/>
      <c r="G133" s="134"/>
      <c r="H133" s="134"/>
      <c r="I133" s="18"/>
      <c r="J133" s="18"/>
      <c r="K133" s="18"/>
      <c r="L133" s="49">
        <f t="shared" ref="L133:S133" si="52">SUM(L130:L132)</f>
        <v>0</v>
      </c>
      <c r="M133" s="49">
        <f t="shared" si="52"/>
        <v>0</v>
      </c>
      <c r="N133" s="49">
        <f t="shared" si="52"/>
        <v>0</v>
      </c>
      <c r="O133" s="48">
        <f t="shared" si="52"/>
        <v>254.65299999999999</v>
      </c>
      <c r="P133" s="48">
        <f t="shared" si="52"/>
        <v>283.875</v>
      </c>
      <c r="Q133" s="48">
        <f t="shared" si="52"/>
        <v>259.13799999999998</v>
      </c>
      <c r="R133" s="48">
        <f t="shared" si="52"/>
        <v>0</v>
      </c>
      <c r="S133" s="48">
        <f t="shared" si="52"/>
        <v>797.66599999999994</v>
      </c>
      <c r="T133" s="151"/>
    </row>
    <row r="134" spans="1:20" ht="18.75" x14ac:dyDescent="0.25">
      <c r="A134" s="134"/>
      <c r="B134" s="182" t="s">
        <v>188</v>
      </c>
      <c r="C134" s="151"/>
      <c r="D134" s="151"/>
      <c r="E134" s="161"/>
      <c r="F134" s="134"/>
      <c r="G134" s="134"/>
      <c r="H134" s="134"/>
      <c r="I134" s="107" t="s">
        <v>22</v>
      </c>
      <c r="J134" s="107">
        <v>261</v>
      </c>
      <c r="K134" s="107" t="s">
        <v>29</v>
      </c>
      <c r="L134" s="47"/>
      <c r="M134" s="47"/>
      <c r="N134" s="47"/>
      <c r="O134" s="51"/>
      <c r="P134" s="47">
        <v>12.803000000000001</v>
      </c>
      <c r="Q134" s="47">
        <v>85.412000000000006</v>
      </c>
      <c r="R134" s="47"/>
      <c r="S134" s="87">
        <f t="shared" si="43"/>
        <v>98.215000000000003</v>
      </c>
      <c r="T134" s="151"/>
    </row>
    <row r="135" spans="1:20" ht="18.75" x14ac:dyDescent="0.25">
      <c r="A135" s="134"/>
      <c r="B135" s="182"/>
      <c r="C135" s="151"/>
      <c r="D135" s="151"/>
      <c r="E135" s="161"/>
      <c r="F135" s="134"/>
      <c r="G135" s="134"/>
      <c r="H135" s="134"/>
      <c r="I135" s="107" t="s">
        <v>19</v>
      </c>
      <c r="J135" s="107">
        <v>261</v>
      </c>
      <c r="K135" s="107" t="s">
        <v>81</v>
      </c>
      <c r="L135" s="47"/>
      <c r="M135" s="47"/>
      <c r="N135" s="47"/>
      <c r="O135" s="51"/>
      <c r="P135" s="47">
        <v>3.415</v>
      </c>
      <c r="Q135" s="47">
        <v>4.1040000000000001</v>
      </c>
      <c r="R135" s="47"/>
      <c r="S135" s="87">
        <f t="shared" si="43"/>
        <v>7.5190000000000001</v>
      </c>
      <c r="T135" s="151"/>
    </row>
    <row r="136" spans="1:20" ht="18.75" x14ac:dyDescent="0.25">
      <c r="A136" s="134"/>
      <c r="B136" s="182"/>
      <c r="C136" s="151"/>
      <c r="D136" s="151"/>
      <c r="E136" s="161"/>
      <c r="F136" s="134"/>
      <c r="G136" s="134"/>
      <c r="H136" s="134"/>
      <c r="I136" s="107" t="s">
        <v>22</v>
      </c>
      <c r="J136" s="107">
        <v>261</v>
      </c>
      <c r="K136" s="107" t="s">
        <v>82</v>
      </c>
      <c r="L136" s="47"/>
      <c r="M136" s="47"/>
      <c r="N136" s="47"/>
      <c r="O136" s="51">
        <v>68.561999999999998</v>
      </c>
      <c r="P136" s="47">
        <v>354.98599999999999</v>
      </c>
      <c r="Q136" s="47">
        <v>465.12200000000001</v>
      </c>
      <c r="R136" s="47"/>
      <c r="S136" s="87">
        <f t="shared" si="43"/>
        <v>888.67000000000007</v>
      </c>
      <c r="T136" s="151"/>
    </row>
    <row r="137" spans="1:20" ht="18.75" x14ac:dyDescent="0.3">
      <c r="A137" s="135"/>
      <c r="B137" s="22"/>
      <c r="C137" s="152"/>
      <c r="D137" s="152"/>
      <c r="E137" s="162"/>
      <c r="F137" s="135"/>
      <c r="G137" s="135"/>
      <c r="H137" s="135"/>
      <c r="I137" s="18"/>
      <c r="J137" s="18"/>
      <c r="K137" s="18"/>
      <c r="L137" s="49">
        <f t="shared" ref="L137:S137" si="53">SUM(L134:L136)</f>
        <v>0</v>
      </c>
      <c r="M137" s="49">
        <f t="shared" si="53"/>
        <v>0</v>
      </c>
      <c r="N137" s="49">
        <f t="shared" si="53"/>
        <v>0</v>
      </c>
      <c r="O137" s="48">
        <f t="shared" si="53"/>
        <v>68.561999999999998</v>
      </c>
      <c r="P137" s="48">
        <f t="shared" si="53"/>
        <v>371.20400000000001</v>
      </c>
      <c r="Q137" s="48">
        <f t="shared" si="53"/>
        <v>554.63800000000003</v>
      </c>
      <c r="R137" s="48">
        <f t="shared" si="53"/>
        <v>0</v>
      </c>
      <c r="S137" s="48">
        <f t="shared" si="53"/>
        <v>994.40400000000011</v>
      </c>
      <c r="T137" s="152"/>
    </row>
    <row r="138" spans="1:20" ht="18.75" x14ac:dyDescent="0.3">
      <c r="A138" s="5"/>
      <c r="B138" s="57" t="s">
        <v>16</v>
      </c>
      <c r="C138" s="34">
        <v>16</v>
      </c>
      <c r="D138" s="34"/>
      <c r="E138" s="97">
        <v>1</v>
      </c>
      <c r="F138" s="18"/>
      <c r="G138" s="18"/>
      <c r="H138" s="18"/>
      <c r="I138" s="18"/>
      <c r="J138" s="18"/>
      <c r="K138" s="18"/>
      <c r="L138" s="50">
        <f t="shared" ref="L138:N138" si="54">L76+L80+L84+L88+L93+L97+L101+L105+L109+L113+L117+L121+L125+L129+L133+L137</f>
        <v>0</v>
      </c>
      <c r="M138" s="50">
        <f t="shared" si="54"/>
        <v>0</v>
      </c>
      <c r="N138" s="50">
        <f t="shared" si="54"/>
        <v>0</v>
      </c>
      <c r="O138" s="50">
        <f>O76+O80+O84+O88+O93+O97+O101+O105+O109+O113+O117+O121+O125+O129+O133+O137</f>
        <v>6031.9332000000013</v>
      </c>
      <c r="P138" s="50">
        <f t="shared" ref="P138:R138" si="55">P76+P80+P84+P88+P93+P97+P101+P105+P109+P113+P117+P121+P125+P129+P133+P137</f>
        <v>6107.5330000000004</v>
      </c>
      <c r="Q138" s="50">
        <f t="shared" si="55"/>
        <v>5956.1409999999996</v>
      </c>
      <c r="R138" s="50">
        <f t="shared" si="55"/>
        <v>0</v>
      </c>
      <c r="S138" s="50">
        <f>S76+S80+S84+S88+S93+S97+S101+S105+S109+S113+S117+S121+S125+S129+S133+S137</f>
        <v>18095.607199999995</v>
      </c>
      <c r="T138" s="18"/>
    </row>
    <row r="139" spans="1:20" ht="37.5" x14ac:dyDescent="0.3">
      <c r="A139" s="133">
        <v>5</v>
      </c>
      <c r="B139" s="104" t="s">
        <v>157</v>
      </c>
      <c r="C139" s="133" t="s">
        <v>120</v>
      </c>
      <c r="D139" s="133" t="s">
        <v>1</v>
      </c>
      <c r="E139" s="157" t="s">
        <v>159</v>
      </c>
      <c r="F139" s="133" t="s">
        <v>116</v>
      </c>
      <c r="G139" s="133" t="s">
        <v>124</v>
      </c>
      <c r="H139" s="133" t="s">
        <v>204</v>
      </c>
      <c r="I139" s="107" t="s">
        <v>22</v>
      </c>
      <c r="J139" s="107">
        <v>254</v>
      </c>
      <c r="K139" s="19"/>
      <c r="L139" s="65"/>
      <c r="M139" s="65"/>
      <c r="N139" s="65"/>
      <c r="O139" s="58"/>
      <c r="P139" s="58"/>
      <c r="Q139" s="58"/>
      <c r="R139" s="58"/>
      <c r="S139" s="87">
        <f>L139+M139+N139+O139+P139+Q139+R139</f>
        <v>0</v>
      </c>
      <c r="T139" s="133" t="s">
        <v>98</v>
      </c>
    </row>
    <row r="140" spans="1:20" ht="18.75" x14ac:dyDescent="0.3">
      <c r="A140" s="135"/>
      <c r="B140" s="94"/>
      <c r="C140" s="135"/>
      <c r="D140" s="135"/>
      <c r="E140" s="159"/>
      <c r="F140" s="181"/>
      <c r="G140" s="181"/>
      <c r="H140" s="181"/>
      <c r="I140" s="18"/>
      <c r="J140" s="18"/>
      <c r="K140" s="18"/>
      <c r="L140" s="50">
        <f>L139</f>
        <v>0</v>
      </c>
      <c r="M140" s="50">
        <f t="shared" ref="L140:N141" si="56">M139</f>
        <v>0</v>
      </c>
      <c r="N140" s="50">
        <f t="shared" si="56"/>
        <v>0</v>
      </c>
      <c r="O140" s="50">
        <f>O139</f>
        <v>0</v>
      </c>
      <c r="P140" s="50">
        <f t="shared" ref="P140:R141" si="57">P139</f>
        <v>0</v>
      </c>
      <c r="Q140" s="50">
        <f t="shared" si="57"/>
        <v>0</v>
      </c>
      <c r="R140" s="50">
        <f t="shared" si="57"/>
        <v>0</v>
      </c>
      <c r="S140" s="50">
        <f>S139</f>
        <v>0</v>
      </c>
      <c r="T140" s="135"/>
    </row>
    <row r="141" spans="1:20" ht="18.75" x14ac:dyDescent="0.3">
      <c r="A141" s="5"/>
      <c r="B141" s="57" t="s">
        <v>16</v>
      </c>
      <c r="C141" s="34">
        <v>1</v>
      </c>
      <c r="D141" s="34"/>
      <c r="E141" s="97">
        <v>1</v>
      </c>
      <c r="F141" s="18"/>
      <c r="G141" s="18"/>
      <c r="H141" s="18"/>
      <c r="I141" s="18"/>
      <c r="J141" s="18"/>
      <c r="K141" s="18"/>
      <c r="L141" s="50">
        <f t="shared" si="56"/>
        <v>0</v>
      </c>
      <c r="M141" s="50">
        <f t="shared" si="56"/>
        <v>0</v>
      </c>
      <c r="N141" s="50">
        <f t="shared" si="56"/>
        <v>0</v>
      </c>
      <c r="O141" s="50">
        <f>O140</f>
        <v>0</v>
      </c>
      <c r="P141" s="50">
        <f>P140</f>
        <v>0</v>
      </c>
      <c r="Q141" s="50">
        <f t="shared" si="57"/>
        <v>0</v>
      </c>
      <c r="R141" s="50">
        <f t="shared" si="57"/>
        <v>0</v>
      </c>
      <c r="S141" s="50">
        <f>S140</f>
        <v>0</v>
      </c>
      <c r="T141" s="18"/>
    </row>
    <row r="142" spans="1:20" ht="18.75" x14ac:dyDescent="0.3">
      <c r="A142" s="150">
        <v>6</v>
      </c>
      <c r="B142" s="154" t="s">
        <v>127</v>
      </c>
      <c r="C142" s="150" t="s">
        <v>85</v>
      </c>
      <c r="D142" s="150" t="s">
        <v>1</v>
      </c>
      <c r="E142" s="160" t="s">
        <v>160</v>
      </c>
      <c r="F142" s="150" t="s">
        <v>131</v>
      </c>
      <c r="G142" s="150" t="s">
        <v>132</v>
      </c>
      <c r="H142" s="150" t="s">
        <v>133</v>
      </c>
      <c r="I142" s="107" t="s">
        <v>19</v>
      </c>
      <c r="J142" s="107">
        <v>467</v>
      </c>
      <c r="K142" s="107" t="s">
        <v>32</v>
      </c>
      <c r="L142" s="117"/>
      <c r="M142" s="17"/>
      <c r="N142" s="17"/>
      <c r="O142" s="17"/>
      <c r="P142" s="15">
        <v>3.3000000000000002E-2</v>
      </c>
      <c r="Q142" s="15">
        <v>5.0000000000000001E-3</v>
      </c>
      <c r="R142" s="15"/>
      <c r="S142" s="87">
        <f t="shared" ref="S142:S159" si="58">L142+M142+N142+O142+P142+Q142+R142</f>
        <v>3.7999999999999999E-2</v>
      </c>
      <c r="T142" s="150" t="s">
        <v>162</v>
      </c>
    </row>
    <row r="143" spans="1:20" ht="18.75" x14ac:dyDescent="0.25">
      <c r="A143" s="151"/>
      <c r="B143" s="155"/>
      <c r="C143" s="151"/>
      <c r="D143" s="151"/>
      <c r="E143" s="161"/>
      <c r="F143" s="151"/>
      <c r="G143" s="151"/>
      <c r="H143" s="151"/>
      <c r="I143" s="107" t="s">
        <v>22</v>
      </c>
      <c r="J143" s="107">
        <v>467</v>
      </c>
      <c r="K143" s="107" t="s">
        <v>33</v>
      </c>
      <c r="L143" s="15"/>
      <c r="M143" s="15"/>
      <c r="N143" s="15"/>
      <c r="O143" s="15">
        <v>77.697999999999993</v>
      </c>
      <c r="P143" s="15">
        <v>72.659000000000006</v>
      </c>
      <c r="Q143" s="15">
        <v>195.053</v>
      </c>
      <c r="R143" s="15">
        <v>39.945</v>
      </c>
      <c r="S143" s="87">
        <f t="shared" si="58"/>
        <v>385.35499999999996</v>
      </c>
      <c r="T143" s="151"/>
    </row>
    <row r="144" spans="1:20" ht="18.75" x14ac:dyDescent="0.25">
      <c r="A144" s="151"/>
      <c r="B144" s="155"/>
      <c r="C144" s="151"/>
      <c r="D144" s="151"/>
      <c r="E144" s="161"/>
      <c r="F144" s="151"/>
      <c r="G144" s="151"/>
      <c r="H144" s="151"/>
      <c r="I144" s="107" t="s">
        <v>22</v>
      </c>
      <c r="J144" s="107">
        <v>467</v>
      </c>
      <c r="K144" s="107" t="s">
        <v>34</v>
      </c>
      <c r="L144" s="15"/>
      <c r="M144" s="15"/>
      <c r="N144" s="15"/>
      <c r="O144" s="15"/>
      <c r="P144" s="15">
        <v>55.279000000000003</v>
      </c>
      <c r="Q144" s="15">
        <v>13.2</v>
      </c>
      <c r="R144" s="15"/>
      <c r="S144" s="87">
        <f t="shared" si="58"/>
        <v>68.478999999999999</v>
      </c>
      <c r="T144" s="151"/>
    </row>
    <row r="145" spans="1:20" ht="18.75" x14ac:dyDescent="0.25">
      <c r="A145" s="151"/>
      <c r="B145" s="155"/>
      <c r="C145" s="151"/>
      <c r="D145" s="151"/>
      <c r="E145" s="161"/>
      <c r="F145" s="151"/>
      <c r="G145" s="151"/>
      <c r="H145" s="151"/>
      <c r="I145" s="107" t="s">
        <v>22</v>
      </c>
      <c r="J145" s="107">
        <v>467</v>
      </c>
      <c r="K145" s="107" t="s">
        <v>35</v>
      </c>
      <c r="L145" s="15"/>
      <c r="M145" s="15"/>
      <c r="N145" s="15"/>
      <c r="O145" s="15">
        <v>353.77199999999999</v>
      </c>
      <c r="P145" s="15">
        <v>287.39999999999998</v>
      </c>
      <c r="Q145" s="15"/>
      <c r="R145" s="15"/>
      <c r="S145" s="87">
        <f t="shared" si="58"/>
        <v>641.17200000000003</v>
      </c>
      <c r="T145" s="151"/>
    </row>
    <row r="146" spans="1:20" ht="18.75" x14ac:dyDescent="0.25">
      <c r="A146" s="151"/>
      <c r="B146" s="155"/>
      <c r="C146" s="151"/>
      <c r="D146" s="151"/>
      <c r="E146" s="161"/>
      <c r="F146" s="151"/>
      <c r="G146" s="151"/>
      <c r="H146" s="151"/>
      <c r="I146" s="107" t="s">
        <v>22</v>
      </c>
      <c r="J146" s="107">
        <v>467</v>
      </c>
      <c r="K146" s="107" t="s">
        <v>79</v>
      </c>
      <c r="L146" s="15"/>
      <c r="M146" s="15"/>
      <c r="N146" s="15"/>
      <c r="O146" s="15">
        <v>420.00909999999999</v>
      </c>
      <c r="P146" s="15"/>
      <c r="Q146" s="15"/>
      <c r="R146" s="15"/>
      <c r="S146" s="87">
        <f t="shared" si="58"/>
        <v>420.00909999999999</v>
      </c>
      <c r="T146" s="151"/>
    </row>
    <row r="147" spans="1:20" ht="18.75" x14ac:dyDescent="0.25">
      <c r="A147" s="151"/>
      <c r="B147" s="155"/>
      <c r="C147" s="151"/>
      <c r="D147" s="151"/>
      <c r="E147" s="161"/>
      <c r="F147" s="151"/>
      <c r="G147" s="151"/>
      <c r="H147" s="151"/>
      <c r="I147" s="107" t="s">
        <v>19</v>
      </c>
      <c r="J147" s="107">
        <v>467</v>
      </c>
      <c r="K147" s="107" t="s">
        <v>52</v>
      </c>
      <c r="L147" s="15"/>
      <c r="M147" s="15"/>
      <c r="N147" s="15"/>
      <c r="O147" s="15">
        <v>254.833</v>
      </c>
      <c r="P147" s="15"/>
      <c r="Q147" s="15"/>
      <c r="R147" s="15"/>
      <c r="S147" s="87">
        <f t="shared" si="58"/>
        <v>254.833</v>
      </c>
      <c r="T147" s="151"/>
    </row>
    <row r="148" spans="1:20" ht="18.75" x14ac:dyDescent="0.25">
      <c r="A148" s="151"/>
      <c r="B148" s="155"/>
      <c r="C148" s="151"/>
      <c r="D148" s="151"/>
      <c r="E148" s="161"/>
      <c r="F148" s="151"/>
      <c r="G148" s="151"/>
      <c r="H148" s="151"/>
      <c r="I148" s="107" t="s">
        <v>22</v>
      </c>
      <c r="J148" s="107">
        <v>467</v>
      </c>
      <c r="K148" s="107" t="s">
        <v>47</v>
      </c>
      <c r="L148" s="15"/>
      <c r="M148" s="15"/>
      <c r="N148" s="15"/>
      <c r="O148" s="15">
        <v>1.4999999999999999E-2</v>
      </c>
      <c r="P148" s="15">
        <v>94.486000000000004</v>
      </c>
      <c r="Q148" s="15">
        <v>1.5</v>
      </c>
      <c r="R148" s="15">
        <v>222.18199999999999</v>
      </c>
      <c r="S148" s="87">
        <f t="shared" si="58"/>
        <v>318.18299999999999</v>
      </c>
      <c r="T148" s="151"/>
    </row>
    <row r="149" spans="1:20" ht="18.75" x14ac:dyDescent="0.25">
      <c r="A149" s="151"/>
      <c r="B149" s="155"/>
      <c r="C149" s="151"/>
      <c r="D149" s="151"/>
      <c r="E149" s="161"/>
      <c r="F149" s="151"/>
      <c r="G149" s="151"/>
      <c r="H149" s="151"/>
      <c r="I149" s="107" t="s">
        <v>22</v>
      </c>
      <c r="J149" s="107">
        <v>467</v>
      </c>
      <c r="K149" s="107" t="s">
        <v>36</v>
      </c>
      <c r="L149" s="15"/>
      <c r="M149" s="15"/>
      <c r="N149" s="15"/>
      <c r="O149" s="15">
        <v>322.95600000000002</v>
      </c>
      <c r="P149" s="15">
        <v>933.91</v>
      </c>
      <c r="Q149" s="15">
        <v>338.79300000000001</v>
      </c>
      <c r="R149" s="15"/>
      <c r="S149" s="87">
        <f t="shared" si="58"/>
        <v>1595.6590000000001</v>
      </c>
      <c r="T149" s="151"/>
    </row>
    <row r="150" spans="1:20" ht="18.75" x14ac:dyDescent="0.25">
      <c r="A150" s="151"/>
      <c r="B150" s="155"/>
      <c r="C150" s="151"/>
      <c r="D150" s="151"/>
      <c r="E150" s="161"/>
      <c r="F150" s="151"/>
      <c r="G150" s="151"/>
      <c r="H150" s="151"/>
      <c r="I150" s="107" t="s">
        <v>22</v>
      </c>
      <c r="J150" s="107">
        <v>467</v>
      </c>
      <c r="K150" s="107" t="s">
        <v>39</v>
      </c>
      <c r="L150" s="15"/>
      <c r="M150" s="15"/>
      <c r="N150" s="15"/>
      <c r="O150" s="15">
        <v>7.01</v>
      </c>
      <c r="P150" s="15">
        <v>81.875</v>
      </c>
      <c r="Q150" s="15">
        <v>4.5999999999999996</v>
      </c>
      <c r="R150" s="15">
        <v>50</v>
      </c>
      <c r="S150" s="87">
        <f t="shared" si="58"/>
        <v>143.48500000000001</v>
      </c>
      <c r="T150" s="151"/>
    </row>
    <row r="151" spans="1:20" ht="18.75" x14ac:dyDescent="0.25">
      <c r="A151" s="151"/>
      <c r="B151" s="155"/>
      <c r="C151" s="151"/>
      <c r="D151" s="151"/>
      <c r="E151" s="161"/>
      <c r="F151" s="151"/>
      <c r="G151" s="151"/>
      <c r="H151" s="151"/>
      <c r="I151" s="107" t="s">
        <v>22</v>
      </c>
      <c r="J151" s="107">
        <v>467</v>
      </c>
      <c r="K151" s="107" t="s">
        <v>40</v>
      </c>
      <c r="L151" s="15"/>
      <c r="M151" s="15"/>
      <c r="N151" s="15"/>
      <c r="O151" s="15">
        <v>377.04399999999998</v>
      </c>
      <c r="P151" s="15">
        <v>605.37300000000005</v>
      </c>
      <c r="Q151" s="15">
        <v>2119.0859999999998</v>
      </c>
      <c r="R151" s="15">
        <v>2325</v>
      </c>
      <c r="S151" s="87">
        <f t="shared" si="58"/>
        <v>5426.5029999999997</v>
      </c>
      <c r="T151" s="151"/>
    </row>
    <row r="152" spans="1:20" ht="18.75" x14ac:dyDescent="0.25">
      <c r="A152" s="151"/>
      <c r="B152" s="155"/>
      <c r="C152" s="151"/>
      <c r="D152" s="151"/>
      <c r="E152" s="161"/>
      <c r="F152" s="151"/>
      <c r="G152" s="151"/>
      <c r="H152" s="151"/>
      <c r="I152" s="107" t="s">
        <v>22</v>
      </c>
      <c r="J152" s="107">
        <v>467</v>
      </c>
      <c r="K152" s="107" t="s">
        <v>48</v>
      </c>
      <c r="L152" s="15"/>
      <c r="M152" s="15"/>
      <c r="N152" s="15"/>
      <c r="O152" s="15">
        <v>5.5030000000000001</v>
      </c>
      <c r="P152" s="15">
        <v>24.922999999999998</v>
      </c>
      <c r="Q152" s="15"/>
      <c r="R152" s="15"/>
      <c r="S152" s="87">
        <f t="shared" si="58"/>
        <v>30.425999999999998</v>
      </c>
      <c r="T152" s="151"/>
    </row>
    <row r="153" spans="1:20" ht="18.75" x14ac:dyDescent="0.25">
      <c r="A153" s="151"/>
      <c r="B153" s="155"/>
      <c r="C153" s="151"/>
      <c r="D153" s="151"/>
      <c r="E153" s="161"/>
      <c r="F153" s="151"/>
      <c r="G153" s="151"/>
      <c r="H153" s="151"/>
      <c r="I153" s="107" t="s">
        <v>22</v>
      </c>
      <c r="J153" s="107">
        <v>467</v>
      </c>
      <c r="K153" s="107" t="s">
        <v>49</v>
      </c>
      <c r="L153" s="15"/>
      <c r="M153" s="15"/>
      <c r="N153" s="15"/>
      <c r="O153" s="15"/>
      <c r="P153" s="15"/>
      <c r="Q153" s="15">
        <v>43.682000000000002</v>
      </c>
      <c r="R153" s="15"/>
      <c r="S153" s="87">
        <f t="shared" si="58"/>
        <v>43.682000000000002</v>
      </c>
      <c r="T153" s="151"/>
    </row>
    <row r="154" spans="1:20" ht="18.75" x14ac:dyDescent="0.25">
      <c r="A154" s="151"/>
      <c r="B154" s="155"/>
      <c r="C154" s="151"/>
      <c r="D154" s="151"/>
      <c r="E154" s="161"/>
      <c r="F154" s="151"/>
      <c r="G154" s="151"/>
      <c r="H154" s="151"/>
      <c r="I154" s="107" t="s">
        <v>22</v>
      </c>
      <c r="J154" s="107">
        <v>467</v>
      </c>
      <c r="K154" s="107" t="s">
        <v>50</v>
      </c>
      <c r="L154" s="15"/>
      <c r="M154" s="15"/>
      <c r="N154" s="15"/>
      <c r="O154" s="15">
        <v>1.1040000000000001</v>
      </c>
      <c r="P154" s="15">
        <v>15</v>
      </c>
      <c r="Q154" s="15">
        <v>1.3</v>
      </c>
      <c r="R154" s="15"/>
      <c r="S154" s="87">
        <f t="shared" si="58"/>
        <v>17.404</v>
      </c>
      <c r="T154" s="151"/>
    </row>
    <row r="155" spans="1:20" ht="18.75" x14ac:dyDescent="0.25">
      <c r="A155" s="151"/>
      <c r="B155" s="155"/>
      <c r="C155" s="151"/>
      <c r="D155" s="151"/>
      <c r="E155" s="161"/>
      <c r="F155" s="151"/>
      <c r="G155" s="151"/>
      <c r="H155" s="151"/>
      <c r="I155" s="107" t="s">
        <v>22</v>
      </c>
      <c r="J155" s="107">
        <v>467</v>
      </c>
      <c r="K155" s="107" t="s">
        <v>51</v>
      </c>
      <c r="L155" s="15"/>
      <c r="M155" s="15"/>
      <c r="N155" s="15"/>
      <c r="O155" s="15">
        <v>248.005</v>
      </c>
      <c r="P155" s="15">
        <v>13.475</v>
      </c>
      <c r="Q155" s="15">
        <v>1.1040000000000001</v>
      </c>
      <c r="R155" s="15"/>
      <c r="S155" s="87">
        <f t="shared" si="58"/>
        <v>262.584</v>
      </c>
      <c r="T155" s="151"/>
    </row>
    <row r="156" spans="1:20" ht="18.75" x14ac:dyDescent="0.25">
      <c r="A156" s="151"/>
      <c r="B156" s="155"/>
      <c r="C156" s="151"/>
      <c r="D156" s="151"/>
      <c r="E156" s="161"/>
      <c r="F156" s="151"/>
      <c r="G156" s="151"/>
      <c r="H156" s="151"/>
      <c r="I156" s="107" t="s">
        <v>22</v>
      </c>
      <c r="J156" s="107">
        <v>467</v>
      </c>
      <c r="K156" s="107" t="s">
        <v>42</v>
      </c>
      <c r="L156" s="15"/>
      <c r="M156" s="15"/>
      <c r="N156" s="15"/>
      <c r="O156" s="15">
        <v>160.47300000000001</v>
      </c>
      <c r="P156" s="15"/>
      <c r="Q156" s="15"/>
      <c r="R156" s="15"/>
      <c r="S156" s="87">
        <f t="shared" si="58"/>
        <v>160.47300000000001</v>
      </c>
      <c r="T156" s="151"/>
    </row>
    <row r="157" spans="1:20" ht="18.75" x14ac:dyDescent="0.25">
      <c r="A157" s="151"/>
      <c r="B157" s="155"/>
      <c r="C157" s="151"/>
      <c r="D157" s="151"/>
      <c r="E157" s="161"/>
      <c r="F157" s="151"/>
      <c r="G157" s="151"/>
      <c r="H157" s="151"/>
      <c r="I157" s="107" t="s">
        <v>19</v>
      </c>
      <c r="J157" s="107">
        <v>467</v>
      </c>
      <c r="K157" s="107" t="s">
        <v>44</v>
      </c>
      <c r="L157" s="15"/>
      <c r="M157" s="15"/>
      <c r="N157" s="15"/>
      <c r="O157" s="15">
        <v>96</v>
      </c>
      <c r="P157" s="15">
        <v>164.82499999999999</v>
      </c>
      <c r="Q157" s="15">
        <v>269.06700000000001</v>
      </c>
      <c r="R157" s="15"/>
      <c r="S157" s="87">
        <f t="shared" si="58"/>
        <v>529.89200000000005</v>
      </c>
      <c r="T157" s="151"/>
    </row>
    <row r="158" spans="1:20" ht="18.75" x14ac:dyDescent="0.25">
      <c r="A158" s="151"/>
      <c r="B158" s="155"/>
      <c r="C158" s="151"/>
      <c r="D158" s="151"/>
      <c r="E158" s="161"/>
      <c r="F158" s="151"/>
      <c r="G158" s="151"/>
      <c r="H158" s="151"/>
      <c r="I158" s="107" t="s">
        <v>22</v>
      </c>
      <c r="J158" s="107">
        <v>467</v>
      </c>
      <c r="K158" s="107" t="s">
        <v>46</v>
      </c>
      <c r="L158" s="15"/>
      <c r="M158" s="15"/>
      <c r="N158" s="15"/>
      <c r="O158" s="15">
        <v>105.6</v>
      </c>
      <c r="P158" s="15">
        <v>75.174999999999997</v>
      </c>
      <c r="Q158" s="15">
        <v>110.93300000000001</v>
      </c>
      <c r="R158" s="15"/>
      <c r="S158" s="87">
        <f t="shared" si="58"/>
        <v>291.70799999999997</v>
      </c>
      <c r="T158" s="151"/>
    </row>
    <row r="159" spans="1:20" ht="18.75" x14ac:dyDescent="0.25">
      <c r="A159" s="151"/>
      <c r="B159" s="156"/>
      <c r="C159" s="151"/>
      <c r="D159" s="151"/>
      <c r="E159" s="161"/>
      <c r="F159" s="151"/>
      <c r="G159" s="151"/>
      <c r="H159" s="151"/>
      <c r="I159" s="107" t="s">
        <v>22</v>
      </c>
      <c r="J159" s="107">
        <v>467</v>
      </c>
      <c r="K159" s="107" t="s">
        <v>80</v>
      </c>
      <c r="L159" s="15"/>
      <c r="M159" s="15"/>
      <c r="N159" s="15"/>
      <c r="O159" s="15"/>
      <c r="P159" s="15"/>
      <c r="Q159" s="15">
        <v>3.35</v>
      </c>
      <c r="R159" s="15">
        <v>42.954999999999998</v>
      </c>
      <c r="S159" s="87">
        <f t="shared" si="58"/>
        <v>46.305</v>
      </c>
      <c r="T159" s="151"/>
    </row>
    <row r="160" spans="1:20" ht="18.75" x14ac:dyDescent="0.3">
      <c r="A160" s="151"/>
      <c r="B160" s="57"/>
      <c r="C160" s="151"/>
      <c r="D160" s="151"/>
      <c r="E160" s="161"/>
      <c r="F160" s="151"/>
      <c r="G160" s="151"/>
      <c r="H160" s="151"/>
      <c r="I160" s="18"/>
      <c r="J160" s="18"/>
      <c r="K160" s="18"/>
      <c r="L160" s="50">
        <f>SUM(L142:L159)</f>
        <v>0</v>
      </c>
      <c r="M160" s="50">
        <f t="shared" ref="M160:R160" si="59">SUM(M142:M159)</f>
        <v>0</v>
      </c>
      <c r="N160" s="50">
        <f t="shared" si="59"/>
        <v>0</v>
      </c>
      <c r="O160" s="50">
        <f t="shared" si="59"/>
        <v>2430.0221000000001</v>
      </c>
      <c r="P160" s="50">
        <f t="shared" si="59"/>
        <v>2424.4129999999996</v>
      </c>
      <c r="Q160" s="50">
        <f t="shared" si="59"/>
        <v>3101.6729999999993</v>
      </c>
      <c r="R160" s="50">
        <f t="shared" si="59"/>
        <v>2680.0819999999999</v>
      </c>
      <c r="S160" s="45">
        <f>SUM(S142:S159)</f>
        <v>10636.190100000002</v>
      </c>
      <c r="T160" s="151"/>
    </row>
    <row r="161" spans="1:20" ht="18.75" x14ac:dyDescent="0.25">
      <c r="A161" s="151"/>
      <c r="B161" s="154" t="s">
        <v>155</v>
      </c>
      <c r="C161" s="151"/>
      <c r="D161" s="151"/>
      <c r="E161" s="161"/>
      <c r="F161" s="151"/>
      <c r="G161" s="151"/>
      <c r="H161" s="151"/>
      <c r="I161" s="80" t="s">
        <v>19</v>
      </c>
      <c r="J161" s="80">
        <v>462</v>
      </c>
      <c r="K161" s="80" t="s">
        <v>32</v>
      </c>
      <c r="L161" s="15"/>
      <c r="M161" s="15"/>
      <c r="N161" s="15"/>
      <c r="O161" s="15"/>
      <c r="P161" s="15">
        <v>5.0000000000000001E-3</v>
      </c>
      <c r="Q161" s="15">
        <v>5.0000000000000001E-3</v>
      </c>
      <c r="R161" s="15"/>
      <c r="S161" s="87">
        <f t="shared" ref="S161:S165" si="60">L161+M161+N161+O161+P161+Q161+R161</f>
        <v>0.01</v>
      </c>
      <c r="T161" s="151"/>
    </row>
    <row r="162" spans="1:20" ht="18.75" x14ac:dyDescent="0.25">
      <c r="A162" s="151"/>
      <c r="B162" s="155"/>
      <c r="C162" s="151"/>
      <c r="D162" s="151"/>
      <c r="E162" s="161"/>
      <c r="F162" s="151"/>
      <c r="G162" s="151"/>
      <c r="H162" s="151"/>
      <c r="I162" s="107" t="s">
        <v>22</v>
      </c>
      <c r="J162" s="107">
        <v>462</v>
      </c>
      <c r="K162" s="107" t="s">
        <v>33</v>
      </c>
      <c r="L162" s="15"/>
      <c r="M162" s="15"/>
      <c r="N162" s="15"/>
      <c r="O162" s="15">
        <v>34.283999999999999</v>
      </c>
      <c r="P162" s="15">
        <v>40.569000000000003</v>
      </c>
      <c r="Q162" s="15">
        <v>38.234999999999999</v>
      </c>
      <c r="R162" s="15">
        <v>21.616</v>
      </c>
      <c r="S162" s="87">
        <f>L162+M162+N162+O162+P162+Q162+R162</f>
        <v>134.70400000000001</v>
      </c>
      <c r="T162" s="151"/>
    </row>
    <row r="163" spans="1:20" ht="18.75" x14ac:dyDescent="0.25">
      <c r="A163" s="151"/>
      <c r="B163" s="155"/>
      <c r="C163" s="151"/>
      <c r="D163" s="151"/>
      <c r="E163" s="161"/>
      <c r="F163" s="151"/>
      <c r="G163" s="151"/>
      <c r="H163" s="151"/>
      <c r="I163" s="107" t="s">
        <v>22</v>
      </c>
      <c r="J163" s="107">
        <v>462</v>
      </c>
      <c r="K163" s="107" t="s">
        <v>38</v>
      </c>
      <c r="L163" s="15"/>
      <c r="M163" s="15"/>
      <c r="N163" s="15"/>
      <c r="O163" s="15">
        <v>9.49</v>
      </c>
      <c r="P163" s="15"/>
      <c r="Q163" s="15">
        <v>1.74</v>
      </c>
      <c r="R163" s="15"/>
      <c r="S163" s="87">
        <f t="shared" si="60"/>
        <v>11.23</v>
      </c>
      <c r="T163" s="151"/>
    </row>
    <row r="164" spans="1:20" ht="18.75" x14ac:dyDescent="0.25">
      <c r="A164" s="151"/>
      <c r="B164" s="155"/>
      <c r="C164" s="151"/>
      <c r="D164" s="151"/>
      <c r="E164" s="161"/>
      <c r="F164" s="151"/>
      <c r="G164" s="151"/>
      <c r="H164" s="151"/>
      <c r="I164" s="107" t="s">
        <v>22</v>
      </c>
      <c r="J164" s="107">
        <v>462</v>
      </c>
      <c r="K164" s="107" t="s">
        <v>211</v>
      </c>
      <c r="L164" s="15"/>
      <c r="M164" s="15"/>
      <c r="N164" s="15"/>
      <c r="O164" s="15"/>
      <c r="P164" s="15"/>
      <c r="Q164" s="15"/>
      <c r="R164" s="15">
        <v>4.7830000000000004</v>
      </c>
      <c r="S164" s="87">
        <f t="shared" si="60"/>
        <v>4.7830000000000004</v>
      </c>
      <c r="T164" s="151"/>
    </row>
    <row r="165" spans="1:20" ht="18.75" x14ac:dyDescent="0.3">
      <c r="A165" s="151"/>
      <c r="B165" s="156"/>
      <c r="C165" s="151"/>
      <c r="D165" s="151"/>
      <c r="E165" s="161"/>
      <c r="F165" s="151"/>
      <c r="G165" s="151"/>
      <c r="H165" s="151"/>
      <c r="I165" s="107" t="s">
        <v>22</v>
      </c>
      <c r="J165" s="107">
        <v>462</v>
      </c>
      <c r="K165" s="107" t="s">
        <v>26</v>
      </c>
      <c r="L165" s="17"/>
      <c r="M165" s="17"/>
      <c r="N165" s="17"/>
      <c r="O165" s="17"/>
      <c r="P165" s="15">
        <v>5.2220000000000004</v>
      </c>
      <c r="Q165" s="15"/>
      <c r="R165" s="15"/>
      <c r="S165" s="87">
        <f t="shared" si="60"/>
        <v>5.2220000000000004</v>
      </c>
      <c r="T165" s="151"/>
    </row>
    <row r="166" spans="1:20" ht="18.75" x14ac:dyDescent="0.3">
      <c r="A166" s="151"/>
      <c r="B166" s="57"/>
      <c r="C166" s="151"/>
      <c r="D166" s="151"/>
      <c r="E166" s="161"/>
      <c r="F166" s="151"/>
      <c r="G166" s="151"/>
      <c r="H166" s="151"/>
      <c r="I166" s="18"/>
      <c r="J166" s="18"/>
      <c r="K166" s="18"/>
      <c r="L166" s="45">
        <f>SUM(L161:L165)</f>
        <v>0</v>
      </c>
      <c r="M166" s="45">
        <f t="shared" ref="M166:R166" si="61">SUM(M161:M165)</f>
        <v>0</v>
      </c>
      <c r="N166" s="45">
        <f t="shared" si="61"/>
        <v>0</v>
      </c>
      <c r="O166" s="45">
        <f t="shared" si="61"/>
        <v>43.774000000000001</v>
      </c>
      <c r="P166" s="45">
        <f t="shared" si="61"/>
        <v>45.796000000000006</v>
      </c>
      <c r="Q166" s="45">
        <f t="shared" si="61"/>
        <v>39.980000000000004</v>
      </c>
      <c r="R166" s="45">
        <f t="shared" si="61"/>
        <v>26.399000000000001</v>
      </c>
      <c r="S166" s="50">
        <f>SUM(S161:S165)</f>
        <v>155.94899999999998</v>
      </c>
      <c r="T166" s="151"/>
    </row>
    <row r="167" spans="1:20" ht="18.75" x14ac:dyDescent="0.3">
      <c r="A167" s="151"/>
      <c r="B167" s="154" t="s">
        <v>128</v>
      </c>
      <c r="C167" s="151"/>
      <c r="D167" s="151"/>
      <c r="E167" s="161"/>
      <c r="F167" s="151"/>
      <c r="G167" s="151"/>
      <c r="H167" s="151"/>
      <c r="I167" s="107" t="s">
        <v>19</v>
      </c>
      <c r="J167" s="107">
        <v>493</v>
      </c>
      <c r="K167" s="107" t="s">
        <v>32</v>
      </c>
      <c r="L167" s="118"/>
      <c r="M167" s="19"/>
      <c r="N167" s="19"/>
      <c r="O167" s="19"/>
      <c r="P167" s="56">
        <v>5.0000000000000001E-3</v>
      </c>
      <c r="Q167" s="15">
        <v>5.0000000000000001E-3</v>
      </c>
      <c r="R167" s="15"/>
      <c r="S167" s="87">
        <f t="shared" ref="S167:S170" si="62">L167+M167+N167+O167+P167+Q167+R167</f>
        <v>0.01</v>
      </c>
      <c r="T167" s="151"/>
    </row>
    <row r="168" spans="1:20" ht="18.75" x14ac:dyDescent="0.3">
      <c r="A168" s="151"/>
      <c r="B168" s="155"/>
      <c r="C168" s="151"/>
      <c r="D168" s="151"/>
      <c r="E168" s="161"/>
      <c r="F168" s="151"/>
      <c r="G168" s="151"/>
      <c r="H168" s="151"/>
      <c r="I168" s="107" t="s">
        <v>22</v>
      </c>
      <c r="J168" s="107">
        <v>493</v>
      </c>
      <c r="K168" s="107" t="s">
        <v>33</v>
      </c>
      <c r="L168" s="56"/>
      <c r="M168" s="56"/>
      <c r="N168" s="56"/>
      <c r="O168" s="56">
        <v>24.587</v>
      </c>
      <c r="P168" s="56">
        <v>26.28</v>
      </c>
      <c r="Q168" s="15">
        <v>29.716999999999999</v>
      </c>
      <c r="R168" s="15">
        <v>20.338000000000001</v>
      </c>
      <c r="S168" s="87">
        <f t="shared" si="62"/>
        <v>100.922</v>
      </c>
      <c r="T168" s="151"/>
    </row>
    <row r="169" spans="1:20" ht="18.75" x14ac:dyDescent="0.3">
      <c r="A169" s="151"/>
      <c r="B169" s="155"/>
      <c r="C169" s="151"/>
      <c r="D169" s="151"/>
      <c r="E169" s="161"/>
      <c r="F169" s="151"/>
      <c r="G169" s="151"/>
      <c r="H169" s="151"/>
      <c r="I169" s="107" t="s">
        <v>22</v>
      </c>
      <c r="J169" s="107">
        <v>493</v>
      </c>
      <c r="K169" s="107" t="s">
        <v>34</v>
      </c>
      <c r="L169" s="56"/>
      <c r="M169" s="56"/>
      <c r="N169" s="56"/>
      <c r="O169" s="56">
        <v>7.9539999999999997</v>
      </c>
      <c r="P169" s="56">
        <v>0.38</v>
      </c>
      <c r="Q169" s="15">
        <v>0.48</v>
      </c>
      <c r="R169" s="15"/>
      <c r="S169" s="87">
        <f t="shared" si="62"/>
        <v>8.8140000000000001</v>
      </c>
      <c r="T169" s="151"/>
    </row>
    <row r="170" spans="1:20" ht="18.75" x14ac:dyDescent="0.3">
      <c r="A170" s="151"/>
      <c r="B170" s="156"/>
      <c r="C170" s="151"/>
      <c r="D170" s="151"/>
      <c r="E170" s="161"/>
      <c r="F170" s="151"/>
      <c r="G170" s="151"/>
      <c r="H170" s="151"/>
      <c r="I170" s="107" t="s">
        <v>22</v>
      </c>
      <c r="J170" s="107">
        <v>493</v>
      </c>
      <c r="K170" s="107" t="s">
        <v>26</v>
      </c>
      <c r="L170" s="19"/>
      <c r="M170" s="19"/>
      <c r="N170" s="19"/>
      <c r="O170" s="19"/>
      <c r="P170" s="56">
        <v>65.168000000000006</v>
      </c>
      <c r="Q170" s="15"/>
      <c r="R170" s="15"/>
      <c r="S170" s="87">
        <f t="shared" si="62"/>
        <v>65.168000000000006</v>
      </c>
      <c r="T170" s="151"/>
    </row>
    <row r="171" spans="1:20" ht="18.75" x14ac:dyDescent="0.3">
      <c r="A171" s="151"/>
      <c r="B171" s="20"/>
      <c r="C171" s="152"/>
      <c r="D171" s="152"/>
      <c r="E171" s="162"/>
      <c r="F171" s="152"/>
      <c r="G171" s="152"/>
      <c r="H171" s="152"/>
      <c r="I171" s="18"/>
      <c r="J171" s="18"/>
      <c r="K171" s="18"/>
      <c r="L171" s="45">
        <f>SUM(L167:L170)</f>
        <v>0</v>
      </c>
      <c r="M171" s="45">
        <f t="shared" ref="M171:Q171" si="63">SUM(M167:M170)</f>
        <v>0</v>
      </c>
      <c r="N171" s="45">
        <f t="shared" si="63"/>
        <v>0</v>
      </c>
      <c r="O171" s="45">
        <f t="shared" si="63"/>
        <v>32.540999999999997</v>
      </c>
      <c r="P171" s="45">
        <f t="shared" si="63"/>
        <v>91.832999999999998</v>
      </c>
      <c r="Q171" s="45">
        <f t="shared" si="63"/>
        <v>30.201999999999998</v>
      </c>
      <c r="R171" s="45">
        <f>SUM(R167:R170)</f>
        <v>20.338000000000001</v>
      </c>
      <c r="S171" s="45">
        <f>SUM(S167:S170)</f>
        <v>174.91400000000002</v>
      </c>
      <c r="T171" s="151"/>
    </row>
    <row r="172" spans="1:20" ht="26.25" customHeight="1" x14ac:dyDescent="0.3">
      <c r="A172" s="152"/>
      <c r="B172" s="57" t="s">
        <v>16</v>
      </c>
      <c r="C172" s="35">
        <v>3</v>
      </c>
      <c r="D172" s="18"/>
      <c r="E172" s="100">
        <v>1</v>
      </c>
      <c r="F172" s="18"/>
      <c r="G172" s="18"/>
      <c r="H172" s="18"/>
      <c r="I172" s="18"/>
      <c r="J172" s="18"/>
      <c r="K172" s="18"/>
      <c r="L172" s="45">
        <f>L160+L166+L171</f>
        <v>0</v>
      </c>
      <c r="M172" s="45">
        <f>M160+M166+M171</f>
        <v>0</v>
      </c>
      <c r="N172" s="45">
        <f>N160+N166+N171</f>
        <v>0</v>
      </c>
      <c r="O172" s="45">
        <f>O160+O166+O171</f>
        <v>2506.3371000000002</v>
      </c>
      <c r="P172" s="45">
        <f t="shared" ref="P172:R172" si="64">P160+P166+P171</f>
        <v>2562.0419999999995</v>
      </c>
      <c r="Q172" s="45">
        <f t="shared" si="64"/>
        <v>3171.8549999999996</v>
      </c>
      <c r="R172" s="45">
        <f t="shared" si="64"/>
        <v>2726.819</v>
      </c>
      <c r="S172" s="45">
        <f>S160+S166+S171</f>
        <v>10967.053100000003</v>
      </c>
      <c r="T172" s="152"/>
    </row>
    <row r="173" spans="1:20" ht="25.5" customHeight="1" x14ac:dyDescent="0.3">
      <c r="A173" s="5"/>
      <c r="B173" s="52" t="s">
        <v>0</v>
      </c>
      <c r="C173" s="34">
        <f>C138+C141+C172</f>
        <v>20</v>
      </c>
      <c r="D173" s="34"/>
      <c r="E173" s="97">
        <f>E138+E141+E172</f>
        <v>3</v>
      </c>
      <c r="F173" s="52"/>
      <c r="G173" s="52"/>
      <c r="H173" s="52"/>
      <c r="I173" s="52"/>
      <c r="J173" s="52"/>
      <c r="K173" s="52"/>
      <c r="L173" s="50">
        <f>L138+L141+L172</f>
        <v>0</v>
      </c>
      <c r="M173" s="50">
        <f t="shared" ref="M173:N173" si="65">M138+M141+M172</f>
        <v>0</v>
      </c>
      <c r="N173" s="50">
        <f t="shared" si="65"/>
        <v>0</v>
      </c>
      <c r="O173" s="50">
        <f>O138+O141+O172</f>
        <v>8538.270300000002</v>
      </c>
      <c r="P173" s="50">
        <f t="shared" ref="P173:R173" si="66">P138+P141+P172</f>
        <v>8669.5750000000007</v>
      </c>
      <c r="Q173" s="50">
        <f t="shared" si="66"/>
        <v>9127.9959999999992</v>
      </c>
      <c r="R173" s="50">
        <f t="shared" si="66"/>
        <v>2726.819</v>
      </c>
      <c r="S173" s="50">
        <f>S138+S141+S172</f>
        <v>29062.660299999996</v>
      </c>
      <c r="T173" s="18"/>
    </row>
    <row r="174" spans="1:20" ht="24.75" customHeight="1" x14ac:dyDescent="0.25">
      <c r="A174" s="177">
        <v>7</v>
      </c>
      <c r="B174" s="178" t="s">
        <v>144</v>
      </c>
      <c r="C174" s="153" t="s">
        <v>85</v>
      </c>
      <c r="D174" s="153" t="s">
        <v>1</v>
      </c>
      <c r="E174" s="179" t="s">
        <v>154</v>
      </c>
      <c r="F174" s="180" t="s">
        <v>122</v>
      </c>
      <c r="G174" s="180" t="s">
        <v>122</v>
      </c>
      <c r="H174" s="179" t="s">
        <v>129</v>
      </c>
      <c r="I174" s="114" t="s">
        <v>22</v>
      </c>
      <c r="J174" s="31" t="s">
        <v>87</v>
      </c>
      <c r="K174" s="31" t="s">
        <v>33</v>
      </c>
      <c r="L174" s="103"/>
      <c r="M174" s="103"/>
      <c r="N174" s="103"/>
      <c r="O174" s="103">
        <v>217.70400000000001</v>
      </c>
      <c r="P174" s="103">
        <v>979.01</v>
      </c>
      <c r="Q174" s="103">
        <v>1192.0740000000001</v>
      </c>
      <c r="R174" s="103"/>
      <c r="S174" s="87">
        <f t="shared" ref="S174:S176" si="67">L174+M174+N174+O174+P174+Q174+R174</f>
        <v>2388.788</v>
      </c>
      <c r="T174" s="153" t="s">
        <v>163</v>
      </c>
    </row>
    <row r="175" spans="1:20" ht="36" customHeight="1" x14ac:dyDescent="0.25">
      <c r="A175" s="177"/>
      <c r="B175" s="178"/>
      <c r="C175" s="153"/>
      <c r="D175" s="153"/>
      <c r="E175" s="179"/>
      <c r="F175" s="180"/>
      <c r="G175" s="180"/>
      <c r="H175" s="179"/>
      <c r="I175" s="112" t="s">
        <v>22</v>
      </c>
      <c r="J175" s="67" t="s">
        <v>87</v>
      </c>
      <c r="K175" s="67" t="s">
        <v>41</v>
      </c>
      <c r="L175" s="113"/>
      <c r="M175" s="113"/>
      <c r="N175" s="113"/>
      <c r="O175" s="113">
        <v>3.0870000000000002</v>
      </c>
      <c r="P175" s="113">
        <v>29.692</v>
      </c>
      <c r="Q175" s="113">
        <v>80.501999999999995</v>
      </c>
      <c r="R175" s="113"/>
      <c r="S175" s="87">
        <f t="shared" si="67"/>
        <v>113.28100000000001</v>
      </c>
      <c r="T175" s="153"/>
    </row>
    <row r="176" spans="1:20" ht="33.75" customHeight="1" x14ac:dyDescent="0.25">
      <c r="A176" s="177"/>
      <c r="B176" s="178"/>
      <c r="C176" s="153"/>
      <c r="D176" s="153"/>
      <c r="E176" s="179"/>
      <c r="F176" s="180"/>
      <c r="G176" s="180"/>
      <c r="H176" s="179"/>
      <c r="I176" s="112" t="s">
        <v>22</v>
      </c>
      <c r="J176" s="67" t="s">
        <v>87</v>
      </c>
      <c r="K176" s="67" t="s">
        <v>26</v>
      </c>
      <c r="L176" s="113"/>
      <c r="M176" s="113"/>
      <c r="N176" s="113"/>
      <c r="O176" s="113"/>
      <c r="P176" s="113">
        <v>49.224600000000002</v>
      </c>
      <c r="Q176" s="113"/>
      <c r="R176" s="113"/>
      <c r="S176" s="87">
        <f t="shared" si="67"/>
        <v>49.224600000000002</v>
      </c>
      <c r="T176" s="153"/>
    </row>
    <row r="177" spans="1:20" ht="18.75" x14ac:dyDescent="0.25">
      <c r="A177" s="24"/>
      <c r="B177" s="68" t="s">
        <v>16</v>
      </c>
      <c r="C177" s="24">
        <v>1</v>
      </c>
      <c r="D177" s="24"/>
      <c r="E177" s="98">
        <v>1</v>
      </c>
      <c r="F177" s="55"/>
      <c r="G177" s="27"/>
      <c r="H177" s="27"/>
      <c r="I177" s="27"/>
      <c r="J177" s="27"/>
      <c r="K177" s="27"/>
      <c r="L177" s="27">
        <f>SUM(L174:L176)</f>
        <v>0</v>
      </c>
      <c r="M177" s="27">
        <f t="shared" ref="M177:S177" si="68">SUM(M174:M176)</f>
        <v>0</v>
      </c>
      <c r="N177" s="27">
        <f t="shared" si="68"/>
        <v>0</v>
      </c>
      <c r="O177" s="27">
        <f t="shared" si="68"/>
        <v>220.791</v>
      </c>
      <c r="P177" s="27">
        <f t="shared" si="68"/>
        <v>1057.9266</v>
      </c>
      <c r="Q177" s="27">
        <f t="shared" si="68"/>
        <v>1272.576</v>
      </c>
      <c r="R177" s="27">
        <f t="shared" si="68"/>
        <v>0</v>
      </c>
      <c r="S177" s="27">
        <f t="shared" si="68"/>
        <v>2551.2936</v>
      </c>
      <c r="T177" s="54"/>
    </row>
    <row r="178" spans="1:20" ht="37.5" x14ac:dyDescent="0.25">
      <c r="A178" s="171">
        <v>8</v>
      </c>
      <c r="B178" s="85" t="s">
        <v>192</v>
      </c>
      <c r="C178" s="171" t="s">
        <v>85</v>
      </c>
      <c r="D178" s="150" t="s">
        <v>1</v>
      </c>
      <c r="E178" s="174" t="s">
        <v>153</v>
      </c>
      <c r="F178" s="168" t="s">
        <v>129</v>
      </c>
      <c r="G178" s="168" t="s">
        <v>116</v>
      </c>
      <c r="H178" s="168" t="s">
        <v>200</v>
      </c>
      <c r="I178" s="31" t="s">
        <v>214</v>
      </c>
      <c r="J178" s="31"/>
      <c r="K178" s="31"/>
      <c r="L178" s="38"/>
      <c r="M178" s="38"/>
      <c r="N178" s="29"/>
      <c r="O178" s="38"/>
      <c r="P178" s="38"/>
      <c r="Q178" s="29">
        <v>11467.598400000001</v>
      </c>
      <c r="R178" s="43"/>
      <c r="S178" s="87">
        <f>L178+M178+N178+O178+P178+Q178+R178</f>
        <v>11467.598400000001</v>
      </c>
      <c r="T178" s="171" t="s">
        <v>199</v>
      </c>
    </row>
    <row r="179" spans="1:20" ht="18.75" x14ac:dyDescent="0.25">
      <c r="A179" s="172"/>
      <c r="B179" s="23"/>
      <c r="C179" s="172"/>
      <c r="D179" s="151"/>
      <c r="E179" s="175"/>
      <c r="F179" s="169"/>
      <c r="G179" s="169"/>
      <c r="H179" s="169"/>
      <c r="I179" s="26"/>
      <c r="J179" s="26"/>
      <c r="K179" s="26"/>
      <c r="L179" s="27">
        <f t="shared" ref="L179:S179" si="69">SUM(L178:L178)</f>
        <v>0</v>
      </c>
      <c r="M179" s="27">
        <f t="shared" si="69"/>
        <v>0</v>
      </c>
      <c r="N179" s="27">
        <f t="shared" si="69"/>
        <v>0</v>
      </c>
      <c r="O179" s="27">
        <f t="shared" si="69"/>
        <v>0</v>
      </c>
      <c r="P179" s="27">
        <f t="shared" si="69"/>
        <v>0</v>
      </c>
      <c r="Q179" s="27">
        <f t="shared" si="69"/>
        <v>11467.598400000001</v>
      </c>
      <c r="R179" s="27">
        <f t="shared" si="69"/>
        <v>0</v>
      </c>
      <c r="S179" s="27">
        <f t="shared" si="69"/>
        <v>11467.598400000001</v>
      </c>
      <c r="T179" s="172"/>
    </row>
    <row r="180" spans="1:20" ht="56.25" x14ac:dyDescent="0.25">
      <c r="A180" s="172"/>
      <c r="B180" s="85" t="s">
        <v>193</v>
      </c>
      <c r="C180" s="172"/>
      <c r="D180" s="151"/>
      <c r="E180" s="175"/>
      <c r="F180" s="169"/>
      <c r="G180" s="169"/>
      <c r="H180" s="169"/>
      <c r="I180" s="31" t="s">
        <v>214</v>
      </c>
      <c r="J180" s="31"/>
      <c r="K180" s="31"/>
      <c r="L180" s="15"/>
      <c r="M180" s="15"/>
      <c r="N180" s="29"/>
      <c r="O180" s="15"/>
      <c r="P180" s="15"/>
      <c r="Q180" s="29">
        <v>12939.9938</v>
      </c>
      <c r="R180" s="28"/>
      <c r="S180" s="87">
        <f>L180+M180+N180+O180+P180+Q180+R180</f>
        <v>12939.9938</v>
      </c>
      <c r="T180" s="172"/>
    </row>
    <row r="181" spans="1:20" ht="18.75" x14ac:dyDescent="0.25">
      <c r="A181" s="172"/>
      <c r="B181" s="30"/>
      <c r="C181" s="172"/>
      <c r="D181" s="151"/>
      <c r="E181" s="175"/>
      <c r="F181" s="169"/>
      <c r="G181" s="169"/>
      <c r="H181" s="169"/>
      <c r="I181" s="26"/>
      <c r="J181" s="26"/>
      <c r="K181" s="26"/>
      <c r="L181" s="1">
        <f t="shared" ref="L181:S181" si="70">SUM(L180:L180)</f>
        <v>0</v>
      </c>
      <c r="M181" s="1">
        <f t="shared" si="70"/>
        <v>0</v>
      </c>
      <c r="N181" s="1">
        <f t="shared" si="70"/>
        <v>0</v>
      </c>
      <c r="O181" s="1">
        <f t="shared" si="70"/>
        <v>0</v>
      </c>
      <c r="P181" s="1">
        <f t="shared" si="70"/>
        <v>0</v>
      </c>
      <c r="Q181" s="1">
        <f t="shared" si="70"/>
        <v>12939.9938</v>
      </c>
      <c r="R181" s="1">
        <f t="shared" si="70"/>
        <v>0</v>
      </c>
      <c r="S181" s="1">
        <f t="shared" si="70"/>
        <v>12939.9938</v>
      </c>
      <c r="T181" s="172"/>
    </row>
    <row r="182" spans="1:20" ht="56.25" x14ac:dyDescent="0.25">
      <c r="A182" s="172"/>
      <c r="B182" s="85" t="s">
        <v>194</v>
      </c>
      <c r="C182" s="172"/>
      <c r="D182" s="151"/>
      <c r="E182" s="175"/>
      <c r="F182" s="169"/>
      <c r="G182" s="169"/>
      <c r="H182" s="169"/>
      <c r="I182" s="31" t="s">
        <v>214</v>
      </c>
      <c r="J182" s="31"/>
      <c r="K182" s="31"/>
      <c r="L182" s="40"/>
      <c r="M182" s="40"/>
      <c r="N182" s="29"/>
      <c r="O182" s="40"/>
      <c r="P182" s="40"/>
      <c r="Q182" s="29">
        <v>8973.9094000000005</v>
      </c>
      <c r="R182" s="28"/>
      <c r="S182" s="87">
        <f t="shared" ref="S182" si="71">L182+M182+N182+O182+P182+Q182+R182</f>
        <v>8973.9094000000005</v>
      </c>
      <c r="T182" s="172"/>
    </row>
    <row r="183" spans="1:20" ht="18.75" x14ac:dyDescent="0.25">
      <c r="A183" s="172"/>
      <c r="B183" s="23"/>
      <c r="C183" s="172"/>
      <c r="D183" s="151"/>
      <c r="E183" s="175"/>
      <c r="F183" s="169"/>
      <c r="G183" s="169"/>
      <c r="H183" s="169"/>
      <c r="I183" s="37"/>
      <c r="J183" s="37"/>
      <c r="K183" s="37"/>
      <c r="L183" s="27">
        <f t="shared" ref="L183:S183" si="72">SUM(L182:L182)</f>
        <v>0</v>
      </c>
      <c r="M183" s="27">
        <f t="shared" si="72"/>
        <v>0</v>
      </c>
      <c r="N183" s="27">
        <f t="shared" si="72"/>
        <v>0</v>
      </c>
      <c r="O183" s="27">
        <f t="shared" si="72"/>
        <v>0</v>
      </c>
      <c r="P183" s="27">
        <f t="shared" si="72"/>
        <v>0</v>
      </c>
      <c r="Q183" s="27">
        <f t="shared" si="72"/>
        <v>8973.9094000000005</v>
      </c>
      <c r="R183" s="27">
        <f t="shared" si="72"/>
        <v>0</v>
      </c>
      <c r="S183" s="27">
        <f t="shared" si="72"/>
        <v>8973.9094000000005</v>
      </c>
      <c r="T183" s="172"/>
    </row>
    <row r="184" spans="1:20" ht="56.25" x14ac:dyDescent="0.25">
      <c r="A184" s="172"/>
      <c r="B184" s="85" t="s">
        <v>195</v>
      </c>
      <c r="C184" s="172"/>
      <c r="D184" s="151"/>
      <c r="E184" s="175"/>
      <c r="F184" s="169"/>
      <c r="G184" s="169"/>
      <c r="H184" s="169"/>
      <c r="I184" s="31" t="s">
        <v>214</v>
      </c>
      <c r="J184" s="31"/>
      <c r="K184" s="31"/>
      <c r="L184" s="15"/>
      <c r="M184" s="15"/>
      <c r="N184" s="15"/>
      <c r="O184" s="15"/>
      <c r="P184" s="15"/>
      <c r="Q184" s="15">
        <v>1280.3752999999999</v>
      </c>
      <c r="R184" s="15"/>
      <c r="S184" s="87">
        <f>L184+M184+N184+O184+P184+Q184+R184</f>
        <v>1280.3752999999999</v>
      </c>
      <c r="T184" s="172"/>
    </row>
    <row r="185" spans="1:20" ht="18.75" x14ac:dyDescent="0.25">
      <c r="A185" s="172"/>
      <c r="B185" s="30"/>
      <c r="C185" s="172"/>
      <c r="D185" s="151"/>
      <c r="E185" s="175"/>
      <c r="F185" s="169"/>
      <c r="G185" s="169"/>
      <c r="H185" s="169"/>
      <c r="I185" s="37"/>
      <c r="J185" s="37"/>
      <c r="K185" s="37"/>
      <c r="L185" s="27">
        <f t="shared" ref="L185:S185" si="73">SUM(L184:L184)</f>
        <v>0</v>
      </c>
      <c r="M185" s="27">
        <f t="shared" si="73"/>
        <v>0</v>
      </c>
      <c r="N185" s="27">
        <f t="shared" si="73"/>
        <v>0</v>
      </c>
      <c r="O185" s="27">
        <f t="shared" si="73"/>
        <v>0</v>
      </c>
      <c r="P185" s="27">
        <f t="shared" si="73"/>
        <v>0</v>
      </c>
      <c r="Q185" s="27">
        <f t="shared" si="73"/>
        <v>1280.3752999999999</v>
      </c>
      <c r="R185" s="27">
        <f t="shared" si="73"/>
        <v>0</v>
      </c>
      <c r="S185" s="27">
        <f t="shared" si="73"/>
        <v>1280.3752999999999</v>
      </c>
      <c r="T185" s="172"/>
    </row>
    <row r="186" spans="1:20" ht="56.25" x14ac:dyDescent="0.25">
      <c r="A186" s="172"/>
      <c r="B186" s="85" t="s">
        <v>196</v>
      </c>
      <c r="C186" s="172"/>
      <c r="D186" s="151"/>
      <c r="E186" s="175"/>
      <c r="F186" s="169"/>
      <c r="G186" s="169"/>
      <c r="H186" s="169"/>
      <c r="I186" s="31" t="s">
        <v>214</v>
      </c>
      <c r="J186" s="31"/>
      <c r="K186" s="31"/>
      <c r="L186" s="39"/>
      <c r="M186" s="39"/>
      <c r="N186" s="39"/>
      <c r="O186" s="39"/>
      <c r="P186" s="39"/>
      <c r="Q186" s="39">
        <v>1345.905</v>
      </c>
      <c r="R186" s="28"/>
      <c r="S186" s="87">
        <f>L186+M186+N186+O186+P186+Q186+R186</f>
        <v>1345.905</v>
      </c>
      <c r="T186" s="172"/>
    </row>
    <row r="187" spans="1:20" ht="18.75" x14ac:dyDescent="0.25">
      <c r="A187" s="172"/>
      <c r="B187" s="30"/>
      <c r="C187" s="172"/>
      <c r="D187" s="151"/>
      <c r="E187" s="175"/>
      <c r="F187" s="169"/>
      <c r="G187" s="169"/>
      <c r="H187" s="169"/>
      <c r="I187" s="37"/>
      <c r="J187" s="37"/>
      <c r="K187" s="37"/>
      <c r="L187" s="27">
        <f t="shared" ref="L187:S187" si="74">SUM(L186:L186)</f>
        <v>0</v>
      </c>
      <c r="M187" s="27">
        <f t="shared" si="74"/>
        <v>0</v>
      </c>
      <c r="N187" s="27">
        <f t="shared" si="74"/>
        <v>0</v>
      </c>
      <c r="O187" s="27">
        <f t="shared" si="74"/>
        <v>0</v>
      </c>
      <c r="P187" s="27">
        <f t="shared" si="74"/>
        <v>0</v>
      </c>
      <c r="Q187" s="27">
        <f t="shared" si="74"/>
        <v>1345.905</v>
      </c>
      <c r="R187" s="27">
        <f t="shared" si="74"/>
        <v>0</v>
      </c>
      <c r="S187" s="27">
        <f t="shared" si="74"/>
        <v>1345.905</v>
      </c>
      <c r="T187" s="172"/>
    </row>
    <row r="188" spans="1:20" ht="56.25" x14ac:dyDescent="0.25">
      <c r="A188" s="172"/>
      <c r="B188" s="85" t="s">
        <v>197</v>
      </c>
      <c r="C188" s="172"/>
      <c r="D188" s="151"/>
      <c r="E188" s="175"/>
      <c r="F188" s="169"/>
      <c r="G188" s="169"/>
      <c r="H188" s="169"/>
      <c r="I188" s="31" t="s">
        <v>214</v>
      </c>
      <c r="J188" s="31"/>
      <c r="K188" s="31"/>
      <c r="L188" s="38"/>
      <c r="M188" s="38"/>
      <c r="N188" s="39"/>
      <c r="O188" s="38"/>
      <c r="P188" s="38"/>
      <c r="Q188" s="39">
        <v>12000.603999999999</v>
      </c>
      <c r="R188" s="28"/>
      <c r="S188" s="87">
        <f>L188+M188+N188+O188+P188+Q188+R188</f>
        <v>12000.603999999999</v>
      </c>
      <c r="T188" s="172"/>
    </row>
    <row r="189" spans="1:20" ht="18.75" x14ac:dyDescent="0.25">
      <c r="A189" s="172"/>
      <c r="B189" s="63"/>
      <c r="C189" s="172"/>
      <c r="D189" s="151"/>
      <c r="E189" s="175"/>
      <c r="F189" s="169"/>
      <c r="G189" s="169"/>
      <c r="H189" s="169"/>
      <c r="I189" s="37"/>
      <c r="J189" s="37"/>
      <c r="K189" s="37"/>
      <c r="L189" s="27">
        <f t="shared" ref="L189:S189" si="75">SUM(L188:L188)</f>
        <v>0</v>
      </c>
      <c r="M189" s="27">
        <f t="shared" si="75"/>
        <v>0</v>
      </c>
      <c r="N189" s="27">
        <f t="shared" si="75"/>
        <v>0</v>
      </c>
      <c r="O189" s="27">
        <f t="shared" si="75"/>
        <v>0</v>
      </c>
      <c r="P189" s="27">
        <f t="shared" si="75"/>
        <v>0</v>
      </c>
      <c r="Q189" s="27">
        <f t="shared" si="75"/>
        <v>12000.603999999999</v>
      </c>
      <c r="R189" s="27">
        <f t="shared" si="75"/>
        <v>0</v>
      </c>
      <c r="S189" s="27">
        <f t="shared" si="75"/>
        <v>12000.603999999999</v>
      </c>
      <c r="T189" s="172"/>
    </row>
    <row r="190" spans="1:20" ht="56.25" x14ac:dyDescent="0.25">
      <c r="A190" s="172"/>
      <c r="B190" s="85" t="s">
        <v>198</v>
      </c>
      <c r="C190" s="172"/>
      <c r="D190" s="151"/>
      <c r="E190" s="175"/>
      <c r="F190" s="169"/>
      <c r="G190" s="169"/>
      <c r="H190" s="169"/>
      <c r="I190" s="31" t="s">
        <v>214</v>
      </c>
      <c r="J190" s="31"/>
      <c r="K190" s="31"/>
      <c r="L190" s="41"/>
      <c r="M190" s="42"/>
      <c r="N190" s="39"/>
      <c r="O190" s="41"/>
      <c r="P190" s="42"/>
      <c r="Q190" s="39">
        <v>14638.769899999999</v>
      </c>
      <c r="R190" s="28"/>
      <c r="S190" s="87">
        <f>L190+M190+N190+O190+P190+Q190+R190</f>
        <v>14638.769899999999</v>
      </c>
      <c r="T190" s="172"/>
    </row>
    <row r="191" spans="1:20" ht="18.75" x14ac:dyDescent="0.25">
      <c r="A191" s="173"/>
      <c r="B191" s="30"/>
      <c r="C191" s="173"/>
      <c r="D191" s="152"/>
      <c r="E191" s="176"/>
      <c r="F191" s="170"/>
      <c r="G191" s="170"/>
      <c r="H191" s="170"/>
      <c r="I191" s="24"/>
      <c r="J191" s="26"/>
      <c r="K191" s="69"/>
      <c r="L191" s="27">
        <f t="shared" ref="L191:S191" si="76">SUM(L190:L190)</f>
        <v>0</v>
      </c>
      <c r="M191" s="27">
        <f t="shared" si="76"/>
        <v>0</v>
      </c>
      <c r="N191" s="27">
        <f t="shared" si="76"/>
        <v>0</v>
      </c>
      <c r="O191" s="27">
        <f t="shared" si="76"/>
        <v>0</v>
      </c>
      <c r="P191" s="27">
        <f t="shared" si="76"/>
        <v>0</v>
      </c>
      <c r="Q191" s="27">
        <f t="shared" si="76"/>
        <v>14638.769899999999</v>
      </c>
      <c r="R191" s="27">
        <f t="shared" si="76"/>
        <v>0</v>
      </c>
      <c r="S191" s="27">
        <f t="shared" si="76"/>
        <v>14638.769899999999</v>
      </c>
      <c r="T191" s="173"/>
    </row>
    <row r="192" spans="1:20" ht="18.75" x14ac:dyDescent="0.25">
      <c r="A192" s="24"/>
      <c r="B192" s="53" t="s">
        <v>86</v>
      </c>
      <c r="C192" s="24">
        <v>7</v>
      </c>
      <c r="D192" s="24"/>
      <c r="E192" s="98">
        <v>1</v>
      </c>
      <c r="F192" s="25"/>
      <c r="G192" s="25"/>
      <c r="H192" s="25"/>
      <c r="I192" s="24"/>
      <c r="J192" s="26"/>
      <c r="K192" s="26"/>
      <c r="L192" s="27">
        <f>L179+L181+L183+L185+L187+L189+L191</f>
        <v>0</v>
      </c>
      <c r="M192" s="27">
        <f t="shared" ref="M192:N192" si="77">M179+M181+M183+M185+M187+M189+M191</f>
        <v>0</v>
      </c>
      <c r="N192" s="27">
        <f t="shared" si="77"/>
        <v>0</v>
      </c>
      <c r="O192" s="27">
        <f>O179+O181+O183+O185+O187+O189+O191</f>
        <v>0</v>
      </c>
      <c r="P192" s="27">
        <f t="shared" ref="P192:R192" si="78">P179+P181+P183+P185+P187+P189+P191</f>
        <v>0</v>
      </c>
      <c r="Q192" s="27">
        <f t="shared" si="78"/>
        <v>62647.1558</v>
      </c>
      <c r="R192" s="27">
        <f t="shared" si="78"/>
        <v>0</v>
      </c>
      <c r="S192" s="27">
        <f>S179+S181+S183+S185+S187+S189+S191</f>
        <v>62647.1558</v>
      </c>
      <c r="T192" s="24"/>
    </row>
    <row r="193" spans="1:20" ht="71.25" customHeight="1" x14ac:dyDescent="0.25">
      <c r="A193" s="150">
        <v>9</v>
      </c>
      <c r="B193" s="109" t="s">
        <v>84</v>
      </c>
      <c r="C193" s="110" t="s">
        <v>121</v>
      </c>
      <c r="D193" s="110" t="s">
        <v>1</v>
      </c>
      <c r="E193" s="111" t="s">
        <v>141</v>
      </c>
      <c r="F193" s="110" t="s">
        <v>132</v>
      </c>
      <c r="G193" s="110" t="s">
        <v>133</v>
      </c>
      <c r="H193" s="110" t="s">
        <v>133</v>
      </c>
      <c r="I193" s="112"/>
      <c r="J193" s="112"/>
      <c r="K193" s="112"/>
      <c r="L193" s="113"/>
      <c r="M193" s="113"/>
      <c r="N193" s="113"/>
      <c r="O193" s="113"/>
      <c r="P193" s="113"/>
      <c r="Q193" s="113"/>
      <c r="R193" s="113"/>
      <c r="S193" s="87">
        <f t="shared" ref="S193" si="79">L193+M193+N193+O193+P193+Q193+R193</f>
        <v>0</v>
      </c>
      <c r="T193" s="150" t="s">
        <v>213</v>
      </c>
    </row>
    <row r="194" spans="1:20" ht="24" customHeight="1" x14ac:dyDescent="0.25">
      <c r="A194" s="152"/>
      <c r="B194" s="53" t="s">
        <v>86</v>
      </c>
      <c r="C194" s="2">
        <v>1</v>
      </c>
      <c r="D194" s="5"/>
      <c r="E194" s="99">
        <v>1</v>
      </c>
      <c r="F194" s="5"/>
      <c r="G194" s="5"/>
      <c r="H194" s="5"/>
      <c r="I194" s="5"/>
      <c r="J194" s="5"/>
      <c r="K194" s="5"/>
      <c r="L194" s="1">
        <f t="shared" ref="L194:S194" si="80">SUM(L193:L193)</f>
        <v>0</v>
      </c>
      <c r="M194" s="1">
        <f t="shared" si="80"/>
        <v>0</v>
      </c>
      <c r="N194" s="1">
        <f t="shared" si="80"/>
        <v>0</v>
      </c>
      <c r="O194" s="1">
        <f t="shared" si="80"/>
        <v>0</v>
      </c>
      <c r="P194" s="1">
        <f t="shared" si="80"/>
        <v>0</v>
      </c>
      <c r="Q194" s="1">
        <f t="shared" si="80"/>
        <v>0</v>
      </c>
      <c r="R194" s="1">
        <f t="shared" si="80"/>
        <v>0</v>
      </c>
      <c r="S194" s="1">
        <f t="shared" si="80"/>
        <v>0</v>
      </c>
      <c r="T194" s="152"/>
    </row>
    <row r="195" spans="1:20" ht="21" customHeight="1" x14ac:dyDescent="0.25">
      <c r="A195" s="24"/>
      <c r="B195" s="57" t="s">
        <v>0</v>
      </c>
      <c r="C195" s="24">
        <f>C177+C192+C194</f>
        <v>9</v>
      </c>
      <c r="D195" s="24"/>
      <c r="E195" s="98">
        <f>E177+E192+E194</f>
        <v>3</v>
      </c>
      <c r="F195" s="55"/>
      <c r="G195" s="27"/>
      <c r="H195" s="27"/>
      <c r="I195" s="27"/>
      <c r="J195" s="27"/>
      <c r="K195" s="27"/>
      <c r="L195" s="27">
        <f t="shared" ref="L195:S195" si="81">L177+L192+L194</f>
        <v>0</v>
      </c>
      <c r="M195" s="27">
        <f t="shared" si="81"/>
        <v>0</v>
      </c>
      <c r="N195" s="27">
        <f t="shared" si="81"/>
        <v>0</v>
      </c>
      <c r="O195" s="27">
        <f t="shared" si="81"/>
        <v>220.791</v>
      </c>
      <c r="P195" s="27">
        <f t="shared" si="81"/>
        <v>1057.9266</v>
      </c>
      <c r="Q195" s="27">
        <f t="shared" si="81"/>
        <v>63919.731800000001</v>
      </c>
      <c r="R195" s="27">
        <f t="shared" si="81"/>
        <v>0</v>
      </c>
      <c r="S195" s="27">
        <f t="shared" si="81"/>
        <v>65198.449399999998</v>
      </c>
      <c r="T195" s="54"/>
    </row>
    <row r="196" spans="1:20" ht="85.5" customHeight="1" x14ac:dyDescent="0.25">
      <c r="A196" s="153">
        <v>10</v>
      </c>
      <c r="B196" s="105" t="s">
        <v>165</v>
      </c>
      <c r="C196" s="165" t="s">
        <v>85</v>
      </c>
      <c r="D196" s="153" t="s">
        <v>1</v>
      </c>
      <c r="E196" s="166" t="s">
        <v>191</v>
      </c>
      <c r="F196" s="167" t="s">
        <v>122</v>
      </c>
      <c r="G196" s="167" t="s">
        <v>122</v>
      </c>
      <c r="H196" s="167" t="s">
        <v>129</v>
      </c>
      <c r="I196" s="112"/>
      <c r="J196" s="112"/>
      <c r="K196" s="71"/>
      <c r="L196" s="70"/>
      <c r="M196" s="70"/>
      <c r="N196" s="39"/>
      <c r="O196" s="70"/>
      <c r="P196" s="70"/>
      <c r="Q196" s="39"/>
      <c r="R196" s="39"/>
      <c r="S196" s="87">
        <f>L196+M196+N196+O196+P196+Q196+R196</f>
        <v>0</v>
      </c>
      <c r="T196" s="150" t="s">
        <v>172</v>
      </c>
    </row>
    <row r="197" spans="1:20" ht="18.75" x14ac:dyDescent="0.25">
      <c r="A197" s="153"/>
      <c r="B197" s="72"/>
      <c r="C197" s="165"/>
      <c r="D197" s="153"/>
      <c r="E197" s="166"/>
      <c r="F197" s="167"/>
      <c r="G197" s="167"/>
      <c r="H197" s="167"/>
      <c r="I197" s="36"/>
      <c r="J197" s="36"/>
      <c r="K197" s="37"/>
      <c r="L197" s="73">
        <f>SUM(L196:L196)</f>
        <v>0</v>
      </c>
      <c r="M197" s="73">
        <f t="shared" ref="M197:N197" si="82">SUM(M196:M196)</f>
        <v>0</v>
      </c>
      <c r="N197" s="73">
        <f t="shared" si="82"/>
        <v>0</v>
      </c>
      <c r="O197" s="73">
        <f>SUM(O196:O196)</f>
        <v>0</v>
      </c>
      <c r="P197" s="73">
        <f t="shared" ref="P197:S197" si="83">SUM(P196:P196)</f>
        <v>0</v>
      </c>
      <c r="Q197" s="73">
        <f t="shared" si="83"/>
        <v>0</v>
      </c>
      <c r="R197" s="73">
        <f t="shared" si="83"/>
        <v>0</v>
      </c>
      <c r="S197" s="73">
        <f t="shared" si="83"/>
        <v>0</v>
      </c>
      <c r="T197" s="151"/>
    </row>
    <row r="198" spans="1:20" ht="27.75" customHeight="1" x14ac:dyDescent="0.25">
      <c r="A198" s="153"/>
      <c r="B198" s="105" t="s">
        <v>134</v>
      </c>
      <c r="C198" s="165"/>
      <c r="D198" s="153"/>
      <c r="E198" s="166"/>
      <c r="F198" s="167"/>
      <c r="G198" s="167"/>
      <c r="H198" s="167"/>
      <c r="I198" s="112"/>
      <c r="J198" s="112"/>
      <c r="K198" s="67"/>
      <c r="L198" s="70"/>
      <c r="M198" s="70"/>
      <c r="N198" s="39"/>
      <c r="O198" s="70"/>
      <c r="P198" s="70"/>
      <c r="Q198" s="39"/>
      <c r="R198" s="39"/>
      <c r="S198" s="87">
        <f>L198+M198+N198+O198+P198+Q198+R198</f>
        <v>0</v>
      </c>
      <c r="T198" s="151"/>
    </row>
    <row r="199" spans="1:20" ht="18.75" x14ac:dyDescent="0.25">
      <c r="A199" s="153"/>
      <c r="B199" s="72"/>
      <c r="C199" s="165"/>
      <c r="D199" s="153"/>
      <c r="E199" s="166"/>
      <c r="F199" s="167"/>
      <c r="G199" s="167"/>
      <c r="H199" s="167"/>
      <c r="I199" s="36"/>
      <c r="J199" s="36"/>
      <c r="K199" s="37"/>
      <c r="L199" s="73">
        <f>L198</f>
        <v>0</v>
      </c>
      <c r="M199" s="73">
        <f t="shared" ref="M199:N199" si="84">M198</f>
        <v>0</v>
      </c>
      <c r="N199" s="73">
        <f t="shared" si="84"/>
        <v>0</v>
      </c>
      <c r="O199" s="73">
        <f>O198</f>
        <v>0</v>
      </c>
      <c r="P199" s="73">
        <f t="shared" ref="P199:S199" si="85">P198</f>
        <v>0</v>
      </c>
      <c r="Q199" s="73">
        <f t="shared" si="85"/>
        <v>0</v>
      </c>
      <c r="R199" s="73">
        <f t="shared" si="85"/>
        <v>0</v>
      </c>
      <c r="S199" s="73">
        <f t="shared" si="85"/>
        <v>0</v>
      </c>
      <c r="T199" s="151"/>
    </row>
    <row r="200" spans="1:20" ht="56.25" x14ac:dyDescent="0.25">
      <c r="A200" s="153"/>
      <c r="B200" s="105" t="s">
        <v>189</v>
      </c>
      <c r="C200" s="165"/>
      <c r="D200" s="153"/>
      <c r="E200" s="166"/>
      <c r="F200" s="167"/>
      <c r="G200" s="167"/>
      <c r="H200" s="167"/>
      <c r="I200" s="112"/>
      <c r="J200" s="112"/>
      <c r="K200" s="67"/>
      <c r="L200" s="70"/>
      <c r="M200" s="70"/>
      <c r="N200" s="39"/>
      <c r="O200" s="70"/>
      <c r="P200" s="70"/>
      <c r="Q200" s="39"/>
      <c r="R200" s="39"/>
      <c r="S200" s="87">
        <f>L200+M200+N200+O200+P200+Q200+R200</f>
        <v>0</v>
      </c>
      <c r="T200" s="151"/>
    </row>
    <row r="201" spans="1:20" ht="18.75" x14ac:dyDescent="0.25">
      <c r="A201" s="153"/>
      <c r="B201" s="72"/>
      <c r="C201" s="165"/>
      <c r="D201" s="153"/>
      <c r="E201" s="166"/>
      <c r="F201" s="167"/>
      <c r="G201" s="167"/>
      <c r="H201" s="167"/>
      <c r="I201" s="36"/>
      <c r="J201" s="36"/>
      <c r="K201" s="37"/>
      <c r="L201" s="73">
        <f>L200</f>
        <v>0</v>
      </c>
      <c r="M201" s="73">
        <f t="shared" ref="M201:N201" si="86">M200</f>
        <v>0</v>
      </c>
      <c r="N201" s="73">
        <f t="shared" si="86"/>
        <v>0</v>
      </c>
      <c r="O201" s="73">
        <f>O200</f>
        <v>0</v>
      </c>
      <c r="P201" s="73">
        <f t="shared" ref="P201:S201" si="87">P200</f>
        <v>0</v>
      </c>
      <c r="Q201" s="73">
        <f t="shared" si="87"/>
        <v>0</v>
      </c>
      <c r="R201" s="73">
        <f t="shared" si="87"/>
        <v>0</v>
      </c>
      <c r="S201" s="73">
        <f t="shared" si="87"/>
        <v>0</v>
      </c>
      <c r="T201" s="151"/>
    </row>
    <row r="202" spans="1:20" ht="37.5" x14ac:dyDescent="0.25">
      <c r="A202" s="153"/>
      <c r="B202" s="105" t="s">
        <v>99</v>
      </c>
      <c r="C202" s="165"/>
      <c r="D202" s="153"/>
      <c r="E202" s="166"/>
      <c r="F202" s="167"/>
      <c r="G202" s="167"/>
      <c r="H202" s="167"/>
      <c r="I202" s="112"/>
      <c r="J202" s="112"/>
      <c r="K202" s="67"/>
      <c r="L202" s="70"/>
      <c r="M202" s="70"/>
      <c r="N202" s="39"/>
      <c r="O202" s="70"/>
      <c r="P202" s="70"/>
      <c r="Q202" s="39"/>
      <c r="R202" s="39"/>
      <c r="S202" s="87">
        <f>L202+M202+N202+O202+P202+Q202+R202</f>
        <v>0</v>
      </c>
      <c r="T202" s="151"/>
    </row>
    <row r="203" spans="1:20" ht="18.75" x14ac:dyDescent="0.25">
      <c r="A203" s="153"/>
      <c r="B203" s="72"/>
      <c r="C203" s="165"/>
      <c r="D203" s="153"/>
      <c r="E203" s="166"/>
      <c r="F203" s="167"/>
      <c r="G203" s="167"/>
      <c r="H203" s="167"/>
      <c r="I203" s="36"/>
      <c r="J203" s="36"/>
      <c r="K203" s="37"/>
      <c r="L203" s="73">
        <f>L202</f>
        <v>0</v>
      </c>
      <c r="M203" s="73">
        <f t="shared" ref="M203:N203" si="88">M202</f>
        <v>0</v>
      </c>
      <c r="N203" s="73">
        <f t="shared" si="88"/>
        <v>0</v>
      </c>
      <c r="O203" s="73">
        <f>O202</f>
        <v>0</v>
      </c>
      <c r="P203" s="73">
        <f t="shared" ref="P203:S203" si="89">P202</f>
        <v>0</v>
      </c>
      <c r="Q203" s="73">
        <f t="shared" si="89"/>
        <v>0</v>
      </c>
      <c r="R203" s="73">
        <f t="shared" si="89"/>
        <v>0</v>
      </c>
      <c r="S203" s="73">
        <f t="shared" si="89"/>
        <v>0</v>
      </c>
      <c r="T203" s="151"/>
    </row>
    <row r="204" spans="1:20" ht="37.5" x14ac:dyDescent="0.25">
      <c r="A204" s="153"/>
      <c r="B204" s="74" t="s">
        <v>100</v>
      </c>
      <c r="C204" s="165"/>
      <c r="D204" s="153"/>
      <c r="E204" s="166"/>
      <c r="F204" s="167"/>
      <c r="G204" s="167"/>
      <c r="H204" s="167"/>
      <c r="I204" s="114"/>
      <c r="J204" s="114"/>
      <c r="K204" s="31"/>
      <c r="L204" s="75"/>
      <c r="M204" s="75"/>
      <c r="N204" s="75"/>
      <c r="O204" s="75"/>
      <c r="P204" s="75"/>
      <c r="Q204" s="75"/>
      <c r="R204" s="75"/>
      <c r="S204" s="87">
        <f>L204+M204+N204+O204+P204+Q204+R204</f>
        <v>0</v>
      </c>
      <c r="T204" s="151"/>
    </row>
    <row r="205" spans="1:20" ht="18.75" x14ac:dyDescent="0.25">
      <c r="A205" s="153"/>
      <c r="B205" s="72"/>
      <c r="C205" s="165"/>
      <c r="D205" s="153"/>
      <c r="E205" s="166"/>
      <c r="F205" s="167"/>
      <c r="G205" s="167"/>
      <c r="H205" s="167"/>
      <c r="I205" s="36"/>
      <c r="J205" s="36"/>
      <c r="K205" s="37"/>
      <c r="L205" s="73">
        <f>L204</f>
        <v>0</v>
      </c>
      <c r="M205" s="73">
        <f t="shared" ref="M205:N205" si="90">M204</f>
        <v>0</v>
      </c>
      <c r="N205" s="73">
        <f t="shared" si="90"/>
        <v>0</v>
      </c>
      <c r="O205" s="73">
        <f>O204</f>
        <v>0</v>
      </c>
      <c r="P205" s="73">
        <f t="shared" ref="P205:S205" si="91">P204</f>
        <v>0</v>
      </c>
      <c r="Q205" s="73">
        <f t="shared" si="91"/>
        <v>0</v>
      </c>
      <c r="R205" s="73">
        <f t="shared" si="91"/>
        <v>0</v>
      </c>
      <c r="S205" s="73">
        <f t="shared" si="91"/>
        <v>0</v>
      </c>
      <c r="T205" s="151"/>
    </row>
    <row r="206" spans="1:20" ht="18.75" x14ac:dyDescent="0.3">
      <c r="A206" s="20"/>
      <c r="B206" s="53" t="s">
        <v>86</v>
      </c>
      <c r="C206" s="14">
        <v>5</v>
      </c>
      <c r="D206" s="2"/>
      <c r="E206" s="33">
        <v>1</v>
      </c>
      <c r="F206" s="32"/>
      <c r="G206" s="32"/>
      <c r="H206" s="32"/>
      <c r="I206" s="36"/>
      <c r="J206" s="36"/>
      <c r="K206" s="37"/>
      <c r="L206" s="73">
        <f>L197+L199+L201+L203+L205</f>
        <v>0</v>
      </c>
      <c r="M206" s="73">
        <f t="shared" ref="M206:N206" si="92">M197+M199+M201+M203+M205</f>
        <v>0</v>
      </c>
      <c r="N206" s="73">
        <f t="shared" si="92"/>
        <v>0</v>
      </c>
      <c r="O206" s="73">
        <f>O197+O199+O201+O203+O205</f>
        <v>0</v>
      </c>
      <c r="P206" s="73">
        <f t="shared" ref="P206:R206" si="93">P197+P199+P201+P203+P205</f>
        <v>0</v>
      </c>
      <c r="Q206" s="73">
        <f t="shared" si="93"/>
        <v>0</v>
      </c>
      <c r="R206" s="73">
        <f t="shared" si="93"/>
        <v>0</v>
      </c>
      <c r="S206" s="73">
        <f>S197+S199+S201+S203+S205</f>
        <v>0</v>
      </c>
      <c r="T206" s="20"/>
    </row>
    <row r="207" spans="1:20" ht="39.75" customHeight="1" x14ac:dyDescent="0.25">
      <c r="A207" s="150">
        <v>11</v>
      </c>
      <c r="B207" s="83" t="s">
        <v>147</v>
      </c>
      <c r="C207" s="160" t="s">
        <v>85</v>
      </c>
      <c r="D207" s="133" t="s">
        <v>1</v>
      </c>
      <c r="E207" s="160" t="s">
        <v>148</v>
      </c>
      <c r="F207" s="160" t="s">
        <v>129</v>
      </c>
      <c r="G207" s="157" t="s">
        <v>130</v>
      </c>
      <c r="H207" s="157" t="s">
        <v>200</v>
      </c>
      <c r="I207" s="15" t="s">
        <v>22</v>
      </c>
      <c r="J207" s="67">
        <v>485</v>
      </c>
      <c r="K207" s="16"/>
      <c r="L207" s="113"/>
      <c r="M207" s="113"/>
      <c r="N207" s="113"/>
      <c r="O207" s="113"/>
      <c r="P207" s="113"/>
      <c r="Q207" s="113"/>
      <c r="R207" s="113"/>
      <c r="S207" s="87">
        <f>L207+M207+N207+O207+P207+Q207+R207</f>
        <v>0</v>
      </c>
      <c r="T207" s="160" t="s">
        <v>163</v>
      </c>
    </row>
    <row r="208" spans="1:20" ht="18.75" x14ac:dyDescent="0.25">
      <c r="A208" s="151"/>
      <c r="B208" s="53"/>
      <c r="C208" s="161"/>
      <c r="D208" s="134"/>
      <c r="E208" s="161"/>
      <c r="F208" s="161"/>
      <c r="G208" s="158"/>
      <c r="H208" s="158"/>
      <c r="I208" s="1"/>
      <c r="J208" s="1"/>
      <c r="K208" s="1"/>
      <c r="L208" s="1">
        <f>L207</f>
        <v>0</v>
      </c>
      <c r="M208" s="1">
        <f t="shared" ref="M208:N208" si="94">M207</f>
        <v>0</v>
      </c>
      <c r="N208" s="1">
        <f t="shared" si="94"/>
        <v>0</v>
      </c>
      <c r="O208" s="1">
        <f>O207</f>
        <v>0</v>
      </c>
      <c r="P208" s="1">
        <f t="shared" ref="P208:R208" si="95">P207</f>
        <v>0</v>
      </c>
      <c r="Q208" s="1">
        <f t="shared" si="95"/>
        <v>0</v>
      </c>
      <c r="R208" s="1">
        <f t="shared" si="95"/>
        <v>0</v>
      </c>
      <c r="S208" s="1">
        <f>S207</f>
        <v>0</v>
      </c>
      <c r="T208" s="161"/>
    </row>
    <row r="209" spans="1:20" ht="27" customHeight="1" x14ac:dyDescent="0.25">
      <c r="A209" s="151"/>
      <c r="B209" s="154" t="s">
        <v>136</v>
      </c>
      <c r="C209" s="161"/>
      <c r="D209" s="134"/>
      <c r="E209" s="161"/>
      <c r="F209" s="161"/>
      <c r="G209" s="158"/>
      <c r="H209" s="158"/>
      <c r="I209" s="113" t="s">
        <v>22</v>
      </c>
      <c r="J209" s="119">
        <v>485</v>
      </c>
      <c r="K209" s="113" t="s">
        <v>89</v>
      </c>
      <c r="L209" s="113"/>
      <c r="M209" s="113"/>
      <c r="N209" s="113"/>
      <c r="O209" s="113">
        <v>6124.1850000000004</v>
      </c>
      <c r="P209" s="113">
        <v>5855.6509999999998</v>
      </c>
      <c r="Q209" s="113">
        <v>9340</v>
      </c>
      <c r="R209" s="113"/>
      <c r="S209" s="87">
        <f t="shared" ref="S209:S210" si="96">L209+M209+N209+O209+P209+Q209+R209</f>
        <v>21319.835999999999</v>
      </c>
      <c r="T209" s="161"/>
    </row>
    <row r="210" spans="1:20" ht="26.25" customHeight="1" x14ac:dyDescent="0.25">
      <c r="A210" s="151"/>
      <c r="B210" s="156"/>
      <c r="C210" s="161"/>
      <c r="D210" s="134"/>
      <c r="E210" s="161"/>
      <c r="F210" s="161"/>
      <c r="G210" s="158"/>
      <c r="H210" s="158"/>
      <c r="I210" s="113" t="s">
        <v>22</v>
      </c>
      <c r="J210" s="119">
        <v>485</v>
      </c>
      <c r="K210" s="113" t="s">
        <v>94</v>
      </c>
      <c r="L210" s="113"/>
      <c r="M210" s="113"/>
      <c r="N210" s="113"/>
      <c r="O210" s="113"/>
      <c r="P210" s="113">
        <v>900</v>
      </c>
      <c r="Q210" s="113"/>
      <c r="R210" s="113"/>
      <c r="S210" s="87">
        <f t="shared" si="96"/>
        <v>900</v>
      </c>
      <c r="T210" s="161"/>
    </row>
    <row r="211" spans="1:20" ht="18.75" x14ac:dyDescent="0.25">
      <c r="A211" s="151"/>
      <c r="B211" s="53"/>
      <c r="C211" s="161"/>
      <c r="D211" s="134"/>
      <c r="E211" s="161"/>
      <c r="F211" s="161"/>
      <c r="G211" s="158"/>
      <c r="H211" s="158"/>
      <c r="I211" s="1"/>
      <c r="J211" s="1"/>
      <c r="K211" s="1"/>
      <c r="L211" s="1">
        <f>SUM(L209:L210)</f>
        <v>0</v>
      </c>
      <c r="M211" s="1">
        <f t="shared" ref="M211:N211" si="97">SUM(M209:M210)</f>
        <v>0</v>
      </c>
      <c r="N211" s="1">
        <f t="shared" si="97"/>
        <v>0</v>
      </c>
      <c r="O211" s="1">
        <f>SUM(O209:O210)</f>
        <v>6124.1850000000004</v>
      </c>
      <c r="P211" s="1">
        <f t="shared" ref="P211:R211" si="98">SUM(P209:P210)</f>
        <v>6755.6509999999998</v>
      </c>
      <c r="Q211" s="1">
        <f t="shared" si="98"/>
        <v>9340</v>
      </c>
      <c r="R211" s="1">
        <f t="shared" si="98"/>
        <v>0</v>
      </c>
      <c r="S211" s="1">
        <f>SUM(S209:S210)</f>
        <v>22219.835999999999</v>
      </c>
      <c r="T211" s="161"/>
    </row>
    <row r="212" spans="1:20" ht="37.5" x14ac:dyDescent="0.25">
      <c r="A212" s="151"/>
      <c r="B212" s="76" t="s">
        <v>146</v>
      </c>
      <c r="C212" s="161"/>
      <c r="D212" s="134"/>
      <c r="E212" s="161"/>
      <c r="F212" s="161"/>
      <c r="G212" s="158"/>
      <c r="H212" s="158"/>
      <c r="I212" s="67" t="s">
        <v>22</v>
      </c>
      <c r="J212" s="67" t="s">
        <v>88</v>
      </c>
      <c r="K212" s="67" t="s">
        <v>89</v>
      </c>
      <c r="L212" s="113"/>
      <c r="M212" s="113"/>
      <c r="N212" s="113"/>
      <c r="O212" s="113">
        <v>1735</v>
      </c>
      <c r="P212" s="113">
        <v>2631.2759999999998</v>
      </c>
      <c r="Q212" s="113">
        <v>3627.3090000000002</v>
      </c>
      <c r="R212" s="113"/>
      <c r="S212" s="87">
        <f>L212+M212+N212+O212+P212+Q212+R212</f>
        <v>7993.585</v>
      </c>
      <c r="T212" s="161"/>
    </row>
    <row r="213" spans="1:20" ht="18.75" x14ac:dyDescent="0.25">
      <c r="A213" s="151"/>
      <c r="B213" s="53"/>
      <c r="C213" s="161"/>
      <c r="D213" s="134"/>
      <c r="E213" s="161"/>
      <c r="F213" s="161"/>
      <c r="G213" s="158"/>
      <c r="H213" s="158"/>
      <c r="I213" s="37"/>
      <c r="J213" s="37"/>
      <c r="K213" s="37"/>
      <c r="L213" s="27">
        <f>SUM(L212:L212)</f>
        <v>0</v>
      </c>
      <c r="M213" s="27">
        <f t="shared" ref="M213:N213" si="99">SUM(M212:M212)</f>
        <v>0</v>
      </c>
      <c r="N213" s="27">
        <f t="shared" si="99"/>
        <v>0</v>
      </c>
      <c r="O213" s="27">
        <f>SUM(O212:O212)</f>
        <v>1735</v>
      </c>
      <c r="P213" s="27">
        <f t="shared" ref="P213:R213" si="100">SUM(P212:P212)</f>
        <v>2631.2759999999998</v>
      </c>
      <c r="Q213" s="27">
        <f t="shared" si="100"/>
        <v>3627.3090000000002</v>
      </c>
      <c r="R213" s="27">
        <f t="shared" si="100"/>
        <v>0</v>
      </c>
      <c r="S213" s="27">
        <f>SUM(S212:S212)</f>
        <v>7993.585</v>
      </c>
      <c r="T213" s="161"/>
    </row>
    <row r="214" spans="1:20" ht="56.25" x14ac:dyDescent="0.25">
      <c r="A214" s="151"/>
      <c r="B214" s="85" t="s">
        <v>90</v>
      </c>
      <c r="C214" s="161"/>
      <c r="D214" s="134"/>
      <c r="E214" s="161"/>
      <c r="F214" s="161"/>
      <c r="G214" s="158"/>
      <c r="H214" s="158"/>
      <c r="I214" s="67" t="s">
        <v>22</v>
      </c>
      <c r="J214" s="67" t="s">
        <v>91</v>
      </c>
      <c r="K214" s="67" t="s">
        <v>89</v>
      </c>
      <c r="L214" s="113"/>
      <c r="M214" s="113"/>
      <c r="N214" s="113"/>
      <c r="O214" s="113">
        <v>48.82</v>
      </c>
      <c r="P214" s="113">
        <v>70.900000000000006</v>
      </c>
      <c r="Q214" s="113">
        <v>135.88800000000001</v>
      </c>
      <c r="R214" s="113"/>
      <c r="S214" s="87">
        <f>L214+M214+N214+O214+P214+Q214+R214</f>
        <v>255.608</v>
      </c>
      <c r="T214" s="161"/>
    </row>
    <row r="215" spans="1:20" ht="18.75" x14ac:dyDescent="0.25">
      <c r="A215" s="151"/>
      <c r="B215" s="77"/>
      <c r="C215" s="161"/>
      <c r="D215" s="134"/>
      <c r="E215" s="161"/>
      <c r="F215" s="161"/>
      <c r="G215" s="158"/>
      <c r="H215" s="158"/>
      <c r="I215" s="37"/>
      <c r="J215" s="37"/>
      <c r="K215" s="37"/>
      <c r="L215" s="27">
        <f>SUM(L214:L214)</f>
        <v>0</v>
      </c>
      <c r="M215" s="27">
        <f t="shared" ref="M215:N215" si="101">SUM(M214:M214)</f>
        <v>0</v>
      </c>
      <c r="N215" s="27">
        <f t="shared" si="101"/>
        <v>0</v>
      </c>
      <c r="O215" s="27">
        <f>SUM(O214:O214)</f>
        <v>48.82</v>
      </c>
      <c r="P215" s="27">
        <f t="shared" ref="P215:S215" si="102">SUM(P214:P214)</f>
        <v>70.900000000000006</v>
      </c>
      <c r="Q215" s="27">
        <f t="shared" si="102"/>
        <v>135.88800000000001</v>
      </c>
      <c r="R215" s="27">
        <f t="shared" si="102"/>
        <v>0</v>
      </c>
      <c r="S215" s="27">
        <f t="shared" si="102"/>
        <v>255.608</v>
      </c>
      <c r="T215" s="161"/>
    </row>
    <row r="216" spans="1:20" ht="28.5" customHeight="1" x14ac:dyDescent="0.25">
      <c r="A216" s="151"/>
      <c r="B216" s="163" t="s">
        <v>92</v>
      </c>
      <c r="C216" s="161"/>
      <c r="D216" s="134"/>
      <c r="E216" s="161"/>
      <c r="F216" s="161"/>
      <c r="G216" s="158"/>
      <c r="H216" s="158"/>
      <c r="I216" s="67" t="s">
        <v>22</v>
      </c>
      <c r="J216" s="67" t="s">
        <v>93</v>
      </c>
      <c r="K216" s="67" t="s">
        <v>89</v>
      </c>
      <c r="L216" s="113"/>
      <c r="M216" s="113"/>
      <c r="N216" s="113"/>
      <c r="O216" s="113">
        <v>90.052999999999997</v>
      </c>
      <c r="P216" s="113">
        <v>90.052999999999997</v>
      </c>
      <c r="Q216" s="113">
        <v>90.052999999999997</v>
      </c>
      <c r="R216" s="113"/>
      <c r="S216" s="87">
        <f t="shared" ref="S216:S217" si="103">L216+M216+N216+O216+P216+Q216+R216</f>
        <v>270.15899999999999</v>
      </c>
      <c r="T216" s="161"/>
    </row>
    <row r="217" spans="1:20" ht="27.75" customHeight="1" x14ac:dyDescent="0.25">
      <c r="A217" s="151"/>
      <c r="B217" s="164"/>
      <c r="C217" s="161"/>
      <c r="D217" s="134"/>
      <c r="E217" s="161"/>
      <c r="F217" s="161"/>
      <c r="G217" s="158"/>
      <c r="H217" s="158"/>
      <c r="I217" s="67" t="s">
        <v>22</v>
      </c>
      <c r="J217" s="67" t="s">
        <v>93</v>
      </c>
      <c r="K217" s="67" t="s">
        <v>94</v>
      </c>
      <c r="L217" s="113"/>
      <c r="M217" s="113"/>
      <c r="N217" s="113"/>
      <c r="O217" s="113">
        <v>28.271999999999998</v>
      </c>
      <c r="P217" s="113">
        <v>36.369999999999997</v>
      </c>
      <c r="Q217" s="113"/>
      <c r="R217" s="113"/>
      <c r="S217" s="87">
        <f t="shared" si="103"/>
        <v>64.641999999999996</v>
      </c>
      <c r="T217" s="161"/>
    </row>
    <row r="218" spans="1:20" ht="18.75" x14ac:dyDescent="0.25">
      <c r="A218" s="151"/>
      <c r="B218" s="77"/>
      <c r="C218" s="161"/>
      <c r="D218" s="134"/>
      <c r="E218" s="161"/>
      <c r="F218" s="161"/>
      <c r="G218" s="158"/>
      <c r="H218" s="158"/>
      <c r="I218" s="37"/>
      <c r="J218" s="37"/>
      <c r="K218" s="37"/>
      <c r="L218" s="27">
        <f>SUM(L216:L217)</f>
        <v>0</v>
      </c>
      <c r="M218" s="27">
        <f t="shared" ref="M218:N218" si="104">SUM(M216:M217)</f>
        <v>0</v>
      </c>
      <c r="N218" s="27">
        <f t="shared" si="104"/>
        <v>0</v>
      </c>
      <c r="O218" s="27">
        <f>SUM(O216:O217)</f>
        <v>118.32499999999999</v>
      </c>
      <c r="P218" s="27">
        <f t="shared" ref="P218:R218" si="105">SUM(P216:P217)</f>
        <v>126.423</v>
      </c>
      <c r="Q218" s="27">
        <f t="shared" si="105"/>
        <v>90.052999999999997</v>
      </c>
      <c r="R218" s="27">
        <f t="shared" si="105"/>
        <v>0</v>
      </c>
      <c r="S218" s="27">
        <f t="shared" ref="S218:S221" si="106">O218+P218+Q218+R218</f>
        <v>334.80099999999999</v>
      </c>
      <c r="T218" s="161"/>
    </row>
    <row r="219" spans="1:20" ht="30" customHeight="1" x14ac:dyDescent="0.25">
      <c r="A219" s="151"/>
      <c r="B219" s="163" t="s">
        <v>95</v>
      </c>
      <c r="C219" s="161"/>
      <c r="D219" s="134"/>
      <c r="E219" s="161"/>
      <c r="F219" s="161"/>
      <c r="G219" s="158"/>
      <c r="H219" s="158"/>
      <c r="I219" s="67" t="s">
        <v>22</v>
      </c>
      <c r="J219" s="67" t="s">
        <v>93</v>
      </c>
      <c r="K219" s="67" t="s">
        <v>89</v>
      </c>
      <c r="L219" s="113"/>
      <c r="M219" s="113"/>
      <c r="N219" s="113"/>
      <c r="O219" s="113">
        <v>136.65299999999999</v>
      </c>
      <c r="P219" s="113">
        <v>114.54900000000001</v>
      </c>
      <c r="Q219" s="113">
        <v>187.16800000000001</v>
      </c>
      <c r="R219" s="113"/>
      <c r="S219" s="87">
        <f t="shared" ref="S219:S220" si="107">L219+M219+N219+O219+P219+Q219+R219</f>
        <v>438.37</v>
      </c>
      <c r="T219" s="161"/>
    </row>
    <row r="220" spans="1:20" ht="24.75" customHeight="1" x14ac:dyDescent="0.25">
      <c r="A220" s="151"/>
      <c r="B220" s="164"/>
      <c r="C220" s="161"/>
      <c r="D220" s="134"/>
      <c r="E220" s="161"/>
      <c r="F220" s="161"/>
      <c r="G220" s="158"/>
      <c r="H220" s="158"/>
      <c r="I220" s="67" t="s">
        <v>22</v>
      </c>
      <c r="J220" s="67" t="s">
        <v>93</v>
      </c>
      <c r="K220" s="67" t="s">
        <v>94</v>
      </c>
      <c r="L220" s="113"/>
      <c r="M220" s="113"/>
      <c r="N220" s="113"/>
      <c r="O220" s="113"/>
      <c r="P220" s="113">
        <v>49.463999999999999</v>
      </c>
      <c r="Q220" s="113"/>
      <c r="R220" s="113"/>
      <c r="S220" s="87">
        <f t="shared" si="107"/>
        <v>49.463999999999999</v>
      </c>
      <c r="T220" s="161"/>
    </row>
    <row r="221" spans="1:20" ht="18.75" x14ac:dyDescent="0.25">
      <c r="A221" s="151"/>
      <c r="B221" s="77"/>
      <c r="C221" s="161"/>
      <c r="D221" s="134"/>
      <c r="E221" s="161"/>
      <c r="F221" s="161"/>
      <c r="G221" s="158"/>
      <c r="H221" s="158"/>
      <c r="I221" s="4"/>
      <c r="J221" s="4"/>
      <c r="K221" s="4"/>
      <c r="L221" s="27">
        <f>SUM(L219:L220)</f>
        <v>0</v>
      </c>
      <c r="M221" s="27">
        <f t="shared" ref="M221:N221" si="108">SUM(M219:M220)</f>
        <v>0</v>
      </c>
      <c r="N221" s="27">
        <f t="shared" si="108"/>
        <v>0</v>
      </c>
      <c r="O221" s="27">
        <f>SUM(O219:O220)</f>
        <v>136.65299999999999</v>
      </c>
      <c r="P221" s="27">
        <f t="shared" ref="P221:R221" si="109">SUM(P219:P220)</f>
        <v>164.01300000000001</v>
      </c>
      <c r="Q221" s="27">
        <f t="shared" si="109"/>
        <v>187.16800000000001</v>
      </c>
      <c r="R221" s="27">
        <f t="shared" si="109"/>
        <v>0</v>
      </c>
      <c r="S221" s="27">
        <f t="shared" si="106"/>
        <v>487.834</v>
      </c>
      <c r="T221" s="161"/>
    </row>
    <row r="222" spans="1:20" ht="56.25" x14ac:dyDescent="0.25">
      <c r="A222" s="151"/>
      <c r="B222" s="85" t="s">
        <v>96</v>
      </c>
      <c r="C222" s="161"/>
      <c r="D222" s="134"/>
      <c r="E222" s="161"/>
      <c r="F222" s="161"/>
      <c r="G222" s="158"/>
      <c r="H222" s="158"/>
      <c r="I222" s="67" t="s">
        <v>22</v>
      </c>
      <c r="J222" s="67" t="s">
        <v>93</v>
      </c>
      <c r="K222" s="67" t="s">
        <v>89</v>
      </c>
      <c r="L222" s="113"/>
      <c r="M222" s="113"/>
      <c r="N222" s="113"/>
      <c r="O222" s="113"/>
      <c r="P222" s="113"/>
      <c r="Q222" s="113">
        <v>187.16800000000001</v>
      </c>
      <c r="R222" s="113"/>
      <c r="S222" s="87">
        <f>L222+M222+N222+O222+P222+Q222+R222</f>
        <v>187.16800000000001</v>
      </c>
      <c r="T222" s="161"/>
    </row>
    <row r="223" spans="1:20" ht="18.75" x14ac:dyDescent="0.25">
      <c r="A223" s="151"/>
      <c r="B223" s="77"/>
      <c r="C223" s="161"/>
      <c r="D223" s="134"/>
      <c r="E223" s="161"/>
      <c r="F223" s="161"/>
      <c r="G223" s="158"/>
      <c r="H223" s="158"/>
      <c r="I223" s="4"/>
      <c r="J223" s="4"/>
      <c r="K223" s="4"/>
      <c r="L223" s="27">
        <f>SUM(L222:L222)</f>
        <v>0</v>
      </c>
      <c r="M223" s="27">
        <f t="shared" ref="M223:N223" si="110">SUM(M222:M222)</f>
        <v>0</v>
      </c>
      <c r="N223" s="27">
        <f t="shared" si="110"/>
        <v>0</v>
      </c>
      <c r="O223" s="27">
        <f>SUM(O222:O222)</f>
        <v>0</v>
      </c>
      <c r="P223" s="27">
        <f t="shared" ref="P223:S223" si="111">SUM(P222:P222)</f>
        <v>0</v>
      </c>
      <c r="Q223" s="27">
        <f t="shared" si="111"/>
        <v>187.16800000000001</v>
      </c>
      <c r="R223" s="27">
        <f t="shared" si="111"/>
        <v>0</v>
      </c>
      <c r="S223" s="27">
        <f t="shared" si="111"/>
        <v>187.16800000000001</v>
      </c>
      <c r="T223" s="161"/>
    </row>
    <row r="224" spans="1:20" ht="28.5" customHeight="1" x14ac:dyDescent="0.25">
      <c r="A224" s="151"/>
      <c r="B224" s="163" t="s">
        <v>97</v>
      </c>
      <c r="C224" s="161"/>
      <c r="D224" s="134"/>
      <c r="E224" s="161"/>
      <c r="F224" s="161"/>
      <c r="G224" s="158"/>
      <c r="H224" s="158"/>
      <c r="I224" s="67" t="s">
        <v>22</v>
      </c>
      <c r="J224" s="67" t="s">
        <v>93</v>
      </c>
      <c r="K224" s="67" t="s">
        <v>89</v>
      </c>
      <c r="L224" s="113"/>
      <c r="M224" s="113"/>
      <c r="N224" s="113"/>
      <c r="O224" s="113">
        <v>46.542000000000002</v>
      </c>
      <c r="P224" s="113">
        <v>42.851999999999997</v>
      </c>
      <c r="Q224" s="113">
        <v>73.742000000000004</v>
      </c>
      <c r="R224" s="113"/>
      <c r="S224" s="87">
        <f t="shared" ref="S224:S225" si="112">L224+M224+N224+O224+P224+Q224+R224</f>
        <v>163.13600000000002</v>
      </c>
      <c r="T224" s="161"/>
    </row>
    <row r="225" spans="1:20" ht="35.25" customHeight="1" x14ac:dyDescent="0.25">
      <c r="A225" s="151"/>
      <c r="B225" s="164"/>
      <c r="C225" s="161"/>
      <c r="D225" s="134"/>
      <c r="E225" s="161"/>
      <c r="F225" s="161"/>
      <c r="G225" s="158"/>
      <c r="H225" s="158"/>
      <c r="I225" s="67" t="s">
        <v>22</v>
      </c>
      <c r="J225" s="67" t="s">
        <v>93</v>
      </c>
      <c r="K225" s="67" t="s">
        <v>94</v>
      </c>
      <c r="L225" s="113"/>
      <c r="M225" s="113"/>
      <c r="N225" s="113"/>
      <c r="O225" s="113"/>
      <c r="P225" s="113">
        <v>21.539000000000001</v>
      </c>
      <c r="Q225" s="113"/>
      <c r="R225" s="113"/>
      <c r="S225" s="87">
        <f t="shared" si="112"/>
        <v>21.539000000000001</v>
      </c>
      <c r="T225" s="161"/>
    </row>
    <row r="226" spans="1:20" ht="18.75" x14ac:dyDescent="0.25">
      <c r="A226" s="151"/>
      <c r="B226" s="68"/>
      <c r="C226" s="162"/>
      <c r="D226" s="135"/>
      <c r="E226" s="162"/>
      <c r="F226" s="162"/>
      <c r="G226" s="159"/>
      <c r="H226" s="159"/>
      <c r="I226" s="37"/>
      <c r="J226" s="37"/>
      <c r="K226" s="37"/>
      <c r="L226" s="27">
        <f>SUM(L224:L225)</f>
        <v>0</v>
      </c>
      <c r="M226" s="27">
        <f t="shared" ref="M226:N226" si="113">SUM(M224:M225)</f>
        <v>0</v>
      </c>
      <c r="N226" s="27">
        <f t="shared" si="113"/>
        <v>0</v>
      </c>
      <c r="O226" s="27">
        <f>SUM(O224:O225)</f>
        <v>46.542000000000002</v>
      </c>
      <c r="P226" s="27">
        <f t="shared" ref="P226:R226" si="114">SUM(P224:P225)</f>
        <v>64.390999999999991</v>
      </c>
      <c r="Q226" s="27">
        <f t="shared" si="114"/>
        <v>73.742000000000004</v>
      </c>
      <c r="R226" s="27">
        <f t="shared" si="114"/>
        <v>0</v>
      </c>
      <c r="S226" s="27">
        <f>SUM(S224:S225)</f>
        <v>184.67500000000001</v>
      </c>
      <c r="T226" s="161"/>
    </row>
    <row r="227" spans="1:20" ht="18.75" x14ac:dyDescent="0.25">
      <c r="A227" s="152"/>
      <c r="B227" s="68" t="s">
        <v>16</v>
      </c>
      <c r="C227" s="24">
        <v>8</v>
      </c>
      <c r="D227" s="24"/>
      <c r="E227" s="98">
        <v>1</v>
      </c>
      <c r="F227" s="55"/>
      <c r="G227" s="27"/>
      <c r="H227" s="27"/>
      <c r="I227" s="27"/>
      <c r="J227" s="27"/>
      <c r="K227" s="27"/>
      <c r="L227" s="27">
        <f>L208+L211+L213+L215+L218+L221+L223+L226</f>
        <v>0</v>
      </c>
      <c r="M227" s="27">
        <f t="shared" ref="M227:N227" si="115">M208+M211+M213+M215+M218+M221+M223+M226</f>
        <v>0</v>
      </c>
      <c r="N227" s="27">
        <f t="shared" si="115"/>
        <v>0</v>
      </c>
      <c r="O227" s="27">
        <f>O208+O211+O213+O215+O218+O221+O223+O226</f>
        <v>8209.5249999999996</v>
      </c>
      <c r="P227" s="27">
        <f t="shared" ref="P227:S227" si="116">P208+P211+P213+P215+P218+P221+P223+P226</f>
        <v>9812.6540000000005</v>
      </c>
      <c r="Q227" s="27">
        <f t="shared" si="116"/>
        <v>13641.328000000001</v>
      </c>
      <c r="R227" s="27">
        <f t="shared" si="116"/>
        <v>0</v>
      </c>
      <c r="S227" s="27">
        <f t="shared" si="116"/>
        <v>31663.506999999998</v>
      </c>
      <c r="T227" s="162"/>
    </row>
    <row r="228" spans="1:20" ht="18.75" x14ac:dyDescent="0.25">
      <c r="A228" s="153">
        <v>12</v>
      </c>
      <c r="B228" s="154" t="s">
        <v>143</v>
      </c>
      <c r="C228" s="133" t="s">
        <v>85</v>
      </c>
      <c r="D228" s="133" t="s">
        <v>1</v>
      </c>
      <c r="E228" s="157" t="s">
        <v>140</v>
      </c>
      <c r="F228" s="133" t="s">
        <v>133</v>
      </c>
      <c r="G228" s="133" t="s">
        <v>158</v>
      </c>
      <c r="H228" s="133" t="s">
        <v>158</v>
      </c>
      <c r="I228" s="107" t="s">
        <v>19</v>
      </c>
      <c r="J228" s="107">
        <v>741</v>
      </c>
      <c r="K228" s="107" t="s">
        <v>32</v>
      </c>
      <c r="L228" s="51"/>
      <c r="M228" s="51"/>
      <c r="N228" s="51"/>
      <c r="O228" s="51"/>
      <c r="P228" s="51"/>
      <c r="Q228" s="51">
        <v>1.2999999999999999E-2</v>
      </c>
      <c r="R228" s="51"/>
      <c r="S228" s="87">
        <f t="shared" ref="S228:S259" si="117">L228+M228+N228+O228+P228+Q228+R228</f>
        <v>1.2999999999999999E-2</v>
      </c>
      <c r="T228" s="150" t="s">
        <v>163</v>
      </c>
    </row>
    <row r="229" spans="1:20" ht="18.75" x14ac:dyDescent="0.25">
      <c r="A229" s="153"/>
      <c r="B229" s="155"/>
      <c r="C229" s="134"/>
      <c r="D229" s="134"/>
      <c r="E229" s="158"/>
      <c r="F229" s="134"/>
      <c r="G229" s="134"/>
      <c r="H229" s="134"/>
      <c r="I229" s="107" t="s">
        <v>22</v>
      </c>
      <c r="J229" s="107">
        <v>741</v>
      </c>
      <c r="K229" s="107" t="s">
        <v>33</v>
      </c>
      <c r="L229" s="47"/>
      <c r="M229" s="46"/>
      <c r="N229" s="46"/>
      <c r="O229" s="47"/>
      <c r="P229" s="46">
        <v>380.822</v>
      </c>
      <c r="Q229" s="46">
        <v>537.91700000000003</v>
      </c>
      <c r="R229" s="46"/>
      <c r="S229" s="87">
        <f t="shared" si="117"/>
        <v>918.73900000000003</v>
      </c>
      <c r="T229" s="151"/>
    </row>
    <row r="230" spans="1:20" ht="18.75" x14ac:dyDescent="0.25">
      <c r="A230" s="153"/>
      <c r="B230" s="155"/>
      <c r="C230" s="134"/>
      <c r="D230" s="134"/>
      <c r="E230" s="158"/>
      <c r="F230" s="134"/>
      <c r="G230" s="134"/>
      <c r="H230" s="134"/>
      <c r="I230" s="107" t="s">
        <v>22</v>
      </c>
      <c r="J230" s="107">
        <v>741</v>
      </c>
      <c r="K230" s="107" t="s">
        <v>53</v>
      </c>
      <c r="L230" s="47"/>
      <c r="M230" s="46"/>
      <c r="N230" s="46"/>
      <c r="O230" s="47"/>
      <c r="P230" s="46">
        <v>2.7280000000000002</v>
      </c>
      <c r="Q230" s="46">
        <v>19.992999999999999</v>
      </c>
      <c r="R230" s="46"/>
      <c r="S230" s="87">
        <f t="shared" si="117"/>
        <v>22.721</v>
      </c>
      <c r="T230" s="151"/>
    </row>
    <row r="231" spans="1:20" ht="18.75" x14ac:dyDescent="0.25">
      <c r="A231" s="153"/>
      <c r="B231" s="155"/>
      <c r="C231" s="134"/>
      <c r="D231" s="134"/>
      <c r="E231" s="158"/>
      <c r="F231" s="134"/>
      <c r="G231" s="134"/>
      <c r="H231" s="134"/>
      <c r="I231" s="107" t="s">
        <v>22</v>
      </c>
      <c r="J231" s="107">
        <v>741</v>
      </c>
      <c r="K231" s="107" t="s">
        <v>37</v>
      </c>
      <c r="L231" s="47"/>
      <c r="M231" s="46"/>
      <c r="N231" s="46"/>
      <c r="O231" s="47"/>
      <c r="P231" s="46"/>
      <c r="Q231" s="46">
        <v>5.4</v>
      </c>
      <c r="R231" s="46"/>
      <c r="S231" s="87">
        <f t="shared" si="117"/>
        <v>5.4</v>
      </c>
      <c r="T231" s="151"/>
    </row>
    <row r="232" spans="1:20" ht="18.75" x14ac:dyDescent="0.25">
      <c r="A232" s="153"/>
      <c r="B232" s="155"/>
      <c r="C232" s="134"/>
      <c r="D232" s="134"/>
      <c r="E232" s="158"/>
      <c r="F232" s="134"/>
      <c r="G232" s="134"/>
      <c r="H232" s="134"/>
      <c r="I232" s="107" t="s">
        <v>22</v>
      </c>
      <c r="J232" s="107">
        <v>741</v>
      </c>
      <c r="K232" s="107" t="s">
        <v>39</v>
      </c>
      <c r="L232" s="47"/>
      <c r="M232" s="46"/>
      <c r="N232" s="46"/>
      <c r="O232" s="47"/>
      <c r="P232" s="46"/>
      <c r="Q232" s="46">
        <v>19.335000000000001</v>
      </c>
      <c r="R232" s="46"/>
      <c r="S232" s="87">
        <f t="shared" si="117"/>
        <v>19.335000000000001</v>
      </c>
      <c r="T232" s="151"/>
    </row>
    <row r="233" spans="1:20" ht="18.75" x14ac:dyDescent="0.25">
      <c r="A233" s="153"/>
      <c r="B233" s="155"/>
      <c r="C233" s="134"/>
      <c r="D233" s="134"/>
      <c r="E233" s="158"/>
      <c r="F233" s="134"/>
      <c r="G233" s="134"/>
      <c r="H233" s="134"/>
      <c r="I233" s="107" t="s">
        <v>22</v>
      </c>
      <c r="J233" s="107">
        <v>741</v>
      </c>
      <c r="K233" s="107" t="s">
        <v>48</v>
      </c>
      <c r="L233" s="47"/>
      <c r="M233" s="46"/>
      <c r="N233" s="46"/>
      <c r="O233" s="47"/>
      <c r="P233" s="46">
        <v>53.854999999999997</v>
      </c>
      <c r="Q233" s="46">
        <v>59.654000000000003</v>
      </c>
      <c r="R233" s="46"/>
      <c r="S233" s="87">
        <f t="shared" si="117"/>
        <v>113.509</v>
      </c>
      <c r="T233" s="151"/>
    </row>
    <row r="234" spans="1:20" ht="18.75" x14ac:dyDescent="0.25">
      <c r="A234" s="153"/>
      <c r="B234" s="155"/>
      <c r="C234" s="134"/>
      <c r="D234" s="134"/>
      <c r="E234" s="158"/>
      <c r="F234" s="134"/>
      <c r="G234" s="134"/>
      <c r="H234" s="134"/>
      <c r="I234" s="107" t="s">
        <v>22</v>
      </c>
      <c r="J234" s="107">
        <v>741</v>
      </c>
      <c r="K234" s="107" t="s">
        <v>54</v>
      </c>
      <c r="L234" s="47"/>
      <c r="M234" s="46"/>
      <c r="N234" s="46"/>
      <c r="O234" s="47"/>
      <c r="P234" s="46">
        <v>148.51900000000001</v>
      </c>
      <c r="Q234" s="46">
        <v>80.42</v>
      </c>
      <c r="R234" s="46"/>
      <c r="S234" s="87">
        <f t="shared" si="117"/>
        <v>228.93900000000002</v>
      </c>
      <c r="T234" s="151"/>
    </row>
    <row r="235" spans="1:20" ht="18.75" x14ac:dyDescent="0.25">
      <c r="A235" s="153"/>
      <c r="B235" s="155"/>
      <c r="C235" s="134"/>
      <c r="D235" s="134"/>
      <c r="E235" s="158"/>
      <c r="F235" s="134"/>
      <c r="G235" s="134"/>
      <c r="H235" s="134"/>
      <c r="I235" s="107" t="s">
        <v>22</v>
      </c>
      <c r="J235" s="107">
        <v>741</v>
      </c>
      <c r="K235" s="107" t="s">
        <v>55</v>
      </c>
      <c r="L235" s="47"/>
      <c r="M235" s="46"/>
      <c r="N235" s="46"/>
      <c r="O235" s="47"/>
      <c r="P235" s="46">
        <v>103.461</v>
      </c>
      <c r="Q235" s="46">
        <v>345.69299999999998</v>
      </c>
      <c r="R235" s="46"/>
      <c r="S235" s="87">
        <f t="shared" si="117"/>
        <v>449.154</v>
      </c>
      <c r="T235" s="151"/>
    </row>
    <row r="236" spans="1:20" ht="18.75" x14ac:dyDescent="0.25">
      <c r="A236" s="153"/>
      <c r="B236" s="155"/>
      <c r="C236" s="134"/>
      <c r="D236" s="134"/>
      <c r="E236" s="158"/>
      <c r="F236" s="134"/>
      <c r="G236" s="134"/>
      <c r="H236" s="134"/>
      <c r="I236" s="107" t="s">
        <v>22</v>
      </c>
      <c r="J236" s="107">
        <v>741</v>
      </c>
      <c r="K236" s="107" t="s">
        <v>56</v>
      </c>
      <c r="L236" s="47"/>
      <c r="M236" s="46"/>
      <c r="N236" s="46"/>
      <c r="O236" s="47"/>
      <c r="P236" s="46">
        <v>0.186</v>
      </c>
      <c r="Q236" s="46">
        <v>0.22</v>
      </c>
      <c r="R236" s="46"/>
      <c r="S236" s="87">
        <f t="shared" si="117"/>
        <v>0.40600000000000003</v>
      </c>
      <c r="T236" s="151"/>
    </row>
    <row r="237" spans="1:20" ht="18.75" x14ac:dyDescent="0.25">
      <c r="A237" s="153"/>
      <c r="B237" s="155"/>
      <c r="C237" s="134"/>
      <c r="D237" s="134"/>
      <c r="E237" s="158"/>
      <c r="F237" s="134"/>
      <c r="G237" s="134"/>
      <c r="H237" s="134"/>
      <c r="I237" s="107" t="s">
        <v>22</v>
      </c>
      <c r="J237" s="107">
        <v>741</v>
      </c>
      <c r="K237" s="107" t="s">
        <v>57</v>
      </c>
      <c r="L237" s="47"/>
      <c r="M237" s="46"/>
      <c r="N237" s="46"/>
      <c r="O237" s="47"/>
      <c r="P237" s="46">
        <v>0.67700000000000005</v>
      </c>
      <c r="Q237" s="46">
        <v>1.5780000000000001</v>
      </c>
      <c r="R237" s="46"/>
      <c r="S237" s="87">
        <f t="shared" si="117"/>
        <v>2.2549999999999999</v>
      </c>
      <c r="T237" s="151"/>
    </row>
    <row r="238" spans="1:20" ht="18.75" x14ac:dyDescent="0.25">
      <c r="A238" s="153"/>
      <c r="B238" s="155"/>
      <c r="C238" s="134"/>
      <c r="D238" s="134"/>
      <c r="E238" s="158"/>
      <c r="F238" s="134"/>
      <c r="G238" s="134"/>
      <c r="H238" s="134"/>
      <c r="I238" s="107" t="s">
        <v>22</v>
      </c>
      <c r="J238" s="107">
        <v>741</v>
      </c>
      <c r="K238" s="107" t="s">
        <v>69</v>
      </c>
      <c r="L238" s="47"/>
      <c r="M238" s="46"/>
      <c r="N238" s="46"/>
      <c r="O238" s="47"/>
      <c r="P238" s="46">
        <v>39.088000000000001</v>
      </c>
      <c r="Q238" s="46">
        <v>176.09200000000001</v>
      </c>
      <c r="R238" s="46"/>
      <c r="S238" s="87">
        <f t="shared" si="117"/>
        <v>215.18</v>
      </c>
      <c r="T238" s="151"/>
    </row>
    <row r="239" spans="1:20" ht="18.75" x14ac:dyDescent="0.25">
      <c r="A239" s="153"/>
      <c r="B239" s="155"/>
      <c r="C239" s="134"/>
      <c r="D239" s="134"/>
      <c r="E239" s="158"/>
      <c r="F239" s="134"/>
      <c r="G239" s="134"/>
      <c r="H239" s="134"/>
      <c r="I239" s="107" t="s">
        <v>19</v>
      </c>
      <c r="J239" s="107">
        <v>741</v>
      </c>
      <c r="K239" s="107" t="s">
        <v>75</v>
      </c>
      <c r="L239" s="47"/>
      <c r="M239" s="46"/>
      <c r="N239" s="46"/>
      <c r="O239" s="47"/>
      <c r="P239" s="46"/>
      <c r="Q239" s="46">
        <v>13.675000000000001</v>
      </c>
      <c r="R239" s="46"/>
      <c r="S239" s="87">
        <f t="shared" si="117"/>
        <v>13.675000000000001</v>
      </c>
      <c r="T239" s="151"/>
    </row>
    <row r="240" spans="1:20" ht="18.75" x14ac:dyDescent="0.25">
      <c r="A240" s="153"/>
      <c r="B240" s="155"/>
      <c r="C240" s="134"/>
      <c r="D240" s="134"/>
      <c r="E240" s="158"/>
      <c r="F240" s="134"/>
      <c r="G240" s="134"/>
      <c r="H240" s="134"/>
      <c r="I240" s="107" t="s">
        <v>22</v>
      </c>
      <c r="J240" s="107">
        <v>741</v>
      </c>
      <c r="K240" s="107" t="s">
        <v>58</v>
      </c>
      <c r="L240" s="47"/>
      <c r="M240" s="46"/>
      <c r="N240" s="46"/>
      <c r="O240" s="47"/>
      <c r="P240" s="46">
        <v>34.991999999999997</v>
      </c>
      <c r="Q240" s="46">
        <v>12</v>
      </c>
      <c r="R240" s="46"/>
      <c r="S240" s="87">
        <f t="shared" si="117"/>
        <v>46.991999999999997</v>
      </c>
      <c r="T240" s="151"/>
    </row>
    <row r="241" spans="1:20" ht="18.75" x14ac:dyDescent="0.25">
      <c r="A241" s="153"/>
      <c r="B241" s="155"/>
      <c r="C241" s="134"/>
      <c r="D241" s="134"/>
      <c r="E241" s="158"/>
      <c r="F241" s="134"/>
      <c r="G241" s="134"/>
      <c r="H241" s="134"/>
      <c r="I241" s="107" t="s">
        <v>22</v>
      </c>
      <c r="J241" s="107">
        <v>741</v>
      </c>
      <c r="K241" s="107" t="s">
        <v>76</v>
      </c>
      <c r="L241" s="47"/>
      <c r="M241" s="46"/>
      <c r="N241" s="46"/>
      <c r="O241" s="47"/>
      <c r="P241" s="46">
        <v>0</v>
      </c>
      <c r="Q241" s="46">
        <v>6.09</v>
      </c>
      <c r="R241" s="46"/>
      <c r="S241" s="87">
        <f t="shared" si="117"/>
        <v>6.09</v>
      </c>
      <c r="T241" s="151"/>
    </row>
    <row r="242" spans="1:20" ht="18.75" x14ac:dyDescent="0.25">
      <c r="A242" s="153"/>
      <c r="B242" s="155"/>
      <c r="C242" s="134"/>
      <c r="D242" s="134"/>
      <c r="E242" s="158"/>
      <c r="F242" s="134"/>
      <c r="G242" s="134"/>
      <c r="H242" s="134"/>
      <c r="I242" s="107" t="s">
        <v>22</v>
      </c>
      <c r="J242" s="107">
        <v>741</v>
      </c>
      <c r="K242" s="107" t="s">
        <v>59</v>
      </c>
      <c r="L242" s="47"/>
      <c r="M242" s="46"/>
      <c r="N242" s="46"/>
      <c r="O242" s="47"/>
      <c r="P242" s="46">
        <v>3.6930000000000001</v>
      </c>
      <c r="Q242" s="46">
        <v>4.8440000000000003</v>
      </c>
      <c r="R242" s="46"/>
      <c r="S242" s="87">
        <f t="shared" si="117"/>
        <v>8.5370000000000008</v>
      </c>
      <c r="T242" s="151"/>
    </row>
    <row r="243" spans="1:20" ht="18.75" x14ac:dyDescent="0.25">
      <c r="A243" s="153"/>
      <c r="B243" s="155"/>
      <c r="C243" s="134"/>
      <c r="D243" s="134"/>
      <c r="E243" s="158"/>
      <c r="F243" s="134"/>
      <c r="G243" s="134"/>
      <c r="H243" s="134"/>
      <c r="I243" s="107" t="s">
        <v>22</v>
      </c>
      <c r="J243" s="107">
        <v>741</v>
      </c>
      <c r="K243" s="107" t="s">
        <v>60</v>
      </c>
      <c r="L243" s="47"/>
      <c r="M243" s="46"/>
      <c r="N243" s="46"/>
      <c r="O243" s="47"/>
      <c r="P243" s="46">
        <v>40.36</v>
      </c>
      <c r="Q243" s="46">
        <v>75.120999999999995</v>
      </c>
      <c r="R243" s="46"/>
      <c r="S243" s="87">
        <f t="shared" si="117"/>
        <v>115.48099999999999</v>
      </c>
      <c r="T243" s="151"/>
    </row>
    <row r="244" spans="1:20" ht="18.75" x14ac:dyDescent="0.25">
      <c r="A244" s="153"/>
      <c r="B244" s="155"/>
      <c r="C244" s="134"/>
      <c r="D244" s="134"/>
      <c r="E244" s="158"/>
      <c r="F244" s="134"/>
      <c r="G244" s="134"/>
      <c r="H244" s="134"/>
      <c r="I244" s="107" t="s">
        <v>19</v>
      </c>
      <c r="J244" s="107">
        <v>741</v>
      </c>
      <c r="K244" s="107" t="s">
        <v>70</v>
      </c>
      <c r="L244" s="47"/>
      <c r="M244" s="47"/>
      <c r="N244" s="46"/>
      <c r="O244" s="47"/>
      <c r="P244" s="47">
        <v>26.731999999999999</v>
      </c>
      <c r="Q244" s="46"/>
      <c r="R244" s="46"/>
      <c r="S244" s="87">
        <f t="shared" si="117"/>
        <v>26.731999999999999</v>
      </c>
      <c r="T244" s="151"/>
    </row>
    <row r="245" spans="1:20" ht="18.75" x14ac:dyDescent="0.25">
      <c r="A245" s="153"/>
      <c r="B245" s="155"/>
      <c r="C245" s="134"/>
      <c r="D245" s="134"/>
      <c r="E245" s="158"/>
      <c r="F245" s="134"/>
      <c r="G245" s="134"/>
      <c r="H245" s="134"/>
      <c r="I245" s="107" t="s">
        <v>22</v>
      </c>
      <c r="J245" s="107">
        <v>741</v>
      </c>
      <c r="K245" s="107" t="s">
        <v>61</v>
      </c>
      <c r="L245" s="47"/>
      <c r="M245" s="46"/>
      <c r="N245" s="46"/>
      <c r="O245" s="47"/>
      <c r="P245" s="46">
        <v>72.492999999999995</v>
      </c>
      <c r="Q245" s="46">
        <v>120.86199999999999</v>
      </c>
      <c r="R245" s="46"/>
      <c r="S245" s="87">
        <f t="shared" si="117"/>
        <v>193.35499999999999</v>
      </c>
      <c r="T245" s="151"/>
    </row>
    <row r="246" spans="1:20" ht="18.75" x14ac:dyDescent="0.25">
      <c r="A246" s="153"/>
      <c r="B246" s="155"/>
      <c r="C246" s="134"/>
      <c r="D246" s="134"/>
      <c r="E246" s="158"/>
      <c r="F246" s="134"/>
      <c r="G246" s="134"/>
      <c r="H246" s="134"/>
      <c r="I246" s="107" t="s">
        <v>22</v>
      </c>
      <c r="J246" s="107">
        <v>741</v>
      </c>
      <c r="K246" s="107" t="s">
        <v>62</v>
      </c>
      <c r="L246" s="47"/>
      <c r="M246" s="46"/>
      <c r="N246" s="46"/>
      <c r="O246" s="47"/>
      <c r="P246" s="46">
        <v>761.51400000000001</v>
      </c>
      <c r="Q246" s="46">
        <v>759.20899999999995</v>
      </c>
      <c r="R246" s="46"/>
      <c r="S246" s="87">
        <f t="shared" si="117"/>
        <v>1520.723</v>
      </c>
      <c r="T246" s="151"/>
    </row>
    <row r="247" spans="1:20" ht="18.75" x14ac:dyDescent="0.25">
      <c r="A247" s="153"/>
      <c r="B247" s="155"/>
      <c r="C247" s="134"/>
      <c r="D247" s="134"/>
      <c r="E247" s="158"/>
      <c r="F247" s="134"/>
      <c r="G247" s="134"/>
      <c r="H247" s="134"/>
      <c r="I247" s="107" t="s">
        <v>22</v>
      </c>
      <c r="J247" s="107">
        <v>741</v>
      </c>
      <c r="K247" s="107" t="s">
        <v>63</v>
      </c>
      <c r="L247" s="47"/>
      <c r="M247" s="46"/>
      <c r="N247" s="46"/>
      <c r="O247" s="47"/>
      <c r="P247" s="46">
        <v>1501.7909999999999</v>
      </c>
      <c r="Q247" s="46">
        <v>1446.2929999999999</v>
      </c>
      <c r="R247" s="46"/>
      <c r="S247" s="87">
        <f t="shared" si="117"/>
        <v>2948.0839999999998</v>
      </c>
      <c r="T247" s="151"/>
    </row>
    <row r="248" spans="1:20" ht="18.75" x14ac:dyDescent="0.25">
      <c r="A248" s="153"/>
      <c r="B248" s="155"/>
      <c r="C248" s="134"/>
      <c r="D248" s="134"/>
      <c r="E248" s="158"/>
      <c r="F248" s="134"/>
      <c r="G248" s="134"/>
      <c r="H248" s="134"/>
      <c r="I248" s="107" t="s">
        <v>22</v>
      </c>
      <c r="J248" s="107">
        <v>741</v>
      </c>
      <c r="K248" s="107" t="s">
        <v>64</v>
      </c>
      <c r="L248" s="47"/>
      <c r="M248" s="46"/>
      <c r="N248" s="46"/>
      <c r="O248" s="47"/>
      <c r="P248" s="46">
        <v>585.32299999999998</v>
      </c>
      <c r="Q248" s="46">
        <v>638.53099999999995</v>
      </c>
      <c r="R248" s="46"/>
      <c r="S248" s="87">
        <f t="shared" si="117"/>
        <v>1223.8539999999998</v>
      </c>
      <c r="T248" s="151"/>
    </row>
    <row r="249" spans="1:20" ht="18.75" x14ac:dyDescent="0.25">
      <c r="A249" s="153"/>
      <c r="B249" s="155"/>
      <c r="C249" s="134"/>
      <c r="D249" s="134"/>
      <c r="E249" s="158"/>
      <c r="F249" s="134"/>
      <c r="G249" s="134"/>
      <c r="H249" s="134"/>
      <c r="I249" s="107" t="s">
        <v>22</v>
      </c>
      <c r="J249" s="107">
        <v>741</v>
      </c>
      <c r="K249" s="107" t="s">
        <v>29</v>
      </c>
      <c r="L249" s="47"/>
      <c r="M249" s="46"/>
      <c r="N249" s="46"/>
      <c r="O249" s="47"/>
      <c r="P249" s="46">
        <v>467.98</v>
      </c>
      <c r="Q249" s="46">
        <v>514.08000000000004</v>
      </c>
      <c r="R249" s="46"/>
      <c r="S249" s="87">
        <f t="shared" si="117"/>
        <v>982.06000000000006</v>
      </c>
      <c r="T249" s="151"/>
    </row>
    <row r="250" spans="1:20" ht="18.75" x14ac:dyDescent="0.25">
      <c r="A250" s="153"/>
      <c r="B250" s="155"/>
      <c r="C250" s="134"/>
      <c r="D250" s="134"/>
      <c r="E250" s="158"/>
      <c r="F250" s="134"/>
      <c r="G250" s="134"/>
      <c r="H250" s="134"/>
      <c r="I250" s="107" t="s">
        <v>19</v>
      </c>
      <c r="J250" s="107">
        <v>741</v>
      </c>
      <c r="K250" s="107" t="s">
        <v>65</v>
      </c>
      <c r="L250" s="47"/>
      <c r="M250" s="46"/>
      <c r="N250" s="46"/>
      <c r="O250" s="47"/>
      <c r="P250" s="46">
        <v>404.988</v>
      </c>
      <c r="Q250" s="46">
        <v>435.82600000000002</v>
      </c>
      <c r="R250" s="46"/>
      <c r="S250" s="87">
        <f t="shared" si="117"/>
        <v>840.81400000000008</v>
      </c>
      <c r="T250" s="151"/>
    </row>
    <row r="251" spans="1:20" ht="18.75" x14ac:dyDescent="0.25">
      <c r="A251" s="153"/>
      <c r="B251" s="155"/>
      <c r="C251" s="134"/>
      <c r="D251" s="134"/>
      <c r="E251" s="158"/>
      <c r="F251" s="134"/>
      <c r="G251" s="134"/>
      <c r="H251" s="134"/>
      <c r="I251" s="107" t="s">
        <v>22</v>
      </c>
      <c r="J251" s="107">
        <v>741</v>
      </c>
      <c r="K251" s="107" t="s">
        <v>66</v>
      </c>
      <c r="L251" s="47"/>
      <c r="M251" s="46"/>
      <c r="N251" s="46"/>
      <c r="O251" s="47"/>
      <c r="P251" s="46">
        <v>1552.375</v>
      </c>
      <c r="Q251" s="46">
        <v>1870.83</v>
      </c>
      <c r="R251" s="46"/>
      <c r="S251" s="87">
        <f t="shared" si="117"/>
        <v>3423.2049999999999</v>
      </c>
      <c r="T251" s="151"/>
    </row>
    <row r="252" spans="1:20" ht="18.75" x14ac:dyDescent="0.25">
      <c r="A252" s="153"/>
      <c r="B252" s="155"/>
      <c r="C252" s="134"/>
      <c r="D252" s="134"/>
      <c r="E252" s="158"/>
      <c r="F252" s="134"/>
      <c r="G252" s="134"/>
      <c r="H252" s="134"/>
      <c r="I252" s="107" t="s">
        <v>22</v>
      </c>
      <c r="J252" s="107">
        <v>741</v>
      </c>
      <c r="K252" s="107" t="s">
        <v>77</v>
      </c>
      <c r="L252" s="47"/>
      <c r="M252" s="46"/>
      <c r="N252" s="46"/>
      <c r="O252" s="47"/>
      <c r="P252" s="46"/>
      <c r="Q252" s="46">
        <v>15</v>
      </c>
      <c r="R252" s="46"/>
      <c r="S252" s="87">
        <f t="shared" si="117"/>
        <v>15</v>
      </c>
      <c r="T252" s="151"/>
    </row>
    <row r="253" spans="1:20" ht="18.75" x14ac:dyDescent="0.25">
      <c r="A253" s="153"/>
      <c r="B253" s="155"/>
      <c r="C253" s="134"/>
      <c r="D253" s="134"/>
      <c r="E253" s="158"/>
      <c r="F253" s="134"/>
      <c r="G253" s="134"/>
      <c r="H253" s="134"/>
      <c r="I253" s="107" t="s">
        <v>22</v>
      </c>
      <c r="J253" s="107">
        <v>741</v>
      </c>
      <c r="K253" s="107" t="s">
        <v>68</v>
      </c>
      <c r="L253" s="47"/>
      <c r="M253" s="46"/>
      <c r="N253" s="46"/>
      <c r="O253" s="47"/>
      <c r="P253" s="46"/>
      <c r="Q253" s="46">
        <v>11.2</v>
      </c>
      <c r="R253" s="46"/>
      <c r="S253" s="87">
        <f t="shared" si="117"/>
        <v>11.2</v>
      </c>
      <c r="T253" s="151"/>
    </row>
    <row r="254" spans="1:20" ht="18.75" x14ac:dyDescent="0.25">
      <c r="A254" s="153"/>
      <c r="B254" s="155"/>
      <c r="C254" s="134"/>
      <c r="D254" s="134"/>
      <c r="E254" s="158"/>
      <c r="F254" s="134"/>
      <c r="G254" s="134"/>
      <c r="H254" s="134"/>
      <c r="I254" s="107" t="s">
        <v>22</v>
      </c>
      <c r="J254" s="107">
        <v>741</v>
      </c>
      <c r="K254" s="107" t="s">
        <v>78</v>
      </c>
      <c r="L254" s="47"/>
      <c r="M254" s="46"/>
      <c r="N254" s="46"/>
      <c r="O254" s="47"/>
      <c r="P254" s="46"/>
      <c r="Q254" s="46">
        <v>22</v>
      </c>
      <c r="R254" s="46"/>
      <c r="S254" s="87">
        <f t="shared" si="117"/>
        <v>22</v>
      </c>
      <c r="T254" s="151"/>
    </row>
    <row r="255" spans="1:20" ht="18.75" x14ac:dyDescent="0.25">
      <c r="A255" s="153"/>
      <c r="B255" s="155"/>
      <c r="C255" s="134"/>
      <c r="D255" s="134"/>
      <c r="E255" s="158"/>
      <c r="F255" s="134"/>
      <c r="G255" s="134"/>
      <c r="H255" s="134"/>
      <c r="I255" s="107" t="s">
        <v>22</v>
      </c>
      <c r="J255" s="107">
        <v>741</v>
      </c>
      <c r="K255" s="107" t="s">
        <v>67</v>
      </c>
      <c r="L255" s="47"/>
      <c r="M255" s="46"/>
      <c r="N255" s="46"/>
      <c r="O255" s="47"/>
      <c r="P255" s="46"/>
      <c r="Q255" s="46">
        <v>0.5</v>
      </c>
      <c r="R255" s="46"/>
      <c r="S255" s="87">
        <f t="shared" si="117"/>
        <v>0.5</v>
      </c>
      <c r="T255" s="151"/>
    </row>
    <row r="256" spans="1:20" ht="18.75" x14ac:dyDescent="0.25">
      <c r="A256" s="153"/>
      <c r="B256" s="155"/>
      <c r="C256" s="134"/>
      <c r="D256" s="134"/>
      <c r="E256" s="158"/>
      <c r="F256" s="134"/>
      <c r="G256" s="134"/>
      <c r="H256" s="134"/>
      <c r="I256" s="107" t="s">
        <v>22</v>
      </c>
      <c r="J256" s="107">
        <v>741</v>
      </c>
      <c r="K256" s="107" t="s">
        <v>71</v>
      </c>
      <c r="L256" s="47"/>
      <c r="M256" s="46"/>
      <c r="N256" s="46"/>
      <c r="O256" s="47"/>
      <c r="P256" s="46">
        <v>761</v>
      </c>
      <c r="Q256" s="46">
        <v>1000</v>
      </c>
      <c r="R256" s="46"/>
      <c r="S256" s="87">
        <f t="shared" si="117"/>
        <v>1761</v>
      </c>
      <c r="T256" s="151"/>
    </row>
    <row r="257" spans="1:20" ht="18.75" x14ac:dyDescent="0.25">
      <c r="A257" s="153"/>
      <c r="B257" s="155"/>
      <c r="C257" s="134"/>
      <c r="D257" s="134"/>
      <c r="E257" s="158"/>
      <c r="F257" s="134"/>
      <c r="G257" s="134"/>
      <c r="H257" s="134"/>
      <c r="I257" s="107" t="s">
        <v>22</v>
      </c>
      <c r="J257" s="107">
        <v>741</v>
      </c>
      <c r="K257" s="107" t="s">
        <v>72</v>
      </c>
      <c r="L257" s="47"/>
      <c r="M257" s="47"/>
      <c r="N257" s="46"/>
      <c r="O257" s="47"/>
      <c r="P257" s="47">
        <v>4000</v>
      </c>
      <c r="Q257" s="46">
        <v>8000</v>
      </c>
      <c r="R257" s="46"/>
      <c r="S257" s="87">
        <f t="shared" si="117"/>
        <v>12000</v>
      </c>
      <c r="T257" s="151"/>
    </row>
    <row r="258" spans="1:20" ht="18.75" x14ac:dyDescent="0.25">
      <c r="A258" s="153"/>
      <c r="B258" s="155"/>
      <c r="C258" s="134"/>
      <c r="D258" s="134"/>
      <c r="E258" s="158"/>
      <c r="F258" s="134"/>
      <c r="G258" s="134"/>
      <c r="H258" s="134"/>
      <c r="I258" s="107" t="s">
        <v>22</v>
      </c>
      <c r="J258" s="107">
        <v>741</v>
      </c>
      <c r="K258" s="107" t="s">
        <v>73</v>
      </c>
      <c r="L258" s="47"/>
      <c r="M258" s="47"/>
      <c r="N258" s="46"/>
      <c r="O258" s="47"/>
      <c r="P258" s="47">
        <v>1164.8109999999999</v>
      </c>
      <c r="Q258" s="46"/>
      <c r="R258" s="46"/>
      <c r="S258" s="87">
        <f t="shared" si="117"/>
        <v>1164.8109999999999</v>
      </c>
      <c r="T258" s="151"/>
    </row>
    <row r="259" spans="1:20" ht="18.75" x14ac:dyDescent="0.25">
      <c r="A259" s="153"/>
      <c r="B259" s="156"/>
      <c r="C259" s="134"/>
      <c r="D259" s="134"/>
      <c r="E259" s="158"/>
      <c r="F259" s="134"/>
      <c r="G259" s="134"/>
      <c r="H259" s="134"/>
      <c r="I259" s="107" t="s">
        <v>22</v>
      </c>
      <c r="J259" s="107">
        <v>741</v>
      </c>
      <c r="K259" s="107" t="s">
        <v>74</v>
      </c>
      <c r="L259" s="47"/>
      <c r="M259" s="47"/>
      <c r="N259" s="46"/>
      <c r="O259" s="47"/>
      <c r="P259" s="47">
        <v>145.131</v>
      </c>
      <c r="Q259" s="46"/>
      <c r="R259" s="46"/>
      <c r="S259" s="87">
        <f t="shared" si="117"/>
        <v>145.131</v>
      </c>
      <c r="T259" s="151"/>
    </row>
    <row r="260" spans="1:20" ht="18.75" x14ac:dyDescent="0.25">
      <c r="A260" s="153"/>
      <c r="B260" s="5"/>
      <c r="C260" s="134"/>
      <c r="D260" s="134"/>
      <c r="E260" s="158"/>
      <c r="F260" s="134"/>
      <c r="G260" s="134"/>
      <c r="H260" s="134"/>
      <c r="I260" s="5"/>
      <c r="J260" s="5"/>
      <c r="K260" s="5"/>
      <c r="L260" s="49">
        <f t="shared" ref="L260:S260" si="118">SUM(L228:L259)</f>
        <v>0</v>
      </c>
      <c r="M260" s="49">
        <f t="shared" si="118"/>
        <v>0</v>
      </c>
      <c r="N260" s="49">
        <f t="shared" si="118"/>
        <v>0</v>
      </c>
      <c r="O260" s="49">
        <f t="shared" si="118"/>
        <v>0</v>
      </c>
      <c r="P260" s="49">
        <f t="shared" si="118"/>
        <v>12252.519</v>
      </c>
      <c r="Q260" s="49">
        <f t="shared" si="118"/>
        <v>16192.376</v>
      </c>
      <c r="R260" s="49">
        <f t="shared" si="118"/>
        <v>0</v>
      </c>
      <c r="S260" s="50">
        <f t="shared" si="118"/>
        <v>28444.895000000004</v>
      </c>
      <c r="T260" s="151"/>
    </row>
    <row r="261" spans="1:20" ht="56.25" x14ac:dyDescent="0.25">
      <c r="A261" s="153"/>
      <c r="B261" s="106" t="s">
        <v>135</v>
      </c>
      <c r="C261" s="134"/>
      <c r="D261" s="134"/>
      <c r="E261" s="158"/>
      <c r="F261" s="134"/>
      <c r="G261" s="134"/>
      <c r="H261" s="134"/>
      <c r="I261" s="107" t="s">
        <v>22</v>
      </c>
      <c r="J261" s="107">
        <v>741</v>
      </c>
      <c r="K261" s="107"/>
      <c r="L261" s="61"/>
      <c r="M261" s="61"/>
      <c r="N261" s="62"/>
      <c r="O261" s="61"/>
      <c r="P261" s="61"/>
      <c r="Q261" s="62"/>
      <c r="R261" s="62"/>
      <c r="S261" s="87">
        <f>L261+M261+N261+O261+P261+Q261+R261</f>
        <v>0</v>
      </c>
      <c r="T261" s="151"/>
    </row>
    <row r="262" spans="1:20" ht="18.75" x14ac:dyDescent="0.25">
      <c r="A262" s="153"/>
      <c r="B262" s="64"/>
      <c r="C262" s="135"/>
      <c r="D262" s="135"/>
      <c r="E262" s="159"/>
      <c r="F262" s="135"/>
      <c r="G262" s="135"/>
      <c r="H262" s="135"/>
      <c r="I262" s="5"/>
      <c r="J262" s="5"/>
      <c r="K262" s="5"/>
      <c r="L262" s="49">
        <f>L261</f>
        <v>0</v>
      </c>
      <c r="M262" s="49">
        <f t="shared" ref="M262:N262" si="119">M261</f>
        <v>0</v>
      </c>
      <c r="N262" s="49">
        <f t="shared" si="119"/>
        <v>0</v>
      </c>
      <c r="O262" s="49">
        <f>O261</f>
        <v>0</v>
      </c>
      <c r="P262" s="49">
        <f t="shared" ref="P262:R262" si="120">P261</f>
        <v>0</v>
      </c>
      <c r="Q262" s="49">
        <f t="shared" si="120"/>
        <v>0</v>
      </c>
      <c r="R262" s="49">
        <f t="shared" si="120"/>
        <v>0</v>
      </c>
      <c r="S262" s="50">
        <f>S261</f>
        <v>0</v>
      </c>
      <c r="T262" s="151"/>
    </row>
    <row r="263" spans="1:20" ht="18.75" x14ac:dyDescent="0.3">
      <c r="A263" s="153"/>
      <c r="B263" s="57" t="s">
        <v>16</v>
      </c>
      <c r="C263" s="34">
        <v>2</v>
      </c>
      <c r="D263" s="34"/>
      <c r="E263" s="97">
        <v>1</v>
      </c>
      <c r="F263" s="18"/>
      <c r="G263" s="18"/>
      <c r="H263" s="18"/>
      <c r="I263" s="5"/>
      <c r="J263" s="5"/>
      <c r="K263" s="5"/>
      <c r="L263" s="1">
        <f>L260+L262</f>
        <v>0</v>
      </c>
      <c r="M263" s="1">
        <f t="shared" ref="M263:N263" si="121">M260+M262</f>
        <v>0</v>
      </c>
      <c r="N263" s="1">
        <f t="shared" si="121"/>
        <v>0</v>
      </c>
      <c r="O263" s="1">
        <f>O260+O262</f>
        <v>0</v>
      </c>
      <c r="P263" s="1">
        <f t="shared" ref="P263:R263" si="122">P260+P262</f>
        <v>12252.519</v>
      </c>
      <c r="Q263" s="1">
        <f t="shared" si="122"/>
        <v>16192.376</v>
      </c>
      <c r="R263" s="1">
        <f t="shared" si="122"/>
        <v>0</v>
      </c>
      <c r="S263" s="1">
        <f>S260+S262</f>
        <v>28444.895000000004</v>
      </c>
      <c r="T263" s="152"/>
    </row>
    <row r="264" spans="1:20" ht="37.5" x14ac:dyDescent="0.25">
      <c r="A264" s="145">
        <v>13</v>
      </c>
      <c r="B264" s="106" t="s">
        <v>137</v>
      </c>
      <c r="C264" s="133" t="s">
        <v>85</v>
      </c>
      <c r="D264" s="133" t="s">
        <v>1</v>
      </c>
      <c r="E264" s="136" t="s">
        <v>145</v>
      </c>
      <c r="F264" s="139" t="s">
        <v>133</v>
      </c>
      <c r="G264" s="139" t="s">
        <v>158</v>
      </c>
      <c r="H264" s="139" t="s">
        <v>158</v>
      </c>
      <c r="I264" s="31" t="s">
        <v>28</v>
      </c>
      <c r="J264" s="31"/>
      <c r="K264" s="31"/>
      <c r="L264" s="15"/>
      <c r="M264" s="15"/>
      <c r="N264" s="15"/>
      <c r="O264" s="15"/>
      <c r="P264" s="15"/>
      <c r="Q264" s="15">
        <v>7577.1719999999996</v>
      </c>
      <c r="R264" s="15"/>
      <c r="S264" s="87">
        <f>L264+M264+N264+O264+P264+Q264+R264</f>
        <v>7577.1719999999996</v>
      </c>
      <c r="T264" s="145" t="s">
        <v>164</v>
      </c>
    </row>
    <row r="265" spans="1:20" ht="18.75" x14ac:dyDescent="0.25">
      <c r="A265" s="146"/>
      <c r="B265" s="5"/>
      <c r="C265" s="134"/>
      <c r="D265" s="134"/>
      <c r="E265" s="137"/>
      <c r="F265" s="140"/>
      <c r="G265" s="140"/>
      <c r="H265" s="140"/>
      <c r="I265" s="4"/>
      <c r="J265" s="4"/>
      <c r="K265" s="4"/>
      <c r="L265" s="1">
        <f>SUM(L264:L264)</f>
        <v>0</v>
      </c>
      <c r="M265" s="1">
        <f t="shared" ref="M265:N265" si="123">SUM(M264:M264)</f>
        <v>0</v>
      </c>
      <c r="N265" s="1">
        <f t="shared" si="123"/>
        <v>0</v>
      </c>
      <c r="O265" s="1">
        <f>SUM(O264:O264)</f>
        <v>0</v>
      </c>
      <c r="P265" s="1">
        <f t="shared" ref="P265:S265" si="124">SUM(P264:P264)</f>
        <v>0</v>
      </c>
      <c r="Q265" s="1">
        <f t="shared" si="124"/>
        <v>7577.1719999999996</v>
      </c>
      <c r="R265" s="1">
        <f t="shared" si="124"/>
        <v>0</v>
      </c>
      <c r="S265" s="1">
        <f t="shared" si="124"/>
        <v>7577.1719999999996</v>
      </c>
      <c r="T265" s="146"/>
    </row>
    <row r="266" spans="1:20" ht="37.5" x14ac:dyDescent="0.25">
      <c r="A266" s="146"/>
      <c r="B266" s="66" t="s">
        <v>117</v>
      </c>
      <c r="C266" s="134"/>
      <c r="D266" s="134"/>
      <c r="E266" s="137"/>
      <c r="F266" s="140"/>
      <c r="G266" s="140"/>
      <c r="H266" s="140"/>
      <c r="I266" s="31" t="s">
        <v>28</v>
      </c>
      <c r="J266" s="31"/>
      <c r="K266" s="31"/>
      <c r="L266" s="15"/>
      <c r="M266" s="15"/>
      <c r="N266" s="15"/>
      <c r="O266" s="15"/>
      <c r="P266" s="15"/>
      <c r="Q266" s="15">
        <v>7597.7709999999997</v>
      </c>
      <c r="R266" s="16"/>
      <c r="S266" s="87">
        <f>L266+M266+N266+O266+P266+Q266+R266</f>
        <v>7597.7709999999997</v>
      </c>
      <c r="T266" s="146"/>
    </row>
    <row r="267" spans="1:20" ht="18.75" x14ac:dyDescent="0.25">
      <c r="A267" s="146"/>
      <c r="B267" s="3"/>
      <c r="C267" s="134"/>
      <c r="D267" s="134"/>
      <c r="E267" s="137"/>
      <c r="F267" s="140"/>
      <c r="G267" s="140"/>
      <c r="H267" s="140"/>
      <c r="I267" s="4"/>
      <c r="J267" s="4"/>
      <c r="K267" s="4"/>
      <c r="L267" s="1">
        <f>SUM(L266:L266)</f>
        <v>0</v>
      </c>
      <c r="M267" s="1">
        <f t="shared" ref="M267:N267" si="125">SUM(M266:M266)</f>
        <v>0</v>
      </c>
      <c r="N267" s="1">
        <f t="shared" si="125"/>
        <v>0</v>
      </c>
      <c r="O267" s="1">
        <f>SUM(O266:O266)</f>
        <v>0</v>
      </c>
      <c r="P267" s="1">
        <f t="shared" ref="P267:R267" si="126">SUM(P266:P266)</f>
        <v>0</v>
      </c>
      <c r="Q267" s="1">
        <f t="shared" si="126"/>
        <v>7597.7709999999997</v>
      </c>
      <c r="R267" s="1">
        <f t="shared" si="126"/>
        <v>0</v>
      </c>
      <c r="S267" s="1">
        <f>SUM(S266:S266)</f>
        <v>7597.7709999999997</v>
      </c>
      <c r="T267" s="146"/>
    </row>
    <row r="268" spans="1:20" ht="37.5" x14ac:dyDescent="0.25">
      <c r="A268" s="146"/>
      <c r="B268" s="66" t="s">
        <v>119</v>
      </c>
      <c r="C268" s="134"/>
      <c r="D268" s="134"/>
      <c r="E268" s="137"/>
      <c r="F268" s="140"/>
      <c r="G268" s="140"/>
      <c r="H268" s="140"/>
      <c r="I268" s="31" t="s">
        <v>28</v>
      </c>
      <c r="J268" s="31"/>
      <c r="K268" s="31"/>
      <c r="L268" s="15"/>
      <c r="M268" s="15"/>
      <c r="N268" s="15"/>
      <c r="O268" s="15"/>
      <c r="P268" s="15"/>
      <c r="Q268" s="15">
        <v>7698.3220000000001</v>
      </c>
      <c r="R268" s="16"/>
      <c r="S268" s="87">
        <f>L268+M268+N268+O268+P268+Q268+R268</f>
        <v>7698.3220000000001</v>
      </c>
      <c r="T268" s="146"/>
    </row>
    <row r="269" spans="1:20" ht="18.75" x14ac:dyDescent="0.25">
      <c r="A269" s="146"/>
      <c r="B269" s="3"/>
      <c r="C269" s="134"/>
      <c r="D269" s="134"/>
      <c r="E269" s="137"/>
      <c r="F269" s="140"/>
      <c r="G269" s="140"/>
      <c r="H269" s="140"/>
      <c r="I269" s="4"/>
      <c r="J269" s="4"/>
      <c r="K269" s="4"/>
      <c r="L269" s="1">
        <f>SUM(L268:L268)</f>
        <v>0</v>
      </c>
      <c r="M269" s="1">
        <f t="shared" ref="M269:N269" si="127">SUM(M268:M268)</f>
        <v>0</v>
      </c>
      <c r="N269" s="1">
        <f t="shared" si="127"/>
        <v>0</v>
      </c>
      <c r="O269" s="1">
        <f>SUM(O268:O268)</f>
        <v>0</v>
      </c>
      <c r="P269" s="1">
        <f t="shared" ref="P269:R269" si="128">SUM(P268:P268)</f>
        <v>0</v>
      </c>
      <c r="Q269" s="1">
        <f t="shared" si="128"/>
        <v>7698.3220000000001</v>
      </c>
      <c r="R269" s="1">
        <f t="shared" si="128"/>
        <v>0</v>
      </c>
      <c r="S269" s="1">
        <f>S268</f>
        <v>7698.3220000000001</v>
      </c>
      <c r="T269" s="146"/>
    </row>
    <row r="270" spans="1:20" ht="37.5" x14ac:dyDescent="0.25">
      <c r="A270" s="146"/>
      <c r="B270" s="66" t="s">
        <v>118</v>
      </c>
      <c r="C270" s="134"/>
      <c r="D270" s="134"/>
      <c r="E270" s="137"/>
      <c r="F270" s="140"/>
      <c r="G270" s="140"/>
      <c r="H270" s="140"/>
      <c r="I270" s="31" t="s">
        <v>28</v>
      </c>
      <c r="J270" s="31"/>
      <c r="K270" s="31"/>
      <c r="L270" s="15"/>
      <c r="M270" s="15"/>
      <c r="N270" s="15"/>
      <c r="O270" s="15"/>
      <c r="P270" s="15"/>
      <c r="Q270" s="15">
        <v>7018.9930000000004</v>
      </c>
      <c r="R270" s="16"/>
      <c r="S270" s="87">
        <f>L270+M270+N270+O270+P270+Q270+R270</f>
        <v>7018.9930000000004</v>
      </c>
      <c r="T270" s="146"/>
    </row>
    <row r="271" spans="1:20" ht="18.75" x14ac:dyDescent="0.25">
      <c r="A271" s="146"/>
      <c r="B271" s="3"/>
      <c r="C271" s="135"/>
      <c r="D271" s="135"/>
      <c r="E271" s="138"/>
      <c r="F271" s="141"/>
      <c r="G271" s="141"/>
      <c r="H271" s="141"/>
      <c r="I271" s="4"/>
      <c r="J271" s="4"/>
      <c r="K271" s="4"/>
      <c r="L271" s="1">
        <f>SUM(L270:L270)</f>
        <v>0</v>
      </c>
      <c r="M271" s="1">
        <f t="shared" ref="M271:N271" si="129">SUM(M270:M270)</f>
        <v>0</v>
      </c>
      <c r="N271" s="1">
        <f t="shared" si="129"/>
        <v>0</v>
      </c>
      <c r="O271" s="1">
        <f>SUM(O270:O270)</f>
        <v>0</v>
      </c>
      <c r="P271" s="1">
        <f t="shared" ref="P271:R271" si="130">SUM(P270:P270)</f>
        <v>0</v>
      </c>
      <c r="Q271" s="1">
        <f t="shared" si="130"/>
        <v>7018.9930000000004</v>
      </c>
      <c r="R271" s="1">
        <f t="shared" si="130"/>
        <v>0</v>
      </c>
      <c r="S271" s="1">
        <f>S270</f>
        <v>7018.9930000000004</v>
      </c>
      <c r="T271" s="146"/>
    </row>
    <row r="272" spans="1:20" ht="18.75" x14ac:dyDescent="0.25">
      <c r="A272" s="146"/>
      <c r="B272" s="6" t="s">
        <v>16</v>
      </c>
      <c r="C272" s="2">
        <v>4</v>
      </c>
      <c r="D272" s="2"/>
      <c r="E272" s="99">
        <v>1</v>
      </c>
      <c r="F272" s="14"/>
      <c r="G272" s="1"/>
      <c r="H272" s="1"/>
      <c r="I272" s="1"/>
      <c r="J272" s="1"/>
      <c r="K272" s="1"/>
      <c r="L272" s="1">
        <f>L265+L267+L269+L271</f>
        <v>0</v>
      </c>
      <c r="M272" s="1">
        <f t="shared" ref="M272:N272" si="131">M265+M267+M269+M271</f>
        <v>0</v>
      </c>
      <c r="N272" s="1">
        <f t="shared" si="131"/>
        <v>0</v>
      </c>
      <c r="O272" s="1">
        <f>O265+O267+O269+O271</f>
        <v>0</v>
      </c>
      <c r="P272" s="1">
        <f t="shared" ref="P272:R272" si="132">P265+P267+P269+P271</f>
        <v>0</v>
      </c>
      <c r="Q272" s="1">
        <f t="shared" si="132"/>
        <v>29892.258000000002</v>
      </c>
      <c r="R272" s="1">
        <f t="shared" si="132"/>
        <v>0</v>
      </c>
      <c r="S272" s="1">
        <f>S265+S267+S269+S271</f>
        <v>29892.258000000002</v>
      </c>
      <c r="T272" s="146"/>
    </row>
    <row r="273" spans="1:20" ht="18.75" x14ac:dyDescent="0.25">
      <c r="A273" s="147"/>
      <c r="B273" s="57" t="s">
        <v>0</v>
      </c>
      <c r="C273" s="24">
        <f>C206+C227+C263+C272</f>
        <v>19</v>
      </c>
      <c r="D273" s="24"/>
      <c r="E273" s="24">
        <f>E206+E227+E263+E272</f>
        <v>4</v>
      </c>
      <c r="F273" s="24"/>
      <c r="G273" s="24"/>
      <c r="H273" s="24"/>
      <c r="I273" s="24"/>
      <c r="J273" s="24"/>
      <c r="K273" s="24"/>
      <c r="L273" s="1">
        <f t="shared" ref="L273:S273" si="133">L206+L227+L263+L272</f>
        <v>0</v>
      </c>
      <c r="M273" s="1">
        <f t="shared" si="133"/>
        <v>0</v>
      </c>
      <c r="N273" s="1">
        <f t="shared" si="133"/>
        <v>0</v>
      </c>
      <c r="O273" s="1">
        <f t="shared" si="133"/>
        <v>8209.5249999999996</v>
      </c>
      <c r="P273" s="1">
        <f t="shared" si="133"/>
        <v>22065.173000000003</v>
      </c>
      <c r="Q273" s="1">
        <f t="shared" si="133"/>
        <v>59725.962</v>
      </c>
      <c r="R273" s="1">
        <f t="shared" si="133"/>
        <v>0</v>
      </c>
      <c r="S273" s="1">
        <f t="shared" si="133"/>
        <v>90000.66</v>
      </c>
      <c r="T273" s="147"/>
    </row>
    <row r="274" spans="1:20" ht="18.75" x14ac:dyDescent="0.25">
      <c r="A274" s="148" t="s">
        <v>115</v>
      </c>
      <c r="B274" s="149"/>
      <c r="C274" s="78">
        <f>C71+C173+C195+C273</f>
        <v>58</v>
      </c>
      <c r="D274" s="78"/>
      <c r="E274" s="101">
        <f>E71+E173+E195+E273</f>
        <v>13</v>
      </c>
      <c r="F274" s="78"/>
      <c r="G274" s="78"/>
      <c r="H274" s="78"/>
      <c r="I274" s="78"/>
      <c r="J274" s="78"/>
      <c r="K274" s="78"/>
      <c r="L274" s="79">
        <f>L71+L173+L195+L273</f>
        <v>0</v>
      </c>
      <c r="M274" s="79">
        <f>M71+M173+M195+M273</f>
        <v>0</v>
      </c>
      <c r="N274" s="79">
        <f>N71+N173+N195+N273</f>
        <v>0</v>
      </c>
      <c r="O274" s="79">
        <f>O71+O173+O195+O273</f>
        <v>29089.160600000003</v>
      </c>
      <c r="P274" s="79">
        <f>P71+P173+P195+P273</f>
        <v>43132.940400000007</v>
      </c>
      <c r="Q274" s="79">
        <f>Q71+Q173+Q195+Q273</f>
        <v>148166.66800000001</v>
      </c>
      <c r="R274" s="79">
        <f>R71+R173+R195+R273</f>
        <v>2744.5753</v>
      </c>
      <c r="S274" s="79">
        <f>S71+S173+S195+S273</f>
        <v>223133.34429999997</v>
      </c>
      <c r="T274" s="78"/>
    </row>
  </sheetData>
  <mergeCells count="141">
    <mergeCell ref="H30:H58"/>
    <mergeCell ref="T1:T4"/>
    <mergeCell ref="A6:T6"/>
    <mergeCell ref="A8:A9"/>
    <mergeCell ref="B8:B9"/>
    <mergeCell ref="C8:C9"/>
    <mergeCell ref="D8:D9"/>
    <mergeCell ref="E8:E9"/>
    <mergeCell ref="F8:H8"/>
    <mergeCell ref="I8:S8"/>
    <mergeCell ref="T8:T9"/>
    <mergeCell ref="A60:A70"/>
    <mergeCell ref="B60:B64"/>
    <mergeCell ref="B16:B17"/>
    <mergeCell ref="B19:B21"/>
    <mergeCell ref="B23:B24"/>
    <mergeCell ref="B26:B27"/>
    <mergeCell ref="A30:A58"/>
    <mergeCell ref="B30:B57"/>
    <mergeCell ref="A11:A28"/>
    <mergeCell ref="C11:C28"/>
    <mergeCell ref="D11:D28"/>
    <mergeCell ref="E11:E28"/>
    <mergeCell ref="F11:F28"/>
    <mergeCell ref="G11:G28"/>
    <mergeCell ref="H11:H28"/>
    <mergeCell ref="T11:T28"/>
    <mergeCell ref="B13:B14"/>
    <mergeCell ref="T30:T58"/>
    <mergeCell ref="C30:C58"/>
    <mergeCell ref="D30:D58"/>
    <mergeCell ref="E30:E58"/>
    <mergeCell ref="F30:F58"/>
    <mergeCell ref="G30:G58"/>
    <mergeCell ref="A72:A137"/>
    <mergeCell ref="B72:B75"/>
    <mergeCell ref="C72:C137"/>
    <mergeCell ref="D72:D137"/>
    <mergeCell ref="E72:E137"/>
    <mergeCell ref="F72:F137"/>
    <mergeCell ref="G72:G137"/>
    <mergeCell ref="H72:H137"/>
    <mergeCell ref="T72:T137"/>
    <mergeCell ref="B102:B104"/>
    <mergeCell ref="B106:B108"/>
    <mergeCell ref="B110:B112"/>
    <mergeCell ref="B114:B116"/>
    <mergeCell ref="B118:B120"/>
    <mergeCell ref="B122:B124"/>
    <mergeCell ref="B77:B79"/>
    <mergeCell ref="B81:B83"/>
    <mergeCell ref="B85:B87"/>
    <mergeCell ref="B89:B92"/>
    <mergeCell ref="B94:B96"/>
    <mergeCell ref="B98:B100"/>
    <mergeCell ref="A142:A172"/>
    <mergeCell ref="B142:B159"/>
    <mergeCell ref="C142:C171"/>
    <mergeCell ref="D142:D171"/>
    <mergeCell ref="E142:E171"/>
    <mergeCell ref="B126:B128"/>
    <mergeCell ref="B130:B132"/>
    <mergeCell ref="B134:B136"/>
    <mergeCell ref="A139:A140"/>
    <mergeCell ref="C139:C140"/>
    <mergeCell ref="D139:D140"/>
    <mergeCell ref="F142:F171"/>
    <mergeCell ref="G142:G171"/>
    <mergeCell ref="H142:H171"/>
    <mergeCell ref="T142:T172"/>
    <mergeCell ref="B161:B165"/>
    <mergeCell ref="B167:B170"/>
    <mergeCell ref="E139:E140"/>
    <mergeCell ref="F139:F140"/>
    <mergeCell ref="G139:G140"/>
    <mergeCell ref="H139:H140"/>
    <mergeCell ref="T139:T140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T174:T176"/>
    <mergeCell ref="H178:H191"/>
    <mergeCell ref="T178:T191"/>
    <mergeCell ref="A193:A194"/>
    <mergeCell ref="T193:T194"/>
    <mergeCell ref="A178:A191"/>
    <mergeCell ref="C178:C191"/>
    <mergeCell ref="D178:D191"/>
    <mergeCell ref="E178:E191"/>
    <mergeCell ref="F178:F191"/>
    <mergeCell ref="G178:G191"/>
    <mergeCell ref="A196:A205"/>
    <mergeCell ref="C196:C205"/>
    <mergeCell ref="D196:D205"/>
    <mergeCell ref="E196:E205"/>
    <mergeCell ref="F196:F205"/>
    <mergeCell ref="G196:G205"/>
    <mergeCell ref="H196:H205"/>
    <mergeCell ref="T196:T205"/>
    <mergeCell ref="F228:F262"/>
    <mergeCell ref="H207:H226"/>
    <mergeCell ref="T207:T227"/>
    <mergeCell ref="B209:B210"/>
    <mergeCell ref="B216:B217"/>
    <mergeCell ref="B219:B220"/>
    <mergeCell ref="B224:B225"/>
    <mergeCell ref="A207:A227"/>
    <mergeCell ref="C207:C226"/>
    <mergeCell ref="D207:D226"/>
    <mergeCell ref="E207:E226"/>
    <mergeCell ref="F207:F226"/>
    <mergeCell ref="G207:G226"/>
    <mergeCell ref="C60:C69"/>
    <mergeCell ref="D60:D69"/>
    <mergeCell ref="E60:E69"/>
    <mergeCell ref="F60:F69"/>
    <mergeCell ref="G60:G69"/>
    <mergeCell ref="H60:H69"/>
    <mergeCell ref="T60:T70"/>
    <mergeCell ref="T264:T273"/>
    <mergeCell ref="A274:B274"/>
    <mergeCell ref="G228:G262"/>
    <mergeCell ref="H228:H262"/>
    <mergeCell ref="T228:T263"/>
    <mergeCell ref="A264:A273"/>
    <mergeCell ref="C264:C271"/>
    <mergeCell ref="D264:D271"/>
    <mergeCell ref="E264:E271"/>
    <mergeCell ref="F264:F271"/>
    <mergeCell ref="G264:G271"/>
    <mergeCell ref="H264:H271"/>
    <mergeCell ref="A228:A263"/>
    <mergeCell ref="B228:B259"/>
    <mergeCell ref="C228:C262"/>
    <mergeCell ref="D228:D262"/>
    <mergeCell ref="E228:E26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404CF-CAA0-48C5-9F59-FC25EED6F5C1}">
  <dimension ref="A1:T274"/>
  <sheetViews>
    <sheetView tabSelected="1" view="pageBreakPreview" topLeftCell="A169" zoomScale="51" zoomScaleNormal="100" zoomScaleSheetLayoutView="51" workbookViewId="0">
      <selection activeCell="E193" sqref="E193"/>
    </sheetView>
  </sheetViews>
  <sheetFormatPr defaultRowHeight="15" x14ac:dyDescent="0.25"/>
  <cols>
    <col min="1" max="1" width="6.7109375" customWidth="1"/>
    <col min="2" max="2" width="63.28515625" customWidth="1"/>
    <col min="3" max="3" width="24" customWidth="1"/>
    <col min="4" max="4" width="17.42578125" customWidth="1"/>
    <col min="5" max="5" width="55.5703125" customWidth="1"/>
    <col min="6" max="8" width="21" customWidth="1"/>
    <col min="9" max="9" width="14.5703125" customWidth="1"/>
    <col min="10" max="10" width="16" customWidth="1"/>
    <col min="11" max="14" width="17.140625" customWidth="1"/>
    <col min="15" max="19" width="18.5703125" customWidth="1"/>
    <col min="20" max="20" width="52.28515625" customWidth="1"/>
  </cols>
  <sheetData>
    <row r="1" spans="1:20" ht="33.75" customHeight="1" x14ac:dyDescent="0.3">
      <c r="A1" s="12"/>
      <c r="B1" s="13"/>
      <c r="C1" s="12"/>
      <c r="D1" s="12"/>
      <c r="E1" s="95"/>
      <c r="F1" s="12"/>
      <c r="G1" s="12"/>
      <c r="H1" s="12"/>
      <c r="I1" s="12"/>
      <c r="J1" s="12"/>
      <c r="K1" s="12"/>
      <c r="L1" s="12"/>
      <c r="M1" s="12"/>
      <c r="N1" s="12"/>
      <c r="O1" s="11"/>
      <c r="P1" s="11"/>
      <c r="Q1" s="11"/>
      <c r="R1" s="11"/>
      <c r="S1" s="126"/>
      <c r="T1" s="188" t="s">
        <v>333</v>
      </c>
    </row>
    <row r="2" spans="1:20" ht="29.25" customHeight="1" x14ac:dyDescent="0.3">
      <c r="A2" s="12"/>
      <c r="B2" s="13"/>
      <c r="C2" s="12"/>
      <c r="D2" s="12"/>
      <c r="E2" s="95"/>
      <c r="F2" s="12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26"/>
      <c r="T2" s="188"/>
    </row>
    <row r="3" spans="1:20" ht="30.75" customHeight="1" x14ac:dyDescent="0.3">
      <c r="A3" s="12"/>
      <c r="B3" s="13"/>
      <c r="C3" s="12"/>
      <c r="D3" s="12"/>
      <c r="E3" s="95"/>
      <c r="F3" s="12"/>
      <c r="G3" s="12"/>
      <c r="H3" s="12"/>
      <c r="I3" s="12"/>
      <c r="J3" s="12"/>
      <c r="K3" s="12"/>
      <c r="L3" s="12"/>
      <c r="M3" s="12"/>
      <c r="N3" s="12"/>
      <c r="O3" s="11"/>
      <c r="P3" s="11"/>
      <c r="Q3" s="11"/>
      <c r="R3" s="11"/>
      <c r="S3" s="126"/>
      <c r="T3" s="188"/>
    </row>
    <row r="4" spans="1:20" ht="25.5" customHeight="1" x14ac:dyDescent="0.3">
      <c r="A4" s="12"/>
      <c r="B4" s="13"/>
      <c r="C4" s="12"/>
      <c r="D4" s="12"/>
      <c r="E4" s="95"/>
      <c r="F4" s="12"/>
      <c r="G4" s="12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26"/>
      <c r="T4" s="188"/>
    </row>
    <row r="5" spans="1:20" ht="18.75" x14ac:dyDescent="0.3">
      <c r="A5" s="12"/>
      <c r="B5" s="13"/>
      <c r="C5" s="12"/>
      <c r="D5" s="12"/>
      <c r="E5" s="95"/>
      <c r="F5" s="12"/>
      <c r="G5" s="12"/>
      <c r="H5" s="12"/>
      <c r="I5" s="12"/>
      <c r="J5" s="12"/>
      <c r="K5" s="12"/>
      <c r="L5" s="12"/>
      <c r="M5" s="12"/>
      <c r="N5" s="12"/>
      <c r="O5" s="11"/>
      <c r="P5" s="11"/>
      <c r="Q5" s="11"/>
      <c r="R5" s="11"/>
      <c r="S5" s="10"/>
      <c r="T5" s="10"/>
    </row>
    <row r="6" spans="1:20" ht="22.5" x14ac:dyDescent="0.25">
      <c r="A6" s="189" t="s">
        <v>216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</row>
    <row r="7" spans="1:20" ht="18.75" x14ac:dyDescent="0.3">
      <c r="A7" s="12"/>
      <c r="B7" s="13"/>
      <c r="C7" s="12"/>
      <c r="D7" s="12"/>
      <c r="E7" s="95"/>
      <c r="F7" s="12"/>
      <c r="G7" s="12"/>
      <c r="H7" s="12"/>
      <c r="I7" s="12"/>
      <c r="J7" s="12"/>
      <c r="K7" s="12"/>
      <c r="L7" s="12"/>
      <c r="M7" s="12"/>
      <c r="N7" s="12"/>
      <c r="O7" s="11"/>
      <c r="P7" s="11"/>
      <c r="Q7" s="11"/>
      <c r="R7" s="11"/>
      <c r="S7" s="10"/>
      <c r="T7" s="10"/>
    </row>
    <row r="8" spans="1:20" ht="52.5" customHeight="1" x14ac:dyDescent="0.25">
      <c r="A8" s="190" t="s">
        <v>217</v>
      </c>
      <c r="B8" s="190" t="s">
        <v>218</v>
      </c>
      <c r="C8" s="190" t="s">
        <v>219</v>
      </c>
      <c r="D8" s="190" t="s">
        <v>220</v>
      </c>
      <c r="E8" s="191" t="s">
        <v>221</v>
      </c>
      <c r="F8" s="190" t="s">
        <v>222</v>
      </c>
      <c r="G8" s="190"/>
      <c r="H8" s="190"/>
      <c r="I8" s="191" t="s">
        <v>223</v>
      </c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0" t="s">
        <v>224</v>
      </c>
    </row>
    <row r="9" spans="1:20" ht="112.5" x14ac:dyDescent="0.25">
      <c r="A9" s="190"/>
      <c r="B9" s="190"/>
      <c r="C9" s="190"/>
      <c r="D9" s="190"/>
      <c r="E9" s="191"/>
      <c r="F9" s="125" t="s">
        <v>225</v>
      </c>
      <c r="G9" s="125" t="s">
        <v>226</v>
      </c>
      <c r="H9" s="125" t="s">
        <v>227</v>
      </c>
      <c r="I9" s="9" t="s">
        <v>228</v>
      </c>
      <c r="J9" s="8" t="s">
        <v>229</v>
      </c>
      <c r="K9" s="8" t="s">
        <v>230</v>
      </c>
      <c r="L9" s="8" t="s">
        <v>201</v>
      </c>
      <c r="M9" s="8" t="s">
        <v>202</v>
      </c>
      <c r="N9" s="8" t="s">
        <v>203</v>
      </c>
      <c r="O9" s="125">
        <v>2023</v>
      </c>
      <c r="P9" s="125">
        <v>2024</v>
      </c>
      <c r="Q9" s="125">
        <v>2025</v>
      </c>
      <c r="R9" s="125">
        <v>2026</v>
      </c>
      <c r="S9" s="125" t="s">
        <v>231</v>
      </c>
      <c r="T9" s="190"/>
    </row>
    <row r="10" spans="1:20" ht="18.75" x14ac:dyDescent="0.25">
      <c r="A10" s="7">
        <v>1</v>
      </c>
      <c r="B10" s="7">
        <v>2</v>
      </c>
      <c r="C10" s="7">
        <v>3</v>
      </c>
      <c r="D10" s="7">
        <v>4</v>
      </c>
      <c r="E10" s="96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</row>
    <row r="11" spans="1:20" ht="75" x14ac:dyDescent="0.25">
      <c r="A11" s="153">
        <v>1</v>
      </c>
      <c r="B11" s="127" t="s">
        <v>232</v>
      </c>
      <c r="C11" s="153" t="s">
        <v>233</v>
      </c>
      <c r="D11" s="153" t="s">
        <v>234</v>
      </c>
      <c r="E11" s="160" t="s">
        <v>235</v>
      </c>
      <c r="F11" s="187" t="s">
        <v>236</v>
      </c>
      <c r="G11" s="187" t="s">
        <v>236</v>
      </c>
      <c r="H11" s="187" t="s">
        <v>237</v>
      </c>
      <c r="I11" s="102" t="s">
        <v>238</v>
      </c>
      <c r="J11" s="102">
        <v>261</v>
      </c>
      <c r="K11" s="102" t="s">
        <v>30</v>
      </c>
      <c r="L11" s="102"/>
      <c r="M11" s="102"/>
      <c r="N11" s="102"/>
      <c r="O11" s="86">
        <v>62.524000000000001</v>
      </c>
      <c r="P11" s="86">
        <v>56.433999999999997</v>
      </c>
      <c r="Q11" s="86">
        <v>47.582000000000001</v>
      </c>
      <c r="R11" s="116"/>
      <c r="S11" s="87">
        <f>L11+M11+N11+O11+P11+Q11+R11</f>
        <v>166.54</v>
      </c>
      <c r="T11" s="153" t="s">
        <v>239</v>
      </c>
    </row>
    <row r="12" spans="1:20" ht="18.75" x14ac:dyDescent="0.25">
      <c r="A12" s="153"/>
      <c r="B12" s="20"/>
      <c r="C12" s="153"/>
      <c r="D12" s="153"/>
      <c r="E12" s="161"/>
      <c r="F12" s="187"/>
      <c r="G12" s="187"/>
      <c r="H12" s="187"/>
      <c r="I12" s="88"/>
      <c r="J12" s="88"/>
      <c r="K12" s="88"/>
      <c r="L12" s="89">
        <f>L11</f>
        <v>0</v>
      </c>
      <c r="M12" s="89">
        <f t="shared" ref="M12:Q12" si="0">M11</f>
        <v>0</v>
      </c>
      <c r="N12" s="89">
        <f t="shared" si="0"/>
        <v>0</v>
      </c>
      <c r="O12" s="89">
        <f t="shared" si="0"/>
        <v>62.524000000000001</v>
      </c>
      <c r="P12" s="89">
        <f t="shared" si="0"/>
        <v>56.433999999999997</v>
      </c>
      <c r="Q12" s="89">
        <f t="shared" si="0"/>
        <v>47.582000000000001</v>
      </c>
      <c r="R12" s="89">
        <f>R11</f>
        <v>0</v>
      </c>
      <c r="S12" s="90">
        <f>S11</f>
        <v>166.54</v>
      </c>
      <c r="T12" s="153"/>
    </row>
    <row r="13" spans="1:20" ht="32.25" customHeight="1" x14ac:dyDescent="0.25">
      <c r="A13" s="153"/>
      <c r="B13" s="208" t="s">
        <v>240</v>
      </c>
      <c r="C13" s="153"/>
      <c r="D13" s="153"/>
      <c r="E13" s="161"/>
      <c r="F13" s="187"/>
      <c r="G13" s="187"/>
      <c r="H13" s="187"/>
      <c r="I13" s="102" t="s">
        <v>238</v>
      </c>
      <c r="J13" s="102">
        <v>261</v>
      </c>
      <c r="K13" s="102" t="s">
        <v>30</v>
      </c>
      <c r="L13" s="102"/>
      <c r="M13" s="102"/>
      <c r="N13" s="102"/>
      <c r="O13" s="86">
        <v>67.525999999999996</v>
      </c>
      <c r="P13" s="86">
        <v>62.21</v>
      </c>
      <c r="Q13" s="86">
        <v>69.591999999999999</v>
      </c>
      <c r="R13" s="116"/>
      <c r="S13" s="87">
        <f t="shared" ref="S13:S14" si="1">L13+M13+N13+O13+P13+Q13+R13</f>
        <v>199.32799999999997</v>
      </c>
      <c r="T13" s="153"/>
    </row>
    <row r="14" spans="1:20" ht="31.5" customHeight="1" x14ac:dyDescent="0.25">
      <c r="A14" s="153"/>
      <c r="B14" s="209"/>
      <c r="C14" s="153"/>
      <c r="D14" s="153"/>
      <c r="E14" s="161"/>
      <c r="F14" s="187"/>
      <c r="G14" s="187"/>
      <c r="H14" s="187"/>
      <c r="I14" s="102" t="s">
        <v>238</v>
      </c>
      <c r="J14" s="102">
        <v>261</v>
      </c>
      <c r="K14" s="102" t="s">
        <v>29</v>
      </c>
      <c r="L14" s="102"/>
      <c r="M14" s="102"/>
      <c r="N14" s="102"/>
      <c r="O14" s="116"/>
      <c r="P14" s="86"/>
      <c r="Q14" s="86">
        <v>2.7</v>
      </c>
      <c r="R14" s="116"/>
      <c r="S14" s="87">
        <f t="shared" si="1"/>
        <v>2.7</v>
      </c>
      <c r="T14" s="153"/>
    </row>
    <row r="15" spans="1:20" x14ac:dyDescent="0.3">
      <c r="A15" s="153"/>
      <c r="B15" s="18"/>
      <c r="C15" s="153"/>
      <c r="D15" s="153"/>
      <c r="E15" s="161"/>
      <c r="F15" s="187"/>
      <c r="G15" s="187"/>
      <c r="H15" s="187"/>
      <c r="I15" s="91"/>
      <c r="J15" s="91"/>
      <c r="K15" s="91"/>
      <c r="L15" s="92">
        <f>SUM(L13:L14)</f>
        <v>0</v>
      </c>
      <c r="M15" s="92">
        <f t="shared" ref="M15:N15" si="2">SUM(M13:M14)</f>
        <v>0</v>
      </c>
      <c r="N15" s="92">
        <f t="shared" si="2"/>
        <v>0</v>
      </c>
      <c r="O15" s="92">
        <f>SUM(O13:O14)</f>
        <v>67.525999999999996</v>
      </c>
      <c r="P15" s="92">
        <f t="shared" ref="P15:R15" si="3">SUM(P13:P14)</f>
        <v>62.21</v>
      </c>
      <c r="Q15" s="92">
        <f t="shared" si="3"/>
        <v>72.292000000000002</v>
      </c>
      <c r="R15" s="92">
        <f t="shared" si="3"/>
        <v>0</v>
      </c>
      <c r="S15" s="92">
        <f>SUM(S13:S14)</f>
        <v>202.02799999999996</v>
      </c>
      <c r="T15" s="153"/>
    </row>
    <row r="16" spans="1:20" ht="31.5" customHeight="1" x14ac:dyDescent="0.25">
      <c r="A16" s="153"/>
      <c r="B16" s="208" t="s">
        <v>241</v>
      </c>
      <c r="C16" s="153"/>
      <c r="D16" s="153"/>
      <c r="E16" s="161"/>
      <c r="F16" s="187"/>
      <c r="G16" s="187"/>
      <c r="H16" s="187"/>
      <c r="I16" s="102" t="s">
        <v>19</v>
      </c>
      <c r="J16" s="102">
        <v>261</v>
      </c>
      <c r="K16" s="102" t="s">
        <v>31</v>
      </c>
      <c r="L16" s="102"/>
      <c r="M16" s="102"/>
      <c r="N16" s="102"/>
      <c r="O16" s="116"/>
      <c r="P16" s="86">
        <v>0.104</v>
      </c>
      <c r="Q16" s="116">
        <v>1.0999999999999999E-2</v>
      </c>
      <c r="R16" s="116"/>
      <c r="S16" s="87">
        <f t="shared" ref="S16:S17" si="4">L16+M16+N16+O16+P16+Q16+R16</f>
        <v>0.11499999999999999</v>
      </c>
      <c r="T16" s="153"/>
    </row>
    <row r="17" spans="1:20" ht="33.75" customHeight="1" x14ac:dyDescent="0.25">
      <c r="A17" s="153"/>
      <c r="B17" s="209"/>
      <c r="C17" s="153"/>
      <c r="D17" s="153"/>
      <c r="E17" s="161"/>
      <c r="F17" s="187"/>
      <c r="G17" s="187"/>
      <c r="H17" s="187"/>
      <c r="I17" s="102" t="s">
        <v>238</v>
      </c>
      <c r="J17" s="102">
        <v>261</v>
      </c>
      <c r="K17" s="102" t="s">
        <v>30</v>
      </c>
      <c r="L17" s="102"/>
      <c r="M17" s="102"/>
      <c r="N17" s="102"/>
      <c r="O17" s="116">
        <v>98.07</v>
      </c>
      <c r="P17" s="116">
        <v>105.413</v>
      </c>
      <c r="Q17" s="116">
        <v>102.3</v>
      </c>
      <c r="R17" s="116"/>
      <c r="S17" s="87">
        <f t="shared" si="4"/>
        <v>305.78300000000002</v>
      </c>
      <c r="T17" s="153"/>
    </row>
    <row r="18" spans="1:20" ht="18.75" x14ac:dyDescent="0.3">
      <c r="A18" s="153"/>
      <c r="B18" s="18"/>
      <c r="C18" s="153"/>
      <c r="D18" s="153"/>
      <c r="E18" s="161"/>
      <c r="F18" s="187"/>
      <c r="G18" s="187"/>
      <c r="H18" s="187"/>
      <c r="I18" s="91"/>
      <c r="J18" s="91"/>
      <c r="K18" s="91"/>
      <c r="L18" s="92">
        <f>SUM(L16:L17)</f>
        <v>0</v>
      </c>
      <c r="M18" s="92">
        <f t="shared" ref="M18:N18" si="5">SUM(M16:M17)</f>
        <v>0</v>
      </c>
      <c r="N18" s="92">
        <f t="shared" si="5"/>
        <v>0</v>
      </c>
      <c r="O18" s="92">
        <f>SUM(O16:O17)</f>
        <v>98.07</v>
      </c>
      <c r="P18" s="92">
        <f t="shared" ref="P18:R18" si="6">SUM(P16:P17)</f>
        <v>105.517</v>
      </c>
      <c r="Q18" s="92">
        <f t="shared" si="6"/>
        <v>102.31099999999999</v>
      </c>
      <c r="R18" s="92">
        <f t="shared" si="6"/>
        <v>0</v>
      </c>
      <c r="S18" s="92">
        <f>SUM(S16:S17)</f>
        <v>305.89800000000002</v>
      </c>
      <c r="T18" s="153"/>
    </row>
    <row r="19" spans="1:20" ht="22.5" customHeight="1" x14ac:dyDescent="0.25">
      <c r="A19" s="153"/>
      <c r="B19" s="208" t="s">
        <v>242</v>
      </c>
      <c r="C19" s="153"/>
      <c r="D19" s="153"/>
      <c r="E19" s="161"/>
      <c r="F19" s="187"/>
      <c r="G19" s="187"/>
      <c r="H19" s="187"/>
      <c r="I19" s="102" t="s">
        <v>19</v>
      </c>
      <c r="J19" s="102">
        <v>261</v>
      </c>
      <c r="K19" s="102" t="s">
        <v>30</v>
      </c>
      <c r="L19" s="102"/>
      <c r="M19" s="102"/>
      <c r="N19" s="102"/>
      <c r="O19" s="116"/>
      <c r="P19" s="116">
        <v>8.9999999999999993E-3</v>
      </c>
      <c r="Q19" s="116"/>
      <c r="R19" s="116"/>
      <c r="S19" s="87">
        <f t="shared" ref="S19:S21" si="7">L19+M19+N19+O19+P19+Q19+R19</f>
        <v>8.9999999999999993E-3</v>
      </c>
      <c r="T19" s="153"/>
    </row>
    <row r="20" spans="1:20" ht="26.25" customHeight="1" x14ac:dyDescent="0.25">
      <c r="A20" s="153"/>
      <c r="B20" s="210"/>
      <c r="C20" s="153"/>
      <c r="D20" s="153"/>
      <c r="E20" s="161"/>
      <c r="F20" s="187"/>
      <c r="G20" s="187"/>
      <c r="H20" s="187"/>
      <c r="I20" s="102" t="s">
        <v>238</v>
      </c>
      <c r="J20" s="102">
        <v>261</v>
      </c>
      <c r="K20" s="102" t="s">
        <v>30</v>
      </c>
      <c r="L20" s="102"/>
      <c r="M20" s="102"/>
      <c r="N20" s="102"/>
      <c r="O20" s="116">
        <v>57.063000000000002</v>
      </c>
      <c r="P20" s="116">
        <v>69.013000000000005</v>
      </c>
      <c r="Q20" s="116">
        <v>79.186999999999998</v>
      </c>
      <c r="R20" s="116"/>
      <c r="S20" s="87">
        <f t="shared" si="7"/>
        <v>205.26300000000001</v>
      </c>
      <c r="T20" s="153"/>
    </row>
    <row r="21" spans="1:20" ht="18.75" x14ac:dyDescent="0.25">
      <c r="A21" s="153"/>
      <c r="B21" s="209"/>
      <c r="C21" s="153"/>
      <c r="D21" s="153"/>
      <c r="E21" s="161"/>
      <c r="F21" s="187"/>
      <c r="G21" s="187"/>
      <c r="H21" s="187"/>
      <c r="I21" s="102" t="s">
        <v>238</v>
      </c>
      <c r="J21" s="102">
        <v>261</v>
      </c>
      <c r="K21" s="102" t="s">
        <v>29</v>
      </c>
      <c r="L21" s="102"/>
      <c r="M21" s="102"/>
      <c r="N21" s="102"/>
      <c r="O21" s="116">
        <v>3.04</v>
      </c>
      <c r="P21" s="116">
        <v>0.21</v>
      </c>
      <c r="Q21" s="116"/>
      <c r="R21" s="116"/>
      <c r="S21" s="87">
        <f t="shared" si="7"/>
        <v>3.25</v>
      </c>
      <c r="T21" s="153"/>
    </row>
    <row r="22" spans="1:20" ht="24" customHeight="1" x14ac:dyDescent="0.3">
      <c r="A22" s="153"/>
      <c r="B22" s="20"/>
      <c r="C22" s="153"/>
      <c r="D22" s="153"/>
      <c r="E22" s="161"/>
      <c r="F22" s="187"/>
      <c r="G22" s="187"/>
      <c r="H22" s="187"/>
      <c r="I22" s="93"/>
      <c r="J22" s="93"/>
      <c r="K22" s="93"/>
      <c r="L22" s="89">
        <f>SUM(L19:L21)</f>
        <v>0</v>
      </c>
      <c r="M22" s="89">
        <f t="shared" ref="M22:N22" si="8">SUM(M19:M21)</f>
        <v>0</v>
      </c>
      <c r="N22" s="89">
        <f t="shared" si="8"/>
        <v>0</v>
      </c>
      <c r="O22" s="89">
        <f>SUM(O19:O21)</f>
        <v>60.103000000000002</v>
      </c>
      <c r="P22" s="89">
        <f t="shared" ref="P22:R22" si="9">SUM(P19:P21)</f>
        <v>69.231999999999999</v>
      </c>
      <c r="Q22" s="89">
        <f t="shared" si="9"/>
        <v>79.186999999999998</v>
      </c>
      <c r="R22" s="89">
        <f t="shared" si="9"/>
        <v>0</v>
      </c>
      <c r="S22" s="89">
        <f>SUM(S19:S21)</f>
        <v>208.52199999999999</v>
      </c>
      <c r="T22" s="153"/>
    </row>
    <row r="23" spans="1:20" ht="24.75" customHeight="1" x14ac:dyDescent="0.25">
      <c r="A23" s="153"/>
      <c r="B23" s="208" t="s">
        <v>243</v>
      </c>
      <c r="C23" s="153"/>
      <c r="D23" s="153"/>
      <c r="E23" s="161"/>
      <c r="F23" s="187"/>
      <c r="G23" s="187"/>
      <c r="H23" s="187"/>
      <c r="I23" s="102" t="s">
        <v>19</v>
      </c>
      <c r="J23" s="102">
        <v>261</v>
      </c>
      <c r="K23" s="102" t="s">
        <v>31</v>
      </c>
      <c r="L23" s="102"/>
      <c r="M23" s="102"/>
      <c r="N23" s="102"/>
      <c r="O23" s="116">
        <v>0</v>
      </c>
      <c r="P23" s="116">
        <v>0.114</v>
      </c>
      <c r="Q23" s="116">
        <v>0.36</v>
      </c>
      <c r="R23" s="116"/>
      <c r="S23" s="87">
        <f t="shared" ref="S23:S24" si="10">L23+M23+N23+O23+P23+Q23+R23</f>
        <v>0.47399999999999998</v>
      </c>
      <c r="T23" s="153"/>
    </row>
    <row r="24" spans="1:20" ht="33.75" customHeight="1" x14ac:dyDescent="0.25">
      <c r="A24" s="153"/>
      <c r="B24" s="210"/>
      <c r="C24" s="153"/>
      <c r="D24" s="153"/>
      <c r="E24" s="161"/>
      <c r="F24" s="187"/>
      <c r="G24" s="187"/>
      <c r="H24" s="187"/>
      <c r="I24" s="102" t="s">
        <v>238</v>
      </c>
      <c r="J24" s="102">
        <v>261</v>
      </c>
      <c r="K24" s="102" t="s">
        <v>30</v>
      </c>
      <c r="L24" s="102"/>
      <c r="M24" s="102"/>
      <c r="N24" s="102"/>
      <c r="O24" s="116">
        <v>79.164000000000001</v>
      </c>
      <c r="P24" s="116">
        <v>92.289000000000001</v>
      </c>
      <c r="Q24" s="116">
        <v>99.683999999999997</v>
      </c>
      <c r="R24" s="116"/>
      <c r="S24" s="87">
        <f t="shared" si="10"/>
        <v>271.137</v>
      </c>
      <c r="T24" s="153"/>
    </row>
    <row r="25" spans="1:20" ht="18.75" x14ac:dyDescent="0.3">
      <c r="A25" s="153"/>
      <c r="B25" s="20"/>
      <c r="C25" s="153"/>
      <c r="D25" s="153"/>
      <c r="E25" s="161"/>
      <c r="F25" s="187"/>
      <c r="G25" s="187"/>
      <c r="H25" s="187"/>
      <c r="I25" s="91"/>
      <c r="J25" s="91"/>
      <c r="K25" s="91"/>
      <c r="L25" s="92">
        <f t="shared" ref="L25:N25" si="11">SUM(L23:L24)</f>
        <v>0</v>
      </c>
      <c r="M25" s="92">
        <f t="shared" si="11"/>
        <v>0</v>
      </c>
      <c r="N25" s="92">
        <f t="shared" si="11"/>
        <v>0</v>
      </c>
      <c r="O25" s="92">
        <f>SUM(O23:O24)</f>
        <v>79.164000000000001</v>
      </c>
      <c r="P25" s="92">
        <f t="shared" ref="P25:R25" si="12">SUM(P23:P24)</f>
        <v>92.403000000000006</v>
      </c>
      <c r="Q25" s="92">
        <f t="shared" si="12"/>
        <v>100.044</v>
      </c>
      <c r="R25" s="92">
        <f t="shared" si="12"/>
        <v>0</v>
      </c>
      <c r="S25" s="92">
        <f>SUM(S23:S24)</f>
        <v>271.61099999999999</v>
      </c>
      <c r="T25" s="153"/>
    </row>
    <row r="26" spans="1:20" ht="37.5" customHeight="1" x14ac:dyDescent="0.25">
      <c r="A26" s="153"/>
      <c r="B26" s="208" t="s">
        <v>244</v>
      </c>
      <c r="C26" s="153"/>
      <c r="D26" s="153"/>
      <c r="E26" s="161"/>
      <c r="F26" s="187"/>
      <c r="G26" s="187"/>
      <c r="H26" s="187"/>
      <c r="I26" s="102" t="s">
        <v>19</v>
      </c>
      <c r="J26" s="102">
        <v>261</v>
      </c>
      <c r="K26" s="102" t="s">
        <v>31</v>
      </c>
      <c r="L26" s="102"/>
      <c r="M26" s="102"/>
      <c r="N26" s="102"/>
      <c r="O26" s="116"/>
      <c r="P26" s="116">
        <v>5.0000000000000001E-3</v>
      </c>
      <c r="Q26" s="116">
        <v>1.6E-2</v>
      </c>
      <c r="R26" s="116"/>
      <c r="S26" s="87">
        <f t="shared" ref="S26" si="13">L26+M26+N26+O26+P26+Q26+R26</f>
        <v>2.1000000000000001E-2</v>
      </c>
      <c r="T26" s="153"/>
    </row>
    <row r="27" spans="1:20" ht="37.5" customHeight="1" x14ac:dyDescent="0.25">
      <c r="A27" s="153"/>
      <c r="B27" s="209"/>
      <c r="C27" s="153"/>
      <c r="D27" s="153"/>
      <c r="E27" s="161"/>
      <c r="F27" s="187"/>
      <c r="G27" s="187"/>
      <c r="H27" s="187"/>
      <c r="I27" s="102" t="s">
        <v>238</v>
      </c>
      <c r="J27" s="102">
        <v>261</v>
      </c>
      <c r="K27" s="102" t="s">
        <v>30</v>
      </c>
      <c r="L27" s="102"/>
      <c r="M27" s="102"/>
      <c r="N27" s="102"/>
      <c r="O27" s="116">
        <v>63.305999999999997</v>
      </c>
      <c r="P27" s="116">
        <v>61.466000000000001</v>
      </c>
      <c r="Q27" s="116">
        <v>75.131</v>
      </c>
      <c r="R27" s="116"/>
      <c r="S27" s="87">
        <f>L27+M27+N27+O27+P27+Q27+R27</f>
        <v>199.90299999999999</v>
      </c>
      <c r="T27" s="153"/>
    </row>
    <row r="28" spans="1:20" ht="18.75" x14ac:dyDescent="0.3">
      <c r="A28" s="153"/>
      <c r="B28" s="18"/>
      <c r="C28" s="153"/>
      <c r="D28" s="153"/>
      <c r="E28" s="162"/>
      <c r="F28" s="187"/>
      <c r="G28" s="187"/>
      <c r="H28" s="187"/>
      <c r="I28" s="91"/>
      <c r="J28" s="91"/>
      <c r="K28" s="91"/>
      <c r="L28" s="92">
        <f>SUM(L26:L27)</f>
        <v>0</v>
      </c>
      <c r="M28" s="92">
        <f t="shared" ref="M28" si="14">SUM(M26:M27)</f>
        <v>0</v>
      </c>
      <c r="N28" s="92">
        <f>SUM(N26:N27)</f>
        <v>0</v>
      </c>
      <c r="O28" s="92">
        <f>SUM(O26:O27)</f>
        <v>63.305999999999997</v>
      </c>
      <c r="P28" s="92">
        <f t="shared" ref="P28:R28" si="15">SUM(P26:P27)</f>
        <v>61.471000000000004</v>
      </c>
      <c r="Q28" s="92">
        <f t="shared" si="15"/>
        <v>75.147000000000006</v>
      </c>
      <c r="R28" s="92">
        <f t="shared" si="15"/>
        <v>0</v>
      </c>
      <c r="S28" s="92">
        <f>SUM(S26:S27)</f>
        <v>199.92399999999998</v>
      </c>
      <c r="T28" s="153"/>
    </row>
    <row r="29" spans="1:20" ht="18.75" x14ac:dyDescent="0.3">
      <c r="A29" s="18"/>
      <c r="B29" s="21" t="s">
        <v>245</v>
      </c>
      <c r="C29" s="2">
        <v>6</v>
      </c>
      <c r="D29" s="18"/>
      <c r="E29" s="97">
        <v>1</v>
      </c>
      <c r="F29" s="18"/>
      <c r="G29" s="18"/>
      <c r="H29" s="18"/>
      <c r="I29" s="91"/>
      <c r="J29" s="91"/>
      <c r="K29" s="91"/>
      <c r="L29" s="92">
        <f>L12+L15+L18+L22+L25+L28</f>
        <v>0</v>
      </c>
      <c r="M29" s="92">
        <f t="shared" ref="M29:N29" si="16">M12+M15+M18+M22+M25+M28</f>
        <v>0</v>
      </c>
      <c r="N29" s="92">
        <f t="shared" si="16"/>
        <v>0</v>
      </c>
      <c r="O29" s="92">
        <f>O12+O15+O18+O22+O25+O28</f>
        <v>430.69299999999998</v>
      </c>
      <c r="P29" s="92">
        <f t="shared" ref="P29:R29" si="17">P12+P15+P18+P22+P25+P28</f>
        <v>447.26700000000005</v>
      </c>
      <c r="Q29" s="92">
        <f t="shared" si="17"/>
        <v>476.56299999999999</v>
      </c>
      <c r="R29" s="92">
        <f t="shared" si="17"/>
        <v>0</v>
      </c>
      <c r="S29" s="92">
        <f>S12+S15+S18+S22+S25+S28</f>
        <v>1354.5230000000001</v>
      </c>
      <c r="T29" s="18"/>
    </row>
    <row r="30" spans="1:20" ht="18.75" x14ac:dyDescent="0.25">
      <c r="A30" s="183">
        <v>2</v>
      </c>
      <c r="B30" s="184" t="s">
        <v>246</v>
      </c>
      <c r="C30" s="161" t="s">
        <v>233</v>
      </c>
      <c r="D30" s="161" t="s">
        <v>234</v>
      </c>
      <c r="E30" s="161" t="s">
        <v>247</v>
      </c>
      <c r="F30" s="161" t="s">
        <v>248</v>
      </c>
      <c r="G30" s="161" t="s">
        <v>249</v>
      </c>
      <c r="H30" s="161" t="s">
        <v>250</v>
      </c>
      <c r="I30" s="124" t="s">
        <v>238</v>
      </c>
      <c r="J30" s="102" t="s">
        <v>212</v>
      </c>
      <c r="K30" s="102" t="s">
        <v>33</v>
      </c>
      <c r="L30" s="65"/>
      <c r="M30" s="65"/>
      <c r="N30" s="65"/>
      <c r="O30" s="65">
        <v>218.29400000000001</v>
      </c>
      <c r="P30" s="65">
        <v>191.267</v>
      </c>
      <c r="Q30" s="65">
        <v>1104.075</v>
      </c>
      <c r="R30" s="65"/>
      <c r="S30" s="87">
        <f t="shared" ref="S30:S56" si="18">L30+M30+N30+O30+P30+Q30+R30</f>
        <v>1513.636</v>
      </c>
      <c r="T30" s="161" t="s">
        <v>251</v>
      </c>
    </row>
    <row r="31" spans="1:20" ht="18.75" x14ac:dyDescent="0.25">
      <c r="A31" s="183"/>
      <c r="B31" s="184"/>
      <c r="C31" s="161"/>
      <c r="D31" s="161"/>
      <c r="E31" s="161"/>
      <c r="F31" s="161"/>
      <c r="G31" s="161"/>
      <c r="H31" s="161"/>
      <c r="I31" s="124" t="s">
        <v>238</v>
      </c>
      <c r="J31" s="102" t="s">
        <v>212</v>
      </c>
      <c r="K31" s="102" t="s">
        <v>34</v>
      </c>
      <c r="L31" s="65"/>
      <c r="M31" s="65"/>
      <c r="N31" s="65"/>
      <c r="O31" s="65">
        <v>169.05500000000001</v>
      </c>
      <c r="P31" s="65"/>
      <c r="Q31" s="65">
        <v>24.585999999999999</v>
      </c>
      <c r="R31" s="65"/>
      <c r="S31" s="87">
        <f t="shared" si="18"/>
        <v>193.64100000000002</v>
      </c>
      <c r="T31" s="161"/>
    </row>
    <row r="32" spans="1:20" ht="18.75" x14ac:dyDescent="0.25">
      <c r="A32" s="183"/>
      <c r="B32" s="184"/>
      <c r="C32" s="161"/>
      <c r="D32" s="161"/>
      <c r="E32" s="161"/>
      <c r="F32" s="161"/>
      <c r="G32" s="161"/>
      <c r="H32" s="161"/>
      <c r="I32" s="124" t="s">
        <v>238</v>
      </c>
      <c r="J32" s="102" t="s">
        <v>212</v>
      </c>
      <c r="K32" s="102" t="s">
        <v>47</v>
      </c>
      <c r="L32" s="65"/>
      <c r="M32" s="65"/>
      <c r="N32" s="65"/>
      <c r="O32" s="65"/>
      <c r="P32" s="65">
        <v>117.60899999999999</v>
      </c>
      <c r="Q32" s="65">
        <v>946.45500000000004</v>
      </c>
      <c r="R32" s="65"/>
      <c r="S32" s="87">
        <f t="shared" si="18"/>
        <v>1064.0640000000001</v>
      </c>
      <c r="T32" s="161"/>
    </row>
    <row r="33" spans="1:20" ht="18.75" x14ac:dyDescent="0.25">
      <c r="A33" s="183"/>
      <c r="B33" s="184"/>
      <c r="C33" s="161"/>
      <c r="D33" s="161"/>
      <c r="E33" s="161"/>
      <c r="F33" s="161"/>
      <c r="G33" s="161"/>
      <c r="H33" s="161"/>
      <c r="I33" s="124" t="s">
        <v>238</v>
      </c>
      <c r="J33" s="102" t="s">
        <v>212</v>
      </c>
      <c r="K33" s="102" t="s">
        <v>37</v>
      </c>
      <c r="L33" s="65"/>
      <c r="M33" s="65"/>
      <c r="N33" s="65"/>
      <c r="O33" s="65"/>
      <c r="P33" s="65">
        <v>2774.6019999999999</v>
      </c>
      <c r="Q33" s="65">
        <v>1498.971</v>
      </c>
      <c r="R33" s="65"/>
      <c r="S33" s="87">
        <f t="shared" si="18"/>
        <v>4273.5730000000003</v>
      </c>
      <c r="T33" s="161"/>
    </row>
    <row r="34" spans="1:20" ht="18.75" x14ac:dyDescent="0.25">
      <c r="A34" s="183"/>
      <c r="B34" s="184"/>
      <c r="C34" s="161"/>
      <c r="D34" s="161"/>
      <c r="E34" s="161"/>
      <c r="F34" s="161"/>
      <c r="G34" s="161"/>
      <c r="H34" s="161"/>
      <c r="I34" s="124" t="s">
        <v>238</v>
      </c>
      <c r="J34" s="102">
        <v>487</v>
      </c>
      <c r="K34" s="102" t="s">
        <v>83</v>
      </c>
      <c r="L34" s="65"/>
      <c r="M34" s="65"/>
      <c r="N34" s="65"/>
      <c r="O34" s="65"/>
      <c r="P34" s="65"/>
      <c r="Q34" s="65">
        <v>1037.249</v>
      </c>
      <c r="R34" s="65"/>
      <c r="S34" s="87">
        <f t="shared" si="18"/>
        <v>1037.249</v>
      </c>
      <c r="T34" s="161"/>
    </row>
    <row r="35" spans="1:20" ht="18.75" x14ac:dyDescent="0.25">
      <c r="A35" s="183"/>
      <c r="B35" s="184"/>
      <c r="C35" s="161"/>
      <c r="D35" s="161"/>
      <c r="E35" s="161"/>
      <c r="F35" s="161"/>
      <c r="G35" s="161"/>
      <c r="H35" s="161"/>
      <c r="I35" s="124" t="s">
        <v>238</v>
      </c>
      <c r="J35" s="102" t="s">
        <v>212</v>
      </c>
      <c r="K35" s="102" t="s">
        <v>103</v>
      </c>
      <c r="L35" s="65"/>
      <c r="M35" s="65"/>
      <c r="N35" s="65"/>
      <c r="O35" s="65">
        <v>344.101</v>
      </c>
      <c r="P35" s="65"/>
      <c r="Q35" s="65"/>
      <c r="R35" s="65"/>
      <c r="S35" s="87">
        <f t="shared" si="18"/>
        <v>344.101</v>
      </c>
      <c r="T35" s="161"/>
    </row>
    <row r="36" spans="1:20" ht="18.75" x14ac:dyDescent="0.25">
      <c r="A36" s="183"/>
      <c r="B36" s="184"/>
      <c r="C36" s="161"/>
      <c r="D36" s="161"/>
      <c r="E36" s="161"/>
      <c r="F36" s="161"/>
      <c r="G36" s="161"/>
      <c r="H36" s="161"/>
      <c r="I36" s="124" t="s">
        <v>238</v>
      </c>
      <c r="J36" s="102" t="s">
        <v>212</v>
      </c>
      <c r="K36" s="102" t="s">
        <v>54</v>
      </c>
      <c r="L36" s="65"/>
      <c r="M36" s="65"/>
      <c r="N36" s="65"/>
      <c r="O36" s="65">
        <v>0.28199999999999997</v>
      </c>
      <c r="P36" s="65"/>
      <c r="Q36" s="65"/>
      <c r="R36" s="65"/>
      <c r="S36" s="87">
        <f t="shared" si="18"/>
        <v>0.28199999999999997</v>
      </c>
      <c r="T36" s="161"/>
    </row>
    <row r="37" spans="1:20" ht="18.75" x14ac:dyDescent="0.25">
      <c r="A37" s="183"/>
      <c r="B37" s="184"/>
      <c r="C37" s="161"/>
      <c r="D37" s="161"/>
      <c r="E37" s="161"/>
      <c r="F37" s="161"/>
      <c r="G37" s="161"/>
      <c r="H37" s="161"/>
      <c r="I37" s="124" t="s">
        <v>238</v>
      </c>
      <c r="J37" s="102" t="s">
        <v>212</v>
      </c>
      <c r="K37" s="102" t="s">
        <v>101</v>
      </c>
      <c r="L37" s="65"/>
      <c r="M37" s="65"/>
      <c r="N37" s="65"/>
      <c r="O37" s="65">
        <v>86.796999999999997</v>
      </c>
      <c r="P37" s="65"/>
      <c r="Q37" s="65"/>
      <c r="R37" s="65"/>
      <c r="S37" s="87">
        <f t="shared" si="18"/>
        <v>86.796999999999997</v>
      </c>
      <c r="T37" s="161"/>
    </row>
    <row r="38" spans="1:20" ht="18.75" x14ac:dyDescent="0.25">
      <c r="A38" s="183"/>
      <c r="B38" s="184"/>
      <c r="C38" s="161"/>
      <c r="D38" s="161"/>
      <c r="E38" s="161"/>
      <c r="F38" s="161"/>
      <c r="G38" s="161"/>
      <c r="H38" s="161"/>
      <c r="I38" s="124" t="s">
        <v>238</v>
      </c>
      <c r="J38" s="102" t="s">
        <v>212</v>
      </c>
      <c r="K38" s="102" t="s">
        <v>104</v>
      </c>
      <c r="L38" s="65"/>
      <c r="M38" s="65"/>
      <c r="N38" s="65"/>
      <c r="O38" s="65"/>
      <c r="P38" s="65">
        <v>1987.5250000000001</v>
      </c>
      <c r="Q38" s="65">
        <v>5801.299</v>
      </c>
      <c r="R38" s="65"/>
      <c r="S38" s="87">
        <f t="shared" si="18"/>
        <v>7788.8240000000005</v>
      </c>
      <c r="T38" s="161"/>
    </row>
    <row r="39" spans="1:20" ht="18.75" x14ac:dyDescent="0.25">
      <c r="A39" s="183"/>
      <c r="B39" s="184"/>
      <c r="C39" s="161"/>
      <c r="D39" s="161"/>
      <c r="E39" s="161"/>
      <c r="F39" s="161"/>
      <c r="G39" s="161"/>
      <c r="H39" s="161"/>
      <c r="I39" s="124" t="s">
        <v>238</v>
      </c>
      <c r="J39" s="102" t="s">
        <v>212</v>
      </c>
      <c r="K39" s="102" t="s">
        <v>105</v>
      </c>
      <c r="L39" s="65"/>
      <c r="M39" s="65"/>
      <c r="N39" s="65"/>
      <c r="O39" s="65">
        <v>369.90199999999999</v>
      </c>
      <c r="P39" s="65"/>
      <c r="Q39" s="65"/>
      <c r="R39" s="65"/>
      <c r="S39" s="87">
        <f t="shared" si="18"/>
        <v>369.90199999999999</v>
      </c>
      <c r="T39" s="161"/>
    </row>
    <row r="40" spans="1:20" ht="18.75" x14ac:dyDescent="0.25">
      <c r="A40" s="183"/>
      <c r="B40" s="184"/>
      <c r="C40" s="161"/>
      <c r="D40" s="161"/>
      <c r="E40" s="161"/>
      <c r="F40" s="161"/>
      <c r="G40" s="161"/>
      <c r="H40" s="161"/>
      <c r="I40" s="124" t="s">
        <v>238</v>
      </c>
      <c r="J40" s="102" t="s">
        <v>212</v>
      </c>
      <c r="K40" s="102" t="s">
        <v>50</v>
      </c>
      <c r="L40" s="65"/>
      <c r="M40" s="65"/>
      <c r="N40" s="65"/>
      <c r="O40" s="65"/>
      <c r="P40" s="65">
        <v>260.73</v>
      </c>
      <c r="Q40" s="65">
        <v>625.60599999999999</v>
      </c>
      <c r="R40" s="65"/>
      <c r="S40" s="87">
        <f t="shared" si="18"/>
        <v>886.33600000000001</v>
      </c>
      <c r="T40" s="161"/>
    </row>
    <row r="41" spans="1:20" ht="18.75" x14ac:dyDescent="0.25">
      <c r="A41" s="183"/>
      <c r="B41" s="184"/>
      <c r="C41" s="161"/>
      <c r="D41" s="161"/>
      <c r="E41" s="161"/>
      <c r="F41" s="161"/>
      <c r="G41" s="161"/>
      <c r="H41" s="161"/>
      <c r="I41" s="124" t="s">
        <v>238</v>
      </c>
      <c r="J41" s="102" t="s">
        <v>212</v>
      </c>
      <c r="K41" s="102" t="s">
        <v>149</v>
      </c>
      <c r="L41" s="65"/>
      <c r="M41" s="65"/>
      <c r="N41" s="65"/>
      <c r="O41" s="65">
        <v>157.75399999999999</v>
      </c>
      <c r="P41" s="65"/>
      <c r="Q41" s="65"/>
      <c r="R41" s="65"/>
      <c r="S41" s="87">
        <f t="shared" si="18"/>
        <v>157.75399999999999</v>
      </c>
      <c r="T41" s="161"/>
    </row>
    <row r="42" spans="1:20" ht="18.75" x14ac:dyDescent="0.25">
      <c r="A42" s="183"/>
      <c r="B42" s="184"/>
      <c r="C42" s="161"/>
      <c r="D42" s="161"/>
      <c r="E42" s="161"/>
      <c r="F42" s="161"/>
      <c r="G42" s="161"/>
      <c r="H42" s="161"/>
      <c r="I42" s="124" t="s">
        <v>238</v>
      </c>
      <c r="J42" s="102" t="s">
        <v>212</v>
      </c>
      <c r="K42" s="102" t="s">
        <v>150</v>
      </c>
      <c r="L42" s="65"/>
      <c r="M42" s="65"/>
      <c r="N42" s="65"/>
      <c r="O42" s="65">
        <v>300</v>
      </c>
      <c r="P42" s="65"/>
      <c r="Q42" s="65"/>
      <c r="R42" s="65"/>
      <c r="S42" s="87">
        <f t="shared" si="18"/>
        <v>300</v>
      </c>
      <c r="T42" s="161"/>
    </row>
    <row r="43" spans="1:20" ht="18.75" x14ac:dyDescent="0.25">
      <c r="A43" s="183"/>
      <c r="B43" s="184"/>
      <c r="C43" s="161"/>
      <c r="D43" s="161"/>
      <c r="E43" s="161"/>
      <c r="F43" s="161"/>
      <c r="G43" s="161"/>
      <c r="H43" s="161"/>
      <c r="I43" s="124" t="s">
        <v>238</v>
      </c>
      <c r="J43" s="102" t="s">
        <v>212</v>
      </c>
      <c r="K43" s="102" t="s">
        <v>151</v>
      </c>
      <c r="L43" s="65"/>
      <c r="M43" s="65"/>
      <c r="N43" s="65"/>
      <c r="O43" s="65">
        <v>958.46299999999997</v>
      </c>
      <c r="P43" s="65"/>
      <c r="Q43" s="65"/>
      <c r="R43" s="65"/>
      <c r="S43" s="87">
        <f t="shared" si="18"/>
        <v>958.46299999999997</v>
      </c>
      <c r="T43" s="161"/>
    </row>
    <row r="44" spans="1:20" ht="18.75" x14ac:dyDescent="0.25">
      <c r="A44" s="183"/>
      <c r="B44" s="184"/>
      <c r="C44" s="161"/>
      <c r="D44" s="161"/>
      <c r="E44" s="161"/>
      <c r="F44" s="161"/>
      <c r="G44" s="161"/>
      <c r="H44" s="161"/>
      <c r="I44" s="124" t="s">
        <v>238</v>
      </c>
      <c r="J44" s="102" t="s">
        <v>212</v>
      </c>
      <c r="K44" s="102" t="s">
        <v>106</v>
      </c>
      <c r="L44" s="65"/>
      <c r="M44" s="65"/>
      <c r="N44" s="65"/>
      <c r="O44" s="65"/>
      <c r="P44" s="65">
        <v>120</v>
      </c>
      <c r="Q44" s="65">
        <v>78.44</v>
      </c>
      <c r="R44" s="65"/>
      <c r="S44" s="87">
        <f t="shared" si="18"/>
        <v>198.44</v>
      </c>
      <c r="T44" s="161"/>
    </row>
    <row r="45" spans="1:20" ht="18.75" x14ac:dyDescent="0.25">
      <c r="A45" s="183"/>
      <c r="B45" s="184"/>
      <c r="C45" s="161"/>
      <c r="D45" s="161"/>
      <c r="E45" s="161"/>
      <c r="F45" s="161"/>
      <c r="G45" s="161"/>
      <c r="H45" s="161"/>
      <c r="I45" s="124" t="s">
        <v>238</v>
      </c>
      <c r="J45" s="102" t="s">
        <v>212</v>
      </c>
      <c r="K45" s="102" t="s">
        <v>107</v>
      </c>
      <c r="L45" s="65"/>
      <c r="M45" s="65"/>
      <c r="N45" s="65"/>
      <c r="O45" s="65"/>
      <c r="P45" s="65">
        <v>239.54</v>
      </c>
      <c r="Q45" s="65">
        <v>303.988</v>
      </c>
      <c r="R45" s="65"/>
      <c r="S45" s="87">
        <f t="shared" si="18"/>
        <v>543.52800000000002</v>
      </c>
      <c r="T45" s="161"/>
    </row>
    <row r="46" spans="1:20" ht="18.75" x14ac:dyDescent="0.25">
      <c r="A46" s="183"/>
      <c r="B46" s="184"/>
      <c r="C46" s="161"/>
      <c r="D46" s="161"/>
      <c r="E46" s="161"/>
      <c r="F46" s="161"/>
      <c r="G46" s="161"/>
      <c r="H46" s="161"/>
      <c r="I46" s="124" t="s">
        <v>238</v>
      </c>
      <c r="J46" s="102" t="s">
        <v>212</v>
      </c>
      <c r="K46" s="102" t="s">
        <v>108</v>
      </c>
      <c r="L46" s="65"/>
      <c r="M46" s="65"/>
      <c r="N46" s="65"/>
      <c r="O46" s="65">
        <v>249.72800000000001</v>
      </c>
      <c r="P46" s="65"/>
      <c r="Q46" s="65"/>
      <c r="R46" s="65"/>
      <c r="S46" s="87">
        <f t="shared" si="18"/>
        <v>249.72800000000001</v>
      </c>
      <c r="T46" s="161"/>
    </row>
    <row r="47" spans="1:20" ht="18.75" x14ac:dyDescent="0.25">
      <c r="A47" s="183"/>
      <c r="B47" s="184"/>
      <c r="C47" s="161"/>
      <c r="D47" s="161"/>
      <c r="E47" s="161"/>
      <c r="F47" s="161"/>
      <c r="G47" s="161"/>
      <c r="H47" s="161"/>
      <c r="I47" s="124" t="s">
        <v>238</v>
      </c>
      <c r="J47" s="102" t="s">
        <v>212</v>
      </c>
      <c r="K47" s="102" t="s">
        <v>69</v>
      </c>
      <c r="L47" s="65"/>
      <c r="M47" s="65"/>
      <c r="N47" s="65"/>
      <c r="O47" s="65">
        <v>0.1</v>
      </c>
      <c r="P47" s="65">
        <v>1.5</v>
      </c>
      <c r="Q47" s="65">
        <v>1045.886</v>
      </c>
      <c r="R47" s="65"/>
      <c r="S47" s="87">
        <f t="shared" si="18"/>
        <v>1047.4859999999999</v>
      </c>
      <c r="T47" s="161"/>
    </row>
    <row r="48" spans="1:20" ht="18.75" x14ac:dyDescent="0.25">
      <c r="A48" s="183"/>
      <c r="B48" s="184"/>
      <c r="C48" s="161"/>
      <c r="D48" s="161"/>
      <c r="E48" s="161"/>
      <c r="F48" s="161"/>
      <c r="G48" s="161"/>
      <c r="H48" s="161"/>
      <c r="I48" s="124" t="s">
        <v>238</v>
      </c>
      <c r="J48" s="102">
        <v>487</v>
      </c>
      <c r="K48" s="102" t="s">
        <v>109</v>
      </c>
      <c r="L48" s="65"/>
      <c r="M48" s="65"/>
      <c r="N48" s="65"/>
      <c r="O48" s="65"/>
      <c r="P48" s="65"/>
      <c r="Q48" s="65">
        <v>13.2</v>
      </c>
      <c r="R48" s="65"/>
      <c r="S48" s="87">
        <f t="shared" si="18"/>
        <v>13.2</v>
      </c>
      <c r="T48" s="161"/>
    </row>
    <row r="49" spans="1:20" ht="18.75" x14ac:dyDescent="0.25">
      <c r="A49" s="183"/>
      <c r="B49" s="184"/>
      <c r="C49" s="161"/>
      <c r="D49" s="161"/>
      <c r="E49" s="161"/>
      <c r="F49" s="161"/>
      <c r="G49" s="161"/>
      <c r="H49" s="161"/>
      <c r="I49" s="124" t="s">
        <v>238</v>
      </c>
      <c r="J49" s="102" t="s">
        <v>212</v>
      </c>
      <c r="K49" s="102" t="s">
        <v>110</v>
      </c>
      <c r="L49" s="65"/>
      <c r="M49" s="65"/>
      <c r="N49" s="65"/>
      <c r="O49" s="65">
        <v>158.755</v>
      </c>
      <c r="P49" s="65">
        <v>831.14400000000001</v>
      </c>
      <c r="Q49" s="65">
        <v>307.661</v>
      </c>
      <c r="R49" s="65"/>
      <c r="S49" s="87">
        <f t="shared" si="18"/>
        <v>1297.56</v>
      </c>
      <c r="T49" s="161"/>
    </row>
    <row r="50" spans="1:20" ht="18.75" x14ac:dyDescent="0.25">
      <c r="A50" s="183"/>
      <c r="B50" s="184"/>
      <c r="C50" s="161"/>
      <c r="D50" s="161"/>
      <c r="E50" s="161"/>
      <c r="F50" s="161"/>
      <c r="G50" s="161"/>
      <c r="H50" s="161"/>
      <c r="I50" s="124" t="s">
        <v>238</v>
      </c>
      <c r="J50" s="102" t="s">
        <v>212</v>
      </c>
      <c r="K50" s="102" t="s">
        <v>111</v>
      </c>
      <c r="L50" s="65"/>
      <c r="M50" s="65"/>
      <c r="N50" s="65"/>
      <c r="O50" s="65">
        <v>480.298</v>
      </c>
      <c r="P50" s="65"/>
      <c r="Q50" s="65">
        <v>124.92100000000001</v>
      </c>
      <c r="R50" s="65"/>
      <c r="S50" s="87">
        <f t="shared" si="18"/>
        <v>605.21900000000005</v>
      </c>
      <c r="T50" s="161"/>
    </row>
    <row r="51" spans="1:20" ht="18.75" x14ac:dyDescent="0.25">
      <c r="A51" s="183"/>
      <c r="B51" s="184"/>
      <c r="C51" s="161"/>
      <c r="D51" s="161"/>
      <c r="E51" s="161"/>
      <c r="F51" s="161"/>
      <c r="G51" s="161"/>
      <c r="H51" s="161"/>
      <c r="I51" s="124" t="s">
        <v>238</v>
      </c>
      <c r="J51" s="102" t="s">
        <v>212</v>
      </c>
      <c r="K51" s="102" t="s">
        <v>152</v>
      </c>
      <c r="L51" s="65"/>
      <c r="M51" s="65"/>
      <c r="N51" s="65"/>
      <c r="O51" s="65">
        <v>827.13900000000001</v>
      </c>
      <c r="P51" s="65"/>
      <c r="Q51" s="65"/>
      <c r="R51" s="65"/>
      <c r="S51" s="87">
        <f t="shared" si="18"/>
        <v>827.13900000000001</v>
      </c>
      <c r="T51" s="161"/>
    </row>
    <row r="52" spans="1:20" ht="18.75" x14ac:dyDescent="0.25">
      <c r="A52" s="183"/>
      <c r="B52" s="184"/>
      <c r="C52" s="161"/>
      <c r="D52" s="161"/>
      <c r="E52" s="161"/>
      <c r="F52" s="161"/>
      <c r="G52" s="161"/>
      <c r="H52" s="161"/>
      <c r="I52" s="124" t="s">
        <v>238</v>
      </c>
      <c r="J52" s="102" t="s">
        <v>212</v>
      </c>
      <c r="K52" s="102" t="s">
        <v>112</v>
      </c>
      <c r="L52" s="65"/>
      <c r="M52" s="65"/>
      <c r="N52" s="65"/>
      <c r="O52" s="65">
        <v>539.65800000000002</v>
      </c>
      <c r="P52" s="65">
        <v>452.00099999999998</v>
      </c>
      <c r="Q52" s="65">
        <v>14.911</v>
      </c>
      <c r="R52" s="65"/>
      <c r="S52" s="87">
        <f t="shared" si="18"/>
        <v>1006.5699999999999</v>
      </c>
      <c r="T52" s="161"/>
    </row>
    <row r="53" spans="1:20" ht="18.75" x14ac:dyDescent="0.25">
      <c r="A53" s="183"/>
      <c r="B53" s="184"/>
      <c r="C53" s="161"/>
      <c r="D53" s="161"/>
      <c r="E53" s="161"/>
      <c r="F53" s="161"/>
      <c r="G53" s="161"/>
      <c r="H53" s="161"/>
      <c r="I53" s="124" t="s">
        <v>238</v>
      </c>
      <c r="J53" s="102" t="s">
        <v>212</v>
      </c>
      <c r="K53" s="102" t="s">
        <v>102</v>
      </c>
      <c r="L53" s="65"/>
      <c r="M53" s="65"/>
      <c r="N53" s="65"/>
      <c r="O53" s="65">
        <v>63.956000000000003</v>
      </c>
      <c r="P53" s="65">
        <v>129.34399999999999</v>
      </c>
      <c r="Q53" s="65"/>
      <c r="R53" s="65"/>
      <c r="S53" s="87">
        <f t="shared" si="18"/>
        <v>193.3</v>
      </c>
      <c r="T53" s="161"/>
    </row>
    <row r="54" spans="1:20" ht="18.75" x14ac:dyDescent="0.25">
      <c r="A54" s="183"/>
      <c r="B54" s="184"/>
      <c r="C54" s="161"/>
      <c r="D54" s="161"/>
      <c r="E54" s="161"/>
      <c r="F54" s="161"/>
      <c r="G54" s="161"/>
      <c r="H54" s="161"/>
      <c r="I54" s="124" t="s">
        <v>252</v>
      </c>
      <c r="J54" s="102" t="s">
        <v>212</v>
      </c>
      <c r="K54" s="102" t="s">
        <v>43</v>
      </c>
      <c r="L54" s="65"/>
      <c r="M54" s="65"/>
      <c r="N54" s="65"/>
      <c r="O54" s="65">
        <v>117.36499999999999</v>
      </c>
      <c r="P54" s="65"/>
      <c r="Q54" s="65"/>
      <c r="R54" s="65"/>
      <c r="S54" s="87">
        <f t="shared" si="18"/>
        <v>117.36499999999999</v>
      </c>
      <c r="T54" s="161"/>
    </row>
    <row r="55" spans="1:20" ht="18.75" x14ac:dyDescent="0.25">
      <c r="A55" s="183"/>
      <c r="B55" s="184"/>
      <c r="C55" s="161"/>
      <c r="D55" s="161"/>
      <c r="E55" s="161"/>
      <c r="F55" s="161"/>
      <c r="G55" s="161"/>
      <c r="H55" s="161"/>
      <c r="I55" s="124" t="s">
        <v>238</v>
      </c>
      <c r="J55" s="102" t="s">
        <v>212</v>
      </c>
      <c r="K55" s="102" t="s">
        <v>113</v>
      </c>
      <c r="L55" s="65"/>
      <c r="M55" s="65"/>
      <c r="N55" s="65"/>
      <c r="O55" s="65">
        <v>1914.3019999999999</v>
      </c>
      <c r="P55" s="65">
        <v>462.38600000000002</v>
      </c>
      <c r="Q55" s="65">
        <v>1270.6099999999999</v>
      </c>
      <c r="R55" s="65"/>
      <c r="S55" s="87">
        <f t="shared" si="18"/>
        <v>3647.2979999999998</v>
      </c>
      <c r="T55" s="161"/>
    </row>
    <row r="56" spans="1:20" ht="18.75" x14ac:dyDescent="0.25">
      <c r="A56" s="183"/>
      <c r="B56" s="184"/>
      <c r="C56" s="161"/>
      <c r="D56" s="161"/>
      <c r="E56" s="161"/>
      <c r="F56" s="161"/>
      <c r="G56" s="161"/>
      <c r="H56" s="161"/>
      <c r="I56" s="124" t="s">
        <v>252</v>
      </c>
      <c r="J56" s="102" t="s">
        <v>212</v>
      </c>
      <c r="K56" s="102" t="s">
        <v>114</v>
      </c>
      <c r="L56" s="65"/>
      <c r="M56" s="65"/>
      <c r="N56" s="65"/>
      <c r="O56" s="65">
        <v>3479</v>
      </c>
      <c r="P56" s="65"/>
      <c r="Q56" s="65"/>
      <c r="R56" s="65"/>
      <c r="S56" s="87">
        <f t="shared" si="18"/>
        <v>3479</v>
      </c>
      <c r="T56" s="161"/>
    </row>
    <row r="57" spans="1:20" ht="18.75" x14ac:dyDescent="0.25">
      <c r="A57" s="183"/>
      <c r="B57" s="185"/>
      <c r="C57" s="161"/>
      <c r="D57" s="161"/>
      <c r="E57" s="161"/>
      <c r="F57" s="161"/>
      <c r="G57" s="161"/>
      <c r="H57" s="161"/>
      <c r="I57" s="124" t="s">
        <v>238</v>
      </c>
      <c r="J57" s="102">
        <v>487</v>
      </c>
      <c r="K57" s="102" t="s">
        <v>45</v>
      </c>
      <c r="L57" s="65"/>
      <c r="M57" s="65"/>
      <c r="N57" s="65"/>
      <c r="O57" s="65"/>
      <c r="P57" s="65"/>
      <c r="Q57" s="65">
        <v>24.6</v>
      </c>
      <c r="R57" s="65"/>
      <c r="S57" s="87">
        <f>L57+M57+N57+O57+P57+Q57+R57</f>
        <v>24.6</v>
      </c>
      <c r="T57" s="161"/>
    </row>
    <row r="58" spans="1:20" ht="18.75" x14ac:dyDescent="0.25">
      <c r="A58" s="183"/>
      <c r="B58" s="84"/>
      <c r="C58" s="161"/>
      <c r="D58" s="161"/>
      <c r="E58" s="161"/>
      <c r="F58" s="161"/>
      <c r="G58" s="161"/>
      <c r="H58" s="161"/>
      <c r="I58" s="36"/>
      <c r="J58" s="36"/>
      <c r="K58" s="37"/>
      <c r="L58" s="73">
        <f t="shared" ref="L58:S58" si="19">SUM(L30:L57)</f>
        <v>0</v>
      </c>
      <c r="M58" s="73">
        <f t="shared" si="19"/>
        <v>0</v>
      </c>
      <c r="N58" s="73">
        <f t="shared" si="19"/>
        <v>0</v>
      </c>
      <c r="O58" s="73">
        <f t="shared" si="19"/>
        <v>10434.949000000001</v>
      </c>
      <c r="P58" s="73">
        <f t="shared" si="19"/>
        <v>7567.648000000001</v>
      </c>
      <c r="Q58" s="73">
        <f t="shared" si="19"/>
        <v>14222.458000000002</v>
      </c>
      <c r="R58" s="73">
        <f t="shared" si="19"/>
        <v>0</v>
      </c>
      <c r="S58" s="73">
        <f t="shared" si="19"/>
        <v>32225.054999999997</v>
      </c>
      <c r="T58" s="161"/>
    </row>
    <row r="59" spans="1:20" ht="18.75" x14ac:dyDescent="0.25">
      <c r="A59" s="24"/>
      <c r="B59" s="53" t="s">
        <v>245</v>
      </c>
      <c r="C59" s="24">
        <v>1</v>
      </c>
      <c r="D59" s="24"/>
      <c r="E59" s="98">
        <v>1</v>
      </c>
      <c r="F59" s="25"/>
      <c r="G59" s="25"/>
      <c r="H59" s="25"/>
      <c r="I59" s="24"/>
      <c r="J59" s="26"/>
      <c r="K59" s="26"/>
      <c r="L59" s="27">
        <f>L58</f>
        <v>0</v>
      </c>
      <c r="M59" s="27">
        <f>M58</f>
        <v>0</v>
      </c>
      <c r="N59" s="27">
        <f>N58</f>
        <v>0</v>
      </c>
      <c r="O59" s="27">
        <f t="shared" ref="O59:S59" si="20">O58</f>
        <v>10434.949000000001</v>
      </c>
      <c r="P59" s="27">
        <f t="shared" si="20"/>
        <v>7567.648000000001</v>
      </c>
      <c r="Q59" s="27">
        <f t="shared" si="20"/>
        <v>14222.458000000002</v>
      </c>
      <c r="R59" s="27">
        <f t="shared" si="20"/>
        <v>0</v>
      </c>
      <c r="S59" s="27">
        <f t="shared" si="20"/>
        <v>32225.054999999997</v>
      </c>
      <c r="T59" s="24"/>
    </row>
    <row r="60" spans="1:20" ht="18.75" customHeight="1" x14ac:dyDescent="0.25">
      <c r="A60" s="150">
        <v>3</v>
      </c>
      <c r="B60" s="201" t="s">
        <v>253</v>
      </c>
      <c r="C60" s="133" t="s">
        <v>233</v>
      </c>
      <c r="D60" s="133" t="s">
        <v>254</v>
      </c>
      <c r="E60" s="160" t="s">
        <v>255</v>
      </c>
      <c r="F60" s="192" t="s">
        <v>248</v>
      </c>
      <c r="G60" s="205" t="s">
        <v>256</v>
      </c>
      <c r="H60" s="205" t="s">
        <v>257</v>
      </c>
      <c r="I60" s="124" t="s">
        <v>238</v>
      </c>
      <c r="J60" s="67" t="s">
        <v>23</v>
      </c>
      <c r="K60" s="67" t="s">
        <v>24</v>
      </c>
      <c r="L60" s="123"/>
      <c r="M60" s="123"/>
      <c r="N60" s="123"/>
      <c r="O60" s="123">
        <v>65.555000000000007</v>
      </c>
      <c r="P60" s="123">
        <v>1518.3527999999999</v>
      </c>
      <c r="Q60" s="123">
        <v>110.08450000000001</v>
      </c>
      <c r="R60" s="123"/>
      <c r="S60" s="87">
        <f>L60+M60+N60+O60+P60+Q60+R60</f>
        <v>1693.9922999999999</v>
      </c>
      <c r="T60" s="150" t="s">
        <v>258</v>
      </c>
    </row>
    <row r="61" spans="1:20" ht="18.75" x14ac:dyDescent="0.25">
      <c r="A61" s="151"/>
      <c r="B61" s="202"/>
      <c r="C61" s="134"/>
      <c r="D61" s="134"/>
      <c r="E61" s="161"/>
      <c r="F61" s="193"/>
      <c r="G61" s="206"/>
      <c r="H61" s="206"/>
      <c r="I61" s="124" t="s">
        <v>252</v>
      </c>
      <c r="J61" s="67" t="s">
        <v>23</v>
      </c>
      <c r="K61" s="67" t="s">
        <v>25</v>
      </c>
      <c r="L61" s="123"/>
      <c r="M61" s="123"/>
      <c r="N61" s="123"/>
      <c r="O61" s="123">
        <v>590.02</v>
      </c>
      <c r="P61" s="123"/>
      <c r="Q61" s="123">
        <v>0</v>
      </c>
      <c r="R61" s="123"/>
      <c r="S61" s="87">
        <f>L61+M61+N61+O61+P61+Q61+R61</f>
        <v>590.02</v>
      </c>
      <c r="T61" s="151"/>
    </row>
    <row r="62" spans="1:20" ht="18.75" x14ac:dyDescent="0.25">
      <c r="A62" s="151"/>
      <c r="B62" s="202"/>
      <c r="C62" s="134"/>
      <c r="D62" s="134"/>
      <c r="E62" s="161"/>
      <c r="F62" s="193"/>
      <c r="G62" s="206"/>
      <c r="H62" s="206"/>
      <c r="I62" s="124" t="s">
        <v>238</v>
      </c>
      <c r="J62" s="67" t="s">
        <v>23</v>
      </c>
      <c r="K62" s="67" t="s">
        <v>26</v>
      </c>
      <c r="L62" s="123"/>
      <c r="M62" s="123"/>
      <c r="N62" s="123"/>
      <c r="O62" s="123"/>
      <c r="P62" s="123"/>
      <c r="Q62" s="123">
        <v>520.20699999999999</v>
      </c>
      <c r="R62" s="123"/>
      <c r="S62" s="87">
        <f>L62+M62+N62+O62+P62+Q62+R62</f>
        <v>520.20699999999999</v>
      </c>
      <c r="T62" s="151"/>
    </row>
    <row r="63" spans="1:20" ht="18.75" x14ac:dyDescent="0.25">
      <c r="A63" s="151"/>
      <c r="B63" s="202"/>
      <c r="C63" s="134"/>
      <c r="D63" s="134"/>
      <c r="E63" s="161"/>
      <c r="F63" s="193"/>
      <c r="G63" s="206"/>
      <c r="H63" s="206"/>
      <c r="I63" s="67" t="s">
        <v>19</v>
      </c>
      <c r="J63" s="67" t="s">
        <v>23</v>
      </c>
      <c r="K63" s="67" t="s">
        <v>27</v>
      </c>
      <c r="L63" s="123"/>
      <c r="M63" s="123"/>
      <c r="N63" s="123"/>
      <c r="O63" s="123"/>
      <c r="P63" s="123">
        <v>1806.998</v>
      </c>
      <c r="Q63" s="123"/>
      <c r="R63" s="123"/>
      <c r="S63" s="87">
        <f>L63+M63+N63+O63+P63+Q63+R63</f>
        <v>1806.998</v>
      </c>
      <c r="T63" s="151"/>
    </row>
    <row r="64" spans="1:20" ht="18.75" x14ac:dyDescent="0.25">
      <c r="A64" s="151"/>
      <c r="B64" s="203"/>
      <c r="C64" s="134"/>
      <c r="D64" s="134"/>
      <c r="E64" s="161"/>
      <c r="F64" s="193"/>
      <c r="G64" s="206"/>
      <c r="H64" s="206"/>
      <c r="I64" s="67" t="s">
        <v>259</v>
      </c>
      <c r="J64" s="67" t="s">
        <v>23</v>
      </c>
      <c r="K64" s="67"/>
      <c r="L64" s="123"/>
      <c r="M64" s="123"/>
      <c r="N64" s="123"/>
      <c r="O64" s="123"/>
      <c r="P64" s="123"/>
      <c r="Q64" s="123">
        <v>63.665700000000001</v>
      </c>
      <c r="R64" s="123">
        <v>17.7563</v>
      </c>
      <c r="S64" s="87">
        <f>L64+M64+N64+O64+P64+Q64+R64</f>
        <v>81.421999999999997</v>
      </c>
      <c r="T64" s="151"/>
    </row>
    <row r="65" spans="1:20" ht="18.75" x14ac:dyDescent="0.25">
      <c r="A65" s="151"/>
      <c r="B65" s="128"/>
      <c r="C65" s="134"/>
      <c r="D65" s="134"/>
      <c r="E65" s="161"/>
      <c r="F65" s="193"/>
      <c r="G65" s="206"/>
      <c r="H65" s="206"/>
      <c r="I65" s="4"/>
      <c r="J65" s="4"/>
      <c r="K65" s="4"/>
      <c r="L65" s="1">
        <f t="shared" ref="L65:S65" si="21">SUM(L60:L64)</f>
        <v>0</v>
      </c>
      <c r="M65" s="1">
        <f t="shared" si="21"/>
        <v>0</v>
      </c>
      <c r="N65" s="1">
        <f t="shared" si="21"/>
        <v>0</v>
      </c>
      <c r="O65" s="1">
        <f t="shared" si="21"/>
        <v>655.57500000000005</v>
      </c>
      <c r="P65" s="1">
        <f t="shared" si="21"/>
        <v>3325.3508000000002</v>
      </c>
      <c r="Q65" s="1">
        <f t="shared" si="21"/>
        <v>693.95720000000006</v>
      </c>
      <c r="R65" s="1">
        <f t="shared" si="21"/>
        <v>17.7563</v>
      </c>
      <c r="S65" s="1">
        <f t="shared" si="21"/>
        <v>4692.6392999999998</v>
      </c>
      <c r="T65" s="151"/>
    </row>
    <row r="66" spans="1:20" ht="37.5" customHeight="1" x14ac:dyDescent="0.25">
      <c r="A66" s="151"/>
      <c r="B66" s="129" t="s">
        <v>260</v>
      </c>
      <c r="C66" s="134"/>
      <c r="D66" s="134"/>
      <c r="E66" s="161"/>
      <c r="F66" s="193"/>
      <c r="G66" s="206"/>
      <c r="H66" s="206"/>
      <c r="I66" s="124" t="s">
        <v>252</v>
      </c>
      <c r="J66" s="67" t="s">
        <v>20</v>
      </c>
      <c r="K66" s="67" t="s">
        <v>21</v>
      </c>
      <c r="L66" s="123"/>
      <c r="M66" s="123"/>
      <c r="N66" s="123"/>
      <c r="O66" s="123">
        <v>599.35730000000001</v>
      </c>
      <c r="P66" s="123"/>
      <c r="Q66" s="123"/>
      <c r="R66" s="123"/>
      <c r="S66" s="87">
        <f>L66+M66+N66+O66+P66+Q66+R66</f>
        <v>599.35730000000001</v>
      </c>
      <c r="T66" s="151"/>
    </row>
    <row r="67" spans="1:20" ht="18.75" x14ac:dyDescent="0.25">
      <c r="A67" s="151"/>
      <c r="B67" s="3"/>
      <c r="C67" s="134"/>
      <c r="D67" s="134"/>
      <c r="E67" s="161"/>
      <c r="F67" s="193"/>
      <c r="G67" s="206"/>
      <c r="H67" s="206"/>
      <c r="I67" s="4"/>
      <c r="J67" s="4"/>
      <c r="K67" s="4"/>
      <c r="L67" s="1">
        <f t="shared" ref="L67:N67" si="22">SUM(L66:L66)</f>
        <v>0</v>
      </c>
      <c r="M67" s="1">
        <f t="shared" si="22"/>
        <v>0</v>
      </c>
      <c r="N67" s="1">
        <f t="shared" si="22"/>
        <v>0</v>
      </c>
      <c r="O67" s="1">
        <f>SUM(O66:O66)</f>
        <v>599.35730000000001</v>
      </c>
      <c r="P67" s="1">
        <f t="shared" ref="P67:R67" si="23">SUM(P66:P66)</f>
        <v>0</v>
      </c>
      <c r="Q67" s="1">
        <f t="shared" si="23"/>
        <v>0</v>
      </c>
      <c r="R67" s="1">
        <f t="shared" si="23"/>
        <v>0</v>
      </c>
      <c r="S67" s="1">
        <f>SUM(S66:S66)</f>
        <v>599.35730000000001</v>
      </c>
      <c r="T67" s="151"/>
    </row>
    <row r="68" spans="1:20" ht="56.25" x14ac:dyDescent="0.25">
      <c r="A68" s="151"/>
      <c r="B68" s="130" t="s">
        <v>261</v>
      </c>
      <c r="C68" s="134"/>
      <c r="D68" s="134"/>
      <c r="E68" s="161"/>
      <c r="F68" s="193"/>
      <c r="G68" s="206"/>
      <c r="H68" s="206"/>
      <c r="I68" s="124"/>
      <c r="J68" s="67"/>
      <c r="K68" s="67"/>
      <c r="L68" s="123"/>
      <c r="M68" s="123"/>
      <c r="N68" s="123"/>
      <c r="O68" s="123"/>
      <c r="P68" s="123"/>
      <c r="Q68" s="123"/>
      <c r="R68" s="70"/>
      <c r="S68" s="87">
        <f>L68+M68+N68+O68+P68+Q68+R68</f>
        <v>0</v>
      </c>
      <c r="T68" s="151"/>
    </row>
    <row r="69" spans="1:20" ht="18.75" x14ac:dyDescent="0.25">
      <c r="A69" s="151"/>
      <c r="B69" s="131"/>
      <c r="C69" s="135"/>
      <c r="D69" s="135"/>
      <c r="E69" s="162"/>
      <c r="F69" s="194"/>
      <c r="G69" s="207"/>
      <c r="H69" s="207"/>
      <c r="I69" s="4"/>
      <c r="J69" s="4"/>
      <c r="K69" s="4"/>
      <c r="L69" s="1">
        <f t="shared" ref="L69:N69" si="24">L68</f>
        <v>0</v>
      </c>
      <c r="M69" s="1">
        <f t="shared" si="24"/>
        <v>0</v>
      </c>
      <c r="N69" s="1">
        <f t="shared" si="24"/>
        <v>0</v>
      </c>
      <c r="O69" s="1">
        <f>O68</f>
        <v>0</v>
      </c>
      <c r="P69" s="1">
        <f t="shared" ref="P69:R69" si="25">P68</f>
        <v>0</v>
      </c>
      <c r="Q69" s="1">
        <f t="shared" si="25"/>
        <v>0</v>
      </c>
      <c r="R69" s="1">
        <f t="shared" si="25"/>
        <v>0</v>
      </c>
      <c r="S69" s="1">
        <f>S68</f>
        <v>0</v>
      </c>
      <c r="T69" s="151"/>
    </row>
    <row r="70" spans="1:20" ht="18.75" x14ac:dyDescent="0.25">
      <c r="A70" s="152"/>
      <c r="B70" s="3" t="s">
        <v>245</v>
      </c>
      <c r="C70" s="2">
        <v>3</v>
      </c>
      <c r="D70" s="20"/>
      <c r="E70" s="99">
        <v>1</v>
      </c>
      <c r="F70" s="44"/>
      <c r="G70" s="32"/>
      <c r="H70" s="32"/>
      <c r="I70" s="4"/>
      <c r="J70" s="4"/>
      <c r="K70" s="4"/>
      <c r="L70" s="1">
        <f t="shared" ref="L70:S70" si="26">L67+L65+L69</f>
        <v>0</v>
      </c>
      <c r="M70" s="1">
        <f t="shared" si="26"/>
        <v>0</v>
      </c>
      <c r="N70" s="1">
        <f t="shared" si="26"/>
        <v>0</v>
      </c>
      <c r="O70" s="1">
        <f t="shared" si="26"/>
        <v>1254.9322999999999</v>
      </c>
      <c r="P70" s="1">
        <f t="shared" si="26"/>
        <v>3325.3508000000002</v>
      </c>
      <c r="Q70" s="1">
        <f t="shared" si="26"/>
        <v>693.95720000000006</v>
      </c>
      <c r="R70" s="1">
        <f t="shared" si="26"/>
        <v>17.7563</v>
      </c>
      <c r="S70" s="1">
        <f t="shared" si="26"/>
        <v>5291.9965999999995</v>
      </c>
      <c r="T70" s="152"/>
    </row>
    <row r="71" spans="1:20" ht="18.75" x14ac:dyDescent="0.3">
      <c r="A71" s="18"/>
      <c r="B71" s="21" t="s">
        <v>262</v>
      </c>
      <c r="C71" s="35">
        <f>C29+C59+C70</f>
        <v>10</v>
      </c>
      <c r="D71" s="35"/>
      <c r="E71" s="100">
        <f>E29+E59+E70</f>
        <v>3</v>
      </c>
      <c r="F71" s="18"/>
      <c r="G71" s="18"/>
      <c r="H71" s="18"/>
      <c r="I71" s="18"/>
      <c r="J71" s="18"/>
      <c r="K71" s="18"/>
      <c r="L71" s="45">
        <f t="shared" ref="L71:S71" si="27">L29+L59+L70</f>
        <v>0</v>
      </c>
      <c r="M71" s="45">
        <f t="shared" si="27"/>
        <v>0</v>
      </c>
      <c r="N71" s="45">
        <f t="shared" si="27"/>
        <v>0</v>
      </c>
      <c r="O71" s="45">
        <f t="shared" si="27"/>
        <v>12120.5743</v>
      </c>
      <c r="P71" s="45">
        <f t="shared" si="27"/>
        <v>11340.265800000001</v>
      </c>
      <c r="Q71" s="45">
        <f t="shared" si="27"/>
        <v>15392.978200000003</v>
      </c>
      <c r="R71" s="45">
        <f t="shared" si="27"/>
        <v>17.7563</v>
      </c>
      <c r="S71" s="45">
        <f t="shared" si="27"/>
        <v>38871.574599999993</v>
      </c>
      <c r="T71" s="18"/>
    </row>
    <row r="72" spans="1:20" ht="18.75" x14ac:dyDescent="0.3">
      <c r="A72" s="133">
        <v>4</v>
      </c>
      <c r="B72" s="201" t="s">
        <v>263</v>
      </c>
      <c r="C72" s="150" t="s">
        <v>264</v>
      </c>
      <c r="D72" s="150" t="s">
        <v>234</v>
      </c>
      <c r="E72" s="160" t="s">
        <v>265</v>
      </c>
      <c r="F72" s="133" t="s">
        <v>236</v>
      </c>
      <c r="G72" s="133" t="s">
        <v>266</v>
      </c>
      <c r="H72" s="133" t="s">
        <v>267</v>
      </c>
      <c r="I72" s="107" t="s">
        <v>238</v>
      </c>
      <c r="J72" s="81">
        <v>261</v>
      </c>
      <c r="K72" s="51" t="s">
        <v>29</v>
      </c>
      <c r="L72" s="51"/>
      <c r="M72" s="51"/>
      <c r="N72" s="51"/>
      <c r="O72" s="51"/>
      <c r="P72" s="47">
        <v>78.367999999999995</v>
      </c>
      <c r="Q72" s="47">
        <v>10.09</v>
      </c>
      <c r="R72" s="82"/>
      <c r="S72" s="87">
        <f>L72+M72+N72+O72+P72+Q72+R72</f>
        <v>88.457999999999998</v>
      </c>
      <c r="T72" s="150" t="s">
        <v>251</v>
      </c>
    </row>
    <row r="73" spans="1:20" ht="18.75" x14ac:dyDescent="0.25">
      <c r="A73" s="134"/>
      <c r="B73" s="202"/>
      <c r="C73" s="151"/>
      <c r="D73" s="151"/>
      <c r="E73" s="161"/>
      <c r="F73" s="134"/>
      <c r="G73" s="134"/>
      <c r="H73" s="134"/>
      <c r="I73" s="107" t="s">
        <v>238</v>
      </c>
      <c r="J73" s="107">
        <v>261</v>
      </c>
      <c r="K73" s="107" t="s">
        <v>102</v>
      </c>
      <c r="L73" s="51"/>
      <c r="M73" s="51"/>
      <c r="N73" s="51"/>
      <c r="O73" s="51">
        <v>350.52</v>
      </c>
      <c r="P73" s="47">
        <v>141.91499999999999</v>
      </c>
      <c r="Q73" s="47"/>
      <c r="R73" s="47"/>
      <c r="S73" s="87">
        <f t="shared" ref="S73:S75" si="28">L73+M73+N73+O73+P73+Q73+R73</f>
        <v>492.43499999999995</v>
      </c>
      <c r="T73" s="151"/>
    </row>
    <row r="74" spans="1:20" ht="18.75" x14ac:dyDescent="0.25">
      <c r="A74" s="134"/>
      <c r="B74" s="202"/>
      <c r="C74" s="151"/>
      <c r="D74" s="151"/>
      <c r="E74" s="161"/>
      <c r="F74" s="134"/>
      <c r="G74" s="134"/>
      <c r="H74" s="134"/>
      <c r="I74" s="107" t="s">
        <v>19</v>
      </c>
      <c r="J74" s="107">
        <v>261</v>
      </c>
      <c r="K74" s="107" t="s">
        <v>81</v>
      </c>
      <c r="L74" s="51"/>
      <c r="M74" s="51"/>
      <c r="N74" s="51"/>
      <c r="O74" s="51"/>
      <c r="P74" s="47">
        <v>1.992</v>
      </c>
      <c r="Q74" s="47">
        <v>2.6960000000000002</v>
      </c>
      <c r="R74" s="47"/>
      <c r="S74" s="87">
        <f t="shared" si="28"/>
        <v>4.6880000000000006</v>
      </c>
      <c r="T74" s="151"/>
    </row>
    <row r="75" spans="1:20" ht="18.75" x14ac:dyDescent="0.25">
      <c r="A75" s="134"/>
      <c r="B75" s="203"/>
      <c r="C75" s="151"/>
      <c r="D75" s="151"/>
      <c r="E75" s="161"/>
      <c r="F75" s="134"/>
      <c r="G75" s="134"/>
      <c r="H75" s="134"/>
      <c r="I75" s="107" t="s">
        <v>238</v>
      </c>
      <c r="J75" s="107">
        <v>261</v>
      </c>
      <c r="K75" s="107" t="s">
        <v>82</v>
      </c>
      <c r="L75" s="51"/>
      <c r="M75" s="51"/>
      <c r="N75" s="51"/>
      <c r="O75" s="51">
        <v>294.82499999999999</v>
      </c>
      <c r="P75" s="47">
        <v>331.62</v>
      </c>
      <c r="Q75" s="47">
        <v>347.935</v>
      </c>
      <c r="R75" s="47"/>
      <c r="S75" s="87">
        <f t="shared" si="28"/>
        <v>974.37999999999988</v>
      </c>
      <c r="T75" s="151"/>
    </row>
    <row r="76" spans="1:20" ht="18.75" x14ac:dyDescent="0.3">
      <c r="A76" s="134"/>
      <c r="B76" s="22"/>
      <c r="C76" s="151"/>
      <c r="D76" s="151"/>
      <c r="E76" s="161"/>
      <c r="F76" s="134"/>
      <c r="G76" s="134"/>
      <c r="H76" s="134"/>
      <c r="I76" s="18"/>
      <c r="J76" s="18"/>
      <c r="K76" s="18"/>
      <c r="L76" s="48">
        <f t="shared" ref="L76:N76" si="29">SUM(L72:L75)</f>
        <v>0</v>
      </c>
      <c r="M76" s="48">
        <f t="shared" si="29"/>
        <v>0</v>
      </c>
      <c r="N76" s="48">
        <f t="shared" si="29"/>
        <v>0</v>
      </c>
      <c r="O76" s="48">
        <f>SUM(O72:O75)</f>
        <v>645.34500000000003</v>
      </c>
      <c r="P76" s="48">
        <f>SUM(P72:P75)</f>
        <v>553.89499999999998</v>
      </c>
      <c r="Q76" s="48">
        <f t="shared" ref="Q76:R76" si="30">SUM(Q72:Q75)</f>
        <v>360.721</v>
      </c>
      <c r="R76" s="48">
        <f t="shared" si="30"/>
        <v>0</v>
      </c>
      <c r="S76" s="48">
        <f>SUM(S72:S75)</f>
        <v>1559.9609999999998</v>
      </c>
      <c r="T76" s="151"/>
    </row>
    <row r="77" spans="1:20" ht="18.75" x14ac:dyDescent="0.25">
      <c r="A77" s="134"/>
      <c r="B77" s="201" t="s">
        <v>268</v>
      </c>
      <c r="C77" s="151"/>
      <c r="D77" s="151"/>
      <c r="E77" s="161"/>
      <c r="F77" s="134"/>
      <c r="G77" s="134"/>
      <c r="H77" s="134"/>
      <c r="I77" s="107" t="s">
        <v>238</v>
      </c>
      <c r="J77" s="107">
        <v>261</v>
      </c>
      <c r="K77" s="107" t="s">
        <v>29</v>
      </c>
      <c r="L77" s="51"/>
      <c r="M77" s="47"/>
      <c r="N77" s="47"/>
      <c r="O77" s="51">
        <v>0.33</v>
      </c>
      <c r="P77" s="47">
        <v>12.082000000000001</v>
      </c>
      <c r="Q77" s="47">
        <v>6.5369999999999999</v>
      </c>
      <c r="R77" s="47"/>
      <c r="S77" s="87">
        <f t="shared" ref="S77:S79" si="31">L77+M77+N77+O77+P77+Q77+R77</f>
        <v>18.949000000000002</v>
      </c>
      <c r="T77" s="151"/>
    </row>
    <row r="78" spans="1:20" ht="18.75" x14ac:dyDescent="0.25">
      <c r="A78" s="134"/>
      <c r="B78" s="202"/>
      <c r="C78" s="151"/>
      <c r="D78" s="151"/>
      <c r="E78" s="161"/>
      <c r="F78" s="134"/>
      <c r="G78" s="134"/>
      <c r="H78" s="134"/>
      <c r="I78" s="107" t="s">
        <v>19</v>
      </c>
      <c r="J78" s="107">
        <v>261</v>
      </c>
      <c r="K78" s="107" t="s">
        <v>81</v>
      </c>
      <c r="L78" s="51"/>
      <c r="M78" s="47"/>
      <c r="N78" s="47"/>
      <c r="O78" s="51"/>
      <c r="P78" s="47">
        <v>1.3440000000000001</v>
      </c>
      <c r="Q78" s="47">
        <v>0.66</v>
      </c>
      <c r="R78" s="47"/>
      <c r="S78" s="87">
        <f t="shared" si="31"/>
        <v>2.004</v>
      </c>
      <c r="T78" s="151"/>
    </row>
    <row r="79" spans="1:20" ht="18.75" x14ac:dyDescent="0.25">
      <c r="A79" s="134"/>
      <c r="B79" s="202"/>
      <c r="C79" s="151"/>
      <c r="D79" s="151"/>
      <c r="E79" s="161"/>
      <c r="F79" s="134"/>
      <c r="G79" s="134"/>
      <c r="H79" s="134"/>
      <c r="I79" s="107" t="s">
        <v>238</v>
      </c>
      <c r="J79" s="107">
        <v>261</v>
      </c>
      <c r="K79" s="107" t="s">
        <v>82</v>
      </c>
      <c r="L79" s="51"/>
      <c r="M79" s="47"/>
      <c r="N79" s="47"/>
      <c r="O79" s="51">
        <v>375.22500000000002</v>
      </c>
      <c r="P79" s="47">
        <v>379.83600000000001</v>
      </c>
      <c r="Q79" s="47">
        <v>397.59500000000003</v>
      </c>
      <c r="R79" s="47"/>
      <c r="S79" s="87">
        <f t="shared" si="31"/>
        <v>1152.6559999999999</v>
      </c>
      <c r="T79" s="151"/>
    </row>
    <row r="80" spans="1:20" ht="18.75" x14ac:dyDescent="0.3">
      <c r="A80" s="134"/>
      <c r="B80" s="22"/>
      <c r="C80" s="151"/>
      <c r="D80" s="151"/>
      <c r="E80" s="161"/>
      <c r="F80" s="134"/>
      <c r="G80" s="134"/>
      <c r="H80" s="134"/>
      <c r="I80" s="18"/>
      <c r="J80" s="18"/>
      <c r="K80" s="18"/>
      <c r="L80" s="48">
        <f t="shared" ref="L80:S80" si="32">SUM(L77:L79)</f>
        <v>0</v>
      </c>
      <c r="M80" s="48">
        <f t="shared" si="32"/>
        <v>0</v>
      </c>
      <c r="N80" s="48">
        <f t="shared" si="32"/>
        <v>0</v>
      </c>
      <c r="O80" s="48">
        <f t="shared" si="32"/>
        <v>375.55500000000001</v>
      </c>
      <c r="P80" s="48">
        <f t="shared" si="32"/>
        <v>393.262</v>
      </c>
      <c r="Q80" s="48">
        <f t="shared" si="32"/>
        <v>404.79200000000003</v>
      </c>
      <c r="R80" s="48">
        <f t="shared" si="32"/>
        <v>0</v>
      </c>
      <c r="S80" s="48">
        <f t="shared" si="32"/>
        <v>1173.6089999999999</v>
      </c>
      <c r="T80" s="151"/>
    </row>
    <row r="81" spans="1:20" ht="18.75" x14ac:dyDescent="0.25">
      <c r="A81" s="134"/>
      <c r="B81" s="204" t="s">
        <v>269</v>
      </c>
      <c r="C81" s="151"/>
      <c r="D81" s="151"/>
      <c r="E81" s="161"/>
      <c r="F81" s="134"/>
      <c r="G81" s="134"/>
      <c r="H81" s="134"/>
      <c r="I81" s="107" t="s">
        <v>238</v>
      </c>
      <c r="J81" s="107">
        <v>261</v>
      </c>
      <c r="K81" s="107" t="s">
        <v>29</v>
      </c>
      <c r="L81" s="51"/>
      <c r="M81" s="47"/>
      <c r="N81" s="47"/>
      <c r="O81" s="51">
        <v>13.872</v>
      </c>
      <c r="P81" s="47">
        <v>23.071000000000002</v>
      </c>
      <c r="Q81" s="47">
        <v>5.2610000000000001</v>
      </c>
      <c r="R81" s="47"/>
      <c r="S81" s="87">
        <f t="shared" ref="S81:S83" si="33">L81+M81+N81+O81+P81+Q81+R81</f>
        <v>42.204000000000001</v>
      </c>
      <c r="T81" s="151"/>
    </row>
    <row r="82" spans="1:20" ht="27.75" customHeight="1" x14ac:dyDescent="0.25">
      <c r="A82" s="134"/>
      <c r="B82" s="204"/>
      <c r="C82" s="151"/>
      <c r="D82" s="151"/>
      <c r="E82" s="161"/>
      <c r="F82" s="134"/>
      <c r="G82" s="134"/>
      <c r="H82" s="134"/>
      <c r="I82" s="107" t="s">
        <v>19</v>
      </c>
      <c r="J82" s="107">
        <v>261</v>
      </c>
      <c r="K82" s="107" t="s">
        <v>81</v>
      </c>
      <c r="L82" s="51"/>
      <c r="M82" s="47"/>
      <c r="N82" s="47"/>
      <c r="O82" s="51"/>
      <c r="P82" s="47">
        <v>5.0220000000000002</v>
      </c>
      <c r="Q82" s="47">
        <v>4.2489999999999997</v>
      </c>
      <c r="R82" s="47"/>
      <c r="S82" s="87">
        <f t="shared" si="33"/>
        <v>9.2710000000000008</v>
      </c>
      <c r="T82" s="151"/>
    </row>
    <row r="83" spans="1:20" ht="35.25" customHeight="1" x14ac:dyDescent="0.25">
      <c r="A83" s="134"/>
      <c r="B83" s="204"/>
      <c r="C83" s="151"/>
      <c r="D83" s="151"/>
      <c r="E83" s="161"/>
      <c r="F83" s="134"/>
      <c r="G83" s="134"/>
      <c r="H83" s="134"/>
      <c r="I83" s="107" t="s">
        <v>238</v>
      </c>
      <c r="J83" s="107">
        <v>261</v>
      </c>
      <c r="K83" s="107" t="s">
        <v>82</v>
      </c>
      <c r="L83" s="51"/>
      <c r="M83" s="47"/>
      <c r="N83" s="47"/>
      <c r="O83" s="51">
        <v>699.08320000000003</v>
      </c>
      <c r="P83" s="47">
        <v>755.82500000000005</v>
      </c>
      <c r="Q83" s="47">
        <v>803.38800000000003</v>
      </c>
      <c r="R83" s="47"/>
      <c r="S83" s="87">
        <f t="shared" si="33"/>
        <v>2258.2962000000002</v>
      </c>
      <c r="T83" s="151"/>
    </row>
    <row r="84" spans="1:20" ht="18.75" x14ac:dyDescent="0.3">
      <c r="A84" s="134"/>
      <c r="B84" s="22"/>
      <c r="C84" s="151"/>
      <c r="D84" s="151"/>
      <c r="E84" s="161"/>
      <c r="F84" s="134"/>
      <c r="G84" s="134"/>
      <c r="H84" s="134"/>
      <c r="I84" s="18"/>
      <c r="J84" s="18"/>
      <c r="K84" s="18"/>
      <c r="L84" s="48">
        <f t="shared" ref="L84:S84" si="34">SUM(L81:L83)</f>
        <v>0</v>
      </c>
      <c r="M84" s="48">
        <f t="shared" si="34"/>
        <v>0</v>
      </c>
      <c r="N84" s="48">
        <f t="shared" si="34"/>
        <v>0</v>
      </c>
      <c r="O84" s="48">
        <f t="shared" si="34"/>
        <v>712.95519999999999</v>
      </c>
      <c r="P84" s="48">
        <f t="shared" si="34"/>
        <v>783.91800000000001</v>
      </c>
      <c r="Q84" s="48">
        <f t="shared" si="34"/>
        <v>812.89800000000002</v>
      </c>
      <c r="R84" s="48">
        <f t="shared" si="34"/>
        <v>0</v>
      </c>
      <c r="S84" s="48">
        <f t="shared" si="34"/>
        <v>2309.7712000000001</v>
      </c>
      <c r="T84" s="151"/>
    </row>
    <row r="85" spans="1:20" ht="18.75" x14ac:dyDescent="0.25">
      <c r="A85" s="134"/>
      <c r="B85" s="204" t="s">
        <v>270</v>
      </c>
      <c r="C85" s="151"/>
      <c r="D85" s="151"/>
      <c r="E85" s="161"/>
      <c r="F85" s="134"/>
      <c r="G85" s="134"/>
      <c r="H85" s="134"/>
      <c r="I85" s="107" t="s">
        <v>238</v>
      </c>
      <c r="J85" s="107">
        <v>261</v>
      </c>
      <c r="K85" s="107" t="s">
        <v>29</v>
      </c>
      <c r="L85" s="51"/>
      <c r="M85" s="47"/>
      <c r="N85" s="47"/>
      <c r="O85" s="51"/>
      <c r="P85" s="47">
        <v>19.597000000000001</v>
      </c>
      <c r="Q85" s="47"/>
      <c r="R85" s="47"/>
      <c r="S85" s="87">
        <f t="shared" ref="S85:S87" si="35">L85+M85+N85+O85+P85+Q85+R85</f>
        <v>19.597000000000001</v>
      </c>
      <c r="T85" s="151"/>
    </row>
    <row r="86" spans="1:20" ht="27.75" customHeight="1" x14ac:dyDescent="0.25">
      <c r="A86" s="134"/>
      <c r="B86" s="204"/>
      <c r="C86" s="151"/>
      <c r="D86" s="151"/>
      <c r="E86" s="161"/>
      <c r="F86" s="134"/>
      <c r="G86" s="134"/>
      <c r="H86" s="134"/>
      <c r="I86" s="107" t="s">
        <v>19</v>
      </c>
      <c r="J86" s="107">
        <v>261</v>
      </c>
      <c r="K86" s="107" t="s">
        <v>81</v>
      </c>
      <c r="L86" s="51"/>
      <c r="M86" s="47"/>
      <c r="N86" s="47"/>
      <c r="O86" s="51"/>
      <c r="P86" s="47">
        <v>3.0790000000000002</v>
      </c>
      <c r="Q86" s="47">
        <v>3.294</v>
      </c>
      <c r="R86" s="47"/>
      <c r="S86" s="87">
        <f t="shared" si="35"/>
        <v>6.3730000000000002</v>
      </c>
      <c r="T86" s="151"/>
    </row>
    <row r="87" spans="1:20" ht="27.75" customHeight="1" x14ac:dyDescent="0.25">
      <c r="A87" s="134"/>
      <c r="B87" s="204"/>
      <c r="C87" s="151"/>
      <c r="D87" s="151"/>
      <c r="E87" s="161"/>
      <c r="F87" s="134"/>
      <c r="G87" s="134"/>
      <c r="H87" s="134"/>
      <c r="I87" s="107" t="s">
        <v>238</v>
      </c>
      <c r="J87" s="107">
        <v>261</v>
      </c>
      <c r="K87" s="107" t="s">
        <v>82</v>
      </c>
      <c r="L87" s="51"/>
      <c r="M87" s="47"/>
      <c r="N87" s="47"/>
      <c r="O87" s="51">
        <v>556.40099999999995</v>
      </c>
      <c r="P87" s="47">
        <v>581.20100000000002</v>
      </c>
      <c r="Q87" s="47">
        <v>615.07500000000005</v>
      </c>
      <c r="R87" s="47"/>
      <c r="S87" s="87">
        <f t="shared" si="35"/>
        <v>1752.6769999999999</v>
      </c>
      <c r="T87" s="151"/>
    </row>
    <row r="88" spans="1:20" ht="18.75" x14ac:dyDescent="0.3">
      <c r="A88" s="134"/>
      <c r="B88" s="22"/>
      <c r="C88" s="151"/>
      <c r="D88" s="151"/>
      <c r="E88" s="161"/>
      <c r="F88" s="134"/>
      <c r="G88" s="134"/>
      <c r="H88" s="134"/>
      <c r="I88" s="18"/>
      <c r="J88" s="18"/>
      <c r="K88" s="18"/>
      <c r="L88" s="48">
        <f>SUM(L85:L87)</f>
        <v>0</v>
      </c>
      <c r="M88" s="48">
        <f>SUM(M85:M87)</f>
        <v>0</v>
      </c>
      <c r="N88" s="48">
        <f>SUM(N85:N87)</f>
        <v>0</v>
      </c>
      <c r="O88" s="49">
        <f>SUM(O85:O87)</f>
        <v>556.40099999999995</v>
      </c>
      <c r="P88" s="49">
        <f t="shared" ref="P88:R88" si="36">SUM(P85:P87)</f>
        <v>603.87700000000007</v>
      </c>
      <c r="Q88" s="49">
        <f t="shared" si="36"/>
        <v>618.36900000000003</v>
      </c>
      <c r="R88" s="49">
        <f t="shared" si="36"/>
        <v>0</v>
      </c>
      <c r="S88" s="49">
        <f>SUM(S85:S87)</f>
        <v>1778.6469999999999</v>
      </c>
      <c r="T88" s="151"/>
    </row>
    <row r="89" spans="1:20" ht="18.75" x14ac:dyDescent="0.25">
      <c r="A89" s="134"/>
      <c r="B89" s="195" t="s">
        <v>271</v>
      </c>
      <c r="C89" s="151"/>
      <c r="D89" s="151"/>
      <c r="E89" s="161"/>
      <c r="F89" s="134"/>
      <c r="G89" s="134"/>
      <c r="H89" s="134"/>
      <c r="I89" s="107" t="s">
        <v>238</v>
      </c>
      <c r="J89" s="107">
        <v>261</v>
      </c>
      <c r="K89" s="107" t="s">
        <v>29</v>
      </c>
      <c r="L89" s="51"/>
      <c r="M89" s="47"/>
      <c r="N89" s="47"/>
      <c r="O89" s="51"/>
      <c r="P89" s="47">
        <v>20.140999999999998</v>
      </c>
      <c r="Q89" s="47">
        <v>3.282</v>
      </c>
      <c r="R89" s="47"/>
      <c r="S89" s="87">
        <f t="shared" ref="S89:S92" si="37">L89+M89+N89+O89+P89+Q89+R89</f>
        <v>23.422999999999998</v>
      </c>
      <c r="T89" s="151"/>
    </row>
    <row r="90" spans="1:20" ht="18.75" x14ac:dyDescent="0.25">
      <c r="A90" s="134"/>
      <c r="B90" s="196"/>
      <c r="C90" s="151"/>
      <c r="D90" s="151"/>
      <c r="E90" s="161"/>
      <c r="F90" s="134"/>
      <c r="G90" s="134"/>
      <c r="H90" s="134"/>
      <c r="I90" s="107" t="s">
        <v>238</v>
      </c>
      <c r="J90" s="107">
        <v>261</v>
      </c>
      <c r="K90" s="107" t="s">
        <v>102</v>
      </c>
      <c r="L90" s="51"/>
      <c r="M90" s="47"/>
      <c r="N90" s="47"/>
      <c r="O90" s="51">
        <v>723.33500000000004</v>
      </c>
      <c r="P90" s="47">
        <v>70.561000000000007</v>
      </c>
      <c r="Q90" s="47"/>
      <c r="R90" s="47"/>
      <c r="S90" s="87">
        <f t="shared" si="37"/>
        <v>793.89600000000007</v>
      </c>
      <c r="T90" s="151"/>
    </row>
    <row r="91" spans="1:20" ht="18.75" x14ac:dyDescent="0.25">
      <c r="A91" s="134"/>
      <c r="B91" s="196"/>
      <c r="C91" s="151"/>
      <c r="D91" s="151"/>
      <c r="E91" s="161"/>
      <c r="F91" s="134"/>
      <c r="G91" s="134"/>
      <c r="H91" s="134"/>
      <c r="I91" s="107" t="s">
        <v>19</v>
      </c>
      <c r="J91" s="107">
        <v>261</v>
      </c>
      <c r="K91" s="107" t="s">
        <v>81</v>
      </c>
      <c r="L91" s="51"/>
      <c r="M91" s="47"/>
      <c r="N91" s="47"/>
      <c r="O91" s="51"/>
      <c r="P91" s="47">
        <v>3.2050000000000001</v>
      </c>
      <c r="Q91" s="47">
        <v>3.1160000000000001</v>
      </c>
      <c r="R91" s="47"/>
      <c r="S91" s="87">
        <f t="shared" si="37"/>
        <v>6.3209999999999997</v>
      </c>
      <c r="T91" s="151"/>
    </row>
    <row r="92" spans="1:20" ht="18.75" x14ac:dyDescent="0.25">
      <c r="A92" s="134"/>
      <c r="B92" s="197"/>
      <c r="C92" s="151"/>
      <c r="D92" s="151"/>
      <c r="E92" s="161"/>
      <c r="F92" s="134"/>
      <c r="G92" s="134"/>
      <c r="H92" s="134"/>
      <c r="I92" s="107" t="s">
        <v>238</v>
      </c>
      <c r="J92" s="107">
        <v>261</v>
      </c>
      <c r="K92" s="107" t="s">
        <v>82</v>
      </c>
      <c r="L92" s="47"/>
      <c r="M92" s="47"/>
      <c r="N92" s="47"/>
      <c r="O92" s="47">
        <v>766.71199999999999</v>
      </c>
      <c r="P92" s="47">
        <v>855.14200000000005</v>
      </c>
      <c r="Q92" s="47">
        <v>901.05499999999995</v>
      </c>
      <c r="R92" s="47"/>
      <c r="S92" s="87">
        <f t="shared" si="37"/>
        <v>2522.9090000000001</v>
      </c>
      <c r="T92" s="151"/>
    </row>
    <row r="93" spans="1:20" ht="18.75" x14ac:dyDescent="0.3">
      <c r="A93" s="134"/>
      <c r="B93" s="22"/>
      <c r="C93" s="151"/>
      <c r="D93" s="151"/>
      <c r="E93" s="161"/>
      <c r="F93" s="134"/>
      <c r="G93" s="134"/>
      <c r="H93" s="134"/>
      <c r="I93" s="18"/>
      <c r="J93" s="18"/>
      <c r="K93" s="18"/>
      <c r="L93" s="49">
        <f t="shared" ref="L93:S93" si="38">SUM(L89:L92)</f>
        <v>0</v>
      </c>
      <c r="M93" s="49">
        <f t="shared" si="38"/>
        <v>0</v>
      </c>
      <c r="N93" s="49">
        <f t="shared" si="38"/>
        <v>0</v>
      </c>
      <c r="O93" s="49">
        <f t="shared" si="38"/>
        <v>1490.047</v>
      </c>
      <c r="P93" s="49">
        <f t="shared" si="38"/>
        <v>949.04900000000009</v>
      </c>
      <c r="Q93" s="49">
        <f t="shared" si="38"/>
        <v>907.45299999999997</v>
      </c>
      <c r="R93" s="49">
        <f t="shared" si="38"/>
        <v>0</v>
      </c>
      <c r="S93" s="49">
        <f t="shared" si="38"/>
        <v>3346.549</v>
      </c>
      <c r="T93" s="151"/>
    </row>
    <row r="94" spans="1:20" ht="18.75" x14ac:dyDescent="0.25">
      <c r="A94" s="134"/>
      <c r="B94" s="204" t="s">
        <v>272</v>
      </c>
      <c r="C94" s="151"/>
      <c r="D94" s="151"/>
      <c r="E94" s="161"/>
      <c r="F94" s="134"/>
      <c r="G94" s="134"/>
      <c r="H94" s="134"/>
      <c r="I94" s="107" t="s">
        <v>238</v>
      </c>
      <c r="J94" s="107">
        <v>261</v>
      </c>
      <c r="K94" s="107" t="s">
        <v>29</v>
      </c>
      <c r="L94" s="51"/>
      <c r="M94" s="47"/>
      <c r="N94" s="47"/>
      <c r="O94" s="51">
        <v>7.4999999999999997E-2</v>
      </c>
      <c r="P94" s="47">
        <v>21.535</v>
      </c>
      <c r="Q94" s="47">
        <v>4.867</v>
      </c>
      <c r="R94" s="47"/>
      <c r="S94" s="87">
        <f t="shared" ref="S94:S96" si="39">L94+M94+N94+O94+P94+Q94+R94</f>
        <v>26.477</v>
      </c>
      <c r="T94" s="151"/>
    </row>
    <row r="95" spans="1:20" ht="24" customHeight="1" x14ac:dyDescent="0.25">
      <c r="A95" s="134"/>
      <c r="B95" s="204"/>
      <c r="C95" s="151"/>
      <c r="D95" s="151"/>
      <c r="E95" s="161"/>
      <c r="F95" s="134"/>
      <c r="G95" s="134"/>
      <c r="H95" s="134"/>
      <c r="I95" s="107" t="s">
        <v>19</v>
      </c>
      <c r="J95" s="107">
        <v>261</v>
      </c>
      <c r="K95" s="107" t="s">
        <v>81</v>
      </c>
      <c r="L95" s="51"/>
      <c r="M95" s="47"/>
      <c r="N95" s="47"/>
      <c r="O95" s="51"/>
      <c r="P95" s="47">
        <v>2.0409999999999999</v>
      </c>
      <c r="Q95" s="47">
        <v>2.4910000000000001</v>
      </c>
      <c r="R95" s="47"/>
      <c r="S95" s="87">
        <f t="shared" si="39"/>
        <v>4.532</v>
      </c>
      <c r="T95" s="151"/>
    </row>
    <row r="96" spans="1:20" ht="18.75" x14ac:dyDescent="0.25">
      <c r="A96" s="134"/>
      <c r="B96" s="204"/>
      <c r="C96" s="151"/>
      <c r="D96" s="151"/>
      <c r="E96" s="161"/>
      <c r="F96" s="134"/>
      <c r="G96" s="134"/>
      <c r="H96" s="134"/>
      <c r="I96" s="107" t="s">
        <v>238</v>
      </c>
      <c r="J96" s="107">
        <v>261</v>
      </c>
      <c r="K96" s="107" t="s">
        <v>82</v>
      </c>
      <c r="L96" s="51"/>
      <c r="M96" s="47"/>
      <c r="N96" s="47"/>
      <c r="O96" s="51">
        <v>507.51799999999997</v>
      </c>
      <c r="P96" s="47">
        <v>520.22299999999996</v>
      </c>
      <c r="Q96" s="47">
        <v>506.19200000000001</v>
      </c>
      <c r="R96" s="47"/>
      <c r="S96" s="87">
        <f t="shared" si="39"/>
        <v>1533.933</v>
      </c>
      <c r="T96" s="151"/>
    </row>
    <row r="97" spans="1:20" ht="18.75" x14ac:dyDescent="0.3">
      <c r="A97" s="134"/>
      <c r="B97" s="22"/>
      <c r="C97" s="151"/>
      <c r="D97" s="151"/>
      <c r="E97" s="161"/>
      <c r="F97" s="134"/>
      <c r="G97" s="134"/>
      <c r="H97" s="134"/>
      <c r="I97" s="18"/>
      <c r="J97" s="18"/>
      <c r="K97" s="18"/>
      <c r="L97" s="48">
        <f t="shared" ref="L97:S97" si="40">SUM(L94:L96)</f>
        <v>0</v>
      </c>
      <c r="M97" s="48">
        <f t="shared" si="40"/>
        <v>0</v>
      </c>
      <c r="N97" s="48">
        <f t="shared" si="40"/>
        <v>0</v>
      </c>
      <c r="O97" s="48">
        <f t="shared" si="40"/>
        <v>507.59299999999996</v>
      </c>
      <c r="P97" s="48">
        <f t="shared" si="40"/>
        <v>543.79899999999998</v>
      </c>
      <c r="Q97" s="48">
        <f t="shared" si="40"/>
        <v>513.54999999999995</v>
      </c>
      <c r="R97" s="48">
        <f t="shared" si="40"/>
        <v>0</v>
      </c>
      <c r="S97" s="48">
        <f t="shared" si="40"/>
        <v>1564.942</v>
      </c>
      <c r="T97" s="151"/>
    </row>
    <row r="98" spans="1:20" ht="26.25" customHeight="1" x14ac:dyDescent="0.25">
      <c r="A98" s="134"/>
      <c r="B98" s="204" t="s">
        <v>273</v>
      </c>
      <c r="C98" s="151"/>
      <c r="D98" s="151"/>
      <c r="E98" s="161"/>
      <c r="F98" s="134"/>
      <c r="G98" s="134"/>
      <c r="H98" s="134"/>
      <c r="I98" s="107" t="s">
        <v>238</v>
      </c>
      <c r="J98" s="107">
        <v>261</v>
      </c>
      <c r="K98" s="107" t="s">
        <v>29</v>
      </c>
      <c r="L98" s="47"/>
      <c r="M98" s="47"/>
      <c r="N98" s="47"/>
      <c r="O98" s="47">
        <v>21.216000000000001</v>
      </c>
      <c r="P98" s="47">
        <v>11.882999999999999</v>
      </c>
      <c r="Q98" s="47"/>
      <c r="R98" s="47"/>
      <c r="S98" s="87">
        <f t="shared" ref="S98:S136" si="41">L98+M98+N98+O98+P98+Q98+R98</f>
        <v>33.099000000000004</v>
      </c>
      <c r="T98" s="151"/>
    </row>
    <row r="99" spans="1:20" ht="21" customHeight="1" x14ac:dyDescent="0.25">
      <c r="A99" s="134"/>
      <c r="B99" s="204"/>
      <c r="C99" s="151"/>
      <c r="D99" s="151"/>
      <c r="E99" s="161"/>
      <c r="F99" s="134"/>
      <c r="G99" s="134"/>
      <c r="H99" s="134"/>
      <c r="I99" s="107" t="s">
        <v>19</v>
      </c>
      <c r="J99" s="107">
        <v>261</v>
      </c>
      <c r="K99" s="107" t="s">
        <v>81</v>
      </c>
      <c r="L99" s="47"/>
      <c r="M99" s="47"/>
      <c r="N99" s="47"/>
      <c r="O99" s="47"/>
      <c r="P99" s="47">
        <v>2.2709999999999999</v>
      </c>
      <c r="Q99" s="47">
        <v>2.54</v>
      </c>
      <c r="R99" s="47"/>
      <c r="S99" s="87">
        <f t="shared" si="41"/>
        <v>4.8109999999999999</v>
      </c>
      <c r="T99" s="151"/>
    </row>
    <row r="100" spans="1:20" ht="27.75" customHeight="1" x14ac:dyDescent="0.25">
      <c r="A100" s="134"/>
      <c r="B100" s="204"/>
      <c r="C100" s="151"/>
      <c r="D100" s="151"/>
      <c r="E100" s="161"/>
      <c r="F100" s="134"/>
      <c r="G100" s="134"/>
      <c r="H100" s="134"/>
      <c r="I100" s="107" t="s">
        <v>238</v>
      </c>
      <c r="J100" s="107">
        <v>261</v>
      </c>
      <c r="K100" s="107" t="s">
        <v>82</v>
      </c>
      <c r="L100" s="47"/>
      <c r="M100" s="47"/>
      <c r="N100" s="47"/>
      <c r="O100" s="47">
        <v>308.37</v>
      </c>
      <c r="P100" s="47">
        <v>292.35500000000002</v>
      </c>
      <c r="Q100" s="47">
        <v>307.72500000000002</v>
      </c>
      <c r="R100" s="47"/>
      <c r="S100" s="87">
        <f t="shared" si="41"/>
        <v>908.45</v>
      </c>
      <c r="T100" s="151"/>
    </row>
    <row r="101" spans="1:20" ht="18.75" x14ac:dyDescent="0.3">
      <c r="A101" s="134"/>
      <c r="B101" s="5"/>
      <c r="C101" s="151"/>
      <c r="D101" s="151"/>
      <c r="E101" s="161"/>
      <c r="F101" s="134"/>
      <c r="G101" s="134"/>
      <c r="H101" s="134"/>
      <c r="I101" s="18"/>
      <c r="J101" s="18"/>
      <c r="K101" s="18"/>
      <c r="L101" s="49">
        <f t="shared" ref="L101:S101" si="42">SUM(L98:L100)</f>
        <v>0</v>
      </c>
      <c r="M101" s="49">
        <f t="shared" si="42"/>
        <v>0</v>
      </c>
      <c r="N101" s="49">
        <f t="shared" si="42"/>
        <v>0</v>
      </c>
      <c r="O101" s="49">
        <f t="shared" si="42"/>
        <v>329.58600000000001</v>
      </c>
      <c r="P101" s="49">
        <f t="shared" si="42"/>
        <v>306.50900000000001</v>
      </c>
      <c r="Q101" s="49">
        <f t="shared" si="42"/>
        <v>310.26500000000004</v>
      </c>
      <c r="R101" s="49">
        <f t="shared" si="42"/>
        <v>0</v>
      </c>
      <c r="S101" s="49">
        <f t="shared" si="42"/>
        <v>946.36</v>
      </c>
      <c r="T101" s="151"/>
    </row>
    <row r="102" spans="1:20" ht="28.5" customHeight="1" x14ac:dyDescent="0.25">
      <c r="A102" s="134"/>
      <c r="B102" s="195" t="s">
        <v>274</v>
      </c>
      <c r="C102" s="151"/>
      <c r="D102" s="151"/>
      <c r="E102" s="161"/>
      <c r="F102" s="134"/>
      <c r="G102" s="134"/>
      <c r="H102" s="134"/>
      <c r="I102" s="107" t="s">
        <v>238</v>
      </c>
      <c r="J102" s="107">
        <v>261</v>
      </c>
      <c r="K102" s="107" t="s">
        <v>29</v>
      </c>
      <c r="L102" s="51"/>
      <c r="M102" s="47"/>
      <c r="N102" s="47"/>
      <c r="O102" s="51">
        <v>6.5000000000000002E-2</v>
      </c>
      <c r="P102" s="47">
        <v>7.8170000000000002</v>
      </c>
      <c r="Q102" s="47"/>
      <c r="R102" s="47"/>
      <c r="S102" s="87">
        <f t="shared" si="41"/>
        <v>7.8820000000000006</v>
      </c>
      <c r="T102" s="151"/>
    </row>
    <row r="103" spans="1:20" ht="28.5" customHeight="1" x14ac:dyDescent="0.25">
      <c r="A103" s="134"/>
      <c r="B103" s="196"/>
      <c r="C103" s="151"/>
      <c r="D103" s="151"/>
      <c r="E103" s="161"/>
      <c r="F103" s="134"/>
      <c r="G103" s="134"/>
      <c r="H103" s="134"/>
      <c r="I103" s="107" t="s">
        <v>19</v>
      </c>
      <c r="J103" s="107">
        <v>261</v>
      </c>
      <c r="K103" s="107" t="s">
        <v>81</v>
      </c>
      <c r="L103" s="51"/>
      <c r="M103" s="47"/>
      <c r="N103" s="47"/>
      <c r="O103" s="51"/>
      <c r="P103" s="47">
        <v>0.50600000000000001</v>
      </c>
      <c r="Q103" s="47">
        <v>0.503</v>
      </c>
      <c r="R103" s="47"/>
      <c r="S103" s="87">
        <f t="shared" si="41"/>
        <v>1.0089999999999999</v>
      </c>
      <c r="T103" s="151"/>
    </row>
    <row r="104" spans="1:20" ht="22.5" customHeight="1" x14ac:dyDescent="0.25">
      <c r="A104" s="134"/>
      <c r="B104" s="197"/>
      <c r="C104" s="151"/>
      <c r="D104" s="151"/>
      <c r="E104" s="161"/>
      <c r="F104" s="134"/>
      <c r="G104" s="134"/>
      <c r="H104" s="134"/>
      <c r="I104" s="107" t="s">
        <v>238</v>
      </c>
      <c r="J104" s="107">
        <v>261</v>
      </c>
      <c r="K104" s="107" t="s">
        <v>82</v>
      </c>
      <c r="L104" s="51"/>
      <c r="M104" s="47"/>
      <c r="N104" s="47"/>
      <c r="O104" s="51">
        <v>36.841999999999999</v>
      </c>
      <c r="P104" s="47">
        <v>47.981999999999999</v>
      </c>
      <c r="Q104" s="47">
        <v>46.755000000000003</v>
      </c>
      <c r="R104" s="47"/>
      <c r="S104" s="87">
        <f t="shared" si="41"/>
        <v>131.57900000000001</v>
      </c>
      <c r="T104" s="151"/>
    </row>
    <row r="105" spans="1:20" ht="18.75" x14ac:dyDescent="0.3">
      <c r="A105" s="134"/>
      <c r="B105" s="22"/>
      <c r="C105" s="151"/>
      <c r="D105" s="151"/>
      <c r="E105" s="161"/>
      <c r="F105" s="134"/>
      <c r="G105" s="134"/>
      <c r="H105" s="134"/>
      <c r="I105" s="18"/>
      <c r="J105" s="18"/>
      <c r="K105" s="18"/>
      <c r="L105" s="48">
        <f t="shared" ref="L105:S105" si="43">SUM(L102:L104)</f>
        <v>0</v>
      </c>
      <c r="M105" s="48">
        <f t="shared" si="43"/>
        <v>0</v>
      </c>
      <c r="N105" s="48">
        <f t="shared" si="43"/>
        <v>0</v>
      </c>
      <c r="O105" s="48">
        <f t="shared" si="43"/>
        <v>36.906999999999996</v>
      </c>
      <c r="P105" s="48">
        <f t="shared" si="43"/>
        <v>56.305</v>
      </c>
      <c r="Q105" s="48">
        <f t="shared" si="43"/>
        <v>47.258000000000003</v>
      </c>
      <c r="R105" s="48">
        <f t="shared" si="43"/>
        <v>0</v>
      </c>
      <c r="S105" s="48">
        <f t="shared" si="43"/>
        <v>140.47</v>
      </c>
      <c r="T105" s="151"/>
    </row>
    <row r="106" spans="1:20" ht="30" customHeight="1" x14ac:dyDescent="0.25">
      <c r="A106" s="134"/>
      <c r="B106" s="195" t="s">
        <v>275</v>
      </c>
      <c r="C106" s="151"/>
      <c r="D106" s="151"/>
      <c r="E106" s="161"/>
      <c r="F106" s="134"/>
      <c r="G106" s="134"/>
      <c r="H106" s="134"/>
      <c r="I106" s="107" t="s">
        <v>238</v>
      </c>
      <c r="J106" s="107">
        <v>261</v>
      </c>
      <c r="K106" s="107" t="s">
        <v>29</v>
      </c>
      <c r="L106" s="51"/>
      <c r="M106" s="47"/>
      <c r="N106" s="47"/>
      <c r="O106" s="51"/>
      <c r="P106" s="47">
        <v>59.305999999999997</v>
      </c>
      <c r="Q106" s="47"/>
      <c r="R106" s="47"/>
      <c r="S106" s="87">
        <f t="shared" si="41"/>
        <v>59.305999999999997</v>
      </c>
      <c r="T106" s="151"/>
    </row>
    <row r="107" spans="1:20" ht="22.5" customHeight="1" x14ac:dyDescent="0.25">
      <c r="A107" s="134"/>
      <c r="B107" s="196"/>
      <c r="C107" s="151"/>
      <c r="D107" s="151"/>
      <c r="E107" s="161"/>
      <c r="F107" s="134"/>
      <c r="G107" s="134"/>
      <c r="H107" s="134"/>
      <c r="I107" s="107" t="s">
        <v>19</v>
      </c>
      <c r="J107" s="107">
        <v>261</v>
      </c>
      <c r="K107" s="107" t="s">
        <v>81</v>
      </c>
      <c r="L107" s="51"/>
      <c r="M107" s="47"/>
      <c r="N107" s="47"/>
      <c r="O107" s="51"/>
      <c r="P107" s="47">
        <v>0.84499999999999997</v>
      </c>
      <c r="Q107" s="47">
        <v>0.94099999999999995</v>
      </c>
      <c r="R107" s="47"/>
      <c r="S107" s="87">
        <f t="shared" si="41"/>
        <v>1.786</v>
      </c>
      <c r="T107" s="151"/>
    </row>
    <row r="108" spans="1:20" ht="24.75" customHeight="1" x14ac:dyDescent="0.25">
      <c r="A108" s="134"/>
      <c r="B108" s="197"/>
      <c r="C108" s="151"/>
      <c r="D108" s="151"/>
      <c r="E108" s="161"/>
      <c r="F108" s="134"/>
      <c r="G108" s="134"/>
      <c r="H108" s="134"/>
      <c r="I108" s="107" t="s">
        <v>238</v>
      </c>
      <c r="J108" s="107">
        <v>261</v>
      </c>
      <c r="K108" s="107" t="s">
        <v>82</v>
      </c>
      <c r="L108" s="51"/>
      <c r="M108" s="47"/>
      <c r="N108" s="47"/>
      <c r="O108" s="51">
        <v>139.523</v>
      </c>
      <c r="P108" s="47">
        <v>143.94800000000001</v>
      </c>
      <c r="Q108" s="47">
        <v>139.31399999999999</v>
      </c>
      <c r="R108" s="47"/>
      <c r="S108" s="87">
        <f t="shared" si="41"/>
        <v>422.78499999999997</v>
      </c>
      <c r="T108" s="151"/>
    </row>
    <row r="109" spans="1:20" ht="18.75" x14ac:dyDescent="0.3">
      <c r="A109" s="134"/>
      <c r="B109" s="22"/>
      <c r="C109" s="151"/>
      <c r="D109" s="151"/>
      <c r="E109" s="161"/>
      <c r="F109" s="134"/>
      <c r="G109" s="134"/>
      <c r="H109" s="134"/>
      <c r="I109" s="18"/>
      <c r="J109" s="18"/>
      <c r="K109" s="18"/>
      <c r="L109" s="48">
        <f t="shared" ref="L109:S109" si="44">SUM(L106:L108)</f>
        <v>0</v>
      </c>
      <c r="M109" s="48">
        <f t="shared" si="44"/>
        <v>0</v>
      </c>
      <c r="N109" s="48">
        <f t="shared" si="44"/>
        <v>0</v>
      </c>
      <c r="O109" s="48">
        <f t="shared" si="44"/>
        <v>139.523</v>
      </c>
      <c r="P109" s="48">
        <f t="shared" si="44"/>
        <v>204.09899999999999</v>
      </c>
      <c r="Q109" s="48">
        <f t="shared" si="44"/>
        <v>140.255</v>
      </c>
      <c r="R109" s="48">
        <f t="shared" si="44"/>
        <v>0</v>
      </c>
      <c r="S109" s="48">
        <f t="shared" si="44"/>
        <v>483.87699999999995</v>
      </c>
      <c r="T109" s="151"/>
    </row>
    <row r="110" spans="1:20" ht="30" customHeight="1" x14ac:dyDescent="0.25">
      <c r="A110" s="134"/>
      <c r="B110" s="195" t="s">
        <v>276</v>
      </c>
      <c r="C110" s="151"/>
      <c r="D110" s="151"/>
      <c r="E110" s="161"/>
      <c r="F110" s="134"/>
      <c r="G110" s="134"/>
      <c r="H110" s="134"/>
      <c r="I110" s="107" t="s">
        <v>238</v>
      </c>
      <c r="J110" s="107">
        <v>261</v>
      </c>
      <c r="K110" s="107" t="s">
        <v>29</v>
      </c>
      <c r="L110" s="51"/>
      <c r="M110" s="47"/>
      <c r="N110" s="47"/>
      <c r="O110" s="51"/>
      <c r="P110" s="47">
        <v>15.726000000000001</v>
      </c>
      <c r="Q110" s="47"/>
      <c r="R110" s="47"/>
      <c r="S110" s="87">
        <f t="shared" si="41"/>
        <v>15.726000000000001</v>
      </c>
      <c r="T110" s="151"/>
    </row>
    <row r="111" spans="1:20" ht="24.75" customHeight="1" x14ac:dyDescent="0.25">
      <c r="A111" s="134"/>
      <c r="B111" s="196"/>
      <c r="C111" s="151"/>
      <c r="D111" s="151"/>
      <c r="E111" s="161"/>
      <c r="F111" s="134"/>
      <c r="G111" s="134"/>
      <c r="H111" s="134"/>
      <c r="I111" s="107" t="s">
        <v>19</v>
      </c>
      <c r="J111" s="107">
        <v>261</v>
      </c>
      <c r="K111" s="107" t="s">
        <v>81</v>
      </c>
      <c r="L111" s="51"/>
      <c r="M111" s="47"/>
      <c r="N111" s="47"/>
      <c r="O111" s="51"/>
      <c r="P111" s="47">
        <v>6.2380000000000004</v>
      </c>
      <c r="Q111" s="47">
        <v>5.8289999999999997</v>
      </c>
      <c r="R111" s="47"/>
      <c r="S111" s="87">
        <f t="shared" si="41"/>
        <v>12.067</v>
      </c>
      <c r="T111" s="151"/>
    </row>
    <row r="112" spans="1:20" ht="24" customHeight="1" x14ac:dyDescent="0.25">
      <c r="A112" s="134"/>
      <c r="B112" s="197"/>
      <c r="C112" s="151"/>
      <c r="D112" s="151"/>
      <c r="E112" s="161"/>
      <c r="F112" s="134"/>
      <c r="G112" s="134"/>
      <c r="H112" s="134"/>
      <c r="I112" s="107" t="s">
        <v>238</v>
      </c>
      <c r="J112" s="107">
        <v>261</v>
      </c>
      <c r="K112" s="107" t="s">
        <v>82</v>
      </c>
      <c r="L112" s="51"/>
      <c r="M112" s="47"/>
      <c r="N112" s="47"/>
      <c r="O112" s="51">
        <v>510.63900000000001</v>
      </c>
      <c r="P112" s="47">
        <v>565.17600000000004</v>
      </c>
      <c r="Q112" s="47">
        <v>551.23199999999997</v>
      </c>
      <c r="R112" s="47"/>
      <c r="S112" s="87">
        <f t="shared" si="41"/>
        <v>1627.047</v>
      </c>
      <c r="T112" s="151"/>
    </row>
    <row r="113" spans="1:20" ht="18.75" x14ac:dyDescent="0.3">
      <c r="A113" s="134"/>
      <c r="B113" s="22"/>
      <c r="C113" s="151"/>
      <c r="D113" s="151"/>
      <c r="E113" s="161"/>
      <c r="F113" s="134"/>
      <c r="G113" s="134"/>
      <c r="H113" s="134"/>
      <c r="I113" s="18"/>
      <c r="J113" s="18"/>
      <c r="K113" s="18"/>
      <c r="L113" s="48">
        <f t="shared" ref="L113:S113" si="45">SUM(L110:L112)</f>
        <v>0</v>
      </c>
      <c r="M113" s="48">
        <f t="shared" si="45"/>
        <v>0</v>
      </c>
      <c r="N113" s="48">
        <f t="shared" si="45"/>
        <v>0</v>
      </c>
      <c r="O113" s="48">
        <f t="shared" si="45"/>
        <v>510.63900000000001</v>
      </c>
      <c r="P113" s="48">
        <f t="shared" si="45"/>
        <v>587.1400000000001</v>
      </c>
      <c r="Q113" s="48">
        <f t="shared" si="45"/>
        <v>557.06099999999992</v>
      </c>
      <c r="R113" s="48">
        <f t="shared" si="45"/>
        <v>0</v>
      </c>
      <c r="S113" s="48">
        <f t="shared" si="45"/>
        <v>1654.84</v>
      </c>
      <c r="T113" s="151"/>
    </row>
    <row r="114" spans="1:20" ht="26.25" customHeight="1" x14ac:dyDescent="0.25">
      <c r="A114" s="134"/>
      <c r="B114" s="195" t="s">
        <v>277</v>
      </c>
      <c r="C114" s="151"/>
      <c r="D114" s="151"/>
      <c r="E114" s="161"/>
      <c r="F114" s="134"/>
      <c r="G114" s="134"/>
      <c r="H114" s="134"/>
      <c r="I114" s="107" t="s">
        <v>238</v>
      </c>
      <c r="J114" s="107">
        <v>261</v>
      </c>
      <c r="K114" s="107" t="s">
        <v>29</v>
      </c>
      <c r="L114" s="47"/>
      <c r="M114" s="47"/>
      <c r="N114" s="47"/>
      <c r="O114" s="47"/>
      <c r="P114" s="47">
        <v>7.6429999999999998</v>
      </c>
      <c r="Q114" s="47"/>
      <c r="R114" s="47"/>
      <c r="S114" s="87">
        <f t="shared" si="41"/>
        <v>7.6429999999999998</v>
      </c>
      <c r="T114" s="151"/>
    </row>
    <row r="115" spans="1:20" ht="24" customHeight="1" x14ac:dyDescent="0.25">
      <c r="A115" s="134"/>
      <c r="B115" s="196"/>
      <c r="C115" s="151"/>
      <c r="D115" s="151"/>
      <c r="E115" s="161"/>
      <c r="F115" s="134"/>
      <c r="G115" s="134"/>
      <c r="H115" s="134"/>
      <c r="I115" s="107" t="s">
        <v>19</v>
      </c>
      <c r="J115" s="107">
        <v>261</v>
      </c>
      <c r="K115" s="107" t="s">
        <v>81</v>
      </c>
      <c r="L115" s="47"/>
      <c r="M115" s="47"/>
      <c r="N115" s="47"/>
      <c r="O115" s="47"/>
      <c r="P115" s="47">
        <v>0.91400000000000003</v>
      </c>
      <c r="Q115" s="47">
        <v>0.92100000000000004</v>
      </c>
      <c r="R115" s="47"/>
      <c r="S115" s="87">
        <f t="shared" si="41"/>
        <v>1.835</v>
      </c>
      <c r="T115" s="151"/>
    </row>
    <row r="116" spans="1:20" ht="27.75" customHeight="1" x14ac:dyDescent="0.25">
      <c r="A116" s="134"/>
      <c r="B116" s="197"/>
      <c r="C116" s="151"/>
      <c r="D116" s="151"/>
      <c r="E116" s="161"/>
      <c r="F116" s="134"/>
      <c r="G116" s="134"/>
      <c r="H116" s="134"/>
      <c r="I116" s="107" t="s">
        <v>238</v>
      </c>
      <c r="J116" s="107">
        <v>261</v>
      </c>
      <c r="K116" s="107" t="s">
        <v>82</v>
      </c>
      <c r="L116" s="47"/>
      <c r="M116" s="47"/>
      <c r="N116" s="47"/>
      <c r="O116" s="47">
        <v>58.966999999999999</v>
      </c>
      <c r="P116" s="47">
        <v>53.878</v>
      </c>
      <c r="Q116" s="47">
        <v>60.97</v>
      </c>
      <c r="R116" s="47"/>
      <c r="S116" s="87">
        <f t="shared" si="41"/>
        <v>173.815</v>
      </c>
      <c r="T116" s="151"/>
    </row>
    <row r="117" spans="1:20" ht="18.75" x14ac:dyDescent="0.3">
      <c r="A117" s="134"/>
      <c r="B117" s="22"/>
      <c r="C117" s="151"/>
      <c r="D117" s="151"/>
      <c r="E117" s="161"/>
      <c r="F117" s="134"/>
      <c r="G117" s="134"/>
      <c r="H117" s="134"/>
      <c r="I117" s="18"/>
      <c r="J117" s="18"/>
      <c r="K117" s="18"/>
      <c r="L117" s="49">
        <f t="shared" ref="L117:S117" si="46">SUM(L114:L116)</f>
        <v>0</v>
      </c>
      <c r="M117" s="49">
        <f t="shared" si="46"/>
        <v>0</v>
      </c>
      <c r="N117" s="49">
        <f t="shared" si="46"/>
        <v>0</v>
      </c>
      <c r="O117" s="49">
        <f t="shared" si="46"/>
        <v>58.966999999999999</v>
      </c>
      <c r="P117" s="49">
        <f t="shared" si="46"/>
        <v>62.435000000000002</v>
      </c>
      <c r="Q117" s="49">
        <f t="shared" si="46"/>
        <v>61.890999999999998</v>
      </c>
      <c r="R117" s="49">
        <f t="shared" si="46"/>
        <v>0</v>
      </c>
      <c r="S117" s="49">
        <f t="shared" si="46"/>
        <v>183.29300000000001</v>
      </c>
      <c r="T117" s="151"/>
    </row>
    <row r="118" spans="1:20" ht="27.75" customHeight="1" x14ac:dyDescent="0.25">
      <c r="A118" s="134"/>
      <c r="B118" s="195" t="s">
        <v>278</v>
      </c>
      <c r="C118" s="151"/>
      <c r="D118" s="151"/>
      <c r="E118" s="161"/>
      <c r="F118" s="134"/>
      <c r="G118" s="134"/>
      <c r="H118" s="134"/>
      <c r="I118" s="107" t="s">
        <v>238</v>
      </c>
      <c r="J118" s="107">
        <v>261</v>
      </c>
      <c r="K118" s="107" t="s">
        <v>29</v>
      </c>
      <c r="L118" s="47"/>
      <c r="M118" s="47"/>
      <c r="N118" s="47"/>
      <c r="O118" s="51">
        <v>0.115</v>
      </c>
      <c r="P118" s="47">
        <v>13.792999999999999</v>
      </c>
      <c r="Q118" s="47">
        <v>1.7869999999999999</v>
      </c>
      <c r="R118" s="47"/>
      <c r="S118" s="87">
        <f t="shared" si="41"/>
        <v>15.695</v>
      </c>
      <c r="T118" s="151"/>
    </row>
    <row r="119" spans="1:20" ht="20.25" customHeight="1" x14ac:dyDescent="0.25">
      <c r="A119" s="134"/>
      <c r="B119" s="196"/>
      <c r="C119" s="151"/>
      <c r="D119" s="151"/>
      <c r="E119" s="161"/>
      <c r="F119" s="134"/>
      <c r="G119" s="134"/>
      <c r="H119" s="134"/>
      <c r="I119" s="107" t="s">
        <v>19</v>
      </c>
      <c r="J119" s="107">
        <v>261</v>
      </c>
      <c r="K119" s="107" t="s">
        <v>81</v>
      </c>
      <c r="L119" s="47"/>
      <c r="M119" s="47"/>
      <c r="N119" s="47"/>
      <c r="O119" s="51"/>
      <c r="P119" s="47">
        <v>0.45500000000000002</v>
      </c>
      <c r="Q119" s="47">
        <v>0.55400000000000005</v>
      </c>
      <c r="R119" s="47"/>
      <c r="S119" s="87">
        <f t="shared" si="41"/>
        <v>1.0090000000000001</v>
      </c>
      <c r="T119" s="151"/>
    </row>
    <row r="120" spans="1:20" ht="30" customHeight="1" x14ac:dyDescent="0.25">
      <c r="A120" s="134"/>
      <c r="B120" s="197"/>
      <c r="C120" s="151"/>
      <c r="D120" s="151"/>
      <c r="E120" s="161"/>
      <c r="F120" s="134"/>
      <c r="G120" s="134"/>
      <c r="H120" s="134"/>
      <c r="I120" s="107" t="s">
        <v>238</v>
      </c>
      <c r="J120" s="107">
        <v>261</v>
      </c>
      <c r="K120" s="107" t="s">
        <v>82</v>
      </c>
      <c r="L120" s="47"/>
      <c r="M120" s="47"/>
      <c r="N120" s="47"/>
      <c r="O120" s="51">
        <v>208.42699999999999</v>
      </c>
      <c r="P120" s="47">
        <v>218.904</v>
      </c>
      <c r="Q120" s="47">
        <v>238.464</v>
      </c>
      <c r="R120" s="47"/>
      <c r="S120" s="87">
        <f t="shared" si="41"/>
        <v>665.79500000000007</v>
      </c>
      <c r="T120" s="151"/>
    </row>
    <row r="121" spans="1:20" ht="18.75" x14ac:dyDescent="0.3">
      <c r="A121" s="134"/>
      <c r="B121" s="22"/>
      <c r="C121" s="151"/>
      <c r="D121" s="151"/>
      <c r="E121" s="161"/>
      <c r="F121" s="134"/>
      <c r="G121" s="134"/>
      <c r="H121" s="134"/>
      <c r="I121" s="18"/>
      <c r="J121" s="18"/>
      <c r="K121" s="18"/>
      <c r="L121" s="49">
        <f t="shared" ref="L121:S121" si="47">SUM(L118:L120)</f>
        <v>0</v>
      </c>
      <c r="M121" s="49">
        <f t="shared" si="47"/>
        <v>0</v>
      </c>
      <c r="N121" s="49">
        <f t="shared" si="47"/>
        <v>0</v>
      </c>
      <c r="O121" s="48">
        <f t="shared" si="47"/>
        <v>208.542</v>
      </c>
      <c r="P121" s="48">
        <f t="shared" si="47"/>
        <v>233.15199999999999</v>
      </c>
      <c r="Q121" s="48">
        <f t="shared" si="47"/>
        <v>240.80500000000001</v>
      </c>
      <c r="R121" s="48">
        <f t="shared" si="47"/>
        <v>0</v>
      </c>
      <c r="S121" s="48">
        <f t="shared" si="47"/>
        <v>682.49900000000002</v>
      </c>
      <c r="T121" s="151"/>
    </row>
    <row r="122" spans="1:20" ht="24.75" customHeight="1" x14ac:dyDescent="0.25">
      <c r="A122" s="134"/>
      <c r="B122" s="195" t="s">
        <v>279</v>
      </c>
      <c r="C122" s="151"/>
      <c r="D122" s="151"/>
      <c r="E122" s="161"/>
      <c r="F122" s="134"/>
      <c r="G122" s="134"/>
      <c r="H122" s="134"/>
      <c r="I122" s="107" t="s">
        <v>238</v>
      </c>
      <c r="J122" s="107">
        <v>261</v>
      </c>
      <c r="K122" s="107" t="s">
        <v>29</v>
      </c>
      <c r="L122" s="47"/>
      <c r="M122" s="47"/>
      <c r="N122" s="47"/>
      <c r="O122" s="51"/>
      <c r="P122" s="47">
        <v>11.708</v>
      </c>
      <c r="Q122" s="47"/>
      <c r="R122" s="47"/>
      <c r="S122" s="87">
        <f t="shared" si="41"/>
        <v>11.708</v>
      </c>
      <c r="T122" s="151"/>
    </row>
    <row r="123" spans="1:20" ht="26.25" customHeight="1" x14ac:dyDescent="0.25">
      <c r="A123" s="134"/>
      <c r="B123" s="196"/>
      <c r="C123" s="151"/>
      <c r="D123" s="151"/>
      <c r="E123" s="161"/>
      <c r="F123" s="134"/>
      <c r="G123" s="134"/>
      <c r="H123" s="134"/>
      <c r="I123" s="107" t="s">
        <v>19</v>
      </c>
      <c r="J123" s="107">
        <v>261</v>
      </c>
      <c r="K123" s="107" t="s">
        <v>81</v>
      </c>
      <c r="L123" s="47"/>
      <c r="M123" s="47"/>
      <c r="N123" s="47"/>
      <c r="O123" s="51"/>
      <c r="P123" s="47">
        <v>1.17</v>
      </c>
      <c r="Q123" s="47">
        <v>1.202</v>
      </c>
      <c r="R123" s="47"/>
      <c r="S123" s="87">
        <f t="shared" si="41"/>
        <v>2.3719999999999999</v>
      </c>
      <c r="T123" s="151"/>
    </row>
    <row r="124" spans="1:20" ht="20.25" customHeight="1" x14ac:dyDescent="0.25">
      <c r="A124" s="134"/>
      <c r="B124" s="197"/>
      <c r="C124" s="151"/>
      <c r="D124" s="151"/>
      <c r="E124" s="161"/>
      <c r="F124" s="134"/>
      <c r="G124" s="134"/>
      <c r="H124" s="134"/>
      <c r="I124" s="107" t="s">
        <v>238</v>
      </c>
      <c r="J124" s="107">
        <v>261</v>
      </c>
      <c r="K124" s="107" t="s">
        <v>82</v>
      </c>
      <c r="L124" s="47"/>
      <c r="M124" s="47"/>
      <c r="N124" s="47"/>
      <c r="O124" s="51">
        <v>74.781999999999996</v>
      </c>
      <c r="P124" s="47">
        <v>82.350999999999999</v>
      </c>
      <c r="Q124" s="47">
        <v>85.206000000000003</v>
      </c>
      <c r="R124" s="47"/>
      <c r="S124" s="87">
        <f t="shared" si="41"/>
        <v>242.339</v>
      </c>
      <c r="T124" s="151"/>
    </row>
    <row r="125" spans="1:20" ht="18.75" x14ac:dyDescent="0.3">
      <c r="A125" s="134"/>
      <c r="B125" s="5"/>
      <c r="C125" s="151"/>
      <c r="D125" s="151"/>
      <c r="E125" s="161"/>
      <c r="F125" s="134"/>
      <c r="G125" s="134"/>
      <c r="H125" s="134"/>
      <c r="I125" s="18"/>
      <c r="J125" s="18"/>
      <c r="K125" s="18"/>
      <c r="L125" s="49">
        <f t="shared" ref="L125:S125" si="48">SUM(L122:L124)</f>
        <v>0</v>
      </c>
      <c r="M125" s="49">
        <f t="shared" si="48"/>
        <v>0</v>
      </c>
      <c r="N125" s="49">
        <f t="shared" si="48"/>
        <v>0</v>
      </c>
      <c r="O125" s="48">
        <f t="shared" si="48"/>
        <v>74.781999999999996</v>
      </c>
      <c r="P125" s="48">
        <f t="shared" si="48"/>
        <v>95.228999999999999</v>
      </c>
      <c r="Q125" s="48">
        <f t="shared" si="48"/>
        <v>86.408000000000001</v>
      </c>
      <c r="R125" s="48">
        <f t="shared" si="48"/>
        <v>0</v>
      </c>
      <c r="S125" s="48">
        <f t="shared" si="48"/>
        <v>256.41899999999998</v>
      </c>
      <c r="T125" s="151"/>
    </row>
    <row r="126" spans="1:20" ht="18.75" x14ac:dyDescent="0.25">
      <c r="A126" s="134"/>
      <c r="B126" s="195" t="s">
        <v>280</v>
      </c>
      <c r="C126" s="151"/>
      <c r="D126" s="151"/>
      <c r="E126" s="161"/>
      <c r="F126" s="134"/>
      <c r="G126" s="134"/>
      <c r="H126" s="134"/>
      <c r="I126" s="107" t="s">
        <v>238</v>
      </c>
      <c r="J126" s="107">
        <v>261</v>
      </c>
      <c r="K126" s="107" t="s">
        <v>29</v>
      </c>
      <c r="L126" s="47"/>
      <c r="M126" s="47"/>
      <c r="N126" s="47"/>
      <c r="O126" s="47"/>
      <c r="P126" s="47">
        <v>8.6430000000000007</v>
      </c>
      <c r="Q126" s="47">
        <v>0.29699999999999999</v>
      </c>
      <c r="R126" s="47"/>
      <c r="S126" s="87">
        <f>L126+M126+N126+O126+P126+Q126+R126</f>
        <v>8.9400000000000013</v>
      </c>
      <c r="T126" s="151"/>
    </row>
    <row r="127" spans="1:20" ht="26.25" customHeight="1" x14ac:dyDescent="0.25">
      <c r="A127" s="134"/>
      <c r="B127" s="196"/>
      <c r="C127" s="151"/>
      <c r="D127" s="151"/>
      <c r="E127" s="161"/>
      <c r="F127" s="134"/>
      <c r="G127" s="134"/>
      <c r="H127" s="134"/>
      <c r="I127" s="107" t="s">
        <v>19</v>
      </c>
      <c r="J127" s="107">
        <v>261</v>
      </c>
      <c r="K127" s="107" t="s">
        <v>81</v>
      </c>
      <c r="L127" s="47"/>
      <c r="M127" s="47"/>
      <c r="N127" s="47"/>
      <c r="O127" s="47"/>
      <c r="P127" s="47">
        <v>1.728</v>
      </c>
      <c r="Q127" s="47">
        <v>1.302</v>
      </c>
      <c r="R127" s="47"/>
      <c r="S127" s="87">
        <f t="shared" si="41"/>
        <v>3.0300000000000002</v>
      </c>
      <c r="T127" s="151"/>
    </row>
    <row r="128" spans="1:20" ht="21" customHeight="1" x14ac:dyDescent="0.25">
      <c r="A128" s="134"/>
      <c r="B128" s="197"/>
      <c r="C128" s="151"/>
      <c r="D128" s="151"/>
      <c r="E128" s="161"/>
      <c r="F128" s="134"/>
      <c r="G128" s="134"/>
      <c r="H128" s="134"/>
      <c r="I128" s="107" t="s">
        <v>238</v>
      </c>
      <c r="J128" s="107">
        <v>261</v>
      </c>
      <c r="K128" s="107" t="s">
        <v>82</v>
      </c>
      <c r="L128" s="47"/>
      <c r="M128" s="47"/>
      <c r="N128" s="47"/>
      <c r="O128" s="47">
        <v>61.875999999999998</v>
      </c>
      <c r="P128" s="47">
        <v>69.414000000000001</v>
      </c>
      <c r="Q128" s="47">
        <v>79.040000000000006</v>
      </c>
      <c r="R128" s="47"/>
      <c r="S128" s="87">
        <f t="shared" si="41"/>
        <v>210.32999999999998</v>
      </c>
      <c r="T128" s="151"/>
    </row>
    <row r="129" spans="1:20" ht="18.75" x14ac:dyDescent="0.3">
      <c r="A129" s="134"/>
      <c r="B129" s="22"/>
      <c r="C129" s="151"/>
      <c r="D129" s="151"/>
      <c r="E129" s="161"/>
      <c r="F129" s="134"/>
      <c r="G129" s="134"/>
      <c r="H129" s="134"/>
      <c r="I129" s="18"/>
      <c r="J129" s="18"/>
      <c r="K129" s="18"/>
      <c r="L129" s="49">
        <f t="shared" ref="L129:S129" si="49">SUM(L126:L128)</f>
        <v>0</v>
      </c>
      <c r="M129" s="49">
        <f t="shared" si="49"/>
        <v>0</v>
      </c>
      <c r="N129" s="49">
        <f t="shared" si="49"/>
        <v>0</v>
      </c>
      <c r="O129" s="48">
        <f t="shared" si="49"/>
        <v>61.875999999999998</v>
      </c>
      <c r="P129" s="48">
        <f t="shared" si="49"/>
        <v>79.784999999999997</v>
      </c>
      <c r="Q129" s="48">
        <f t="shared" si="49"/>
        <v>80.63900000000001</v>
      </c>
      <c r="R129" s="48">
        <f t="shared" si="49"/>
        <v>0</v>
      </c>
      <c r="S129" s="48">
        <f t="shared" si="49"/>
        <v>222.29999999999998</v>
      </c>
      <c r="T129" s="151"/>
    </row>
    <row r="130" spans="1:20" ht="24.75" customHeight="1" x14ac:dyDescent="0.25">
      <c r="A130" s="134"/>
      <c r="B130" s="195" t="s">
        <v>281</v>
      </c>
      <c r="C130" s="151"/>
      <c r="D130" s="151"/>
      <c r="E130" s="161"/>
      <c r="F130" s="134"/>
      <c r="G130" s="134"/>
      <c r="H130" s="134"/>
      <c r="I130" s="107" t="s">
        <v>238</v>
      </c>
      <c r="J130" s="107">
        <v>261</v>
      </c>
      <c r="K130" s="107" t="s">
        <v>29</v>
      </c>
      <c r="L130" s="47"/>
      <c r="M130" s="47"/>
      <c r="N130" s="47"/>
      <c r="O130" s="51"/>
      <c r="P130" s="47">
        <v>9.7780000000000005</v>
      </c>
      <c r="Q130" s="47">
        <v>1.1000000000000001</v>
      </c>
      <c r="R130" s="47"/>
      <c r="S130" s="87">
        <f t="shared" si="41"/>
        <v>10.878</v>
      </c>
      <c r="T130" s="151"/>
    </row>
    <row r="131" spans="1:20" ht="24" customHeight="1" x14ac:dyDescent="0.25">
      <c r="A131" s="134"/>
      <c r="B131" s="196"/>
      <c r="C131" s="151"/>
      <c r="D131" s="151"/>
      <c r="E131" s="161"/>
      <c r="F131" s="134"/>
      <c r="G131" s="134"/>
      <c r="H131" s="134"/>
      <c r="I131" s="107" t="s">
        <v>19</v>
      </c>
      <c r="J131" s="107">
        <v>261</v>
      </c>
      <c r="K131" s="107" t="s">
        <v>81</v>
      </c>
      <c r="L131" s="47"/>
      <c r="M131" s="47"/>
      <c r="N131" s="47"/>
      <c r="O131" s="51"/>
      <c r="P131" s="47">
        <v>0.94599999999999995</v>
      </c>
      <c r="Q131" s="47">
        <v>0.16500000000000001</v>
      </c>
      <c r="R131" s="47"/>
      <c r="S131" s="87">
        <f t="shared" si="41"/>
        <v>1.111</v>
      </c>
      <c r="T131" s="151"/>
    </row>
    <row r="132" spans="1:20" ht="24" customHeight="1" x14ac:dyDescent="0.25">
      <c r="A132" s="134"/>
      <c r="B132" s="197"/>
      <c r="C132" s="151"/>
      <c r="D132" s="151"/>
      <c r="E132" s="161"/>
      <c r="F132" s="134"/>
      <c r="G132" s="134"/>
      <c r="H132" s="134"/>
      <c r="I132" s="107" t="s">
        <v>238</v>
      </c>
      <c r="J132" s="107">
        <v>261</v>
      </c>
      <c r="K132" s="107" t="s">
        <v>82</v>
      </c>
      <c r="L132" s="47"/>
      <c r="M132" s="47"/>
      <c r="N132" s="47"/>
      <c r="O132" s="51">
        <v>254.65299999999999</v>
      </c>
      <c r="P132" s="47">
        <v>273.15100000000001</v>
      </c>
      <c r="Q132" s="47">
        <v>257.87299999999999</v>
      </c>
      <c r="R132" s="47"/>
      <c r="S132" s="87">
        <f t="shared" si="41"/>
        <v>785.67699999999991</v>
      </c>
      <c r="T132" s="151"/>
    </row>
    <row r="133" spans="1:20" ht="18.75" x14ac:dyDescent="0.3">
      <c r="A133" s="134"/>
      <c r="B133" s="22"/>
      <c r="C133" s="151"/>
      <c r="D133" s="151"/>
      <c r="E133" s="161"/>
      <c r="F133" s="134"/>
      <c r="G133" s="134"/>
      <c r="H133" s="134"/>
      <c r="I133" s="18"/>
      <c r="J133" s="18"/>
      <c r="K133" s="18"/>
      <c r="L133" s="49">
        <f t="shared" ref="L133:S133" si="50">SUM(L130:L132)</f>
        <v>0</v>
      </c>
      <c r="M133" s="49">
        <f t="shared" si="50"/>
        <v>0</v>
      </c>
      <c r="N133" s="49">
        <f t="shared" si="50"/>
        <v>0</v>
      </c>
      <c r="O133" s="48">
        <f t="shared" si="50"/>
        <v>254.65299999999999</v>
      </c>
      <c r="P133" s="48">
        <f t="shared" si="50"/>
        <v>283.875</v>
      </c>
      <c r="Q133" s="48">
        <f t="shared" si="50"/>
        <v>259.13799999999998</v>
      </c>
      <c r="R133" s="48">
        <f t="shared" si="50"/>
        <v>0</v>
      </c>
      <c r="S133" s="48">
        <f t="shared" si="50"/>
        <v>797.66599999999994</v>
      </c>
      <c r="T133" s="151"/>
    </row>
    <row r="134" spans="1:20" ht="21" customHeight="1" x14ac:dyDescent="0.25">
      <c r="A134" s="134"/>
      <c r="B134" s="195" t="s">
        <v>282</v>
      </c>
      <c r="C134" s="151"/>
      <c r="D134" s="151"/>
      <c r="E134" s="161"/>
      <c r="F134" s="134"/>
      <c r="G134" s="134"/>
      <c r="H134" s="134"/>
      <c r="I134" s="107" t="s">
        <v>238</v>
      </c>
      <c r="J134" s="107">
        <v>261</v>
      </c>
      <c r="K134" s="107" t="s">
        <v>29</v>
      </c>
      <c r="L134" s="47"/>
      <c r="M134" s="47"/>
      <c r="N134" s="47"/>
      <c r="O134" s="51"/>
      <c r="P134" s="47">
        <v>12.803000000000001</v>
      </c>
      <c r="Q134" s="47">
        <v>85.412000000000006</v>
      </c>
      <c r="R134" s="47"/>
      <c r="S134" s="87">
        <f t="shared" si="41"/>
        <v>98.215000000000003</v>
      </c>
      <c r="T134" s="151"/>
    </row>
    <row r="135" spans="1:20" ht="24" customHeight="1" x14ac:dyDescent="0.25">
      <c r="A135" s="134"/>
      <c r="B135" s="196"/>
      <c r="C135" s="151"/>
      <c r="D135" s="151"/>
      <c r="E135" s="161"/>
      <c r="F135" s="134"/>
      <c r="G135" s="134"/>
      <c r="H135" s="134"/>
      <c r="I135" s="107" t="s">
        <v>19</v>
      </c>
      <c r="J135" s="107">
        <v>261</v>
      </c>
      <c r="K135" s="107" t="s">
        <v>81</v>
      </c>
      <c r="L135" s="47"/>
      <c r="M135" s="47"/>
      <c r="N135" s="47"/>
      <c r="O135" s="51"/>
      <c r="P135" s="47">
        <v>3.415</v>
      </c>
      <c r="Q135" s="47">
        <v>4.1040000000000001</v>
      </c>
      <c r="R135" s="47"/>
      <c r="S135" s="87">
        <f t="shared" si="41"/>
        <v>7.5190000000000001</v>
      </c>
      <c r="T135" s="151"/>
    </row>
    <row r="136" spans="1:20" ht="26.25" customHeight="1" x14ac:dyDescent="0.25">
      <c r="A136" s="134"/>
      <c r="B136" s="197"/>
      <c r="C136" s="151"/>
      <c r="D136" s="151"/>
      <c r="E136" s="161"/>
      <c r="F136" s="134"/>
      <c r="G136" s="134"/>
      <c r="H136" s="134"/>
      <c r="I136" s="107" t="s">
        <v>238</v>
      </c>
      <c r="J136" s="107">
        <v>261</v>
      </c>
      <c r="K136" s="107" t="s">
        <v>82</v>
      </c>
      <c r="L136" s="47"/>
      <c r="M136" s="47"/>
      <c r="N136" s="47"/>
      <c r="O136" s="51">
        <v>68.561999999999998</v>
      </c>
      <c r="P136" s="47">
        <v>354.98599999999999</v>
      </c>
      <c r="Q136" s="47">
        <v>465.12200000000001</v>
      </c>
      <c r="R136" s="47"/>
      <c r="S136" s="87">
        <f t="shared" si="41"/>
        <v>888.67000000000007</v>
      </c>
      <c r="T136" s="151"/>
    </row>
    <row r="137" spans="1:20" ht="18.75" x14ac:dyDescent="0.3">
      <c r="A137" s="135"/>
      <c r="B137" s="22"/>
      <c r="C137" s="152"/>
      <c r="D137" s="152"/>
      <c r="E137" s="162"/>
      <c r="F137" s="135"/>
      <c r="G137" s="135"/>
      <c r="H137" s="135"/>
      <c r="I137" s="18"/>
      <c r="J137" s="18"/>
      <c r="K137" s="18"/>
      <c r="L137" s="49">
        <f t="shared" ref="L137:S137" si="51">SUM(L134:L136)</f>
        <v>0</v>
      </c>
      <c r="M137" s="49">
        <f t="shared" si="51"/>
        <v>0</v>
      </c>
      <c r="N137" s="49">
        <f t="shared" si="51"/>
        <v>0</v>
      </c>
      <c r="O137" s="48">
        <f t="shared" si="51"/>
        <v>68.561999999999998</v>
      </c>
      <c r="P137" s="48">
        <f t="shared" si="51"/>
        <v>371.20400000000001</v>
      </c>
      <c r="Q137" s="48">
        <f t="shared" si="51"/>
        <v>554.63800000000003</v>
      </c>
      <c r="R137" s="48">
        <f t="shared" si="51"/>
        <v>0</v>
      </c>
      <c r="S137" s="48">
        <f t="shared" si="51"/>
        <v>994.40400000000011</v>
      </c>
      <c r="T137" s="152"/>
    </row>
    <row r="138" spans="1:20" ht="18.75" x14ac:dyDescent="0.3">
      <c r="A138" s="5"/>
      <c r="B138" s="57" t="s">
        <v>245</v>
      </c>
      <c r="C138" s="34">
        <v>16</v>
      </c>
      <c r="D138" s="34"/>
      <c r="E138" s="97">
        <v>1</v>
      </c>
      <c r="F138" s="18"/>
      <c r="G138" s="18"/>
      <c r="H138" s="18"/>
      <c r="I138" s="18"/>
      <c r="J138" s="18"/>
      <c r="K138" s="18"/>
      <c r="L138" s="50">
        <f t="shared" ref="L138:N138" si="52">L76+L80+L84+L88+L93+L97+L101+L105+L109+L113+L117+L121+L125+L129+L133+L137</f>
        <v>0</v>
      </c>
      <c r="M138" s="50">
        <f t="shared" si="52"/>
        <v>0</v>
      </c>
      <c r="N138" s="50">
        <f t="shared" si="52"/>
        <v>0</v>
      </c>
      <c r="O138" s="50">
        <f>O76+O80+O84+O88+O93+O97+O101+O105+O109+O113+O117+O121+O125+O129+O133+O137</f>
        <v>6031.9332000000013</v>
      </c>
      <c r="P138" s="50">
        <f t="shared" ref="P138:R138" si="53">P76+P80+P84+P88+P93+P97+P101+P105+P109+P113+P117+P121+P125+P129+P133+P137</f>
        <v>6107.5330000000004</v>
      </c>
      <c r="Q138" s="50">
        <f t="shared" si="53"/>
        <v>5956.1409999999996</v>
      </c>
      <c r="R138" s="50">
        <f t="shared" si="53"/>
        <v>0</v>
      </c>
      <c r="S138" s="50">
        <f>S76+S80+S84+S88+S93+S97+S101+S105+S109+S113+S117+S121+S125+S129+S133+S137</f>
        <v>18095.607199999995</v>
      </c>
      <c r="T138" s="18"/>
    </row>
    <row r="139" spans="1:20" ht="56.25" x14ac:dyDescent="0.3">
      <c r="A139" s="133">
        <v>5</v>
      </c>
      <c r="B139" s="130" t="s">
        <v>283</v>
      </c>
      <c r="C139" s="133" t="s">
        <v>284</v>
      </c>
      <c r="D139" s="133" t="s">
        <v>234</v>
      </c>
      <c r="E139" s="157" t="s">
        <v>285</v>
      </c>
      <c r="F139" s="133" t="s">
        <v>267</v>
      </c>
      <c r="G139" s="133" t="s">
        <v>286</v>
      </c>
      <c r="H139" s="133" t="s">
        <v>248</v>
      </c>
      <c r="I139" s="107" t="s">
        <v>238</v>
      </c>
      <c r="J139" s="107">
        <v>254</v>
      </c>
      <c r="K139" s="19"/>
      <c r="L139" s="65"/>
      <c r="M139" s="65"/>
      <c r="N139" s="65"/>
      <c r="O139" s="58"/>
      <c r="P139" s="58"/>
      <c r="Q139" s="58"/>
      <c r="R139" s="58"/>
      <c r="S139" s="87">
        <f>L139+M139+N139+O139+P139+Q139+R139</f>
        <v>0</v>
      </c>
      <c r="T139" s="133" t="s">
        <v>258</v>
      </c>
    </row>
    <row r="140" spans="1:20" ht="18.75" x14ac:dyDescent="0.3">
      <c r="A140" s="135"/>
      <c r="B140" s="94"/>
      <c r="C140" s="135"/>
      <c r="D140" s="135"/>
      <c r="E140" s="159"/>
      <c r="F140" s="181"/>
      <c r="G140" s="181"/>
      <c r="H140" s="181"/>
      <c r="I140" s="18"/>
      <c r="J140" s="18"/>
      <c r="K140" s="18"/>
      <c r="L140" s="50">
        <f t="shared" ref="L140:N141" si="54">L139</f>
        <v>0</v>
      </c>
      <c r="M140" s="50">
        <f t="shared" si="54"/>
        <v>0</v>
      </c>
      <c r="N140" s="50">
        <f t="shared" si="54"/>
        <v>0</v>
      </c>
      <c r="O140" s="50">
        <f>O139</f>
        <v>0</v>
      </c>
      <c r="P140" s="50">
        <f t="shared" ref="P140:R141" si="55">P139</f>
        <v>0</v>
      </c>
      <c r="Q140" s="50">
        <f t="shared" si="55"/>
        <v>0</v>
      </c>
      <c r="R140" s="50">
        <f t="shared" si="55"/>
        <v>0</v>
      </c>
      <c r="S140" s="50">
        <f>S139</f>
        <v>0</v>
      </c>
      <c r="T140" s="135"/>
    </row>
    <row r="141" spans="1:20" ht="18.75" x14ac:dyDescent="0.3">
      <c r="A141" s="5"/>
      <c r="B141" s="57" t="s">
        <v>245</v>
      </c>
      <c r="C141" s="34">
        <v>1</v>
      </c>
      <c r="D141" s="34"/>
      <c r="E141" s="97">
        <v>1</v>
      </c>
      <c r="F141" s="18"/>
      <c r="G141" s="18"/>
      <c r="H141" s="18"/>
      <c r="I141" s="18"/>
      <c r="J141" s="18"/>
      <c r="K141" s="18"/>
      <c r="L141" s="50">
        <f t="shared" si="54"/>
        <v>0</v>
      </c>
      <c r="M141" s="50">
        <f t="shared" si="54"/>
        <v>0</v>
      </c>
      <c r="N141" s="50">
        <f t="shared" si="54"/>
        <v>0</v>
      </c>
      <c r="O141" s="50">
        <f>O140</f>
        <v>0</v>
      </c>
      <c r="P141" s="50">
        <f>P140</f>
        <v>0</v>
      </c>
      <c r="Q141" s="50">
        <f t="shared" si="55"/>
        <v>0</v>
      </c>
      <c r="R141" s="50">
        <f t="shared" si="55"/>
        <v>0</v>
      </c>
      <c r="S141" s="50">
        <f>S140</f>
        <v>0</v>
      </c>
      <c r="T141" s="18"/>
    </row>
    <row r="142" spans="1:20" ht="18.75" x14ac:dyDescent="0.3">
      <c r="A142" s="150">
        <v>6</v>
      </c>
      <c r="B142" s="198" t="s">
        <v>287</v>
      </c>
      <c r="C142" s="150" t="s">
        <v>233</v>
      </c>
      <c r="D142" s="150" t="s">
        <v>234</v>
      </c>
      <c r="E142" s="160" t="s">
        <v>288</v>
      </c>
      <c r="F142" s="150" t="s">
        <v>248</v>
      </c>
      <c r="G142" s="150" t="s">
        <v>289</v>
      </c>
      <c r="H142" s="150" t="s">
        <v>250</v>
      </c>
      <c r="I142" s="107" t="s">
        <v>19</v>
      </c>
      <c r="J142" s="107">
        <v>467</v>
      </c>
      <c r="K142" s="107" t="s">
        <v>32</v>
      </c>
      <c r="L142" s="17"/>
      <c r="M142" s="17"/>
      <c r="N142" s="17"/>
      <c r="O142" s="17"/>
      <c r="P142" s="15">
        <v>3.3000000000000002E-2</v>
      </c>
      <c r="Q142" s="15">
        <v>5.0000000000000001E-3</v>
      </c>
      <c r="R142" s="15"/>
      <c r="S142" s="87">
        <f t="shared" ref="S142:S159" si="56">L142+M142+N142+O142+P142+Q142+R142</f>
        <v>3.7999999999999999E-2</v>
      </c>
      <c r="T142" s="150" t="s">
        <v>251</v>
      </c>
    </row>
    <row r="143" spans="1:20" ht="18.75" x14ac:dyDescent="0.25">
      <c r="A143" s="151"/>
      <c r="B143" s="199"/>
      <c r="C143" s="151"/>
      <c r="D143" s="151"/>
      <c r="E143" s="161"/>
      <c r="F143" s="151"/>
      <c r="G143" s="151"/>
      <c r="H143" s="151"/>
      <c r="I143" s="107" t="s">
        <v>238</v>
      </c>
      <c r="J143" s="107">
        <v>467</v>
      </c>
      <c r="K143" s="107" t="s">
        <v>33</v>
      </c>
      <c r="L143" s="15"/>
      <c r="M143" s="15"/>
      <c r="N143" s="15"/>
      <c r="O143" s="15">
        <v>77.697999999999993</v>
      </c>
      <c r="P143" s="15">
        <v>72.659000000000006</v>
      </c>
      <c r="Q143" s="15">
        <v>195.053</v>
      </c>
      <c r="R143" s="15">
        <v>39.945</v>
      </c>
      <c r="S143" s="87">
        <f t="shared" si="56"/>
        <v>385.35499999999996</v>
      </c>
      <c r="T143" s="151"/>
    </row>
    <row r="144" spans="1:20" ht="18.75" x14ac:dyDescent="0.25">
      <c r="A144" s="151"/>
      <c r="B144" s="199"/>
      <c r="C144" s="151"/>
      <c r="D144" s="151"/>
      <c r="E144" s="161"/>
      <c r="F144" s="151"/>
      <c r="G144" s="151"/>
      <c r="H144" s="151"/>
      <c r="I144" s="107" t="s">
        <v>238</v>
      </c>
      <c r="J144" s="107">
        <v>467</v>
      </c>
      <c r="K144" s="107" t="s">
        <v>34</v>
      </c>
      <c r="L144" s="15"/>
      <c r="M144" s="15"/>
      <c r="N144" s="15"/>
      <c r="O144" s="15"/>
      <c r="P144" s="15">
        <v>55.279000000000003</v>
      </c>
      <c r="Q144" s="15">
        <v>13.2</v>
      </c>
      <c r="R144" s="15"/>
      <c r="S144" s="87">
        <f t="shared" si="56"/>
        <v>68.478999999999999</v>
      </c>
      <c r="T144" s="151"/>
    </row>
    <row r="145" spans="1:20" ht="18.75" x14ac:dyDescent="0.25">
      <c r="A145" s="151"/>
      <c r="B145" s="199"/>
      <c r="C145" s="151"/>
      <c r="D145" s="151"/>
      <c r="E145" s="161"/>
      <c r="F145" s="151"/>
      <c r="G145" s="151"/>
      <c r="H145" s="151"/>
      <c r="I145" s="107" t="s">
        <v>238</v>
      </c>
      <c r="J145" s="107">
        <v>467</v>
      </c>
      <c r="K145" s="107" t="s">
        <v>35</v>
      </c>
      <c r="L145" s="15"/>
      <c r="M145" s="15"/>
      <c r="N145" s="15"/>
      <c r="O145" s="15">
        <v>353.77199999999999</v>
      </c>
      <c r="P145" s="15">
        <v>287.39999999999998</v>
      </c>
      <c r="Q145" s="15"/>
      <c r="R145" s="15"/>
      <c r="S145" s="87">
        <f t="shared" si="56"/>
        <v>641.17200000000003</v>
      </c>
      <c r="T145" s="151"/>
    </row>
    <row r="146" spans="1:20" ht="18.75" x14ac:dyDescent="0.25">
      <c r="A146" s="151"/>
      <c r="B146" s="199"/>
      <c r="C146" s="151"/>
      <c r="D146" s="151"/>
      <c r="E146" s="161"/>
      <c r="F146" s="151"/>
      <c r="G146" s="151"/>
      <c r="H146" s="151"/>
      <c r="I146" s="107" t="s">
        <v>238</v>
      </c>
      <c r="J146" s="107">
        <v>467</v>
      </c>
      <c r="K146" s="107" t="s">
        <v>79</v>
      </c>
      <c r="L146" s="15"/>
      <c r="M146" s="15"/>
      <c r="N146" s="15"/>
      <c r="O146" s="15">
        <v>420.00909999999999</v>
      </c>
      <c r="P146" s="15"/>
      <c r="Q146" s="15"/>
      <c r="R146" s="15"/>
      <c r="S146" s="87">
        <f t="shared" si="56"/>
        <v>420.00909999999999</v>
      </c>
      <c r="T146" s="151"/>
    </row>
    <row r="147" spans="1:20" ht="18.75" x14ac:dyDescent="0.25">
      <c r="A147" s="151"/>
      <c r="B147" s="199"/>
      <c r="C147" s="151"/>
      <c r="D147" s="151"/>
      <c r="E147" s="161"/>
      <c r="F147" s="151"/>
      <c r="G147" s="151"/>
      <c r="H147" s="151"/>
      <c r="I147" s="107" t="s">
        <v>19</v>
      </c>
      <c r="J147" s="107">
        <v>467</v>
      </c>
      <c r="K147" s="107" t="s">
        <v>52</v>
      </c>
      <c r="L147" s="15"/>
      <c r="M147" s="15"/>
      <c r="N147" s="15"/>
      <c r="O147" s="15">
        <v>254.833</v>
      </c>
      <c r="P147" s="15"/>
      <c r="Q147" s="15"/>
      <c r="R147" s="15"/>
      <c r="S147" s="87">
        <f t="shared" si="56"/>
        <v>254.833</v>
      </c>
      <c r="T147" s="151"/>
    </row>
    <row r="148" spans="1:20" ht="18.75" x14ac:dyDescent="0.25">
      <c r="A148" s="151"/>
      <c r="B148" s="199"/>
      <c r="C148" s="151"/>
      <c r="D148" s="151"/>
      <c r="E148" s="161"/>
      <c r="F148" s="151"/>
      <c r="G148" s="151"/>
      <c r="H148" s="151"/>
      <c r="I148" s="107" t="s">
        <v>238</v>
      </c>
      <c r="J148" s="107">
        <v>467</v>
      </c>
      <c r="K148" s="107" t="s">
        <v>47</v>
      </c>
      <c r="L148" s="15"/>
      <c r="M148" s="15"/>
      <c r="N148" s="15"/>
      <c r="O148" s="15">
        <v>1.4999999999999999E-2</v>
      </c>
      <c r="P148" s="15">
        <v>94.486000000000004</v>
      </c>
      <c r="Q148" s="15">
        <v>1.5</v>
      </c>
      <c r="R148" s="15">
        <v>222.18199999999999</v>
      </c>
      <c r="S148" s="87">
        <f t="shared" si="56"/>
        <v>318.18299999999999</v>
      </c>
      <c r="T148" s="151"/>
    </row>
    <row r="149" spans="1:20" ht="18.75" x14ac:dyDescent="0.25">
      <c r="A149" s="151"/>
      <c r="B149" s="199"/>
      <c r="C149" s="151"/>
      <c r="D149" s="151"/>
      <c r="E149" s="161"/>
      <c r="F149" s="151"/>
      <c r="G149" s="151"/>
      <c r="H149" s="151"/>
      <c r="I149" s="107" t="s">
        <v>238</v>
      </c>
      <c r="J149" s="107">
        <v>467</v>
      </c>
      <c r="K149" s="107" t="s">
        <v>36</v>
      </c>
      <c r="L149" s="15"/>
      <c r="M149" s="15"/>
      <c r="N149" s="15"/>
      <c r="O149" s="15">
        <v>322.95600000000002</v>
      </c>
      <c r="P149" s="15">
        <v>933.91</v>
      </c>
      <c r="Q149" s="15">
        <v>338.79300000000001</v>
      </c>
      <c r="R149" s="15"/>
      <c r="S149" s="87">
        <f t="shared" si="56"/>
        <v>1595.6590000000001</v>
      </c>
      <c r="T149" s="151"/>
    </row>
    <row r="150" spans="1:20" ht="18.75" x14ac:dyDescent="0.25">
      <c r="A150" s="151"/>
      <c r="B150" s="199"/>
      <c r="C150" s="151"/>
      <c r="D150" s="151"/>
      <c r="E150" s="161"/>
      <c r="F150" s="151"/>
      <c r="G150" s="151"/>
      <c r="H150" s="151"/>
      <c r="I150" s="107" t="s">
        <v>238</v>
      </c>
      <c r="J150" s="107">
        <v>467</v>
      </c>
      <c r="K150" s="107" t="s">
        <v>39</v>
      </c>
      <c r="L150" s="15"/>
      <c r="M150" s="15"/>
      <c r="N150" s="15"/>
      <c r="O150" s="15">
        <v>7.01</v>
      </c>
      <c r="P150" s="15">
        <v>81.875</v>
      </c>
      <c r="Q150" s="15">
        <v>4.5999999999999996</v>
      </c>
      <c r="R150" s="15">
        <v>50</v>
      </c>
      <c r="S150" s="87">
        <f t="shared" si="56"/>
        <v>143.48500000000001</v>
      </c>
      <c r="T150" s="151"/>
    </row>
    <row r="151" spans="1:20" ht="18.75" x14ac:dyDescent="0.25">
      <c r="A151" s="151"/>
      <c r="B151" s="199"/>
      <c r="C151" s="151"/>
      <c r="D151" s="151"/>
      <c r="E151" s="161"/>
      <c r="F151" s="151"/>
      <c r="G151" s="151"/>
      <c r="H151" s="151"/>
      <c r="I151" s="107" t="s">
        <v>238</v>
      </c>
      <c r="J151" s="107">
        <v>467</v>
      </c>
      <c r="K151" s="107" t="s">
        <v>40</v>
      </c>
      <c r="L151" s="15"/>
      <c r="M151" s="15"/>
      <c r="N151" s="15"/>
      <c r="O151" s="15">
        <v>377.04399999999998</v>
      </c>
      <c r="P151" s="15">
        <v>605.37300000000005</v>
      </c>
      <c r="Q151" s="15">
        <v>2119.0859999999998</v>
      </c>
      <c r="R151" s="15">
        <v>2325</v>
      </c>
      <c r="S151" s="87">
        <f t="shared" si="56"/>
        <v>5426.5029999999997</v>
      </c>
      <c r="T151" s="151"/>
    </row>
    <row r="152" spans="1:20" ht="18.75" x14ac:dyDescent="0.25">
      <c r="A152" s="151"/>
      <c r="B152" s="199"/>
      <c r="C152" s="151"/>
      <c r="D152" s="151"/>
      <c r="E152" s="161"/>
      <c r="F152" s="151"/>
      <c r="G152" s="151"/>
      <c r="H152" s="151"/>
      <c r="I152" s="107" t="s">
        <v>238</v>
      </c>
      <c r="J152" s="107">
        <v>467</v>
      </c>
      <c r="K152" s="107" t="s">
        <v>48</v>
      </c>
      <c r="L152" s="15"/>
      <c r="M152" s="15"/>
      <c r="N152" s="15"/>
      <c r="O152" s="15">
        <v>5.5030000000000001</v>
      </c>
      <c r="P152" s="15">
        <v>24.922999999999998</v>
      </c>
      <c r="Q152" s="15"/>
      <c r="R152" s="15"/>
      <c r="S152" s="87">
        <f t="shared" si="56"/>
        <v>30.425999999999998</v>
      </c>
      <c r="T152" s="151"/>
    </row>
    <row r="153" spans="1:20" ht="18.75" x14ac:dyDescent="0.25">
      <c r="A153" s="151"/>
      <c r="B153" s="199"/>
      <c r="C153" s="151"/>
      <c r="D153" s="151"/>
      <c r="E153" s="161"/>
      <c r="F153" s="151"/>
      <c r="G153" s="151"/>
      <c r="H153" s="151"/>
      <c r="I153" s="107" t="s">
        <v>238</v>
      </c>
      <c r="J153" s="107">
        <v>467</v>
      </c>
      <c r="K153" s="107" t="s">
        <v>49</v>
      </c>
      <c r="L153" s="15"/>
      <c r="M153" s="15"/>
      <c r="N153" s="15"/>
      <c r="O153" s="15"/>
      <c r="P153" s="15"/>
      <c r="Q153" s="15">
        <v>43.682000000000002</v>
      </c>
      <c r="R153" s="15"/>
      <c r="S153" s="87">
        <f t="shared" si="56"/>
        <v>43.682000000000002</v>
      </c>
      <c r="T153" s="151"/>
    </row>
    <row r="154" spans="1:20" ht="18.75" x14ac:dyDescent="0.25">
      <c r="A154" s="151"/>
      <c r="B154" s="199"/>
      <c r="C154" s="151"/>
      <c r="D154" s="151"/>
      <c r="E154" s="161"/>
      <c r="F154" s="151"/>
      <c r="G154" s="151"/>
      <c r="H154" s="151"/>
      <c r="I154" s="107" t="s">
        <v>238</v>
      </c>
      <c r="J154" s="107">
        <v>467</v>
      </c>
      <c r="K154" s="107" t="s">
        <v>50</v>
      </c>
      <c r="L154" s="15"/>
      <c r="M154" s="15"/>
      <c r="N154" s="15"/>
      <c r="O154" s="15">
        <v>1.1040000000000001</v>
      </c>
      <c r="P154" s="15">
        <v>15</v>
      </c>
      <c r="Q154" s="15">
        <v>1.3</v>
      </c>
      <c r="R154" s="15"/>
      <c r="S154" s="87">
        <f t="shared" si="56"/>
        <v>17.404</v>
      </c>
      <c r="T154" s="151"/>
    </row>
    <row r="155" spans="1:20" ht="18.75" x14ac:dyDescent="0.25">
      <c r="A155" s="151"/>
      <c r="B155" s="199"/>
      <c r="C155" s="151"/>
      <c r="D155" s="151"/>
      <c r="E155" s="161"/>
      <c r="F155" s="151"/>
      <c r="G155" s="151"/>
      <c r="H155" s="151"/>
      <c r="I155" s="107" t="s">
        <v>238</v>
      </c>
      <c r="J155" s="107">
        <v>467</v>
      </c>
      <c r="K155" s="107" t="s">
        <v>51</v>
      </c>
      <c r="L155" s="15"/>
      <c r="M155" s="15"/>
      <c r="N155" s="15"/>
      <c r="O155" s="15">
        <v>248.005</v>
      </c>
      <c r="P155" s="15">
        <v>13.475</v>
      </c>
      <c r="Q155" s="15">
        <v>1.1040000000000001</v>
      </c>
      <c r="R155" s="15"/>
      <c r="S155" s="87">
        <f t="shared" si="56"/>
        <v>262.584</v>
      </c>
      <c r="T155" s="151"/>
    </row>
    <row r="156" spans="1:20" ht="18.75" x14ac:dyDescent="0.25">
      <c r="A156" s="151"/>
      <c r="B156" s="199"/>
      <c r="C156" s="151"/>
      <c r="D156" s="151"/>
      <c r="E156" s="161"/>
      <c r="F156" s="151"/>
      <c r="G156" s="151"/>
      <c r="H156" s="151"/>
      <c r="I156" s="107" t="s">
        <v>238</v>
      </c>
      <c r="J156" s="107">
        <v>467</v>
      </c>
      <c r="K156" s="107" t="s">
        <v>42</v>
      </c>
      <c r="L156" s="15"/>
      <c r="M156" s="15"/>
      <c r="N156" s="15"/>
      <c r="O156" s="15">
        <v>160.47300000000001</v>
      </c>
      <c r="P156" s="15"/>
      <c r="Q156" s="15"/>
      <c r="R156" s="15"/>
      <c r="S156" s="87">
        <f t="shared" si="56"/>
        <v>160.47300000000001</v>
      </c>
      <c r="T156" s="151"/>
    </row>
    <row r="157" spans="1:20" ht="18.75" x14ac:dyDescent="0.25">
      <c r="A157" s="151"/>
      <c r="B157" s="199"/>
      <c r="C157" s="151"/>
      <c r="D157" s="151"/>
      <c r="E157" s="161"/>
      <c r="F157" s="151"/>
      <c r="G157" s="151"/>
      <c r="H157" s="151"/>
      <c r="I157" s="107" t="s">
        <v>19</v>
      </c>
      <c r="J157" s="107">
        <v>467</v>
      </c>
      <c r="K157" s="107" t="s">
        <v>44</v>
      </c>
      <c r="L157" s="15"/>
      <c r="M157" s="15"/>
      <c r="N157" s="15"/>
      <c r="O157" s="15">
        <v>96</v>
      </c>
      <c r="P157" s="15">
        <v>164.82499999999999</v>
      </c>
      <c r="Q157" s="15">
        <v>269.06700000000001</v>
      </c>
      <c r="R157" s="15"/>
      <c r="S157" s="87">
        <f t="shared" si="56"/>
        <v>529.89200000000005</v>
      </c>
      <c r="T157" s="151"/>
    </row>
    <row r="158" spans="1:20" ht="18.75" x14ac:dyDescent="0.25">
      <c r="A158" s="151"/>
      <c r="B158" s="199"/>
      <c r="C158" s="151"/>
      <c r="D158" s="151"/>
      <c r="E158" s="161"/>
      <c r="F158" s="151"/>
      <c r="G158" s="151"/>
      <c r="H158" s="151"/>
      <c r="I158" s="107" t="s">
        <v>238</v>
      </c>
      <c r="J158" s="107">
        <v>467</v>
      </c>
      <c r="K158" s="107" t="s">
        <v>46</v>
      </c>
      <c r="L158" s="15"/>
      <c r="M158" s="15"/>
      <c r="N158" s="15"/>
      <c r="O158" s="15">
        <v>105.6</v>
      </c>
      <c r="P158" s="15">
        <v>75.174999999999997</v>
      </c>
      <c r="Q158" s="15">
        <v>110.93300000000001</v>
      </c>
      <c r="R158" s="15"/>
      <c r="S158" s="87">
        <f t="shared" si="56"/>
        <v>291.70799999999997</v>
      </c>
      <c r="T158" s="151"/>
    </row>
    <row r="159" spans="1:20" ht="18.75" x14ac:dyDescent="0.25">
      <c r="A159" s="151"/>
      <c r="B159" s="200"/>
      <c r="C159" s="151"/>
      <c r="D159" s="151"/>
      <c r="E159" s="161"/>
      <c r="F159" s="151"/>
      <c r="G159" s="151"/>
      <c r="H159" s="151"/>
      <c r="I159" s="107" t="s">
        <v>238</v>
      </c>
      <c r="J159" s="107">
        <v>467</v>
      </c>
      <c r="K159" s="107" t="s">
        <v>80</v>
      </c>
      <c r="L159" s="15"/>
      <c r="M159" s="15"/>
      <c r="N159" s="15"/>
      <c r="O159" s="15"/>
      <c r="P159" s="15"/>
      <c r="Q159" s="15">
        <v>3.35</v>
      </c>
      <c r="R159" s="15">
        <v>42.954999999999998</v>
      </c>
      <c r="S159" s="87">
        <f t="shared" si="56"/>
        <v>46.305</v>
      </c>
      <c r="T159" s="151"/>
    </row>
    <row r="160" spans="1:20" ht="18.75" x14ac:dyDescent="0.3">
      <c r="A160" s="151"/>
      <c r="B160" s="57"/>
      <c r="C160" s="151"/>
      <c r="D160" s="151"/>
      <c r="E160" s="161"/>
      <c r="F160" s="151"/>
      <c r="G160" s="151"/>
      <c r="H160" s="151"/>
      <c r="I160" s="18"/>
      <c r="J160" s="18"/>
      <c r="K160" s="18"/>
      <c r="L160" s="45">
        <f>SUM(L142:L159)</f>
        <v>0</v>
      </c>
      <c r="M160" s="45">
        <f t="shared" ref="M160:N160" si="57">SUM(M142:M159)</f>
        <v>0</v>
      </c>
      <c r="N160" s="45">
        <f t="shared" si="57"/>
        <v>0</v>
      </c>
      <c r="O160" s="45">
        <f>SUM(O142:O159)</f>
        <v>2430.0221000000001</v>
      </c>
      <c r="P160" s="45">
        <f t="shared" ref="P160:R160" si="58">SUM(P142:P159)</f>
        <v>2424.4129999999996</v>
      </c>
      <c r="Q160" s="45">
        <f t="shared" si="58"/>
        <v>3101.6729999999993</v>
      </c>
      <c r="R160" s="45">
        <f t="shared" si="58"/>
        <v>2680.0819999999999</v>
      </c>
      <c r="S160" s="45">
        <f>SUM(S142:S159)</f>
        <v>10636.190100000002</v>
      </c>
      <c r="T160" s="151"/>
    </row>
    <row r="161" spans="1:20" ht="18.75" x14ac:dyDescent="0.25">
      <c r="A161" s="151"/>
      <c r="B161" s="195" t="s">
        <v>290</v>
      </c>
      <c r="C161" s="151"/>
      <c r="D161" s="151"/>
      <c r="E161" s="161"/>
      <c r="F161" s="151"/>
      <c r="G161" s="151"/>
      <c r="H161" s="151"/>
      <c r="I161" s="80" t="s">
        <v>19</v>
      </c>
      <c r="J161" s="80">
        <v>462</v>
      </c>
      <c r="K161" s="80" t="s">
        <v>32</v>
      </c>
      <c r="L161" s="15"/>
      <c r="M161" s="15"/>
      <c r="N161" s="15"/>
      <c r="O161" s="15"/>
      <c r="P161" s="15">
        <v>5.0000000000000001E-3</v>
      </c>
      <c r="Q161" s="15">
        <v>5.0000000000000001E-3</v>
      </c>
      <c r="R161" s="15"/>
      <c r="S161" s="87">
        <f t="shared" ref="S161:S165" si="59">L161+M161+N161+O161+P161+Q161+R161</f>
        <v>0.01</v>
      </c>
      <c r="T161" s="151"/>
    </row>
    <row r="162" spans="1:20" ht="18.75" x14ac:dyDescent="0.25">
      <c r="A162" s="151"/>
      <c r="B162" s="196"/>
      <c r="C162" s="151"/>
      <c r="D162" s="151"/>
      <c r="E162" s="161"/>
      <c r="F162" s="151"/>
      <c r="G162" s="151"/>
      <c r="H162" s="151"/>
      <c r="I162" s="107" t="s">
        <v>238</v>
      </c>
      <c r="J162" s="107">
        <v>462</v>
      </c>
      <c r="K162" s="107" t="s">
        <v>33</v>
      </c>
      <c r="L162" s="15"/>
      <c r="M162" s="15"/>
      <c r="N162" s="15"/>
      <c r="O162" s="15">
        <v>34.283999999999999</v>
      </c>
      <c r="P162" s="15">
        <v>40.569000000000003</v>
      </c>
      <c r="Q162" s="15">
        <v>38.234999999999999</v>
      </c>
      <c r="R162" s="15">
        <v>21.616</v>
      </c>
      <c r="S162" s="87">
        <f t="shared" si="59"/>
        <v>134.70400000000001</v>
      </c>
      <c r="T162" s="151"/>
    </row>
    <row r="163" spans="1:20" ht="18.75" x14ac:dyDescent="0.25">
      <c r="A163" s="151"/>
      <c r="B163" s="196"/>
      <c r="C163" s="151"/>
      <c r="D163" s="151"/>
      <c r="E163" s="161"/>
      <c r="F163" s="151"/>
      <c r="G163" s="151"/>
      <c r="H163" s="151"/>
      <c r="I163" s="107" t="s">
        <v>238</v>
      </c>
      <c r="J163" s="107">
        <v>462</v>
      </c>
      <c r="K163" s="107" t="s">
        <v>38</v>
      </c>
      <c r="L163" s="15"/>
      <c r="M163" s="15"/>
      <c r="N163" s="15"/>
      <c r="O163" s="15">
        <v>9.49</v>
      </c>
      <c r="P163" s="15"/>
      <c r="Q163" s="15">
        <v>1.74</v>
      </c>
      <c r="R163" s="15"/>
      <c r="S163" s="87">
        <f t="shared" si="59"/>
        <v>11.23</v>
      </c>
      <c r="T163" s="151"/>
    </row>
    <row r="164" spans="1:20" ht="18.75" x14ac:dyDescent="0.25">
      <c r="A164" s="151"/>
      <c r="B164" s="196"/>
      <c r="C164" s="151"/>
      <c r="D164" s="151"/>
      <c r="E164" s="161"/>
      <c r="F164" s="151"/>
      <c r="G164" s="151"/>
      <c r="H164" s="151"/>
      <c r="I164" s="107" t="s">
        <v>238</v>
      </c>
      <c r="J164" s="107">
        <v>462</v>
      </c>
      <c r="K164" s="107" t="s">
        <v>211</v>
      </c>
      <c r="L164" s="15"/>
      <c r="M164" s="15"/>
      <c r="N164" s="15"/>
      <c r="O164" s="15"/>
      <c r="P164" s="15"/>
      <c r="Q164" s="15"/>
      <c r="R164" s="15">
        <v>4.7830000000000004</v>
      </c>
      <c r="S164" s="87">
        <f t="shared" si="59"/>
        <v>4.7830000000000004</v>
      </c>
      <c r="T164" s="151"/>
    </row>
    <row r="165" spans="1:20" ht="18.75" x14ac:dyDescent="0.3">
      <c r="A165" s="151"/>
      <c r="B165" s="197"/>
      <c r="C165" s="151"/>
      <c r="D165" s="151"/>
      <c r="E165" s="161"/>
      <c r="F165" s="151"/>
      <c r="G165" s="151"/>
      <c r="H165" s="151"/>
      <c r="I165" s="107" t="s">
        <v>238</v>
      </c>
      <c r="J165" s="107">
        <v>462</v>
      </c>
      <c r="K165" s="107" t="s">
        <v>26</v>
      </c>
      <c r="L165" s="17"/>
      <c r="M165" s="17"/>
      <c r="N165" s="17"/>
      <c r="O165" s="17"/>
      <c r="P165" s="15">
        <v>5.2220000000000004</v>
      </c>
      <c r="Q165" s="15"/>
      <c r="R165" s="15"/>
      <c r="S165" s="87">
        <f t="shared" si="59"/>
        <v>5.2220000000000004</v>
      </c>
      <c r="T165" s="151"/>
    </row>
    <row r="166" spans="1:20" ht="18.75" x14ac:dyDescent="0.3">
      <c r="A166" s="151"/>
      <c r="B166" s="57"/>
      <c r="C166" s="151"/>
      <c r="D166" s="151"/>
      <c r="E166" s="161"/>
      <c r="F166" s="151"/>
      <c r="G166" s="151"/>
      <c r="H166" s="151"/>
      <c r="I166" s="18"/>
      <c r="J166" s="18"/>
      <c r="K166" s="18"/>
      <c r="L166" s="1">
        <f>SUM(L161:L165)</f>
        <v>0</v>
      </c>
      <c r="M166" s="1">
        <f t="shared" ref="M166:N166" si="60">SUM(M161:M165)</f>
        <v>0</v>
      </c>
      <c r="N166" s="1">
        <f t="shared" si="60"/>
        <v>0</v>
      </c>
      <c r="O166" s="1">
        <f>SUM(O161:O165)</f>
        <v>43.774000000000001</v>
      </c>
      <c r="P166" s="1">
        <f t="shared" ref="P166:R166" si="61">SUM(P161:P165)</f>
        <v>45.796000000000006</v>
      </c>
      <c r="Q166" s="1">
        <f t="shared" si="61"/>
        <v>39.980000000000004</v>
      </c>
      <c r="R166" s="1">
        <f t="shared" si="61"/>
        <v>26.399000000000001</v>
      </c>
      <c r="S166" s="50">
        <f>SUM(S161:S165)</f>
        <v>155.94899999999998</v>
      </c>
      <c r="T166" s="151"/>
    </row>
    <row r="167" spans="1:20" ht="18.75" x14ac:dyDescent="0.3">
      <c r="A167" s="151"/>
      <c r="B167" s="195" t="s">
        <v>291</v>
      </c>
      <c r="C167" s="151"/>
      <c r="D167" s="151"/>
      <c r="E167" s="161"/>
      <c r="F167" s="151"/>
      <c r="G167" s="151"/>
      <c r="H167" s="151"/>
      <c r="I167" s="107" t="s">
        <v>19</v>
      </c>
      <c r="J167" s="107">
        <v>493</v>
      </c>
      <c r="K167" s="107" t="s">
        <v>32</v>
      </c>
      <c r="L167" s="19"/>
      <c r="M167" s="19"/>
      <c r="N167" s="19"/>
      <c r="O167" s="19"/>
      <c r="P167" s="56">
        <v>5.0000000000000001E-3</v>
      </c>
      <c r="Q167" s="15">
        <v>5.0000000000000001E-3</v>
      </c>
      <c r="R167" s="15"/>
      <c r="S167" s="87">
        <f t="shared" ref="S167:S170" si="62">L167+M167+N167+O167+P167+Q167+R167</f>
        <v>0.01</v>
      </c>
      <c r="T167" s="151"/>
    </row>
    <row r="168" spans="1:20" ht="18.75" x14ac:dyDescent="0.3">
      <c r="A168" s="151"/>
      <c r="B168" s="196"/>
      <c r="C168" s="151"/>
      <c r="D168" s="151"/>
      <c r="E168" s="161"/>
      <c r="F168" s="151"/>
      <c r="G168" s="151"/>
      <c r="H168" s="151"/>
      <c r="I168" s="107" t="s">
        <v>238</v>
      </c>
      <c r="J168" s="107">
        <v>493</v>
      </c>
      <c r="K168" s="107" t="s">
        <v>33</v>
      </c>
      <c r="L168" s="56"/>
      <c r="M168" s="56"/>
      <c r="N168" s="56"/>
      <c r="O168" s="56">
        <v>24.587</v>
      </c>
      <c r="P168" s="56">
        <v>26.28</v>
      </c>
      <c r="Q168" s="15">
        <v>29.716999999999999</v>
      </c>
      <c r="R168" s="15">
        <v>20.338000000000001</v>
      </c>
      <c r="S168" s="87">
        <f t="shared" si="62"/>
        <v>100.922</v>
      </c>
      <c r="T168" s="151"/>
    </row>
    <row r="169" spans="1:20" ht="18.75" x14ac:dyDescent="0.3">
      <c r="A169" s="151"/>
      <c r="B169" s="196"/>
      <c r="C169" s="151"/>
      <c r="D169" s="151"/>
      <c r="E169" s="161"/>
      <c r="F169" s="151"/>
      <c r="G169" s="151"/>
      <c r="H169" s="151"/>
      <c r="I169" s="107" t="s">
        <v>238</v>
      </c>
      <c r="J169" s="107">
        <v>493</v>
      </c>
      <c r="K169" s="107" t="s">
        <v>34</v>
      </c>
      <c r="L169" s="56"/>
      <c r="M169" s="56"/>
      <c r="N169" s="56"/>
      <c r="O169" s="56">
        <v>7.9539999999999997</v>
      </c>
      <c r="P169" s="56">
        <v>0.38</v>
      </c>
      <c r="Q169" s="15">
        <v>0.48</v>
      </c>
      <c r="R169" s="15"/>
      <c r="S169" s="87">
        <f t="shared" si="62"/>
        <v>8.8140000000000001</v>
      </c>
      <c r="T169" s="151"/>
    </row>
    <row r="170" spans="1:20" ht="18.75" x14ac:dyDescent="0.3">
      <c r="A170" s="151"/>
      <c r="B170" s="197"/>
      <c r="C170" s="151"/>
      <c r="D170" s="151"/>
      <c r="E170" s="161"/>
      <c r="F170" s="151"/>
      <c r="G170" s="151"/>
      <c r="H170" s="151"/>
      <c r="I170" s="107" t="s">
        <v>238</v>
      </c>
      <c r="J170" s="107">
        <v>493</v>
      </c>
      <c r="K170" s="107" t="s">
        <v>26</v>
      </c>
      <c r="L170" s="19"/>
      <c r="M170" s="19"/>
      <c r="N170" s="19"/>
      <c r="O170" s="19"/>
      <c r="P170" s="56">
        <v>65.168000000000006</v>
      </c>
      <c r="Q170" s="15"/>
      <c r="R170" s="15"/>
      <c r="S170" s="87">
        <f t="shared" si="62"/>
        <v>65.168000000000006</v>
      </c>
      <c r="T170" s="151"/>
    </row>
    <row r="171" spans="1:20" ht="18.75" x14ac:dyDescent="0.3">
      <c r="A171" s="151"/>
      <c r="B171" s="20"/>
      <c r="C171" s="152"/>
      <c r="D171" s="152"/>
      <c r="E171" s="162"/>
      <c r="F171" s="152"/>
      <c r="G171" s="152"/>
      <c r="H171" s="152"/>
      <c r="I171" s="18"/>
      <c r="J171" s="18"/>
      <c r="K171" s="18"/>
      <c r="L171" s="45">
        <f>SUM(L167:L170)</f>
        <v>0</v>
      </c>
      <c r="M171" s="45">
        <f t="shared" ref="M171:N171" si="63">SUM(M167:M170)</f>
        <v>0</v>
      </c>
      <c r="N171" s="45">
        <f t="shared" si="63"/>
        <v>0</v>
      </c>
      <c r="O171" s="45">
        <f>SUM(O167:O170)</f>
        <v>32.540999999999997</v>
      </c>
      <c r="P171" s="45">
        <f t="shared" ref="P171:R171" si="64">SUM(P167:P170)</f>
        <v>91.832999999999998</v>
      </c>
      <c r="Q171" s="45">
        <f t="shared" si="64"/>
        <v>30.201999999999998</v>
      </c>
      <c r="R171" s="45">
        <f t="shared" si="64"/>
        <v>20.338000000000001</v>
      </c>
      <c r="S171" s="45">
        <f>SUM(S167:S170)</f>
        <v>174.91400000000002</v>
      </c>
      <c r="T171" s="151"/>
    </row>
    <row r="172" spans="1:20" ht="18.75" x14ac:dyDescent="0.3">
      <c r="A172" s="152"/>
      <c r="B172" s="57" t="s">
        <v>245</v>
      </c>
      <c r="C172" s="35">
        <v>3</v>
      </c>
      <c r="D172" s="18"/>
      <c r="E172" s="100">
        <v>1</v>
      </c>
      <c r="F172" s="18"/>
      <c r="G172" s="18"/>
      <c r="H172" s="18"/>
      <c r="I172" s="18"/>
      <c r="J172" s="18"/>
      <c r="K172" s="18"/>
      <c r="L172" s="45">
        <f>L160+L166+L171</f>
        <v>0</v>
      </c>
      <c r="M172" s="45">
        <f t="shared" ref="M172" si="65">M160+M166+M171</f>
        <v>0</v>
      </c>
      <c r="N172" s="45">
        <f>N160+N166+N171</f>
        <v>0</v>
      </c>
      <c r="O172" s="45">
        <f>O160+O166+O171</f>
        <v>2506.3371000000002</v>
      </c>
      <c r="P172" s="45">
        <f t="shared" ref="P172:R172" si="66">P160+P166+P171</f>
        <v>2562.0419999999995</v>
      </c>
      <c r="Q172" s="45">
        <f t="shared" si="66"/>
        <v>3171.8549999999996</v>
      </c>
      <c r="R172" s="45">
        <f t="shared" si="66"/>
        <v>2726.819</v>
      </c>
      <c r="S172" s="45">
        <f>S160+S166+S171</f>
        <v>10967.053100000003</v>
      </c>
      <c r="T172" s="152"/>
    </row>
    <row r="173" spans="1:20" ht="18.75" x14ac:dyDescent="0.3">
      <c r="A173" s="5"/>
      <c r="B173" s="52" t="s">
        <v>262</v>
      </c>
      <c r="C173" s="34">
        <f>C138+C141+C172</f>
        <v>20</v>
      </c>
      <c r="D173" s="34"/>
      <c r="E173" s="97">
        <f t="shared" ref="E173" si="67">E138+E141+E172</f>
        <v>3</v>
      </c>
      <c r="F173" s="52"/>
      <c r="G173" s="52"/>
      <c r="H173" s="52"/>
      <c r="I173" s="52"/>
      <c r="J173" s="52"/>
      <c r="K173" s="52"/>
      <c r="L173" s="50">
        <f>L138+L141+L172</f>
        <v>0</v>
      </c>
      <c r="M173" s="50">
        <f t="shared" ref="M173:N173" si="68">M138+M141+M172</f>
        <v>0</v>
      </c>
      <c r="N173" s="50">
        <f t="shared" si="68"/>
        <v>0</v>
      </c>
      <c r="O173" s="50">
        <f>O138+O141+O172</f>
        <v>8538.270300000002</v>
      </c>
      <c r="P173" s="50">
        <f t="shared" ref="P173:R173" si="69">P138+P141+P172</f>
        <v>8669.5750000000007</v>
      </c>
      <c r="Q173" s="50">
        <f t="shared" si="69"/>
        <v>9127.9959999999992</v>
      </c>
      <c r="R173" s="50">
        <f t="shared" si="69"/>
        <v>2726.819</v>
      </c>
      <c r="S173" s="50">
        <f>S138+S141+S172</f>
        <v>29062.660299999996</v>
      </c>
      <c r="T173" s="18"/>
    </row>
    <row r="174" spans="1:20" ht="18.75" x14ac:dyDescent="0.25">
      <c r="A174" s="177">
        <v>7</v>
      </c>
      <c r="B174" s="178" t="s">
        <v>292</v>
      </c>
      <c r="C174" s="153" t="s">
        <v>233</v>
      </c>
      <c r="D174" s="153" t="s">
        <v>234</v>
      </c>
      <c r="E174" s="179" t="s">
        <v>293</v>
      </c>
      <c r="F174" s="180" t="s">
        <v>236</v>
      </c>
      <c r="G174" s="180" t="s">
        <v>236</v>
      </c>
      <c r="H174" s="180" t="s">
        <v>237</v>
      </c>
      <c r="I174" s="124" t="s">
        <v>22</v>
      </c>
      <c r="J174" s="31" t="s">
        <v>87</v>
      </c>
      <c r="K174" s="31" t="s">
        <v>33</v>
      </c>
      <c r="L174" s="103"/>
      <c r="M174" s="103"/>
      <c r="N174" s="103"/>
      <c r="O174" s="103">
        <v>217.70400000000001</v>
      </c>
      <c r="P174" s="103">
        <v>979.01</v>
      </c>
      <c r="Q174" s="103">
        <v>1192.0740000000001</v>
      </c>
      <c r="R174" s="103"/>
      <c r="S174" s="87">
        <f t="shared" ref="S174:S176" si="70">L174+M174+N174+O174+P174+Q174+R174</f>
        <v>2388.788</v>
      </c>
      <c r="T174" s="153" t="s">
        <v>294</v>
      </c>
    </row>
    <row r="175" spans="1:20" ht="18.75" x14ac:dyDescent="0.25">
      <c r="A175" s="177"/>
      <c r="B175" s="178"/>
      <c r="C175" s="153"/>
      <c r="D175" s="153"/>
      <c r="E175" s="179"/>
      <c r="F175" s="180"/>
      <c r="G175" s="180"/>
      <c r="H175" s="180"/>
      <c r="I175" s="121" t="s">
        <v>22</v>
      </c>
      <c r="J175" s="67" t="s">
        <v>87</v>
      </c>
      <c r="K175" s="67" t="s">
        <v>41</v>
      </c>
      <c r="L175" s="123"/>
      <c r="M175" s="123"/>
      <c r="N175" s="123"/>
      <c r="O175" s="123">
        <v>3.0870000000000002</v>
      </c>
      <c r="P175" s="123">
        <v>29.692</v>
      </c>
      <c r="Q175" s="123">
        <v>80.501999999999995</v>
      </c>
      <c r="R175" s="123"/>
      <c r="S175" s="87">
        <f t="shared" si="70"/>
        <v>113.28100000000001</v>
      </c>
      <c r="T175" s="153"/>
    </row>
    <row r="176" spans="1:20" ht="18.75" x14ac:dyDescent="0.25">
      <c r="A176" s="177"/>
      <c r="B176" s="178"/>
      <c r="C176" s="153"/>
      <c r="D176" s="153"/>
      <c r="E176" s="179"/>
      <c r="F176" s="180"/>
      <c r="G176" s="180"/>
      <c r="H176" s="180"/>
      <c r="I176" s="121" t="s">
        <v>22</v>
      </c>
      <c r="J176" s="67" t="s">
        <v>87</v>
      </c>
      <c r="K176" s="67" t="s">
        <v>26</v>
      </c>
      <c r="L176" s="123"/>
      <c r="M176" s="123"/>
      <c r="N176" s="123"/>
      <c r="O176" s="123"/>
      <c r="P176" s="123">
        <v>49.224600000000002</v>
      </c>
      <c r="Q176" s="123"/>
      <c r="R176" s="123"/>
      <c r="S176" s="87">
        <f t="shared" si="70"/>
        <v>49.224600000000002</v>
      </c>
      <c r="T176" s="153"/>
    </row>
    <row r="177" spans="1:20" ht="18.75" x14ac:dyDescent="0.25">
      <c r="A177" s="24"/>
      <c r="B177" s="68" t="s">
        <v>245</v>
      </c>
      <c r="C177" s="24">
        <v>1</v>
      </c>
      <c r="D177" s="24"/>
      <c r="E177" s="98">
        <v>1</v>
      </c>
      <c r="F177" s="55"/>
      <c r="G177" s="27"/>
      <c r="H177" s="27"/>
      <c r="I177" s="27"/>
      <c r="J177" s="27"/>
      <c r="K177" s="27"/>
      <c r="L177" s="27">
        <f t="shared" ref="L177:S177" si="71">SUM(L174:L176)</f>
        <v>0</v>
      </c>
      <c r="M177" s="27">
        <f t="shared" si="71"/>
        <v>0</v>
      </c>
      <c r="N177" s="27">
        <f t="shared" si="71"/>
        <v>0</v>
      </c>
      <c r="O177" s="27">
        <f t="shared" si="71"/>
        <v>220.791</v>
      </c>
      <c r="P177" s="27">
        <f t="shared" si="71"/>
        <v>1057.9266</v>
      </c>
      <c r="Q177" s="27">
        <f t="shared" si="71"/>
        <v>1272.576</v>
      </c>
      <c r="R177" s="27">
        <f t="shared" si="71"/>
        <v>0</v>
      </c>
      <c r="S177" s="27">
        <f t="shared" si="71"/>
        <v>2551.2936</v>
      </c>
      <c r="T177" s="54"/>
    </row>
    <row r="178" spans="1:20" ht="56.25" x14ac:dyDescent="0.25">
      <c r="A178" s="171">
        <v>8</v>
      </c>
      <c r="B178" s="85" t="s">
        <v>295</v>
      </c>
      <c r="C178" s="171" t="s">
        <v>233</v>
      </c>
      <c r="D178" s="150" t="s">
        <v>234</v>
      </c>
      <c r="E178" s="174" t="s">
        <v>296</v>
      </c>
      <c r="F178" s="168" t="s">
        <v>237</v>
      </c>
      <c r="G178" s="168" t="s">
        <v>267</v>
      </c>
      <c r="H178" s="168" t="s">
        <v>248</v>
      </c>
      <c r="I178" s="31" t="s">
        <v>259</v>
      </c>
      <c r="J178" s="31"/>
      <c r="K178" s="31"/>
      <c r="L178" s="38"/>
      <c r="M178" s="38"/>
      <c r="N178" s="29"/>
      <c r="O178" s="38"/>
      <c r="P178" s="38"/>
      <c r="Q178" s="29">
        <v>11467.598400000001</v>
      </c>
      <c r="R178" s="43"/>
      <c r="S178" s="87">
        <f>L178+M178+N178+O178+P178+Q178+R178</f>
        <v>11467.598400000001</v>
      </c>
      <c r="T178" s="171" t="s">
        <v>297</v>
      </c>
    </row>
    <row r="179" spans="1:20" ht="18.75" x14ac:dyDescent="0.25">
      <c r="A179" s="172"/>
      <c r="B179" s="23"/>
      <c r="C179" s="172"/>
      <c r="D179" s="151"/>
      <c r="E179" s="175"/>
      <c r="F179" s="169"/>
      <c r="G179" s="169"/>
      <c r="H179" s="169"/>
      <c r="I179" s="26"/>
      <c r="J179" s="26"/>
      <c r="K179" s="26"/>
      <c r="L179" s="27">
        <f t="shared" ref="L179:S179" si="72">SUM(L178:L178)</f>
        <v>0</v>
      </c>
      <c r="M179" s="27">
        <f t="shared" si="72"/>
        <v>0</v>
      </c>
      <c r="N179" s="27">
        <f t="shared" si="72"/>
        <v>0</v>
      </c>
      <c r="O179" s="27">
        <f t="shared" si="72"/>
        <v>0</v>
      </c>
      <c r="P179" s="27">
        <f t="shared" si="72"/>
        <v>0</v>
      </c>
      <c r="Q179" s="27">
        <f t="shared" si="72"/>
        <v>11467.598400000001</v>
      </c>
      <c r="R179" s="27">
        <f t="shared" si="72"/>
        <v>0</v>
      </c>
      <c r="S179" s="27">
        <f t="shared" si="72"/>
        <v>11467.598400000001</v>
      </c>
      <c r="T179" s="172"/>
    </row>
    <row r="180" spans="1:20" ht="56.25" x14ac:dyDescent="0.25">
      <c r="A180" s="172"/>
      <c r="B180" s="85" t="s">
        <v>298</v>
      </c>
      <c r="C180" s="172"/>
      <c r="D180" s="151"/>
      <c r="E180" s="175"/>
      <c r="F180" s="169"/>
      <c r="G180" s="169"/>
      <c r="H180" s="169"/>
      <c r="I180" s="31" t="s">
        <v>259</v>
      </c>
      <c r="J180" s="31"/>
      <c r="K180" s="31"/>
      <c r="L180" s="15"/>
      <c r="M180" s="15"/>
      <c r="N180" s="29"/>
      <c r="O180" s="15"/>
      <c r="P180" s="15"/>
      <c r="Q180" s="29">
        <v>12939.9938</v>
      </c>
      <c r="R180" s="28"/>
      <c r="S180" s="87">
        <f>L180+M180+N180+O180+P180+Q180+R180</f>
        <v>12939.9938</v>
      </c>
      <c r="T180" s="172"/>
    </row>
    <row r="181" spans="1:20" ht="18.75" x14ac:dyDescent="0.25">
      <c r="A181" s="172"/>
      <c r="B181" s="30"/>
      <c r="C181" s="172"/>
      <c r="D181" s="151"/>
      <c r="E181" s="175"/>
      <c r="F181" s="169"/>
      <c r="G181" s="169"/>
      <c r="H181" s="169"/>
      <c r="I181" s="26"/>
      <c r="J181" s="26"/>
      <c r="K181" s="26"/>
      <c r="L181" s="1">
        <f t="shared" ref="L181:S181" si="73">SUM(L180:L180)</f>
        <v>0</v>
      </c>
      <c r="M181" s="1">
        <f t="shared" si="73"/>
        <v>0</v>
      </c>
      <c r="N181" s="1">
        <f t="shared" si="73"/>
        <v>0</v>
      </c>
      <c r="O181" s="1">
        <f t="shared" si="73"/>
        <v>0</v>
      </c>
      <c r="P181" s="1">
        <f t="shared" si="73"/>
        <v>0</v>
      </c>
      <c r="Q181" s="1">
        <f t="shared" si="73"/>
        <v>12939.9938</v>
      </c>
      <c r="R181" s="1">
        <f t="shared" si="73"/>
        <v>0</v>
      </c>
      <c r="S181" s="1">
        <f t="shared" si="73"/>
        <v>12939.9938</v>
      </c>
      <c r="T181" s="172"/>
    </row>
    <row r="182" spans="1:20" ht="56.25" x14ac:dyDescent="0.25">
      <c r="A182" s="172"/>
      <c r="B182" s="85" t="s">
        <v>299</v>
      </c>
      <c r="C182" s="172"/>
      <c r="D182" s="151"/>
      <c r="E182" s="175"/>
      <c r="F182" s="169"/>
      <c r="G182" s="169"/>
      <c r="H182" s="169"/>
      <c r="I182" s="31" t="s">
        <v>259</v>
      </c>
      <c r="J182" s="31"/>
      <c r="K182" s="31"/>
      <c r="L182" s="40"/>
      <c r="M182" s="40"/>
      <c r="N182" s="29"/>
      <c r="O182" s="40"/>
      <c r="P182" s="40"/>
      <c r="Q182" s="29">
        <v>8973.9094000000005</v>
      </c>
      <c r="R182" s="28"/>
      <c r="S182" s="87">
        <f t="shared" ref="S182" si="74">L182+M182+N182+O182+P182+Q182+R182</f>
        <v>8973.9094000000005</v>
      </c>
      <c r="T182" s="172"/>
    </row>
    <row r="183" spans="1:20" ht="18.75" x14ac:dyDescent="0.25">
      <c r="A183" s="172"/>
      <c r="B183" s="23"/>
      <c r="C183" s="172"/>
      <c r="D183" s="151"/>
      <c r="E183" s="175"/>
      <c r="F183" s="169"/>
      <c r="G183" s="169"/>
      <c r="H183" s="169"/>
      <c r="I183" s="37"/>
      <c r="J183" s="37"/>
      <c r="K183" s="37"/>
      <c r="L183" s="27">
        <f t="shared" ref="L183:S183" si="75">SUM(L182:L182)</f>
        <v>0</v>
      </c>
      <c r="M183" s="27">
        <f t="shared" si="75"/>
        <v>0</v>
      </c>
      <c r="N183" s="27">
        <f t="shared" si="75"/>
        <v>0</v>
      </c>
      <c r="O183" s="27">
        <f t="shared" si="75"/>
        <v>0</v>
      </c>
      <c r="P183" s="27">
        <f t="shared" si="75"/>
        <v>0</v>
      </c>
      <c r="Q183" s="27">
        <f t="shared" si="75"/>
        <v>8973.9094000000005</v>
      </c>
      <c r="R183" s="27">
        <f t="shared" si="75"/>
        <v>0</v>
      </c>
      <c r="S183" s="27">
        <f t="shared" si="75"/>
        <v>8973.9094000000005</v>
      </c>
      <c r="T183" s="172"/>
    </row>
    <row r="184" spans="1:20" ht="56.25" x14ac:dyDescent="0.25">
      <c r="A184" s="172"/>
      <c r="B184" s="85" t="s">
        <v>300</v>
      </c>
      <c r="C184" s="172"/>
      <c r="D184" s="151"/>
      <c r="E184" s="175"/>
      <c r="F184" s="169"/>
      <c r="G184" s="169"/>
      <c r="H184" s="169"/>
      <c r="I184" s="31" t="s">
        <v>259</v>
      </c>
      <c r="J184" s="31"/>
      <c r="K184" s="31"/>
      <c r="L184" s="15"/>
      <c r="M184" s="15"/>
      <c r="N184" s="15"/>
      <c r="O184" s="15"/>
      <c r="P184" s="15"/>
      <c r="Q184" s="15">
        <v>1280.3752999999999</v>
      </c>
      <c r="R184" s="15"/>
      <c r="S184" s="87">
        <f>L184+M184+N184+O184+P184+Q184+R184</f>
        <v>1280.3752999999999</v>
      </c>
      <c r="T184" s="172"/>
    </row>
    <row r="185" spans="1:20" ht="18.75" x14ac:dyDescent="0.25">
      <c r="A185" s="172"/>
      <c r="B185" s="30"/>
      <c r="C185" s="172"/>
      <c r="D185" s="151"/>
      <c r="E185" s="175"/>
      <c r="F185" s="169"/>
      <c r="G185" s="169"/>
      <c r="H185" s="169"/>
      <c r="I185" s="37"/>
      <c r="J185" s="37"/>
      <c r="K185" s="37"/>
      <c r="L185" s="27">
        <f t="shared" ref="L185:S185" si="76">SUM(L184:L184)</f>
        <v>0</v>
      </c>
      <c r="M185" s="27">
        <f t="shared" si="76"/>
        <v>0</v>
      </c>
      <c r="N185" s="27">
        <f t="shared" si="76"/>
        <v>0</v>
      </c>
      <c r="O185" s="27">
        <f t="shared" si="76"/>
        <v>0</v>
      </c>
      <c r="P185" s="27">
        <f t="shared" si="76"/>
        <v>0</v>
      </c>
      <c r="Q185" s="27">
        <f t="shared" si="76"/>
        <v>1280.3752999999999</v>
      </c>
      <c r="R185" s="27">
        <f t="shared" si="76"/>
        <v>0</v>
      </c>
      <c r="S185" s="27">
        <f t="shared" si="76"/>
        <v>1280.3752999999999</v>
      </c>
      <c r="T185" s="172"/>
    </row>
    <row r="186" spans="1:20" ht="56.25" x14ac:dyDescent="0.25">
      <c r="A186" s="172"/>
      <c r="B186" s="85" t="s">
        <v>301</v>
      </c>
      <c r="C186" s="172"/>
      <c r="D186" s="151"/>
      <c r="E186" s="175"/>
      <c r="F186" s="169"/>
      <c r="G186" s="169"/>
      <c r="H186" s="169"/>
      <c r="I186" s="31" t="s">
        <v>259</v>
      </c>
      <c r="J186" s="31"/>
      <c r="K186" s="31"/>
      <c r="L186" s="39"/>
      <c r="M186" s="39"/>
      <c r="N186" s="39"/>
      <c r="O186" s="39"/>
      <c r="P186" s="39"/>
      <c r="Q186" s="39">
        <v>1345.905</v>
      </c>
      <c r="R186" s="28"/>
      <c r="S186" s="87">
        <f>L186+M186+N186+O186+P186+Q186+R186</f>
        <v>1345.905</v>
      </c>
      <c r="T186" s="172"/>
    </row>
    <row r="187" spans="1:20" ht="18.75" x14ac:dyDescent="0.25">
      <c r="A187" s="172"/>
      <c r="B187" s="30"/>
      <c r="C187" s="172"/>
      <c r="D187" s="151"/>
      <c r="E187" s="175"/>
      <c r="F187" s="169"/>
      <c r="G187" s="169"/>
      <c r="H187" s="169"/>
      <c r="I187" s="37"/>
      <c r="J187" s="37"/>
      <c r="K187" s="37"/>
      <c r="L187" s="27">
        <f t="shared" ref="L187:S187" si="77">SUM(L186:L186)</f>
        <v>0</v>
      </c>
      <c r="M187" s="27">
        <f t="shared" si="77"/>
        <v>0</v>
      </c>
      <c r="N187" s="27">
        <f t="shared" si="77"/>
        <v>0</v>
      </c>
      <c r="O187" s="27">
        <f t="shared" si="77"/>
        <v>0</v>
      </c>
      <c r="P187" s="27">
        <f t="shared" si="77"/>
        <v>0</v>
      </c>
      <c r="Q187" s="27">
        <f t="shared" si="77"/>
        <v>1345.905</v>
      </c>
      <c r="R187" s="27">
        <f t="shared" si="77"/>
        <v>0</v>
      </c>
      <c r="S187" s="27">
        <f t="shared" si="77"/>
        <v>1345.905</v>
      </c>
      <c r="T187" s="172"/>
    </row>
    <row r="188" spans="1:20" ht="56.25" x14ac:dyDescent="0.25">
      <c r="A188" s="172"/>
      <c r="B188" s="85" t="s">
        <v>302</v>
      </c>
      <c r="C188" s="172"/>
      <c r="D188" s="151"/>
      <c r="E188" s="175"/>
      <c r="F188" s="169"/>
      <c r="G188" s="169"/>
      <c r="H188" s="169"/>
      <c r="I188" s="31" t="s">
        <v>259</v>
      </c>
      <c r="J188" s="31"/>
      <c r="K188" s="31"/>
      <c r="L188" s="38"/>
      <c r="M188" s="38"/>
      <c r="N188" s="39"/>
      <c r="O188" s="38"/>
      <c r="P188" s="38"/>
      <c r="Q188" s="39">
        <v>12000.603999999999</v>
      </c>
      <c r="R188" s="28"/>
      <c r="S188" s="87">
        <f>L188+M188+N188+O188+P188+Q188+R188</f>
        <v>12000.603999999999</v>
      </c>
      <c r="T188" s="172"/>
    </row>
    <row r="189" spans="1:20" ht="18.75" x14ac:dyDescent="0.25">
      <c r="A189" s="172"/>
      <c r="B189" s="63"/>
      <c r="C189" s="172"/>
      <c r="D189" s="151"/>
      <c r="E189" s="175"/>
      <c r="F189" s="169"/>
      <c r="G189" s="169"/>
      <c r="H189" s="169"/>
      <c r="I189" s="37"/>
      <c r="J189" s="37"/>
      <c r="K189" s="37"/>
      <c r="L189" s="27">
        <f t="shared" ref="L189:S189" si="78">SUM(L188:L188)</f>
        <v>0</v>
      </c>
      <c r="M189" s="27">
        <f t="shared" si="78"/>
        <v>0</v>
      </c>
      <c r="N189" s="27">
        <f t="shared" si="78"/>
        <v>0</v>
      </c>
      <c r="O189" s="27">
        <f t="shared" si="78"/>
        <v>0</v>
      </c>
      <c r="P189" s="27">
        <f t="shared" si="78"/>
        <v>0</v>
      </c>
      <c r="Q189" s="27">
        <f t="shared" si="78"/>
        <v>12000.603999999999</v>
      </c>
      <c r="R189" s="27">
        <f t="shared" si="78"/>
        <v>0</v>
      </c>
      <c r="S189" s="27">
        <f t="shared" si="78"/>
        <v>12000.603999999999</v>
      </c>
      <c r="T189" s="172"/>
    </row>
    <row r="190" spans="1:20" ht="56.25" x14ac:dyDescent="0.25">
      <c r="A190" s="172"/>
      <c r="B190" s="85" t="s">
        <v>303</v>
      </c>
      <c r="C190" s="172"/>
      <c r="D190" s="151"/>
      <c r="E190" s="175"/>
      <c r="F190" s="169"/>
      <c r="G190" s="169"/>
      <c r="H190" s="169"/>
      <c r="I190" s="31" t="s">
        <v>259</v>
      </c>
      <c r="J190" s="31"/>
      <c r="K190" s="31"/>
      <c r="L190" s="41"/>
      <c r="M190" s="42"/>
      <c r="N190" s="39"/>
      <c r="O190" s="41"/>
      <c r="P190" s="42"/>
      <c r="Q190" s="39">
        <v>14638.769899999999</v>
      </c>
      <c r="R190" s="28"/>
      <c r="S190" s="87">
        <f>L190+M190+N190+O190+P190+Q190+R190</f>
        <v>14638.769899999999</v>
      </c>
      <c r="T190" s="172"/>
    </row>
    <row r="191" spans="1:20" ht="18.75" x14ac:dyDescent="0.25">
      <c r="A191" s="173"/>
      <c r="B191" s="30"/>
      <c r="C191" s="173"/>
      <c r="D191" s="152"/>
      <c r="E191" s="176"/>
      <c r="F191" s="170"/>
      <c r="G191" s="170"/>
      <c r="H191" s="170"/>
      <c r="I191" s="24"/>
      <c r="J191" s="26"/>
      <c r="K191" s="69"/>
      <c r="L191" s="27">
        <f t="shared" ref="L191:S191" si="79">SUM(L190:L190)</f>
        <v>0</v>
      </c>
      <c r="M191" s="27">
        <f t="shared" si="79"/>
        <v>0</v>
      </c>
      <c r="N191" s="27">
        <f t="shared" si="79"/>
        <v>0</v>
      </c>
      <c r="O191" s="27">
        <f t="shared" si="79"/>
        <v>0</v>
      </c>
      <c r="P191" s="27">
        <f t="shared" si="79"/>
        <v>0</v>
      </c>
      <c r="Q191" s="27">
        <f t="shared" si="79"/>
        <v>14638.769899999999</v>
      </c>
      <c r="R191" s="27">
        <f t="shared" si="79"/>
        <v>0</v>
      </c>
      <c r="S191" s="27">
        <f t="shared" si="79"/>
        <v>14638.769899999999</v>
      </c>
      <c r="T191" s="173"/>
    </row>
    <row r="192" spans="1:20" ht="18.75" x14ac:dyDescent="0.25">
      <c r="A192" s="24"/>
      <c r="B192" s="53" t="s">
        <v>245</v>
      </c>
      <c r="C192" s="24">
        <v>7</v>
      </c>
      <c r="D192" s="24"/>
      <c r="E192" s="98">
        <v>1</v>
      </c>
      <c r="F192" s="25"/>
      <c r="G192" s="25"/>
      <c r="H192" s="25"/>
      <c r="I192" s="24"/>
      <c r="J192" s="26"/>
      <c r="K192" s="26"/>
      <c r="L192" s="27">
        <f>L179+L181+L183+L185+L187+L189+L191</f>
        <v>0</v>
      </c>
      <c r="M192" s="27">
        <f t="shared" ref="M192:N192" si="80">M179+M181+M183+M185+M187+M189+M191</f>
        <v>0</v>
      </c>
      <c r="N192" s="27">
        <f t="shared" si="80"/>
        <v>0</v>
      </c>
      <c r="O192" s="27">
        <f>O179+O181+O183+O185+O187+O189+O191</f>
        <v>0</v>
      </c>
      <c r="P192" s="27">
        <f t="shared" ref="P192:R192" si="81">P179+P181+P183+P185+P187+P189+P191</f>
        <v>0</v>
      </c>
      <c r="Q192" s="27">
        <f t="shared" si="81"/>
        <v>62647.1558</v>
      </c>
      <c r="R192" s="27">
        <f t="shared" si="81"/>
        <v>0</v>
      </c>
      <c r="S192" s="27">
        <f>S179+S181+S183+S185+S187+S189+S191</f>
        <v>62647.1558</v>
      </c>
      <c r="T192" s="24"/>
    </row>
    <row r="193" spans="1:20" ht="56.25" x14ac:dyDescent="0.25">
      <c r="A193" s="150">
        <v>9</v>
      </c>
      <c r="B193" s="85" t="s">
        <v>304</v>
      </c>
      <c r="C193" s="120" t="s">
        <v>305</v>
      </c>
      <c r="D193" s="120" t="s">
        <v>234</v>
      </c>
      <c r="E193" s="122" t="s">
        <v>306</v>
      </c>
      <c r="F193" s="120" t="s">
        <v>289</v>
      </c>
      <c r="G193" s="120" t="s">
        <v>250</v>
      </c>
      <c r="H193" s="120" t="s">
        <v>250</v>
      </c>
      <c r="I193" s="121"/>
      <c r="J193" s="121"/>
      <c r="K193" s="121"/>
      <c r="L193" s="123"/>
      <c r="M193" s="123"/>
      <c r="N193" s="123"/>
      <c r="O193" s="123"/>
      <c r="P193" s="123"/>
      <c r="Q193" s="123"/>
      <c r="R193" s="123"/>
      <c r="S193" s="87">
        <f t="shared" ref="S193" si="82">L193+M193+N193+O193+P193+Q193+R193</f>
        <v>0</v>
      </c>
      <c r="T193" s="150" t="s">
        <v>334</v>
      </c>
    </row>
    <row r="194" spans="1:20" ht="18.75" x14ac:dyDescent="0.25">
      <c r="A194" s="152"/>
      <c r="B194" s="53" t="s">
        <v>245</v>
      </c>
      <c r="C194" s="2">
        <v>1</v>
      </c>
      <c r="D194" s="5"/>
      <c r="E194" s="99">
        <v>1</v>
      </c>
      <c r="F194" s="5"/>
      <c r="G194" s="5"/>
      <c r="H194" s="5"/>
      <c r="I194" s="5"/>
      <c r="J194" s="5"/>
      <c r="K194" s="5"/>
      <c r="L194" s="1">
        <f>SUM(L193:L193)</f>
        <v>0</v>
      </c>
      <c r="M194" s="1">
        <f t="shared" ref="M194:S194" si="83">SUM(M193:M193)</f>
        <v>0</v>
      </c>
      <c r="N194" s="1">
        <f t="shared" si="83"/>
        <v>0</v>
      </c>
      <c r="O194" s="1">
        <f t="shared" si="83"/>
        <v>0</v>
      </c>
      <c r="P194" s="1">
        <f t="shared" si="83"/>
        <v>0</v>
      </c>
      <c r="Q194" s="1">
        <f t="shared" si="83"/>
        <v>0</v>
      </c>
      <c r="R194" s="1">
        <f t="shared" si="83"/>
        <v>0</v>
      </c>
      <c r="S194" s="1">
        <f t="shared" si="83"/>
        <v>0</v>
      </c>
      <c r="T194" s="152"/>
    </row>
    <row r="195" spans="1:20" ht="18.75" x14ac:dyDescent="0.25">
      <c r="A195" s="24"/>
      <c r="B195" s="57" t="s">
        <v>262</v>
      </c>
      <c r="C195" s="24">
        <f>C177+C192+C194</f>
        <v>9</v>
      </c>
      <c r="D195" s="24"/>
      <c r="E195" s="98">
        <f>E177+E192+E194</f>
        <v>3</v>
      </c>
      <c r="F195" s="55"/>
      <c r="G195" s="27"/>
      <c r="H195" s="27"/>
      <c r="I195" s="27"/>
      <c r="J195" s="27"/>
      <c r="K195" s="27"/>
      <c r="L195" s="27">
        <f>L177+L192+L194</f>
        <v>0</v>
      </c>
      <c r="M195" s="27">
        <f t="shared" ref="M195:S195" si="84">M177+M192+M194</f>
        <v>0</v>
      </c>
      <c r="N195" s="27">
        <f t="shared" si="84"/>
        <v>0</v>
      </c>
      <c r="O195" s="27">
        <f t="shared" si="84"/>
        <v>220.791</v>
      </c>
      <c r="P195" s="27">
        <f t="shared" si="84"/>
        <v>1057.9266</v>
      </c>
      <c r="Q195" s="27">
        <f t="shared" si="84"/>
        <v>63919.731800000001</v>
      </c>
      <c r="R195" s="27">
        <f t="shared" si="84"/>
        <v>0</v>
      </c>
      <c r="S195" s="27">
        <f t="shared" si="84"/>
        <v>65198.449399999998</v>
      </c>
      <c r="T195" s="54"/>
    </row>
    <row r="196" spans="1:20" ht="93.75" x14ac:dyDescent="0.25">
      <c r="A196" s="153">
        <v>10</v>
      </c>
      <c r="B196" s="85" t="s">
        <v>307</v>
      </c>
      <c r="C196" s="165" t="s">
        <v>233</v>
      </c>
      <c r="D196" s="153" t="s">
        <v>234</v>
      </c>
      <c r="E196" s="166" t="s">
        <v>308</v>
      </c>
      <c r="F196" s="167" t="s">
        <v>236</v>
      </c>
      <c r="G196" s="167" t="s">
        <v>236</v>
      </c>
      <c r="H196" s="167" t="s">
        <v>237</v>
      </c>
      <c r="I196" s="121"/>
      <c r="J196" s="121"/>
      <c r="K196" s="71"/>
      <c r="L196" s="70"/>
      <c r="M196" s="70"/>
      <c r="N196" s="39"/>
      <c r="O196" s="70"/>
      <c r="P196" s="70"/>
      <c r="Q196" s="39"/>
      <c r="R196" s="39"/>
      <c r="S196" s="87">
        <f>L196+M196+N196+O196+P196+Q196+R196</f>
        <v>0</v>
      </c>
      <c r="T196" s="150" t="s">
        <v>309</v>
      </c>
    </row>
    <row r="197" spans="1:20" ht="18.75" x14ac:dyDescent="0.25">
      <c r="A197" s="153"/>
      <c r="B197" s="72"/>
      <c r="C197" s="165"/>
      <c r="D197" s="153"/>
      <c r="E197" s="166"/>
      <c r="F197" s="167"/>
      <c r="G197" s="167"/>
      <c r="H197" s="167"/>
      <c r="I197" s="36"/>
      <c r="J197" s="36"/>
      <c r="K197" s="37"/>
      <c r="L197" s="73">
        <f>SUM(L196:L196)</f>
        <v>0</v>
      </c>
      <c r="M197" s="73">
        <f t="shared" ref="M197:N197" si="85">SUM(M196:M196)</f>
        <v>0</v>
      </c>
      <c r="N197" s="73">
        <f t="shared" si="85"/>
        <v>0</v>
      </c>
      <c r="O197" s="73">
        <f>SUM(O196:O196)</f>
        <v>0</v>
      </c>
      <c r="P197" s="73">
        <f t="shared" ref="P197:S197" si="86">SUM(P196:P196)</f>
        <v>0</v>
      </c>
      <c r="Q197" s="73">
        <f t="shared" si="86"/>
        <v>0</v>
      </c>
      <c r="R197" s="73">
        <f t="shared" si="86"/>
        <v>0</v>
      </c>
      <c r="S197" s="73">
        <f t="shared" si="86"/>
        <v>0</v>
      </c>
      <c r="T197" s="151"/>
    </row>
    <row r="198" spans="1:20" ht="37.5" x14ac:dyDescent="0.25">
      <c r="A198" s="153"/>
      <c r="B198" s="85" t="s">
        <v>310</v>
      </c>
      <c r="C198" s="165"/>
      <c r="D198" s="153"/>
      <c r="E198" s="166"/>
      <c r="F198" s="167"/>
      <c r="G198" s="167"/>
      <c r="H198" s="167"/>
      <c r="I198" s="121"/>
      <c r="J198" s="121"/>
      <c r="K198" s="67"/>
      <c r="L198" s="70"/>
      <c r="M198" s="70"/>
      <c r="N198" s="39"/>
      <c r="O198" s="70"/>
      <c r="P198" s="70"/>
      <c r="Q198" s="39"/>
      <c r="R198" s="39"/>
      <c r="S198" s="87">
        <f>L198+M198+N198+O198+P198+Q198+R198</f>
        <v>0</v>
      </c>
      <c r="T198" s="151"/>
    </row>
    <row r="199" spans="1:20" ht="18.75" x14ac:dyDescent="0.25">
      <c r="A199" s="153"/>
      <c r="B199" s="72"/>
      <c r="C199" s="165"/>
      <c r="D199" s="153"/>
      <c r="E199" s="166"/>
      <c r="F199" s="167"/>
      <c r="G199" s="167"/>
      <c r="H199" s="167"/>
      <c r="I199" s="36"/>
      <c r="J199" s="36"/>
      <c r="K199" s="37"/>
      <c r="L199" s="73">
        <f>L198</f>
        <v>0</v>
      </c>
      <c r="M199" s="73">
        <f t="shared" ref="M199:N199" si="87">M198</f>
        <v>0</v>
      </c>
      <c r="N199" s="73">
        <f t="shared" si="87"/>
        <v>0</v>
      </c>
      <c r="O199" s="73">
        <f>O198</f>
        <v>0</v>
      </c>
      <c r="P199" s="73">
        <f t="shared" ref="P199:S199" si="88">P198</f>
        <v>0</v>
      </c>
      <c r="Q199" s="73">
        <f t="shared" si="88"/>
        <v>0</v>
      </c>
      <c r="R199" s="73">
        <f t="shared" si="88"/>
        <v>0</v>
      </c>
      <c r="S199" s="73">
        <f t="shared" si="88"/>
        <v>0</v>
      </c>
      <c r="T199" s="151"/>
    </row>
    <row r="200" spans="1:20" ht="56.25" x14ac:dyDescent="0.25">
      <c r="A200" s="153"/>
      <c r="B200" s="85" t="s">
        <v>311</v>
      </c>
      <c r="C200" s="165"/>
      <c r="D200" s="153"/>
      <c r="E200" s="166"/>
      <c r="F200" s="167"/>
      <c r="G200" s="167"/>
      <c r="H200" s="167"/>
      <c r="I200" s="121"/>
      <c r="J200" s="121"/>
      <c r="K200" s="67"/>
      <c r="L200" s="70"/>
      <c r="M200" s="70"/>
      <c r="N200" s="39"/>
      <c r="O200" s="70"/>
      <c r="P200" s="70"/>
      <c r="Q200" s="39"/>
      <c r="R200" s="39"/>
      <c r="S200" s="87">
        <f>L200+M200+N200+O200+P200+Q200+R200</f>
        <v>0</v>
      </c>
      <c r="T200" s="151"/>
    </row>
    <row r="201" spans="1:20" ht="18.75" x14ac:dyDescent="0.25">
      <c r="A201" s="153"/>
      <c r="B201" s="72"/>
      <c r="C201" s="165"/>
      <c r="D201" s="153"/>
      <c r="E201" s="166"/>
      <c r="F201" s="167"/>
      <c r="G201" s="167"/>
      <c r="H201" s="167"/>
      <c r="I201" s="36"/>
      <c r="J201" s="36"/>
      <c r="K201" s="37"/>
      <c r="L201" s="73">
        <f>L200</f>
        <v>0</v>
      </c>
      <c r="M201" s="73">
        <f t="shared" ref="M201:N201" si="89">M200</f>
        <v>0</v>
      </c>
      <c r="N201" s="73">
        <f t="shared" si="89"/>
        <v>0</v>
      </c>
      <c r="O201" s="73">
        <f>O200</f>
        <v>0</v>
      </c>
      <c r="P201" s="73">
        <f t="shared" ref="P201:S201" si="90">P200</f>
        <v>0</v>
      </c>
      <c r="Q201" s="73">
        <f t="shared" si="90"/>
        <v>0</v>
      </c>
      <c r="R201" s="73">
        <f t="shared" si="90"/>
        <v>0</v>
      </c>
      <c r="S201" s="73">
        <f t="shared" si="90"/>
        <v>0</v>
      </c>
      <c r="T201" s="151"/>
    </row>
    <row r="202" spans="1:20" ht="39" customHeight="1" x14ac:dyDescent="0.25">
      <c r="A202" s="153"/>
      <c r="B202" s="85" t="s">
        <v>312</v>
      </c>
      <c r="C202" s="165"/>
      <c r="D202" s="153"/>
      <c r="E202" s="166"/>
      <c r="F202" s="167"/>
      <c r="G202" s="167"/>
      <c r="H202" s="167"/>
      <c r="I202" s="121"/>
      <c r="J202" s="121"/>
      <c r="K202" s="67"/>
      <c r="L202" s="70"/>
      <c r="M202" s="70"/>
      <c r="N202" s="39"/>
      <c r="O202" s="70"/>
      <c r="P202" s="70"/>
      <c r="Q202" s="39"/>
      <c r="R202" s="39"/>
      <c r="S202" s="87">
        <f>L202+M202+N202+O202+P202+Q202+R202</f>
        <v>0</v>
      </c>
      <c r="T202" s="151"/>
    </row>
    <row r="203" spans="1:20" ht="18.75" x14ac:dyDescent="0.25">
      <c r="A203" s="153"/>
      <c r="B203" s="72"/>
      <c r="C203" s="165"/>
      <c r="D203" s="153"/>
      <c r="E203" s="166"/>
      <c r="F203" s="167"/>
      <c r="G203" s="167"/>
      <c r="H203" s="167"/>
      <c r="I203" s="36"/>
      <c r="J203" s="36"/>
      <c r="K203" s="37"/>
      <c r="L203" s="73">
        <f>L202</f>
        <v>0</v>
      </c>
      <c r="M203" s="73">
        <f t="shared" ref="M203:N203" si="91">M202</f>
        <v>0</v>
      </c>
      <c r="N203" s="73">
        <f t="shared" si="91"/>
        <v>0</v>
      </c>
      <c r="O203" s="73">
        <f>O202</f>
        <v>0</v>
      </c>
      <c r="P203" s="73">
        <f t="shared" ref="P203:S203" si="92">P202</f>
        <v>0</v>
      </c>
      <c r="Q203" s="73">
        <f t="shared" si="92"/>
        <v>0</v>
      </c>
      <c r="R203" s="73">
        <f t="shared" si="92"/>
        <v>0</v>
      </c>
      <c r="S203" s="73">
        <f t="shared" si="92"/>
        <v>0</v>
      </c>
      <c r="T203" s="151"/>
    </row>
    <row r="204" spans="1:20" ht="37.5" x14ac:dyDescent="0.25">
      <c r="A204" s="153"/>
      <c r="B204" s="85" t="s">
        <v>313</v>
      </c>
      <c r="C204" s="165"/>
      <c r="D204" s="153"/>
      <c r="E204" s="166"/>
      <c r="F204" s="167"/>
      <c r="G204" s="167"/>
      <c r="H204" s="167"/>
      <c r="I204" s="124"/>
      <c r="J204" s="124"/>
      <c r="K204" s="31"/>
      <c r="L204" s="75"/>
      <c r="M204" s="75"/>
      <c r="N204" s="75"/>
      <c r="O204" s="75"/>
      <c r="P204" s="75"/>
      <c r="Q204" s="75"/>
      <c r="R204" s="75"/>
      <c r="S204" s="87">
        <f>L204+M204+N204+O204+P204+Q204+R204</f>
        <v>0</v>
      </c>
      <c r="T204" s="151"/>
    </row>
    <row r="205" spans="1:20" ht="18.75" x14ac:dyDescent="0.25">
      <c r="A205" s="153"/>
      <c r="B205" s="72"/>
      <c r="C205" s="165"/>
      <c r="D205" s="153"/>
      <c r="E205" s="166"/>
      <c r="F205" s="167"/>
      <c r="G205" s="167"/>
      <c r="H205" s="167"/>
      <c r="I205" s="36"/>
      <c r="J205" s="36"/>
      <c r="K205" s="37"/>
      <c r="L205" s="73">
        <f>L204</f>
        <v>0</v>
      </c>
      <c r="M205" s="73">
        <f t="shared" ref="M205:N205" si="93">M204</f>
        <v>0</v>
      </c>
      <c r="N205" s="73">
        <f t="shared" si="93"/>
        <v>0</v>
      </c>
      <c r="O205" s="73">
        <f>O204</f>
        <v>0</v>
      </c>
      <c r="P205" s="73">
        <f t="shared" ref="P205:S205" si="94">P204</f>
        <v>0</v>
      </c>
      <c r="Q205" s="73">
        <f t="shared" si="94"/>
        <v>0</v>
      </c>
      <c r="R205" s="73">
        <f t="shared" si="94"/>
        <v>0</v>
      </c>
      <c r="S205" s="73">
        <f t="shared" si="94"/>
        <v>0</v>
      </c>
      <c r="T205" s="151"/>
    </row>
    <row r="206" spans="1:20" ht="18.75" x14ac:dyDescent="0.3">
      <c r="A206" s="20"/>
      <c r="B206" s="53" t="s">
        <v>245</v>
      </c>
      <c r="C206" s="14">
        <v>5</v>
      </c>
      <c r="D206" s="2"/>
      <c r="E206" s="33">
        <v>1</v>
      </c>
      <c r="F206" s="32"/>
      <c r="G206" s="32"/>
      <c r="H206" s="32"/>
      <c r="I206" s="36"/>
      <c r="J206" s="36"/>
      <c r="K206" s="37"/>
      <c r="L206" s="73">
        <f>L197+L199+L201+L203+L205</f>
        <v>0</v>
      </c>
      <c r="M206" s="73">
        <f t="shared" ref="M206:N206" si="95">M197+M199+M201+M203+M205</f>
        <v>0</v>
      </c>
      <c r="N206" s="73">
        <f t="shared" si="95"/>
        <v>0</v>
      </c>
      <c r="O206" s="73">
        <f>O197+O199+O201+O203+O205</f>
        <v>0</v>
      </c>
      <c r="P206" s="73">
        <f t="shared" ref="P206:R206" si="96">P197+P199+P201+P203+P205</f>
        <v>0</v>
      </c>
      <c r="Q206" s="73">
        <f t="shared" si="96"/>
        <v>0</v>
      </c>
      <c r="R206" s="73">
        <f t="shared" si="96"/>
        <v>0</v>
      </c>
      <c r="S206" s="73">
        <f>S197+S199+S201+S203+S205</f>
        <v>0</v>
      </c>
      <c r="T206" s="20"/>
    </row>
    <row r="207" spans="1:20" ht="37.5" x14ac:dyDescent="0.25">
      <c r="A207" s="150">
        <v>11</v>
      </c>
      <c r="B207" s="132" t="s">
        <v>314</v>
      </c>
      <c r="C207" s="160" t="s">
        <v>233</v>
      </c>
      <c r="D207" s="133" t="s">
        <v>234</v>
      </c>
      <c r="E207" s="160" t="s">
        <v>315</v>
      </c>
      <c r="F207" s="160" t="s">
        <v>237</v>
      </c>
      <c r="G207" s="160" t="s">
        <v>286</v>
      </c>
      <c r="H207" s="160" t="s">
        <v>248</v>
      </c>
      <c r="I207" s="15" t="s">
        <v>238</v>
      </c>
      <c r="J207" s="67">
        <v>485</v>
      </c>
      <c r="K207" s="16"/>
      <c r="L207" s="123"/>
      <c r="M207" s="123"/>
      <c r="N207" s="123"/>
      <c r="O207" s="123"/>
      <c r="P207" s="123"/>
      <c r="Q207" s="123"/>
      <c r="R207" s="123"/>
      <c r="S207" s="87">
        <f>L207+M207+N207+O207+P207+Q207+R207</f>
        <v>0</v>
      </c>
      <c r="T207" s="160" t="s">
        <v>239</v>
      </c>
    </row>
    <row r="208" spans="1:20" ht="18.75" x14ac:dyDescent="0.25">
      <c r="A208" s="151"/>
      <c r="B208" s="53"/>
      <c r="C208" s="161"/>
      <c r="D208" s="134"/>
      <c r="E208" s="161"/>
      <c r="F208" s="161"/>
      <c r="G208" s="161"/>
      <c r="H208" s="161"/>
      <c r="I208" s="1"/>
      <c r="J208" s="1"/>
      <c r="K208" s="1"/>
      <c r="L208" s="1">
        <f>L207</f>
        <v>0</v>
      </c>
      <c r="M208" s="1">
        <f t="shared" ref="M208:N208" si="97">M207</f>
        <v>0</v>
      </c>
      <c r="N208" s="1">
        <f t="shared" si="97"/>
        <v>0</v>
      </c>
      <c r="O208" s="1">
        <f>O207</f>
        <v>0</v>
      </c>
      <c r="P208" s="1">
        <f t="shared" ref="P208:R208" si="98">P207</f>
        <v>0</v>
      </c>
      <c r="Q208" s="1">
        <f t="shared" si="98"/>
        <v>0</v>
      </c>
      <c r="R208" s="1">
        <f t="shared" si="98"/>
        <v>0</v>
      </c>
      <c r="S208" s="1">
        <f>S207</f>
        <v>0</v>
      </c>
      <c r="T208" s="161"/>
    </row>
    <row r="209" spans="1:20" ht="18.75" x14ac:dyDescent="0.25">
      <c r="A209" s="151"/>
      <c r="B209" s="195" t="s">
        <v>316</v>
      </c>
      <c r="C209" s="161"/>
      <c r="D209" s="134"/>
      <c r="E209" s="161"/>
      <c r="F209" s="161"/>
      <c r="G209" s="161"/>
      <c r="H209" s="161"/>
      <c r="I209" s="123" t="s">
        <v>238</v>
      </c>
      <c r="J209" s="119">
        <v>485</v>
      </c>
      <c r="K209" s="123" t="s">
        <v>89</v>
      </c>
      <c r="L209" s="123"/>
      <c r="M209" s="123"/>
      <c r="N209" s="123"/>
      <c r="O209" s="123">
        <v>6124.1850000000004</v>
      </c>
      <c r="P209" s="123">
        <v>5855.6509999999998</v>
      </c>
      <c r="Q209" s="123">
        <v>9340</v>
      </c>
      <c r="R209" s="123"/>
      <c r="S209" s="87">
        <f t="shared" ref="S209:S210" si="99">L209+M209+N209+O209+P209+Q209+R209</f>
        <v>21319.835999999999</v>
      </c>
      <c r="T209" s="161"/>
    </row>
    <row r="210" spans="1:20" ht="18.75" x14ac:dyDescent="0.25">
      <c r="A210" s="151"/>
      <c r="B210" s="197"/>
      <c r="C210" s="161"/>
      <c r="D210" s="134"/>
      <c r="E210" s="161"/>
      <c r="F210" s="161"/>
      <c r="G210" s="161"/>
      <c r="H210" s="161"/>
      <c r="I210" s="123" t="s">
        <v>238</v>
      </c>
      <c r="J210" s="119">
        <v>485</v>
      </c>
      <c r="K210" s="123" t="s">
        <v>94</v>
      </c>
      <c r="L210" s="123"/>
      <c r="M210" s="123"/>
      <c r="N210" s="123"/>
      <c r="O210" s="123"/>
      <c r="P210" s="123">
        <v>900</v>
      </c>
      <c r="Q210" s="123"/>
      <c r="R210" s="123"/>
      <c r="S210" s="87">
        <f t="shared" si="99"/>
        <v>900</v>
      </c>
      <c r="T210" s="161"/>
    </row>
    <row r="211" spans="1:20" ht="18.75" x14ac:dyDescent="0.25">
      <c r="A211" s="151"/>
      <c r="B211" s="53"/>
      <c r="C211" s="161"/>
      <c r="D211" s="134"/>
      <c r="E211" s="161"/>
      <c r="F211" s="161"/>
      <c r="G211" s="161"/>
      <c r="H211" s="161"/>
      <c r="I211" s="1"/>
      <c r="J211" s="1"/>
      <c r="K211" s="1"/>
      <c r="L211" s="1">
        <f>SUM(L209:L210)</f>
        <v>0</v>
      </c>
      <c r="M211" s="1">
        <f t="shared" ref="M211:N211" si="100">SUM(M209:M210)</f>
        <v>0</v>
      </c>
      <c r="N211" s="1">
        <f t="shared" si="100"/>
        <v>0</v>
      </c>
      <c r="O211" s="1">
        <f>SUM(O209:O210)</f>
        <v>6124.1850000000004</v>
      </c>
      <c r="P211" s="1">
        <f t="shared" ref="P211:R211" si="101">SUM(P209:P210)</f>
        <v>6755.6509999999998</v>
      </c>
      <c r="Q211" s="1">
        <f t="shared" si="101"/>
        <v>9340</v>
      </c>
      <c r="R211" s="1">
        <f t="shared" si="101"/>
        <v>0</v>
      </c>
      <c r="S211" s="1">
        <f>SUM(S209:S210)</f>
        <v>22219.835999999999</v>
      </c>
      <c r="T211" s="161"/>
    </row>
    <row r="212" spans="1:20" ht="43.5" customHeight="1" x14ac:dyDescent="0.25">
      <c r="A212" s="151"/>
      <c r="B212" s="132" t="s">
        <v>317</v>
      </c>
      <c r="C212" s="161"/>
      <c r="D212" s="134"/>
      <c r="E212" s="161"/>
      <c r="F212" s="161"/>
      <c r="G212" s="161"/>
      <c r="H212" s="161"/>
      <c r="I212" s="67" t="s">
        <v>238</v>
      </c>
      <c r="J212" s="67" t="s">
        <v>88</v>
      </c>
      <c r="K212" s="67" t="s">
        <v>89</v>
      </c>
      <c r="L212" s="123"/>
      <c r="M212" s="123"/>
      <c r="N212" s="123"/>
      <c r="O212" s="123">
        <v>1735</v>
      </c>
      <c r="P212" s="123">
        <v>2631.2759999999998</v>
      </c>
      <c r="Q212" s="123">
        <v>3627.3090000000002</v>
      </c>
      <c r="R212" s="123"/>
      <c r="S212" s="87">
        <f>L212+M212+N212+O212+P212+Q212+R212</f>
        <v>7993.585</v>
      </c>
      <c r="T212" s="161"/>
    </row>
    <row r="213" spans="1:20" ht="18.75" x14ac:dyDescent="0.25">
      <c r="A213" s="151"/>
      <c r="B213" s="53"/>
      <c r="C213" s="161"/>
      <c r="D213" s="134"/>
      <c r="E213" s="161"/>
      <c r="F213" s="161"/>
      <c r="G213" s="161"/>
      <c r="H213" s="161"/>
      <c r="I213" s="37"/>
      <c r="J213" s="37"/>
      <c r="K213" s="37"/>
      <c r="L213" s="27">
        <f>SUM(L212:L212)</f>
        <v>0</v>
      </c>
      <c r="M213" s="27">
        <f t="shared" ref="M213:N213" si="102">SUM(M212:M212)</f>
        <v>0</v>
      </c>
      <c r="N213" s="27">
        <f t="shared" si="102"/>
        <v>0</v>
      </c>
      <c r="O213" s="27">
        <f>SUM(O212:O212)</f>
        <v>1735</v>
      </c>
      <c r="P213" s="27">
        <f t="shared" ref="P213:R213" si="103">SUM(P212:P212)</f>
        <v>2631.2759999999998</v>
      </c>
      <c r="Q213" s="27">
        <f t="shared" si="103"/>
        <v>3627.3090000000002</v>
      </c>
      <c r="R213" s="27">
        <f t="shared" si="103"/>
        <v>0</v>
      </c>
      <c r="S213" s="27">
        <f>SUM(S212:S212)</f>
        <v>7993.585</v>
      </c>
      <c r="T213" s="161"/>
    </row>
    <row r="214" spans="1:20" ht="56.25" x14ac:dyDescent="0.25">
      <c r="A214" s="151"/>
      <c r="B214" s="132" t="s">
        <v>318</v>
      </c>
      <c r="C214" s="161"/>
      <c r="D214" s="134"/>
      <c r="E214" s="161"/>
      <c r="F214" s="161"/>
      <c r="G214" s="161"/>
      <c r="H214" s="161"/>
      <c r="I214" s="67" t="s">
        <v>238</v>
      </c>
      <c r="J214" s="67" t="s">
        <v>91</v>
      </c>
      <c r="K214" s="67" t="s">
        <v>89</v>
      </c>
      <c r="L214" s="123"/>
      <c r="M214" s="123"/>
      <c r="N214" s="123"/>
      <c r="O214" s="123">
        <v>48.82</v>
      </c>
      <c r="P214" s="123">
        <v>70.900000000000006</v>
      </c>
      <c r="Q214" s="123">
        <v>135.88800000000001</v>
      </c>
      <c r="R214" s="123"/>
      <c r="S214" s="87">
        <f>L214+M214+N214+O214+P214+Q214+R214</f>
        <v>255.608</v>
      </c>
      <c r="T214" s="161"/>
    </row>
    <row r="215" spans="1:20" ht="18.75" x14ac:dyDescent="0.25">
      <c r="A215" s="151"/>
      <c r="B215" s="77"/>
      <c r="C215" s="161"/>
      <c r="D215" s="134"/>
      <c r="E215" s="161"/>
      <c r="F215" s="161"/>
      <c r="G215" s="161"/>
      <c r="H215" s="161"/>
      <c r="I215" s="37"/>
      <c r="J215" s="37"/>
      <c r="K215" s="37"/>
      <c r="L215" s="27">
        <f>SUM(L214:L214)</f>
        <v>0</v>
      </c>
      <c r="M215" s="27">
        <f t="shared" ref="M215:N215" si="104">SUM(M214:M214)</f>
        <v>0</v>
      </c>
      <c r="N215" s="27">
        <f t="shared" si="104"/>
        <v>0</v>
      </c>
      <c r="O215" s="27">
        <f>SUM(O214:O214)</f>
        <v>48.82</v>
      </c>
      <c r="P215" s="27">
        <f t="shared" ref="P215:S215" si="105">SUM(P214:P214)</f>
        <v>70.900000000000006</v>
      </c>
      <c r="Q215" s="27">
        <f t="shared" si="105"/>
        <v>135.88800000000001</v>
      </c>
      <c r="R215" s="27">
        <f t="shared" si="105"/>
        <v>0</v>
      </c>
      <c r="S215" s="27">
        <f t="shared" si="105"/>
        <v>255.608</v>
      </c>
      <c r="T215" s="161"/>
    </row>
    <row r="216" spans="1:20" ht="39.75" customHeight="1" x14ac:dyDescent="0.25">
      <c r="A216" s="151"/>
      <c r="B216" s="163" t="s">
        <v>319</v>
      </c>
      <c r="C216" s="161"/>
      <c r="D216" s="134"/>
      <c r="E216" s="161"/>
      <c r="F216" s="161"/>
      <c r="G216" s="161"/>
      <c r="H216" s="161"/>
      <c r="I216" s="67" t="s">
        <v>238</v>
      </c>
      <c r="J216" s="67" t="s">
        <v>93</v>
      </c>
      <c r="K216" s="67" t="s">
        <v>89</v>
      </c>
      <c r="L216" s="123"/>
      <c r="M216" s="123"/>
      <c r="N216" s="123"/>
      <c r="O216" s="123">
        <v>90.052999999999997</v>
      </c>
      <c r="P216" s="123">
        <v>90.052999999999997</v>
      </c>
      <c r="Q216" s="123">
        <v>90.052999999999997</v>
      </c>
      <c r="R216" s="123"/>
      <c r="S216" s="87">
        <f t="shared" ref="S216:S217" si="106">L216+M216+N216+O216+P216+Q216+R216</f>
        <v>270.15899999999999</v>
      </c>
      <c r="T216" s="161"/>
    </row>
    <row r="217" spans="1:20" ht="36" customHeight="1" x14ac:dyDescent="0.25">
      <c r="A217" s="151"/>
      <c r="B217" s="164"/>
      <c r="C217" s="161"/>
      <c r="D217" s="134"/>
      <c r="E217" s="161"/>
      <c r="F217" s="161"/>
      <c r="G217" s="161"/>
      <c r="H217" s="161"/>
      <c r="I217" s="67" t="s">
        <v>238</v>
      </c>
      <c r="J217" s="67" t="s">
        <v>93</v>
      </c>
      <c r="K217" s="67" t="s">
        <v>94</v>
      </c>
      <c r="L217" s="123"/>
      <c r="M217" s="123"/>
      <c r="N217" s="123"/>
      <c r="O217" s="123">
        <v>28.271999999999998</v>
      </c>
      <c r="P217" s="123">
        <v>36.369999999999997</v>
      </c>
      <c r="Q217" s="123"/>
      <c r="R217" s="123"/>
      <c r="S217" s="87">
        <f t="shared" si="106"/>
        <v>64.641999999999996</v>
      </c>
      <c r="T217" s="161"/>
    </row>
    <row r="218" spans="1:20" ht="18.75" x14ac:dyDescent="0.25">
      <c r="A218" s="151"/>
      <c r="B218" s="77"/>
      <c r="C218" s="161"/>
      <c r="D218" s="134"/>
      <c r="E218" s="161"/>
      <c r="F218" s="161"/>
      <c r="G218" s="161"/>
      <c r="H218" s="161"/>
      <c r="I218" s="37"/>
      <c r="J218" s="37"/>
      <c r="K218" s="37"/>
      <c r="L218" s="27">
        <f>SUM(L216:L217)</f>
        <v>0</v>
      </c>
      <c r="M218" s="27">
        <f t="shared" ref="M218:N218" si="107">SUM(M216:M217)</f>
        <v>0</v>
      </c>
      <c r="N218" s="27">
        <f t="shared" si="107"/>
        <v>0</v>
      </c>
      <c r="O218" s="27">
        <f>SUM(O216:O217)</f>
        <v>118.32499999999999</v>
      </c>
      <c r="P218" s="27">
        <f t="shared" ref="P218:R218" si="108">SUM(P216:P217)</f>
        <v>126.423</v>
      </c>
      <c r="Q218" s="27">
        <f t="shared" si="108"/>
        <v>90.052999999999997</v>
      </c>
      <c r="R218" s="27">
        <f t="shared" si="108"/>
        <v>0</v>
      </c>
      <c r="S218" s="27">
        <f t="shared" ref="S218:S221" si="109">O218+P218+Q218+R218</f>
        <v>334.80099999999999</v>
      </c>
      <c r="T218" s="161"/>
    </row>
    <row r="219" spans="1:20" ht="41.25" customHeight="1" x14ac:dyDescent="0.25">
      <c r="A219" s="151"/>
      <c r="B219" s="163" t="s">
        <v>320</v>
      </c>
      <c r="C219" s="161"/>
      <c r="D219" s="134"/>
      <c r="E219" s="161"/>
      <c r="F219" s="161"/>
      <c r="G219" s="161"/>
      <c r="H219" s="161"/>
      <c r="I219" s="67" t="s">
        <v>238</v>
      </c>
      <c r="J219" s="67" t="s">
        <v>93</v>
      </c>
      <c r="K219" s="67" t="s">
        <v>89</v>
      </c>
      <c r="L219" s="123"/>
      <c r="M219" s="123"/>
      <c r="N219" s="123"/>
      <c r="O219" s="123">
        <v>136.65299999999999</v>
      </c>
      <c r="P219" s="123">
        <v>114.54900000000001</v>
      </c>
      <c r="Q219" s="123">
        <v>187.16800000000001</v>
      </c>
      <c r="R219" s="123"/>
      <c r="S219" s="87">
        <f t="shared" ref="S219:S220" si="110">L219+M219+N219+O219+P219+Q219+R219</f>
        <v>438.37</v>
      </c>
      <c r="T219" s="161"/>
    </row>
    <row r="220" spans="1:20" ht="39.75" customHeight="1" x14ac:dyDescent="0.25">
      <c r="A220" s="151"/>
      <c r="B220" s="164"/>
      <c r="C220" s="161"/>
      <c r="D220" s="134"/>
      <c r="E220" s="161"/>
      <c r="F220" s="161"/>
      <c r="G220" s="161"/>
      <c r="H220" s="161"/>
      <c r="I220" s="67" t="s">
        <v>238</v>
      </c>
      <c r="J220" s="67" t="s">
        <v>93</v>
      </c>
      <c r="K220" s="67" t="s">
        <v>94</v>
      </c>
      <c r="L220" s="123"/>
      <c r="M220" s="123"/>
      <c r="N220" s="123"/>
      <c r="O220" s="123"/>
      <c r="P220" s="123">
        <v>49.463999999999999</v>
      </c>
      <c r="Q220" s="123"/>
      <c r="R220" s="123"/>
      <c r="S220" s="87">
        <f t="shared" si="110"/>
        <v>49.463999999999999</v>
      </c>
      <c r="T220" s="161"/>
    </row>
    <row r="221" spans="1:20" ht="18.75" x14ac:dyDescent="0.25">
      <c r="A221" s="151"/>
      <c r="B221" s="77"/>
      <c r="C221" s="161"/>
      <c r="D221" s="134"/>
      <c r="E221" s="161"/>
      <c r="F221" s="161"/>
      <c r="G221" s="161"/>
      <c r="H221" s="161"/>
      <c r="I221" s="4"/>
      <c r="J221" s="4"/>
      <c r="K221" s="4"/>
      <c r="L221" s="27">
        <f>SUM(L219:L220)</f>
        <v>0</v>
      </c>
      <c r="M221" s="27">
        <f t="shared" ref="M221:N221" si="111">SUM(M219:M220)</f>
        <v>0</v>
      </c>
      <c r="N221" s="27">
        <f t="shared" si="111"/>
        <v>0</v>
      </c>
      <c r="O221" s="27">
        <f>SUM(O219:O220)</f>
        <v>136.65299999999999</v>
      </c>
      <c r="P221" s="27">
        <f t="shared" ref="P221:R221" si="112">SUM(P219:P220)</f>
        <v>164.01300000000001</v>
      </c>
      <c r="Q221" s="27">
        <f t="shared" si="112"/>
        <v>187.16800000000001</v>
      </c>
      <c r="R221" s="27">
        <f t="shared" si="112"/>
        <v>0</v>
      </c>
      <c r="S221" s="27">
        <f t="shared" si="109"/>
        <v>487.834</v>
      </c>
      <c r="T221" s="161"/>
    </row>
    <row r="222" spans="1:20" ht="78.75" customHeight="1" x14ac:dyDescent="0.25">
      <c r="A222" s="151"/>
      <c r="B222" s="85" t="s">
        <v>321</v>
      </c>
      <c r="C222" s="161"/>
      <c r="D222" s="134"/>
      <c r="E222" s="161"/>
      <c r="F222" s="161"/>
      <c r="G222" s="161"/>
      <c r="H222" s="161"/>
      <c r="I222" s="67" t="s">
        <v>238</v>
      </c>
      <c r="J222" s="67" t="s">
        <v>93</v>
      </c>
      <c r="K222" s="67" t="s">
        <v>89</v>
      </c>
      <c r="L222" s="123"/>
      <c r="M222" s="123"/>
      <c r="N222" s="123"/>
      <c r="O222" s="123"/>
      <c r="P222" s="123"/>
      <c r="Q222" s="123">
        <v>187.16800000000001</v>
      </c>
      <c r="R222" s="123"/>
      <c r="S222" s="87">
        <f>L222+M222+N222+O222+P222+Q222+R222</f>
        <v>187.16800000000001</v>
      </c>
      <c r="T222" s="161"/>
    </row>
    <row r="223" spans="1:20" ht="18.75" x14ac:dyDescent="0.25">
      <c r="A223" s="151"/>
      <c r="B223" s="77"/>
      <c r="C223" s="161"/>
      <c r="D223" s="134"/>
      <c r="E223" s="161"/>
      <c r="F223" s="161"/>
      <c r="G223" s="161"/>
      <c r="H223" s="161"/>
      <c r="I223" s="4"/>
      <c r="J223" s="4"/>
      <c r="K223" s="4"/>
      <c r="L223" s="27">
        <f>SUM(L222:L222)</f>
        <v>0</v>
      </c>
      <c r="M223" s="27">
        <f t="shared" ref="M223:N223" si="113">SUM(M222:M222)</f>
        <v>0</v>
      </c>
      <c r="N223" s="27">
        <f t="shared" si="113"/>
        <v>0</v>
      </c>
      <c r="O223" s="27">
        <f>SUM(O222:O222)</f>
        <v>0</v>
      </c>
      <c r="P223" s="27">
        <f t="shared" ref="P223:S223" si="114">SUM(P222:P222)</f>
        <v>0</v>
      </c>
      <c r="Q223" s="27">
        <f t="shared" si="114"/>
        <v>187.16800000000001</v>
      </c>
      <c r="R223" s="27">
        <f t="shared" si="114"/>
        <v>0</v>
      </c>
      <c r="S223" s="27">
        <f t="shared" si="114"/>
        <v>187.16800000000001</v>
      </c>
      <c r="T223" s="161"/>
    </row>
    <row r="224" spans="1:20" ht="42.75" customHeight="1" x14ac:dyDescent="0.25">
      <c r="A224" s="151"/>
      <c r="B224" s="163" t="s">
        <v>322</v>
      </c>
      <c r="C224" s="161"/>
      <c r="D224" s="134"/>
      <c r="E224" s="161"/>
      <c r="F224" s="161"/>
      <c r="G224" s="161"/>
      <c r="H224" s="161"/>
      <c r="I224" s="67" t="s">
        <v>238</v>
      </c>
      <c r="J224" s="67" t="s">
        <v>93</v>
      </c>
      <c r="K224" s="67" t="s">
        <v>89</v>
      </c>
      <c r="L224" s="123"/>
      <c r="M224" s="123"/>
      <c r="N224" s="123"/>
      <c r="O224" s="123">
        <v>46.542000000000002</v>
      </c>
      <c r="P224" s="123">
        <v>42.851999999999997</v>
      </c>
      <c r="Q224" s="123">
        <v>73.742000000000004</v>
      </c>
      <c r="R224" s="123"/>
      <c r="S224" s="87">
        <f t="shared" ref="S224:S225" si="115">L224+M224+N224+O224+P224+Q224+R224</f>
        <v>163.13600000000002</v>
      </c>
      <c r="T224" s="161"/>
    </row>
    <row r="225" spans="1:20" ht="39" customHeight="1" x14ac:dyDescent="0.25">
      <c r="A225" s="151"/>
      <c r="B225" s="164"/>
      <c r="C225" s="161"/>
      <c r="D225" s="134"/>
      <c r="E225" s="161"/>
      <c r="F225" s="161"/>
      <c r="G225" s="161"/>
      <c r="H225" s="161"/>
      <c r="I225" s="67" t="s">
        <v>238</v>
      </c>
      <c r="J225" s="67" t="s">
        <v>93</v>
      </c>
      <c r="K225" s="67" t="s">
        <v>94</v>
      </c>
      <c r="L225" s="123"/>
      <c r="M225" s="123"/>
      <c r="N225" s="123"/>
      <c r="O225" s="123"/>
      <c r="P225" s="123">
        <v>21.539000000000001</v>
      </c>
      <c r="Q225" s="123"/>
      <c r="R225" s="123"/>
      <c r="S225" s="87">
        <f t="shared" si="115"/>
        <v>21.539000000000001</v>
      </c>
      <c r="T225" s="161"/>
    </row>
    <row r="226" spans="1:20" ht="18.75" x14ac:dyDescent="0.25">
      <c r="A226" s="151"/>
      <c r="B226" s="68"/>
      <c r="C226" s="162"/>
      <c r="D226" s="135"/>
      <c r="E226" s="162"/>
      <c r="F226" s="162"/>
      <c r="G226" s="162"/>
      <c r="H226" s="162"/>
      <c r="I226" s="37"/>
      <c r="J226" s="37"/>
      <c r="K226" s="37"/>
      <c r="L226" s="27">
        <f>SUM(L224:L225)</f>
        <v>0</v>
      </c>
      <c r="M226" s="27">
        <f t="shared" ref="M226:N226" si="116">SUM(M224:M225)</f>
        <v>0</v>
      </c>
      <c r="N226" s="27">
        <f t="shared" si="116"/>
        <v>0</v>
      </c>
      <c r="O226" s="27">
        <f>SUM(O224:O225)</f>
        <v>46.542000000000002</v>
      </c>
      <c r="P226" s="27">
        <f t="shared" ref="P226:R226" si="117">SUM(P224:P225)</f>
        <v>64.390999999999991</v>
      </c>
      <c r="Q226" s="27">
        <f t="shared" si="117"/>
        <v>73.742000000000004</v>
      </c>
      <c r="R226" s="27">
        <f t="shared" si="117"/>
        <v>0</v>
      </c>
      <c r="S226" s="27">
        <f>SUM(S224:S225)</f>
        <v>184.67500000000001</v>
      </c>
      <c r="T226" s="161"/>
    </row>
    <row r="227" spans="1:20" ht="18.75" x14ac:dyDescent="0.25">
      <c r="A227" s="152"/>
      <c r="B227" s="68" t="s">
        <v>245</v>
      </c>
      <c r="C227" s="24">
        <v>8</v>
      </c>
      <c r="D227" s="24"/>
      <c r="E227" s="98">
        <v>1</v>
      </c>
      <c r="F227" s="55"/>
      <c r="G227" s="27"/>
      <c r="H227" s="27"/>
      <c r="I227" s="27"/>
      <c r="J227" s="27"/>
      <c r="K227" s="27"/>
      <c r="L227" s="27">
        <f>L208+L211+L213+L215+L218+L221+L223+L226</f>
        <v>0</v>
      </c>
      <c r="M227" s="27">
        <f t="shared" ref="M227:N227" si="118">M208+M211+M213+M215+M218+M221+M223+M226</f>
        <v>0</v>
      </c>
      <c r="N227" s="27">
        <f t="shared" si="118"/>
        <v>0</v>
      </c>
      <c r="O227" s="27">
        <f>O208+O211+O213+O215+O218+O221+O223+O226</f>
        <v>8209.5249999999996</v>
      </c>
      <c r="P227" s="27">
        <f t="shared" ref="P227:S227" si="119">P208+P211+P213+P215+P218+P221+P223+P226</f>
        <v>9812.6540000000005</v>
      </c>
      <c r="Q227" s="27">
        <f t="shared" si="119"/>
        <v>13641.328000000001</v>
      </c>
      <c r="R227" s="27">
        <f t="shared" si="119"/>
        <v>0</v>
      </c>
      <c r="S227" s="27">
        <f t="shared" si="119"/>
        <v>31663.506999999998</v>
      </c>
      <c r="T227" s="162"/>
    </row>
    <row r="228" spans="1:20" ht="18.75" x14ac:dyDescent="0.25">
      <c r="A228" s="153">
        <v>12</v>
      </c>
      <c r="B228" s="195" t="s">
        <v>323</v>
      </c>
      <c r="C228" s="133" t="s">
        <v>233</v>
      </c>
      <c r="D228" s="133" t="s">
        <v>234</v>
      </c>
      <c r="E228" s="157" t="s">
        <v>324</v>
      </c>
      <c r="F228" s="133" t="s">
        <v>250</v>
      </c>
      <c r="G228" s="133" t="s">
        <v>325</v>
      </c>
      <c r="H228" s="133" t="s">
        <v>325</v>
      </c>
      <c r="I228" s="107" t="s">
        <v>19</v>
      </c>
      <c r="J228" s="107">
        <v>741</v>
      </c>
      <c r="K228" s="107" t="s">
        <v>32</v>
      </c>
      <c r="L228" s="51"/>
      <c r="M228" s="51"/>
      <c r="N228" s="51"/>
      <c r="O228" s="51"/>
      <c r="P228" s="51"/>
      <c r="Q228" s="51">
        <v>1.2999999999999999E-2</v>
      </c>
      <c r="R228" s="51"/>
      <c r="S228" s="87">
        <f t="shared" ref="S228:S259" si="120">L228+M228+N228+O228+P228+Q228+R228</f>
        <v>1.2999999999999999E-2</v>
      </c>
      <c r="T228" s="150" t="s">
        <v>239</v>
      </c>
    </row>
    <row r="229" spans="1:20" ht="18.75" x14ac:dyDescent="0.25">
      <c r="A229" s="153"/>
      <c r="B229" s="196"/>
      <c r="C229" s="134"/>
      <c r="D229" s="134"/>
      <c r="E229" s="158"/>
      <c r="F229" s="134"/>
      <c r="G229" s="134"/>
      <c r="H229" s="134"/>
      <c r="I229" s="107" t="s">
        <v>238</v>
      </c>
      <c r="J229" s="107">
        <v>741</v>
      </c>
      <c r="K229" s="107" t="s">
        <v>33</v>
      </c>
      <c r="L229" s="47"/>
      <c r="M229" s="46"/>
      <c r="N229" s="46"/>
      <c r="O229" s="47"/>
      <c r="P229" s="46">
        <v>380.822</v>
      </c>
      <c r="Q229" s="46">
        <v>537.91700000000003</v>
      </c>
      <c r="R229" s="46"/>
      <c r="S229" s="87">
        <f t="shared" si="120"/>
        <v>918.73900000000003</v>
      </c>
      <c r="T229" s="151"/>
    </row>
    <row r="230" spans="1:20" ht="18.75" x14ac:dyDescent="0.25">
      <c r="A230" s="153"/>
      <c r="B230" s="196"/>
      <c r="C230" s="134"/>
      <c r="D230" s="134"/>
      <c r="E230" s="158"/>
      <c r="F230" s="134"/>
      <c r="G230" s="134"/>
      <c r="H230" s="134"/>
      <c r="I230" s="107" t="s">
        <v>238</v>
      </c>
      <c r="J230" s="107">
        <v>741</v>
      </c>
      <c r="K230" s="107" t="s">
        <v>53</v>
      </c>
      <c r="L230" s="47"/>
      <c r="M230" s="46"/>
      <c r="N230" s="46"/>
      <c r="O230" s="47"/>
      <c r="P230" s="46">
        <v>2.7280000000000002</v>
      </c>
      <c r="Q230" s="46">
        <v>19.992999999999999</v>
      </c>
      <c r="R230" s="46"/>
      <c r="S230" s="87">
        <f t="shared" si="120"/>
        <v>22.721</v>
      </c>
      <c r="T230" s="151"/>
    </row>
    <row r="231" spans="1:20" ht="18.75" x14ac:dyDescent="0.25">
      <c r="A231" s="153"/>
      <c r="B231" s="196"/>
      <c r="C231" s="134"/>
      <c r="D231" s="134"/>
      <c r="E231" s="158"/>
      <c r="F231" s="134"/>
      <c r="G231" s="134"/>
      <c r="H231" s="134"/>
      <c r="I231" s="107" t="s">
        <v>238</v>
      </c>
      <c r="J231" s="107">
        <v>741</v>
      </c>
      <c r="K231" s="107" t="s">
        <v>37</v>
      </c>
      <c r="L231" s="47"/>
      <c r="M231" s="46"/>
      <c r="N231" s="46"/>
      <c r="O231" s="47"/>
      <c r="P231" s="46"/>
      <c r="Q231" s="46">
        <v>5.4</v>
      </c>
      <c r="R231" s="46"/>
      <c r="S231" s="87">
        <f t="shared" si="120"/>
        <v>5.4</v>
      </c>
      <c r="T231" s="151"/>
    </row>
    <row r="232" spans="1:20" ht="18.75" x14ac:dyDescent="0.25">
      <c r="A232" s="153"/>
      <c r="B232" s="196"/>
      <c r="C232" s="134"/>
      <c r="D232" s="134"/>
      <c r="E232" s="158"/>
      <c r="F232" s="134"/>
      <c r="G232" s="134"/>
      <c r="H232" s="134"/>
      <c r="I232" s="107" t="s">
        <v>238</v>
      </c>
      <c r="J232" s="107">
        <v>741</v>
      </c>
      <c r="K232" s="107" t="s">
        <v>39</v>
      </c>
      <c r="L232" s="47"/>
      <c r="M232" s="46"/>
      <c r="N232" s="46"/>
      <c r="O232" s="47"/>
      <c r="P232" s="46"/>
      <c r="Q232" s="46">
        <v>19.335000000000001</v>
      </c>
      <c r="R232" s="46"/>
      <c r="S232" s="87">
        <f t="shared" si="120"/>
        <v>19.335000000000001</v>
      </c>
      <c r="T232" s="151"/>
    </row>
    <row r="233" spans="1:20" ht="18.75" x14ac:dyDescent="0.25">
      <c r="A233" s="153"/>
      <c r="B233" s="196"/>
      <c r="C233" s="134"/>
      <c r="D233" s="134"/>
      <c r="E233" s="158"/>
      <c r="F233" s="134"/>
      <c r="G233" s="134"/>
      <c r="H233" s="134"/>
      <c r="I233" s="107" t="s">
        <v>238</v>
      </c>
      <c r="J233" s="107">
        <v>741</v>
      </c>
      <c r="K233" s="107" t="s">
        <v>48</v>
      </c>
      <c r="L233" s="47"/>
      <c r="M233" s="46"/>
      <c r="N233" s="46"/>
      <c r="O233" s="47"/>
      <c r="P233" s="46">
        <v>53.854999999999997</v>
      </c>
      <c r="Q233" s="46">
        <v>59.654000000000003</v>
      </c>
      <c r="R233" s="46"/>
      <c r="S233" s="87">
        <f t="shared" si="120"/>
        <v>113.509</v>
      </c>
      <c r="T233" s="151"/>
    </row>
    <row r="234" spans="1:20" ht="18.75" x14ac:dyDescent="0.25">
      <c r="A234" s="153"/>
      <c r="B234" s="196"/>
      <c r="C234" s="134"/>
      <c r="D234" s="134"/>
      <c r="E234" s="158"/>
      <c r="F234" s="134"/>
      <c r="G234" s="134"/>
      <c r="H234" s="134"/>
      <c r="I234" s="107" t="s">
        <v>238</v>
      </c>
      <c r="J234" s="107">
        <v>741</v>
      </c>
      <c r="K234" s="107" t="s">
        <v>54</v>
      </c>
      <c r="L234" s="47"/>
      <c r="M234" s="46"/>
      <c r="N234" s="46"/>
      <c r="O234" s="47"/>
      <c r="P234" s="46">
        <v>148.51900000000001</v>
      </c>
      <c r="Q234" s="46">
        <v>80.42</v>
      </c>
      <c r="R234" s="46"/>
      <c r="S234" s="87">
        <f t="shared" si="120"/>
        <v>228.93900000000002</v>
      </c>
      <c r="T234" s="151"/>
    </row>
    <row r="235" spans="1:20" ht="18.75" x14ac:dyDescent="0.25">
      <c r="A235" s="153"/>
      <c r="B235" s="196"/>
      <c r="C235" s="134"/>
      <c r="D235" s="134"/>
      <c r="E235" s="158"/>
      <c r="F235" s="134"/>
      <c r="G235" s="134"/>
      <c r="H235" s="134"/>
      <c r="I235" s="107" t="s">
        <v>238</v>
      </c>
      <c r="J235" s="107">
        <v>741</v>
      </c>
      <c r="K235" s="107" t="s">
        <v>55</v>
      </c>
      <c r="L235" s="47"/>
      <c r="M235" s="46"/>
      <c r="N235" s="46"/>
      <c r="O235" s="47"/>
      <c r="P235" s="46">
        <v>103.461</v>
      </c>
      <c r="Q235" s="46">
        <v>345.69299999999998</v>
      </c>
      <c r="R235" s="46"/>
      <c r="S235" s="87">
        <f t="shared" si="120"/>
        <v>449.154</v>
      </c>
      <c r="T235" s="151"/>
    </row>
    <row r="236" spans="1:20" ht="18.75" x14ac:dyDescent="0.25">
      <c r="A236" s="153"/>
      <c r="B236" s="196"/>
      <c r="C236" s="134"/>
      <c r="D236" s="134"/>
      <c r="E236" s="158"/>
      <c r="F236" s="134"/>
      <c r="G236" s="134"/>
      <c r="H236" s="134"/>
      <c r="I236" s="107" t="s">
        <v>238</v>
      </c>
      <c r="J236" s="107">
        <v>741</v>
      </c>
      <c r="K236" s="107" t="s">
        <v>56</v>
      </c>
      <c r="L236" s="47"/>
      <c r="M236" s="46"/>
      <c r="N236" s="46"/>
      <c r="O236" s="47"/>
      <c r="P236" s="46">
        <v>0.186</v>
      </c>
      <c r="Q236" s="46">
        <v>0.22</v>
      </c>
      <c r="R236" s="46"/>
      <c r="S236" s="87">
        <f t="shared" si="120"/>
        <v>0.40600000000000003</v>
      </c>
      <c r="T236" s="151"/>
    </row>
    <row r="237" spans="1:20" ht="18.75" x14ac:dyDescent="0.25">
      <c r="A237" s="153"/>
      <c r="B237" s="196"/>
      <c r="C237" s="134"/>
      <c r="D237" s="134"/>
      <c r="E237" s="158"/>
      <c r="F237" s="134"/>
      <c r="G237" s="134"/>
      <c r="H237" s="134"/>
      <c r="I237" s="107" t="s">
        <v>238</v>
      </c>
      <c r="J237" s="107">
        <v>741</v>
      </c>
      <c r="K237" s="107" t="s">
        <v>57</v>
      </c>
      <c r="L237" s="47"/>
      <c r="M237" s="46"/>
      <c r="N237" s="46"/>
      <c r="O237" s="47"/>
      <c r="P237" s="46">
        <v>0.67700000000000005</v>
      </c>
      <c r="Q237" s="46">
        <v>1.5780000000000001</v>
      </c>
      <c r="R237" s="46"/>
      <c r="S237" s="87">
        <f t="shared" si="120"/>
        <v>2.2549999999999999</v>
      </c>
      <c r="T237" s="151"/>
    </row>
    <row r="238" spans="1:20" ht="18.75" x14ac:dyDescent="0.25">
      <c r="A238" s="153"/>
      <c r="B238" s="196"/>
      <c r="C238" s="134"/>
      <c r="D238" s="134"/>
      <c r="E238" s="158"/>
      <c r="F238" s="134"/>
      <c r="G238" s="134"/>
      <c r="H238" s="134"/>
      <c r="I238" s="107" t="s">
        <v>238</v>
      </c>
      <c r="J238" s="107">
        <v>741</v>
      </c>
      <c r="K238" s="107" t="s">
        <v>69</v>
      </c>
      <c r="L238" s="47"/>
      <c r="M238" s="46"/>
      <c r="N238" s="46"/>
      <c r="O238" s="47"/>
      <c r="P238" s="46">
        <v>39.088000000000001</v>
      </c>
      <c r="Q238" s="46">
        <v>176.09200000000001</v>
      </c>
      <c r="R238" s="46"/>
      <c r="S238" s="87">
        <f t="shared" si="120"/>
        <v>215.18</v>
      </c>
      <c r="T238" s="151"/>
    </row>
    <row r="239" spans="1:20" ht="18.75" x14ac:dyDescent="0.25">
      <c r="A239" s="153"/>
      <c r="B239" s="196"/>
      <c r="C239" s="134"/>
      <c r="D239" s="134"/>
      <c r="E239" s="158"/>
      <c r="F239" s="134"/>
      <c r="G239" s="134"/>
      <c r="H239" s="134"/>
      <c r="I239" s="107" t="s">
        <v>19</v>
      </c>
      <c r="J239" s="107">
        <v>741</v>
      </c>
      <c r="K239" s="107" t="s">
        <v>75</v>
      </c>
      <c r="L239" s="47"/>
      <c r="M239" s="46"/>
      <c r="N239" s="46"/>
      <c r="O239" s="47"/>
      <c r="P239" s="46"/>
      <c r="Q239" s="46">
        <v>13.675000000000001</v>
      </c>
      <c r="R239" s="46"/>
      <c r="S239" s="87">
        <f t="shared" si="120"/>
        <v>13.675000000000001</v>
      </c>
      <c r="T239" s="151"/>
    </row>
    <row r="240" spans="1:20" ht="18.75" x14ac:dyDescent="0.25">
      <c r="A240" s="153"/>
      <c r="B240" s="196"/>
      <c r="C240" s="134"/>
      <c r="D240" s="134"/>
      <c r="E240" s="158"/>
      <c r="F240" s="134"/>
      <c r="G240" s="134"/>
      <c r="H240" s="134"/>
      <c r="I240" s="107" t="s">
        <v>238</v>
      </c>
      <c r="J240" s="107">
        <v>741</v>
      </c>
      <c r="K240" s="107" t="s">
        <v>58</v>
      </c>
      <c r="L240" s="47"/>
      <c r="M240" s="46"/>
      <c r="N240" s="46"/>
      <c r="O240" s="47"/>
      <c r="P240" s="46">
        <v>34.991999999999997</v>
      </c>
      <c r="Q240" s="46">
        <v>12</v>
      </c>
      <c r="R240" s="46"/>
      <c r="S240" s="87">
        <f t="shared" si="120"/>
        <v>46.991999999999997</v>
      </c>
      <c r="T240" s="151"/>
    </row>
    <row r="241" spans="1:20" ht="18.75" x14ac:dyDescent="0.25">
      <c r="A241" s="153"/>
      <c r="B241" s="196"/>
      <c r="C241" s="134"/>
      <c r="D241" s="134"/>
      <c r="E241" s="158"/>
      <c r="F241" s="134"/>
      <c r="G241" s="134"/>
      <c r="H241" s="134"/>
      <c r="I241" s="107" t="s">
        <v>238</v>
      </c>
      <c r="J241" s="107">
        <v>741</v>
      </c>
      <c r="K241" s="107" t="s">
        <v>76</v>
      </c>
      <c r="L241" s="47"/>
      <c r="M241" s="46"/>
      <c r="N241" s="46"/>
      <c r="O241" s="47"/>
      <c r="P241" s="46">
        <v>0</v>
      </c>
      <c r="Q241" s="46">
        <v>6.09</v>
      </c>
      <c r="R241" s="46"/>
      <c r="S241" s="87">
        <f t="shared" si="120"/>
        <v>6.09</v>
      </c>
      <c r="T241" s="151"/>
    </row>
    <row r="242" spans="1:20" ht="18.75" x14ac:dyDescent="0.25">
      <c r="A242" s="153"/>
      <c r="B242" s="196"/>
      <c r="C242" s="134"/>
      <c r="D242" s="134"/>
      <c r="E242" s="158"/>
      <c r="F242" s="134"/>
      <c r="G242" s="134"/>
      <c r="H242" s="134"/>
      <c r="I242" s="107" t="s">
        <v>238</v>
      </c>
      <c r="J242" s="107">
        <v>741</v>
      </c>
      <c r="K242" s="107" t="s">
        <v>59</v>
      </c>
      <c r="L242" s="47"/>
      <c r="M242" s="46"/>
      <c r="N242" s="46"/>
      <c r="O242" s="47"/>
      <c r="P242" s="46">
        <v>3.6930000000000001</v>
      </c>
      <c r="Q242" s="46">
        <v>4.8440000000000003</v>
      </c>
      <c r="R242" s="46"/>
      <c r="S242" s="87">
        <f t="shared" si="120"/>
        <v>8.5370000000000008</v>
      </c>
      <c r="T242" s="151"/>
    </row>
    <row r="243" spans="1:20" ht="18.75" x14ac:dyDescent="0.25">
      <c r="A243" s="153"/>
      <c r="B243" s="196"/>
      <c r="C243" s="134"/>
      <c r="D243" s="134"/>
      <c r="E243" s="158"/>
      <c r="F243" s="134"/>
      <c r="G243" s="134"/>
      <c r="H243" s="134"/>
      <c r="I243" s="107" t="s">
        <v>238</v>
      </c>
      <c r="J243" s="107">
        <v>741</v>
      </c>
      <c r="K243" s="107" t="s">
        <v>60</v>
      </c>
      <c r="L243" s="47"/>
      <c r="M243" s="46"/>
      <c r="N243" s="46"/>
      <c r="O243" s="47"/>
      <c r="P243" s="46">
        <v>40.36</v>
      </c>
      <c r="Q243" s="46">
        <v>75.120999999999995</v>
      </c>
      <c r="R243" s="46"/>
      <c r="S243" s="87">
        <f t="shared" si="120"/>
        <v>115.48099999999999</v>
      </c>
      <c r="T243" s="151"/>
    </row>
    <row r="244" spans="1:20" ht="18.75" x14ac:dyDescent="0.25">
      <c r="A244" s="153"/>
      <c r="B244" s="196"/>
      <c r="C244" s="134"/>
      <c r="D244" s="134"/>
      <c r="E244" s="158"/>
      <c r="F244" s="134"/>
      <c r="G244" s="134"/>
      <c r="H244" s="134"/>
      <c r="I244" s="107" t="s">
        <v>19</v>
      </c>
      <c r="J244" s="107">
        <v>741</v>
      </c>
      <c r="K244" s="107" t="s">
        <v>70</v>
      </c>
      <c r="L244" s="47"/>
      <c r="M244" s="47"/>
      <c r="N244" s="46"/>
      <c r="O244" s="47"/>
      <c r="P244" s="47">
        <v>26.731999999999999</v>
      </c>
      <c r="Q244" s="46"/>
      <c r="R244" s="46"/>
      <c r="S244" s="87">
        <f t="shared" si="120"/>
        <v>26.731999999999999</v>
      </c>
      <c r="T244" s="151"/>
    </row>
    <row r="245" spans="1:20" ht="18.75" x14ac:dyDescent="0.25">
      <c r="A245" s="153"/>
      <c r="B245" s="196"/>
      <c r="C245" s="134"/>
      <c r="D245" s="134"/>
      <c r="E245" s="158"/>
      <c r="F245" s="134"/>
      <c r="G245" s="134"/>
      <c r="H245" s="134"/>
      <c r="I245" s="107" t="s">
        <v>238</v>
      </c>
      <c r="J245" s="107">
        <v>741</v>
      </c>
      <c r="K245" s="107" t="s">
        <v>61</v>
      </c>
      <c r="L245" s="47"/>
      <c r="M245" s="46"/>
      <c r="N245" s="46"/>
      <c r="O245" s="47"/>
      <c r="P245" s="46">
        <v>72.492999999999995</v>
      </c>
      <c r="Q245" s="46">
        <v>120.86199999999999</v>
      </c>
      <c r="R245" s="46"/>
      <c r="S245" s="87">
        <f t="shared" si="120"/>
        <v>193.35499999999999</v>
      </c>
      <c r="T245" s="151"/>
    </row>
    <row r="246" spans="1:20" ht="18.75" x14ac:dyDescent="0.25">
      <c r="A246" s="153"/>
      <c r="B246" s="196"/>
      <c r="C246" s="134"/>
      <c r="D246" s="134"/>
      <c r="E246" s="158"/>
      <c r="F246" s="134"/>
      <c r="G246" s="134"/>
      <c r="H246" s="134"/>
      <c r="I246" s="107" t="s">
        <v>238</v>
      </c>
      <c r="J246" s="107">
        <v>741</v>
      </c>
      <c r="K246" s="107" t="s">
        <v>62</v>
      </c>
      <c r="L246" s="47"/>
      <c r="M246" s="46"/>
      <c r="N246" s="46"/>
      <c r="O246" s="47"/>
      <c r="P246" s="46">
        <v>761.51400000000001</v>
      </c>
      <c r="Q246" s="46">
        <v>759.20899999999995</v>
      </c>
      <c r="R246" s="46"/>
      <c r="S246" s="87">
        <f t="shared" si="120"/>
        <v>1520.723</v>
      </c>
      <c r="T246" s="151"/>
    </row>
    <row r="247" spans="1:20" ht="18.75" x14ac:dyDescent="0.25">
      <c r="A247" s="153"/>
      <c r="B247" s="196"/>
      <c r="C247" s="134"/>
      <c r="D247" s="134"/>
      <c r="E247" s="158"/>
      <c r="F247" s="134"/>
      <c r="G247" s="134"/>
      <c r="H247" s="134"/>
      <c r="I247" s="107" t="s">
        <v>238</v>
      </c>
      <c r="J247" s="107">
        <v>741</v>
      </c>
      <c r="K247" s="107" t="s">
        <v>63</v>
      </c>
      <c r="L247" s="47"/>
      <c r="M247" s="46"/>
      <c r="N247" s="46"/>
      <c r="O247" s="47"/>
      <c r="P247" s="46">
        <v>1501.7909999999999</v>
      </c>
      <c r="Q247" s="46">
        <v>1446.2929999999999</v>
      </c>
      <c r="R247" s="46"/>
      <c r="S247" s="87">
        <f t="shared" si="120"/>
        <v>2948.0839999999998</v>
      </c>
      <c r="T247" s="151"/>
    </row>
    <row r="248" spans="1:20" ht="18.75" x14ac:dyDescent="0.25">
      <c r="A248" s="153"/>
      <c r="B248" s="196"/>
      <c r="C248" s="134"/>
      <c r="D248" s="134"/>
      <c r="E248" s="158"/>
      <c r="F248" s="134"/>
      <c r="G248" s="134"/>
      <c r="H248" s="134"/>
      <c r="I248" s="107" t="s">
        <v>238</v>
      </c>
      <c r="J248" s="107">
        <v>741</v>
      </c>
      <c r="K248" s="107" t="s">
        <v>64</v>
      </c>
      <c r="L248" s="47"/>
      <c r="M248" s="46"/>
      <c r="N248" s="46"/>
      <c r="O248" s="47"/>
      <c r="P248" s="46">
        <v>585.32299999999998</v>
      </c>
      <c r="Q248" s="46">
        <v>638.53099999999995</v>
      </c>
      <c r="R248" s="46"/>
      <c r="S248" s="87">
        <f t="shared" si="120"/>
        <v>1223.8539999999998</v>
      </c>
      <c r="T248" s="151"/>
    </row>
    <row r="249" spans="1:20" ht="18.75" x14ac:dyDescent="0.25">
      <c r="A249" s="153"/>
      <c r="B249" s="196"/>
      <c r="C249" s="134"/>
      <c r="D249" s="134"/>
      <c r="E249" s="158"/>
      <c r="F249" s="134"/>
      <c r="G249" s="134"/>
      <c r="H249" s="134"/>
      <c r="I249" s="107" t="s">
        <v>238</v>
      </c>
      <c r="J249" s="107">
        <v>741</v>
      </c>
      <c r="K249" s="107" t="s">
        <v>29</v>
      </c>
      <c r="L249" s="47"/>
      <c r="M249" s="46"/>
      <c r="N249" s="46"/>
      <c r="O249" s="47"/>
      <c r="P249" s="46">
        <v>467.98</v>
      </c>
      <c r="Q249" s="46">
        <v>514.08000000000004</v>
      </c>
      <c r="R249" s="46"/>
      <c r="S249" s="87">
        <f t="shared" si="120"/>
        <v>982.06000000000006</v>
      </c>
      <c r="T249" s="151"/>
    </row>
    <row r="250" spans="1:20" ht="18.75" x14ac:dyDescent="0.25">
      <c r="A250" s="153"/>
      <c r="B250" s="196"/>
      <c r="C250" s="134"/>
      <c r="D250" s="134"/>
      <c r="E250" s="158"/>
      <c r="F250" s="134"/>
      <c r="G250" s="134"/>
      <c r="H250" s="134"/>
      <c r="I250" s="107" t="s">
        <v>19</v>
      </c>
      <c r="J250" s="107">
        <v>741</v>
      </c>
      <c r="K250" s="107" t="s">
        <v>65</v>
      </c>
      <c r="L250" s="47"/>
      <c r="M250" s="46"/>
      <c r="N250" s="46"/>
      <c r="O250" s="47"/>
      <c r="P250" s="46">
        <v>404.988</v>
      </c>
      <c r="Q250" s="46">
        <v>435.82600000000002</v>
      </c>
      <c r="R250" s="46"/>
      <c r="S250" s="87">
        <f t="shared" si="120"/>
        <v>840.81400000000008</v>
      </c>
      <c r="T250" s="151"/>
    </row>
    <row r="251" spans="1:20" ht="18.75" x14ac:dyDescent="0.25">
      <c r="A251" s="153"/>
      <c r="B251" s="196"/>
      <c r="C251" s="134"/>
      <c r="D251" s="134"/>
      <c r="E251" s="158"/>
      <c r="F251" s="134"/>
      <c r="G251" s="134"/>
      <c r="H251" s="134"/>
      <c r="I251" s="107" t="s">
        <v>238</v>
      </c>
      <c r="J251" s="107">
        <v>741</v>
      </c>
      <c r="K251" s="107" t="s">
        <v>66</v>
      </c>
      <c r="L251" s="47"/>
      <c r="M251" s="46"/>
      <c r="N251" s="46"/>
      <c r="O251" s="47"/>
      <c r="P251" s="46">
        <v>1552.375</v>
      </c>
      <c r="Q251" s="46">
        <v>1870.83</v>
      </c>
      <c r="R251" s="46"/>
      <c r="S251" s="87">
        <f t="shared" si="120"/>
        <v>3423.2049999999999</v>
      </c>
      <c r="T251" s="151"/>
    </row>
    <row r="252" spans="1:20" ht="18.75" x14ac:dyDescent="0.25">
      <c r="A252" s="153"/>
      <c r="B252" s="196"/>
      <c r="C252" s="134"/>
      <c r="D252" s="134"/>
      <c r="E252" s="158"/>
      <c r="F252" s="134"/>
      <c r="G252" s="134"/>
      <c r="H252" s="134"/>
      <c r="I252" s="107" t="s">
        <v>238</v>
      </c>
      <c r="J252" s="107">
        <v>741</v>
      </c>
      <c r="K252" s="107" t="s">
        <v>77</v>
      </c>
      <c r="L252" s="47"/>
      <c r="M252" s="46"/>
      <c r="N252" s="46"/>
      <c r="O252" s="47"/>
      <c r="P252" s="46"/>
      <c r="Q252" s="46">
        <v>15</v>
      </c>
      <c r="R252" s="46"/>
      <c r="S252" s="87">
        <f t="shared" si="120"/>
        <v>15</v>
      </c>
      <c r="T252" s="151"/>
    </row>
    <row r="253" spans="1:20" ht="18.75" x14ac:dyDescent="0.25">
      <c r="A253" s="153"/>
      <c r="B253" s="196"/>
      <c r="C253" s="134"/>
      <c r="D253" s="134"/>
      <c r="E253" s="158"/>
      <c r="F253" s="134"/>
      <c r="G253" s="134"/>
      <c r="H253" s="134"/>
      <c r="I253" s="107" t="s">
        <v>238</v>
      </c>
      <c r="J253" s="107">
        <v>741</v>
      </c>
      <c r="K253" s="107" t="s">
        <v>68</v>
      </c>
      <c r="L253" s="47"/>
      <c r="M253" s="46"/>
      <c r="N253" s="46"/>
      <c r="O253" s="47"/>
      <c r="P253" s="46"/>
      <c r="Q253" s="46">
        <v>11.2</v>
      </c>
      <c r="R253" s="46"/>
      <c r="S253" s="87">
        <f t="shared" si="120"/>
        <v>11.2</v>
      </c>
      <c r="T253" s="151"/>
    </row>
    <row r="254" spans="1:20" ht="18.75" x14ac:dyDescent="0.25">
      <c r="A254" s="153"/>
      <c r="B254" s="196"/>
      <c r="C254" s="134"/>
      <c r="D254" s="134"/>
      <c r="E254" s="158"/>
      <c r="F254" s="134"/>
      <c r="G254" s="134"/>
      <c r="H254" s="134"/>
      <c r="I254" s="107" t="s">
        <v>238</v>
      </c>
      <c r="J254" s="107">
        <v>741</v>
      </c>
      <c r="K254" s="107" t="s">
        <v>78</v>
      </c>
      <c r="L254" s="47"/>
      <c r="M254" s="46"/>
      <c r="N254" s="46"/>
      <c r="O254" s="47"/>
      <c r="P254" s="46"/>
      <c r="Q254" s="46">
        <v>22</v>
      </c>
      <c r="R254" s="46"/>
      <c r="S254" s="87">
        <f t="shared" si="120"/>
        <v>22</v>
      </c>
      <c r="T254" s="151"/>
    </row>
    <row r="255" spans="1:20" ht="18.75" x14ac:dyDescent="0.25">
      <c r="A255" s="153"/>
      <c r="B255" s="196"/>
      <c r="C255" s="134"/>
      <c r="D255" s="134"/>
      <c r="E255" s="158"/>
      <c r="F255" s="134"/>
      <c r="G255" s="134"/>
      <c r="H255" s="134"/>
      <c r="I255" s="107" t="s">
        <v>238</v>
      </c>
      <c r="J255" s="107">
        <v>741</v>
      </c>
      <c r="K255" s="107" t="s">
        <v>67</v>
      </c>
      <c r="L255" s="47"/>
      <c r="M255" s="46"/>
      <c r="N255" s="46"/>
      <c r="O255" s="47"/>
      <c r="P255" s="46"/>
      <c r="Q255" s="46">
        <v>0.5</v>
      </c>
      <c r="R255" s="46"/>
      <c r="S255" s="87">
        <f t="shared" si="120"/>
        <v>0.5</v>
      </c>
      <c r="T255" s="151"/>
    </row>
    <row r="256" spans="1:20" ht="18.75" x14ac:dyDescent="0.25">
      <c r="A256" s="153"/>
      <c r="B256" s="196"/>
      <c r="C256" s="134"/>
      <c r="D256" s="134"/>
      <c r="E256" s="158"/>
      <c r="F256" s="134"/>
      <c r="G256" s="134"/>
      <c r="H256" s="134"/>
      <c r="I256" s="107" t="s">
        <v>238</v>
      </c>
      <c r="J256" s="107">
        <v>741</v>
      </c>
      <c r="K256" s="107" t="s">
        <v>71</v>
      </c>
      <c r="L256" s="47"/>
      <c r="M256" s="46"/>
      <c r="N256" s="46"/>
      <c r="O256" s="47"/>
      <c r="P256" s="46">
        <v>761</v>
      </c>
      <c r="Q256" s="46">
        <v>1000</v>
      </c>
      <c r="R256" s="46"/>
      <c r="S256" s="87">
        <f t="shared" si="120"/>
        <v>1761</v>
      </c>
      <c r="T256" s="151"/>
    </row>
    <row r="257" spans="1:20" ht="18.75" x14ac:dyDescent="0.25">
      <c r="A257" s="153"/>
      <c r="B257" s="196"/>
      <c r="C257" s="134"/>
      <c r="D257" s="134"/>
      <c r="E257" s="158"/>
      <c r="F257" s="134"/>
      <c r="G257" s="134"/>
      <c r="H257" s="134"/>
      <c r="I257" s="107" t="s">
        <v>238</v>
      </c>
      <c r="J257" s="107">
        <v>741</v>
      </c>
      <c r="K257" s="107" t="s">
        <v>72</v>
      </c>
      <c r="L257" s="47"/>
      <c r="M257" s="47"/>
      <c r="N257" s="46"/>
      <c r="O257" s="47"/>
      <c r="P257" s="47">
        <v>4000</v>
      </c>
      <c r="Q257" s="46">
        <v>8000</v>
      </c>
      <c r="R257" s="46"/>
      <c r="S257" s="87">
        <f t="shared" si="120"/>
        <v>12000</v>
      </c>
      <c r="T257" s="151"/>
    </row>
    <row r="258" spans="1:20" ht="18.75" x14ac:dyDescent="0.25">
      <c r="A258" s="153"/>
      <c r="B258" s="196"/>
      <c r="C258" s="134"/>
      <c r="D258" s="134"/>
      <c r="E258" s="158"/>
      <c r="F258" s="134"/>
      <c r="G258" s="134"/>
      <c r="H258" s="134"/>
      <c r="I258" s="107" t="s">
        <v>238</v>
      </c>
      <c r="J258" s="107">
        <v>741</v>
      </c>
      <c r="K258" s="107" t="s">
        <v>73</v>
      </c>
      <c r="L258" s="47"/>
      <c r="M258" s="47"/>
      <c r="N258" s="46"/>
      <c r="O258" s="47"/>
      <c r="P258" s="47">
        <v>1164.8109999999999</v>
      </c>
      <c r="Q258" s="46"/>
      <c r="R258" s="46"/>
      <c r="S258" s="87">
        <f t="shared" si="120"/>
        <v>1164.8109999999999</v>
      </c>
      <c r="T258" s="151"/>
    </row>
    <row r="259" spans="1:20" ht="18.75" x14ac:dyDescent="0.25">
      <c r="A259" s="153"/>
      <c r="B259" s="197"/>
      <c r="C259" s="134"/>
      <c r="D259" s="134"/>
      <c r="E259" s="158"/>
      <c r="F259" s="134"/>
      <c r="G259" s="134"/>
      <c r="H259" s="134"/>
      <c r="I259" s="107" t="s">
        <v>238</v>
      </c>
      <c r="J259" s="107">
        <v>741</v>
      </c>
      <c r="K259" s="107" t="s">
        <v>74</v>
      </c>
      <c r="L259" s="47"/>
      <c r="M259" s="47"/>
      <c r="N259" s="46"/>
      <c r="O259" s="47"/>
      <c r="P259" s="47">
        <v>145.131</v>
      </c>
      <c r="Q259" s="46"/>
      <c r="R259" s="46"/>
      <c r="S259" s="87">
        <f t="shared" si="120"/>
        <v>145.131</v>
      </c>
      <c r="T259" s="151"/>
    </row>
    <row r="260" spans="1:20" ht="18.75" x14ac:dyDescent="0.25">
      <c r="A260" s="153"/>
      <c r="B260" s="5"/>
      <c r="C260" s="134"/>
      <c r="D260" s="134"/>
      <c r="E260" s="158"/>
      <c r="F260" s="134"/>
      <c r="G260" s="134"/>
      <c r="H260" s="134"/>
      <c r="I260" s="5"/>
      <c r="J260" s="5"/>
      <c r="K260" s="5"/>
      <c r="L260" s="49">
        <f t="shared" ref="L260:S260" si="121">SUM(L228:L259)</f>
        <v>0</v>
      </c>
      <c r="M260" s="49">
        <f t="shared" si="121"/>
        <v>0</v>
      </c>
      <c r="N260" s="49">
        <f t="shared" si="121"/>
        <v>0</v>
      </c>
      <c r="O260" s="49">
        <f t="shared" si="121"/>
        <v>0</v>
      </c>
      <c r="P260" s="49">
        <f t="shared" si="121"/>
        <v>12252.519</v>
      </c>
      <c r="Q260" s="49">
        <f t="shared" si="121"/>
        <v>16192.376</v>
      </c>
      <c r="R260" s="49">
        <f t="shared" si="121"/>
        <v>0</v>
      </c>
      <c r="S260" s="50">
        <f t="shared" si="121"/>
        <v>28444.895000000004</v>
      </c>
      <c r="T260" s="151"/>
    </row>
    <row r="261" spans="1:20" ht="75" x14ac:dyDescent="0.25">
      <c r="A261" s="153"/>
      <c r="B261" s="109" t="s">
        <v>326</v>
      </c>
      <c r="C261" s="134"/>
      <c r="D261" s="134"/>
      <c r="E261" s="158"/>
      <c r="F261" s="134"/>
      <c r="G261" s="134"/>
      <c r="H261" s="134"/>
      <c r="I261" s="107" t="s">
        <v>238</v>
      </c>
      <c r="J261" s="107">
        <v>741</v>
      </c>
      <c r="K261" s="107"/>
      <c r="L261" s="61"/>
      <c r="M261" s="61"/>
      <c r="N261" s="62"/>
      <c r="O261" s="61"/>
      <c r="P261" s="61"/>
      <c r="Q261" s="62"/>
      <c r="R261" s="62"/>
      <c r="S261" s="87">
        <f>L261+M261+N261+O261+P261+Q261+R261</f>
        <v>0</v>
      </c>
      <c r="T261" s="151"/>
    </row>
    <row r="262" spans="1:20" ht="18.75" x14ac:dyDescent="0.25">
      <c r="A262" s="153"/>
      <c r="B262" s="64"/>
      <c r="C262" s="135"/>
      <c r="D262" s="135"/>
      <c r="E262" s="159"/>
      <c r="F262" s="135"/>
      <c r="G262" s="135"/>
      <c r="H262" s="135"/>
      <c r="I262" s="5"/>
      <c r="J262" s="5"/>
      <c r="K262" s="5"/>
      <c r="L262" s="49">
        <f>L261</f>
        <v>0</v>
      </c>
      <c r="M262" s="49">
        <f t="shared" ref="M262:N262" si="122">M261</f>
        <v>0</v>
      </c>
      <c r="N262" s="49">
        <f t="shared" si="122"/>
        <v>0</v>
      </c>
      <c r="O262" s="49">
        <f>O261</f>
        <v>0</v>
      </c>
      <c r="P262" s="49">
        <f t="shared" ref="P262:R262" si="123">P261</f>
        <v>0</v>
      </c>
      <c r="Q262" s="49">
        <f t="shared" si="123"/>
        <v>0</v>
      </c>
      <c r="R262" s="49">
        <f t="shared" si="123"/>
        <v>0</v>
      </c>
      <c r="S262" s="50">
        <f>S261</f>
        <v>0</v>
      </c>
      <c r="T262" s="151"/>
    </row>
    <row r="263" spans="1:20" ht="18.75" x14ac:dyDescent="0.3">
      <c r="A263" s="153"/>
      <c r="B263" s="57" t="s">
        <v>245</v>
      </c>
      <c r="C263" s="34">
        <v>2</v>
      </c>
      <c r="D263" s="34"/>
      <c r="E263" s="97">
        <v>1</v>
      </c>
      <c r="F263" s="18"/>
      <c r="G263" s="18"/>
      <c r="H263" s="18"/>
      <c r="I263" s="5"/>
      <c r="J263" s="5"/>
      <c r="K263" s="5"/>
      <c r="L263" s="1">
        <f>L260+L262</f>
        <v>0</v>
      </c>
      <c r="M263" s="1">
        <f t="shared" ref="M263:N263" si="124">M260+M262</f>
        <v>0</v>
      </c>
      <c r="N263" s="1">
        <f t="shared" si="124"/>
        <v>0</v>
      </c>
      <c r="O263" s="1">
        <f>O260+O262</f>
        <v>0</v>
      </c>
      <c r="P263" s="1">
        <f t="shared" ref="P263:R263" si="125">P260+P262</f>
        <v>12252.519</v>
      </c>
      <c r="Q263" s="1">
        <f t="shared" si="125"/>
        <v>16192.376</v>
      </c>
      <c r="R263" s="1">
        <f t="shared" si="125"/>
        <v>0</v>
      </c>
      <c r="S263" s="1">
        <f>S260+S262</f>
        <v>28444.895000000004</v>
      </c>
      <c r="T263" s="152"/>
    </row>
    <row r="264" spans="1:20" ht="56.25" x14ac:dyDescent="0.25">
      <c r="A264" s="150">
        <v>13</v>
      </c>
      <c r="B264" s="109" t="s">
        <v>327</v>
      </c>
      <c r="C264" s="133" t="s">
        <v>233</v>
      </c>
      <c r="D264" s="133" t="s">
        <v>234</v>
      </c>
      <c r="E264" s="160" t="s">
        <v>328</v>
      </c>
      <c r="F264" s="192" t="s">
        <v>250</v>
      </c>
      <c r="G264" s="192" t="s">
        <v>325</v>
      </c>
      <c r="H264" s="192" t="s">
        <v>325</v>
      </c>
      <c r="I264" s="31" t="s">
        <v>259</v>
      </c>
      <c r="J264" s="31"/>
      <c r="K264" s="31"/>
      <c r="L264" s="15"/>
      <c r="M264" s="15"/>
      <c r="N264" s="15"/>
      <c r="O264" s="15"/>
      <c r="P264" s="15"/>
      <c r="Q264" s="15">
        <v>7577.1719999999996</v>
      </c>
      <c r="R264" s="15"/>
      <c r="S264" s="87">
        <f>L264+M264+N264+O264+P264+Q264+R264</f>
        <v>7577.1719999999996</v>
      </c>
      <c r="T264" s="150" t="s">
        <v>251</v>
      </c>
    </row>
    <row r="265" spans="1:20" ht="18.75" x14ac:dyDescent="0.25">
      <c r="A265" s="151"/>
      <c r="B265" s="5"/>
      <c r="C265" s="134"/>
      <c r="D265" s="134"/>
      <c r="E265" s="161"/>
      <c r="F265" s="193"/>
      <c r="G265" s="193"/>
      <c r="H265" s="193"/>
      <c r="I265" s="4"/>
      <c r="J265" s="4"/>
      <c r="K265" s="4"/>
      <c r="L265" s="1">
        <f>SUM(L264:L264)</f>
        <v>0</v>
      </c>
      <c r="M265" s="1">
        <f t="shared" ref="M265:N265" si="126">SUM(M264:M264)</f>
        <v>0</v>
      </c>
      <c r="N265" s="1">
        <f t="shared" si="126"/>
        <v>0</v>
      </c>
      <c r="O265" s="1">
        <f>SUM(O264:O264)</f>
        <v>0</v>
      </c>
      <c r="P265" s="1">
        <f t="shared" ref="P265:S265" si="127">SUM(P264:P264)</f>
        <v>0</v>
      </c>
      <c r="Q265" s="1">
        <f t="shared" si="127"/>
        <v>7577.1719999999996</v>
      </c>
      <c r="R265" s="1">
        <f t="shared" si="127"/>
        <v>0</v>
      </c>
      <c r="S265" s="1">
        <f t="shared" si="127"/>
        <v>7577.1719999999996</v>
      </c>
      <c r="T265" s="151"/>
    </row>
    <row r="266" spans="1:20" ht="46.5" customHeight="1" x14ac:dyDescent="0.25">
      <c r="A266" s="151"/>
      <c r="B266" s="109" t="s">
        <v>329</v>
      </c>
      <c r="C266" s="134"/>
      <c r="D266" s="134"/>
      <c r="E266" s="161"/>
      <c r="F266" s="193"/>
      <c r="G266" s="193"/>
      <c r="H266" s="193"/>
      <c r="I266" s="31" t="s">
        <v>259</v>
      </c>
      <c r="J266" s="31"/>
      <c r="K266" s="31"/>
      <c r="L266" s="15"/>
      <c r="M266" s="15"/>
      <c r="N266" s="15"/>
      <c r="O266" s="15"/>
      <c r="P266" s="15"/>
      <c r="Q266" s="15">
        <v>7597.7709999999997</v>
      </c>
      <c r="R266" s="16"/>
      <c r="S266" s="87">
        <f>L266+M266+N266+O266+P266+Q266+R266</f>
        <v>7597.7709999999997</v>
      </c>
      <c r="T266" s="151"/>
    </row>
    <row r="267" spans="1:20" ht="18.75" x14ac:dyDescent="0.25">
      <c r="A267" s="151"/>
      <c r="B267" s="3"/>
      <c r="C267" s="134"/>
      <c r="D267" s="134"/>
      <c r="E267" s="161"/>
      <c r="F267" s="193"/>
      <c r="G267" s="193"/>
      <c r="H267" s="193"/>
      <c r="I267" s="4"/>
      <c r="J267" s="4"/>
      <c r="K267" s="4"/>
      <c r="L267" s="1">
        <f>SUM(L266:L266)</f>
        <v>0</v>
      </c>
      <c r="M267" s="1">
        <f t="shared" ref="M267:N267" si="128">SUM(M266:M266)</f>
        <v>0</v>
      </c>
      <c r="N267" s="1">
        <f t="shared" si="128"/>
        <v>0</v>
      </c>
      <c r="O267" s="1">
        <f>SUM(O266:O266)</f>
        <v>0</v>
      </c>
      <c r="P267" s="1">
        <f t="shared" ref="P267:R267" si="129">SUM(P266:P266)</f>
        <v>0</v>
      </c>
      <c r="Q267" s="1">
        <f t="shared" si="129"/>
        <v>7597.7709999999997</v>
      </c>
      <c r="R267" s="1">
        <f t="shared" si="129"/>
        <v>0</v>
      </c>
      <c r="S267" s="1">
        <f>SUM(S266:S266)</f>
        <v>7597.7709999999997</v>
      </c>
      <c r="T267" s="151"/>
    </row>
    <row r="268" spans="1:20" ht="56.25" x14ac:dyDescent="0.25">
      <c r="A268" s="151"/>
      <c r="B268" s="109" t="s">
        <v>330</v>
      </c>
      <c r="C268" s="134"/>
      <c r="D268" s="134"/>
      <c r="E268" s="161"/>
      <c r="F268" s="193"/>
      <c r="G268" s="193"/>
      <c r="H268" s="193"/>
      <c r="I268" s="31" t="s">
        <v>259</v>
      </c>
      <c r="J268" s="31"/>
      <c r="K268" s="31"/>
      <c r="L268" s="15"/>
      <c r="M268" s="15"/>
      <c r="N268" s="15"/>
      <c r="O268" s="15"/>
      <c r="P268" s="15"/>
      <c r="Q268" s="15">
        <v>7698.3220000000001</v>
      </c>
      <c r="R268" s="16"/>
      <c r="S268" s="87">
        <f>L268+M268+N268+O268+P268+Q268+R268</f>
        <v>7698.3220000000001</v>
      </c>
      <c r="T268" s="151"/>
    </row>
    <row r="269" spans="1:20" ht="18.75" x14ac:dyDescent="0.25">
      <c r="A269" s="151"/>
      <c r="B269" s="3"/>
      <c r="C269" s="134"/>
      <c r="D269" s="134"/>
      <c r="E269" s="161"/>
      <c r="F269" s="193"/>
      <c r="G269" s="193"/>
      <c r="H269" s="193"/>
      <c r="I269" s="4"/>
      <c r="J269" s="4"/>
      <c r="K269" s="4"/>
      <c r="L269" s="1">
        <f>SUM(L268:L268)</f>
        <v>0</v>
      </c>
      <c r="M269" s="1">
        <f t="shared" ref="M269:N269" si="130">SUM(M268:M268)</f>
        <v>0</v>
      </c>
      <c r="N269" s="1">
        <f t="shared" si="130"/>
        <v>0</v>
      </c>
      <c r="O269" s="1">
        <f>SUM(O268:O268)</f>
        <v>0</v>
      </c>
      <c r="P269" s="1">
        <f t="shared" ref="P269:R269" si="131">SUM(P268:P268)</f>
        <v>0</v>
      </c>
      <c r="Q269" s="1">
        <f t="shared" si="131"/>
        <v>7698.3220000000001</v>
      </c>
      <c r="R269" s="1">
        <f t="shared" si="131"/>
        <v>0</v>
      </c>
      <c r="S269" s="1">
        <f>S268</f>
        <v>7698.3220000000001</v>
      </c>
      <c r="T269" s="151"/>
    </row>
    <row r="270" spans="1:20" ht="49.5" customHeight="1" x14ac:dyDescent="0.25">
      <c r="A270" s="151"/>
      <c r="B270" s="109" t="s">
        <v>331</v>
      </c>
      <c r="C270" s="134"/>
      <c r="D270" s="134"/>
      <c r="E270" s="161"/>
      <c r="F270" s="193"/>
      <c r="G270" s="193"/>
      <c r="H270" s="193"/>
      <c r="I270" s="31" t="s">
        <v>259</v>
      </c>
      <c r="J270" s="31"/>
      <c r="K270" s="31"/>
      <c r="L270" s="15"/>
      <c r="M270" s="15"/>
      <c r="N270" s="15"/>
      <c r="O270" s="15"/>
      <c r="P270" s="15"/>
      <c r="Q270" s="15">
        <v>7018.9930000000004</v>
      </c>
      <c r="R270" s="16"/>
      <c r="S270" s="87">
        <f>L270+M270+N270+O270+P270+Q270+R270</f>
        <v>7018.9930000000004</v>
      </c>
      <c r="T270" s="151"/>
    </row>
    <row r="271" spans="1:20" ht="18.75" x14ac:dyDescent="0.25">
      <c r="A271" s="151"/>
      <c r="B271" s="3"/>
      <c r="C271" s="135"/>
      <c r="D271" s="135"/>
      <c r="E271" s="162"/>
      <c r="F271" s="194"/>
      <c r="G271" s="194"/>
      <c r="H271" s="194"/>
      <c r="I271" s="4"/>
      <c r="J271" s="4"/>
      <c r="K271" s="4"/>
      <c r="L271" s="1">
        <f>SUM(L270:L270)</f>
        <v>0</v>
      </c>
      <c r="M271" s="1">
        <f t="shared" ref="M271:N271" si="132">SUM(M270:M270)</f>
        <v>0</v>
      </c>
      <c r="N271" s="1">
        <f t="shared" si="132"/>
        <v>0</v>
      </c>
      <c r="O271" s="1">
        <f>SUM(O270:O270)</f>
        <v>0</v>
      </c>
      <c r="P271" s="1">
        <f t="shared" ref="P271:R271" si="133">SUM(P270:P270)</f>
        <v>0</v>
      </c>
      <c r="Q271" s="1">
        <f t="shared" si="133"/>
        <v>7018.9930000000004</v>
      </c>
      <c r="R271" s="1">
        <f t="shared" si="133"/>
        <v>0</v>
      </c>
      <c r="S271" s="1">
        <f>S270</f>
        <v>7018.9930000000004</v>
      </c>
      <c r="T271" s="151"/>
    </row>
    <row r="272" spans="1:20" ht="18.75" x14ac:dyDescent="0.25">
      <c r="A272" s="151"/>
      <c r="B272" s="6" t="s">
        <v>245</v>
      </c>
      <c r="C272" s="2">
        <v>4</v>
      </c>
      <c r="D272" s="2"/>
      <c r="E272" s="99">
        <v>1</v>
      </c>
      <c r="F272" s="14"/>
      <c r="G272" s="1"/>
      <c r="H272" s="1"/>
      <c r="I272" s="1"/>
      <c r="J272" s="1"/>
      <c r="K272" s="1"/>
      <c r="L272" s="1">
        <f>L265+L267+L269+L271</f>
        <v>0</v>
      </c>
      <c r="M272" s="1">
        <f t="shared" ref="M272:N272" si="134">M265+M267+M269+M271</f>
        <v>0</v>
      </c>
      <c r="N272" s="1">
        <f t="shared" si="134"/>
        <v>0</v>
      </c>
      <c r="O272" s="1">
        <f>O265+O267+O269+O271</f>
        <v>0</v>
      </c>
      <c r="P272" s="1">
        <f t="shared" ref="P272:R272" si="135">P265+P267+P269+P271</f>
        <v>0</v>
      </c>
      <c r="Q272" s="1">
        <f t="shared" si="135"/>
        <v>29892.258000000002</v>
      </c>
      <c r="R272" s="1">
        <f t="shared" si="135"/>
        <v>0</v>
      </c>
      <c r="S272" s="1">
        <f>S265+S267+S269+S271</f>
        <v>29892.258000000002</v>
      </c>
      <c r="T272" s="151"/>
    </row>
    <row r="273" spans="1:20" ht="18.75" x14ac:dyDescent="0.25">
      <c r="A273" s="152"/>
      <c r="B273" s="57" t="s">
        <v>262</v>
      </c>
      <c r="C273" s="24">
        <f>C206+C227+C263+C272</f>
        <v>19</v>
      </c>
      <c r="D273" s="24"/>
      <c r="E273" s="24">
        <f>E206+E227+E263+E272</f>
        <v>4</v>
      </c>
      <c r="F273" s="24"/>
      <c r="G273" s="24"/>
      <c r="H273" s="24"/>
      <c r="I273" s="24"/>
      <c r="J273" s="24"/>
      <c r="K273" s="24"/>
      <c r="L273" s="1">
        <f>L206+L227+L263+L272</f>
        <v>0</v>
      </c>
      <c r="M273" s="1">
        <f t="shared" ref="M273:S273" si="136">M206+M227+M263+M272</f>
        <v>0</v>
      </c>
      <c r="N273" s="1">
        <f t="shared" si="136"/>
        <v>0</v>
      </c>
      <c r="O273" s="1">
        <f t="shared" si="136"/>
        <v>8209.5249999999996</v>
      </c>
      <c r="P273" s="1">
        <f t="shared" si="136"/>
        <v>22065.173000000003</v>
      </c>
      <c r="Q273" s="1">
        <f t="shared" si="136"/>
        <v>59725.962</v>
      </c>
      <c r="R273" s="1">
        <f t="shared" si="136"/>
        <v>0</v>
      </c>
      <c r="S273" s="1">
        <f t="shared" si="136"/>
        <v>90000.66</v>
      </c>
      <c r="T273" s="152"/>
    </row>
    <row r="274" spans="1:20" ht="18.75" x14ac:dyDescent="0.25">
      <c r="A274" s="148" t="s">
        <v>332</v>
      </c>
      <c r="B274" s="149"/>
      <c r="C274" s="78">
        <f>C71+C173+C195+C273</f>
        <v>58</v>
      </c>
      <c r="D274" s="78"/>
      <c r="E274" s="101">
        <f>E71+E173+E195+E273</f>
        <v>13</v>
      </c>
      <c r="F274" s="78"/>
      <c r="G274" s="78"/>
      <c r="H274" s="78"/>
      <c r="I274" s="78"/>
      <c r="J274" s="78"/>
      <c r="K274" s="78"/>
      <c r="L274" s="79">
        <f>L71+L173+L195+L273</f>
        <v>0</v>
      </c>
      <c r="M274" s="79">
        <f>M71+M173+M195+M273</f>
        <v>0</v>
      </c>
      <c r="N274" s="79">
        <f>N71+N173+N195+N273</f>
        <v>0</v>
      </c>
      <c r="O274" s="79">
        <f>O71+O173+O195+O273</f>
        <v>29089.160600000003</v>
      </c>
      <c r="P274" s="79">
        <f>P71+P173+P195+P273</f>
        <v>43132.940400000007</v>
      </c>
      <c r="Q274" s="79">
        <f>Q71+Q173+Q195+Q273</f>
        <v>148166.66800000001</v>
      </c>
      <c r="R274" s="79">
        <f>R71+R173+R195+R273</f>
        <v>2744.5753</v>
      </c>
      <c r="S274" s="79">
        <f>S71+S173+S195+S273</f>
        <v>223133.34429999997</v>
      </c>
      <c r="T274" s="78"/>
    </row>
  </sheetData>
  <mergeCells count="141">
    <mergeCell ref="T1:T4"/>
    <mergeCell ref="A6:T6"/>
    <mergeCell ref="A8:A9"/>
    <mergeCell ref="B8:B9"/>
    <mergeCell ref="C8:C9"/>
    <mergeCell ref="D8:D9"/>
    <mergeCell ref="E8:E9"/>
    <mergeCell ref="F8:H8"/>
    <mergeCell ref="I8:S8"/>
    <mergeCell ref="T8:T9"/>
    <mergeCell ref="B16:B17"/>
    <mergeCell ref="B19:B21"/>
    <mergeCell ref="B23:B24"/>
    <mergeCell ref="B26:B27"/>
    <mergeCell ref="A30:A58"/>
    <mergeCell ref="B30:B57"/>
    <mergeCell ref="A11:A28"/>
    <mergeCell ref="C11:C28"/>
    <mergeCell ref="D11:D28"/>
    <mergeCell ref="E11:E28"/>
    <mergeCell ref="F11:F28"/>
    <mergeCell ref="G11:G28"/>
    <mergeCell ref="H11:H28"/>
    <mergeCell ref="T11:T28"/>
    <mergeCell ref="B13:B14"/>
    <mergeCell ref="T30:T58"/>
    <mergeCell ref="C30:C58"/>
    <mergeCell ref="D30:D58"/>
    <mergeCell ref="E30:E58"/>
    <mergeCell ref="F30:F58"/>
    <mergeCell ref="G30:G58"/>
    <mergeCell ref="H30:H58"/>
    <mergeCell ref="A60:A70"/>
    <mergeCell ref="B60:B64"/>
    <mergeCell ref="C60:C69"/>
    <mergeCell ref="D60:D69"/>
    <mergeCell ref="E60:E69"/>
    <mergeCell ref="F60:F69"/>
    <mergeCell ref="G60:G69"/>
    <mergeCell ref="H60:H69"/>
    <mergeCell ref="T60:T70"/>
    <mergeCell ref="A72:A137"/>
    <mergeCell ref="B72:B75"/>
    <mergeCell ref="C72:C137"/>
    <mergeCell ref="D72:D137"/>
    <mergeCell ref="E72:E137"/>
    <mergeCell ref="F72:F137"/>
    <mergeCell ref="G72:G137"/>
    <mergeCell ref="H72:H137"/>
    <mergeCell ref="T72:T137"/>
    <mergeCell ref="B102:B104"/>
    <mergeCell ref="B106:B108"/>
    <mergeCell ref="B110:B112"/>
    <mergeCell ref="B114:B116"/>
    <mergeCell ref="B118:B120"/>
    <mergeCell ref="B122:B124"/>
    <mergeCell ref="B77:B79"/>
    <mergeCell ref="B81:B83"/>
    <mergeCell ref="B85:B87"/>
    <mergeCell ref="B89:B92"/>
    <mergeCell ref="B94:B96"/>
    <mergeCell ref="B98:B100"/>
    <mergeCell ref="A142:A172"/>
    <mergeCell ref="B142:B159"/>
    <mergeCell ref="C142:C171"/>
    <mergeCell ref="D142:D171"/>
    <mergeCell ref="E142:E171"/>
    <mergeCell ref="B126:B128"/>
    <mergeCell ref="B130:B132"/>
    <mergeCell ref="B134:B136"/>
    <mergeCell ref="A139:A140"/>
    <mergeCell ref="C139:C140"/>
    <mergeCell ref="D139:D140"/>
    <mergeCell ref="F142:F171"/>
    <mergeCell ref="G142:G171"/>
    <mergeCell ref="H142:H171"/>
    <mergeCell ref="T142:T172"/>
    <mergeCell ref="B161:B165"/>
    <mergeCell ref="B167:B170"/>
    <mergeCell ref="E139:E140"/>
    <mergeCell ref="F139:F140"/>
    <mergeCell ref="G139:G140"/>
    <mergeCell ref="H139:H140"/>
    <mergeCell ref="T139:T140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T174:T176"/>
    <mergeCell ref="H178:H191"/>
    <mergeCell ref="T178:T191"/>
    <mergeCell ref="A193:A194"/>
    <mergeCell ref="T193:T194"/>
    <mergeCell ref="A178:A191"/>
    <mergeCell ref="C178:C191"/>
    <mergeCell ref="D178:D191"/>
    <mergeCell ref="E178:E191"/>
    <mergeCell ref="F178:F191"/>
    <mergeCell ref="G178:G191"/>
    <mergeCell ref="A196:A205"/>
    <mergeCell ref="C196:C205"/>
    <mergeCell ref="D196:D205"/>
    <mergeCell ref="E196:E205"/>
    <mergeCell ref="F196:F205"/>
    <mergeCell ref="G196:G205"/>
    <mergeCell ref="H196:H205"/>
    <mergeCell ref="T196:T205"/>
    <mergeCell ref="H207:H226"/>
    <mergeCell ref="T207:T227"/>
    <mergeCell ref="B209:B210"/>
    <mergeCell ref="B216:B217"/>
    <mergeCell ref="B219:B220"/>
    <mergeCell ref="B224:B225"/>
    <mergeCell ref="A207:A227"/>
    <mergeCell ref="C207:C226"/>
    <mergeCell ref="D207:D226"/>
    <mergeCell ref="E207:E226"/>
    <mergeCell ref="F207:F226"/>
    <mergeCell ref="G207:G226"/>
    <mergeCell ref="T264:T273"/>
    <mergeCell ref="A274:B274"/>
    <mergeCell ref="G228:G262"/>
    <mergeCell ref="H228:H262"/>
    <mergeCell ref="T228:T263"/>
    <mergeCell ref="A264:A273"/>
    <mergeCell ref="C264:C271"/>
    <mergeCell ref="D264:D271"/>
    <mergeCell ref="E264:E271"/>
    <mergeCell ref="F264:F271"/>
    <mergeCell ref="G264:G271"/>
    <mergeCell ref="H264:H271"/>
    <mergeCell ref="A228:A263"/>
    <mergeCell ref="B228:B259"/>
    <mergeCell ref="C228:C262"/>
    <mergeCell ref="D228:D262"/>
    <mergeCell ref="E228:E262"/>
    <mergeCell ref="F228:F26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Тізбе-2026 каз </vt:lpstr>
      <vt:lpstr>Перечень-2026 рус</vt:lpstr>
      <vt:lpstr>'Тізбе-2026 каз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2026-10-07T11:46:44Z</dcterms:modified>
</cp:coreProperties>
</file>