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3256" windowHeight="13176"/>
  </bookViews>
  <sheets>
    <sheet name="Игеру бойынша ақпара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" l="1"/>
  <c r="E21" i="2"/>
  <c r="E20" i="2" s="1"/>
  <c r="F27" i="2"/>
  <c r="E27" i="2"/>
  <c r="E30" i="2"/>
  <c r="G30" i="2" s="1"/>
  <c r="E23" i="2"/>
  <c r="H30" i="2" l="1"/>
  <c r="H38" i="2"/>
  <c r="G38" i="2"/>
  <c r="H34" i="2"/>
  <c r="G34" i="2"/>
  <c r="H27" i="2"/>
  <c r="G27" i="2"/>
  <c r="H21" i="2"/>
  <c r="H23" i="2"/>
  <c r="G23" i="2"/>
  <c r="H19" i="2"/>
  <c r="G21" i="2"/>
  <c r="G19" i="2"/>
  <c r="H16" i="2"/>
  <c r="G16" i="2"/>
  <c r="H13" i="2"/>
  <c r="G13" i="2"/>
  <c r="H8" i="2"/>
  <c r="G8" i="2"/>
  <c r="E7" i="2"/>
  <c r="F7" i="2"/>
  <c r="E9" i="2"/>
  <c r="F9" i="2"/>
  <c r="H9" i="2" s="1"/>
  <c r="G10" i="2"/>
  <c r="H10" i="2"/>
  <c r="E11" i="2"/>
  <c r="F11" i="2"/>
  <c r="G12" i="2"/>
  <c r="H12" i="2"/>
  <c r="E14" i="2"/>
  <c r="F14" i="2"/>
  <c r="G15" i="2"/>
  <c r="H15" i="2"/>
  <c r="E17" i="2"/>
  <c r="F17" i="2"/>
  <c r="G18" i="2"/>
  <c r="H18" i="2"/>
  <c r="F20" i="2"/>
  <c r="H20" i="2" s="1"/>
  <c r="E25" i="2"/>
  <c r="F25" i="2"/>
  <c r="G26" i="2"/>
  <c r="H26" i="2"/>
  <c r="E29" i="2"/>
  <c r="F29" i="2"/>
  <c r="E32" i="2"/>
  <c r="F32" i="2"/>
  <c r="G33" i="2"/>
  <c r="H33" i="2"/>
  <c r="G29" i="2" l="1"/>
  <c r="G25" i="2"/>
  <c r="G11" i="2"/>
  <c r="H7" i="2"/>
  <c r="H11" i="2"/>
  <c r="G32" i="2"/>
  <c r="H32" i="2"/>
  <c r="H25" i="2"/>
  <c r="G20" i="2"/>
  <c r="H17" i="2"/>
  <c r="G17" i="2"/>
  <c r="G14" i="2"/>
  <c r="H14" i="2"/>
  <c r="H29" i="2"/>
  <c r="G7" i="2"/>
  <c r="G9" i="2"/>
  <c r="H37" i="2" l="1"/>
  <c r="G37" i="2"/>
  <c r="F36" i="2"/>
  <c r="E36" i="2"/>
  <c r="H36" i="2" l="1"/>
  <c r="G36" i="2"/>
  <c r="F22" i="2" l="1"/>
  <c r="F5" i="2" s="1"/>
  <c r="E22" i="2"/>
  <c r="H22" i="2" l="1"/>
  <c r="E5" i="2"/>
  <c r="G5" i="2" s="1"/>
  <c r="G22" i="2"/>
  <c r="H5" i="2" l="1"/>
</calcChain>
</file>

<file path=xl/sharedStrings.xml><?xml version="1.0" encoding="utf-8"?>
<sst xmlns="http://schemas.openxmlformats.org/spreadsheetml/2006/main" count="71" uniqueCount="54">
  <si>
    <t>Бюджеттік сыныптама атауы</t>
  </si>
  <si>
    <t xml:space="preserve">Бюджеттік сыныптама коды </t>
  </si>
  <si>
    <t>Сомасы</t>
  </si>
  <si>
    <t>Игерілмеу себебі</t>
  </si>
  <si>
    <t>ББӘ</t>
  </si>
  <si>
    <t>бағдарлама</t>
  </si>
  <si>
    <t>кіші бағдарлама</t>
  </si>
  <si>
    <t xml:space="preserve">Жоспар </t>
  </si>
  <si>
    <t>Нақты</t>
  </si>
  <si>
    <t>001</t>
  </si>
  <si>
    <t>Мәдени-бос уақыт жұмысын қолдау</t>
  </si>
  <si>
    <t>005</t>
  </si>
  <si>
    <t>Тарихи-мәдени мұралардың сақталуын және оларға қолжетімділікті  қамтамасыз ету</t>
  </si>
  <si>
    <t>007</t>
  </si>
  <si>
    <t>Театрлық және музыкалық өнерді қолдау</t>
  </si>
  <si>
    <t>008</t>
  </si>
  <si>
    <t>Облыстық кітапханалардың жұмыс жасауын қамтамасыз ету</t>
  </si>
  <si>
    <t>009</t>
  </si>
  <si>
    <t>032</t>
  </si>
  <si>
    <t>113</t>
  </si>
  <si>
    <t>015</t>
  </si>
  <si>
    <t>020</t>
  </si>
  <si>
    <t>Мәдениет саласында жергілікті маңызы бар әлеуметтік маңызды шараларды іске асыру</t>
  </si>
  <si>
    <t xml:space="preserve">Мемлекеттік тіл және Қазақстан халқының басқа да тілдерін дамыту </t>
  </si>
  <si>
    <t>002</t>
  </si>
  <si>
    <t>Игерілмегені</t>
  </si>
  <si>
    <t>Пайыз</t>
  </si>
  <si>
    <t>Игерілгені</t>
  </si>
  <si>
    <t>Атырау облысы Мәдениет және тілдерді дамыту басқармасы</t>
  </si>
  <si>
    <t>011</t>
  </si>
  <si>
    <t>Ведомствалық бағыныстағы мемлекеттік мекемелердің және ұйымдардың күрделі шығыстары</t>
  </si>
  <si>
    <t>Жергілікті бюджет есебінен берілетін ағымдағы нысаналы трасферттер</t>
  </si>
  <si>
    <t xml:space="preserve">Жергілікті деңгейде мәдениет және тілдерді дамыту саласындағы мемлекеттік саясатты іске асыру жөніндегі қызметтер
</t>
  </si>
  <si>
    <t>Облыстық Мәдениет және тілдерді дамыту басқармасы</t>
  </si>
  <si>
    <t>740-1251 "Атырау облысы Мәдениет және тілдерді дамыту басқармасы" ММ</t>
  </si>
  <si>
    <t>740-1254 "Атырау облысы тарихи-мәдени мұраны зерттеу орталығы" КММ</t>
  </si>
  <si>
    <t>740-1255 "Тіл" оқу әдістемелік орталығы КММ</t>
  </si>
  <si>
    <t>740-1253 "Ғабдол Сланов атындағы облыстық ғылыми әмбебап кітапханасы" КММ</t>
  </si>
  <si>
    <t>740-1252 "Облыстық балалар кітапханасы" КММ</t>
  </si>
  <si>
    <t xml:space="preserve"> </t>
  </si>
  <si>
    <t>003</t>
  </si>
  <si>
    <t>Мемлекеттік органның күрделі шығыстары</t>
  </si>
  <si>
    <t xml:space="preserve"> мемлекеттік сатып алу жұмысынан  үнемделген</t>
  </si>
  <si>
    <t>Қызметкерлердің еңбек демалысынан және әлеуметтік аударымдардан үнемдеу.</t>
  </si>
  <si>
    <t>Бюджетке кері қайтаруға</t>
  </si>
  <si>
    <t>Басқармаға қарасты 6 коммуналдық мемлекеттік қазыналық кәсіпорнының ұстап тұру шығындары жыл басынан бекітілген жоспар бойынша қаржысы ай сайын 311 ерекшеліктен аударылды.</t>
  </si>
  <si>
    <t>Басқарма арқылы облыстық бюджеттен бөлінген оның ішінде  (материалдық-техникалық базаны жарақтандыруға, іс-шараларға, ағымдағы жөндеу жұмыстарына)  трансферт алып отырған аудандарға ай сайын қаржыландыру жоспарына сәйкес аударылды.</t>
  </si>
  <si>
    <r>
      <t xml:space="preserve">Басқармаға қарасты 1 коммуналдық мемлекеттік қазыналық кәсіпорнының ұстап тұру шығындары жыл басынан бекітілген жоспар бойынша қаржысы ай сайын </t>
    </r>
    <r>
      <rPr>
        <b/>
        <sz val="12"/>
        <color theme="1"/>
        <rFont val="Times New Roman"/>
        <family val="1"/>
        <charset val="204"/>
      </rPr>
      <t>311</t>
    </r>
    <r>
      <rPr>
        <sz val="12"/>
        <color theme="1"/>
        <rFont val="Times New Roman"/>
        <family val="1"/>
        <charset val="204"/>
      </rPr>
      <t xml:space="preserve"> ерекшеліктен аударылып отырады.</t>
    </r>
  </si>
  <si>
    <t>Басқармаға қарасты 5 коммуналдық мемлекеттік қазыналық кәсіпорнының ұстап тұру шығындары жыл басынан бекітілген жоспар бойынша қаржысы ай сайын 311 ерекшеліктен аударылып отырады.</t>
  </si>
  <si>
    <t xml:space="preserve">Азаматтық қызметкерлердің еңбекке жарамсыздық парақшаларынан еңбекақы төлемдерінен және әлеуметтік аударымдардан үнемдеу. Сонымен қатар жанар-жағармай,  шаруашылық тауарлардан, байланыс, ақпараттық, іс-сапарлар және өзге де қызметтер бойынша өнім берушілердің уақытылы шот-фактураны берілмеуінен игерілмеді. </t>
  </si>
  <si>
    <t>Қызметкерлердің еңбек демалысынан әлеуметтік аударымдардан, жанар-жағармай, іс-сапарлар және мемлекеттік сатып алу процесінде қалыптасқан үнемдеу.</t>
  </si>
  <si>
    <r>
      <t xml:space="preserve">2026 жылғы бюджет қаражатының игерілуі  (01.10.2026 ж. жағдайы)    </t>
    </r>
    <r>
      <rPr>
        <sz val="10"/>
        <color theme="1"/>
        <rFont val="Times New Roman"/>
        <family val="1"/>
        <charset val="204"/>
      </rPr>
      <t>(мың теңге)</t>
    </r>
  </si>
  <si>
    <t xml:space="preserve"> Штаттағы және штаттан тыс қызметкерлердің жарамсыздық парақшаларынан, бос ваканттық орындарынан, еңбекақы төлемдерінен және әлеуметтік аударымдардан үнемделді. Сонымен қатар  шаруашылық тауарлардан, байланыс, архивтік қызметтер көсрсетуден құжаттары түгел болмауына  байланысты  игерілмеді. </t>
  </si>
  <si>
    <t>Басқармаға қарасты мекемелердің мемлекеттік сатып алу порталының қызмет көрсету шартының  өзгеруіне байланысты игерілмеді.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</si>
</sst>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7" fillId="0" borderId="6" xfId="0" applyFont="1" applyBorder="1"/>
    <xf numFmtId="0" fontId="6" fillId="0" borderId="6" xfId="0" applyFont="1" applyBorder="1" applyAlignment="1">
      <alignment horizontal="center"/>
    </xf>
    <xf numFmtId="165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0" fillId="0" borderId="6" xfId="0" applyBorder="1"/>
    <xf numFmtId="0" fontId="1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horizontal="center" vertical="center"/>
    </xf>
    <xf numFmtId="165" fontId="10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49" fontId="6" fillId="3" borderId="6" xfId="0" applyNumberFormat="1" applyFont="1" applyFill="1" applyBorder="1" applyAlignment="1">
      <alignment horizontal="center" vertical="center"/>
    </xf>
    <xf numFmtId="49" fontId="8" fillId="3" borderId="6" xfId="0" applyNumberFormat="1" applyFont="1" applyFill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165" fontId="8" fillId="2" borderId="6" xfId="0" applyNumberFormat="1" applyFont="1" applyFill="1" applyBorder="1" applyAlignment="1">
      <alignment horizontal="center" vertical="center"/>
    </xf>
    <xf numFmtId="165" fontId="7" fillId="2" borderId="6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49" fontId="8" fillId="2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5" fontId="8" fillId="0" borderId="5" xfId="0" applyNumberFormat="1" applyFont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0" fillId="0" borderId="0" xfId="0" applyAlignment="1">
      <alignment wrapText="1"/>
    </xf>
    <xf numFmtId="0" fontId="6" fillId="2" borderId="6" xfId="0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165" fontId="11" fillId="2" borderId="6" xfId="0" applyNumberFormat="1" applyFont="1" applyFill="1" applyBorder="1" applyAlignment="1">
      <alignment horizontal="center" vertical="center"/>
    </xf>
    <xf numFmtId="0" fontId="0" fillId="2" borderId="0" xfId="0" applyFill="1"/>
    <xf numFmtId="49" fontId="6" fillId="2" borderId="6" xfId="0" applyNumberFormat="1" applyFont="1" applyFill="1" applyBorder="1" applyAlignment="1">
      <alignment horizontal="center"/>
    </xf>
    <xf numFmtId="165" fontId="4" fillId="2" borderId="6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view="pageBreakPreview" zoomScaleNormal="100" zoomScaleSheetLayoutView="100" workbookViewId="0">
      <selection activeCell="I36" sqref="I36:I38"/>
    </sheetView>
  </sheetViews>
  <sheetFormatPr defaultRowHeight="14.4" x14ac:dyDescent="0.3"/>
  <cols>
    <col min="1" max="1" width="30.5546875" customWidth="1"/>
    <col min="4" max="4" width="11.6640625" customWidth="1"/>
    <col min="5" max="5" width="18" customWidth="1"/>
    <col min="6" max="6" width="16.88671875" customWidth="1"/>
    <col min="7" max="7" width="15.44140625" customWidth="1"/>
    <col min="8" max="8" width="16.44140625" customWidth="1"/>
    <col min="9" max="9" width="66.5546875" customWidth="1"/>
    <col min="10" max="10" width="48.5546875" customWidth="1"/>
  </cols>
  <sheetData>
    <row r="1" spans="1:10" ht="34.5" customHeight="1" x14ac:dyDescent="0.3">
      <c r="A1" s="51" t="s">
        <v>51</v>
      </c>
      <c r="B1" s="52"/>
      <c r="C1" s="52"/>
      <c r="D1" s="52"/>
      <c r="E1" s="52"/>
      <c r="F1" s="52"/>
      <c r="G1" s="52"/>
      <c r="H1" s="52"/>
      <c r="I1" s="52"/>
    </row>
    <row r="2" spans="1:10" ht="27" customHeight="1" x14ac:dyDescent="0.3">
      <c r="A2" s="53" t="s">
        <v>28</v>
      </c>
      <c r="B2" s="54"/>
      <c r="C2" s="54"/>
      <c r="D2" s="54"/>
      <c r="E2" s="54"/>
      <c r="F2" s="54"/>
      <c r="G2" s="54"/>
      <c r="H2" s="54"/>
      <c r="I2" s="54"/>
    </row>
    <row r="3" spans="1:10" ht="22.5" customHeight="1" x14ac:dyDescent="0.3">
      <c r="A3" s="55" t="s">
        <v>0</v>
      </c>
      <c r="B3" s="57" t="s">
        <v>1</v>
      </c>
      <c r="C3" s="58"/>
      <c r="D3" s="59"/>
      <c r="E3" s="60" t="s">
        <v>2</v>
      </c>
      <c r="F3" s="61"/>
      <c r="G3" s="62"/>
      <c r="H3" s="45" t="s">
        <v>26</v>
      </c>
      <c r="I3" s="45" t="s">
        <v>3</v>
      </c>
    </row>
    <row r="4" spans="1:10" ht="27.6" x14ac:dyDescent="0.3">
      <c r="A4" s="56"/>
      <c r="B4" s="46" t="s">
        <v>4</v>
      </c>
      <c r="C4" s="49" t="s">
        <v>5</v>
      </c>
      <c r="D4" s="49" t="s">
        <v>6</v>
      </c>
      <c r="E4" s="46" t="s">
        <v>7</v>
      </c>
      <c r="F4" s="46" t="s">
        <v>8</v>
      </c>
      <c r="G4" s="47" t="s">
        <v>25</v>
      </c>
      <c r="H4" s="47" t="s">
        <v>27</v>
      </c>
      <c r="I4" s="48"/>
    </row>
    <row r="5" spans="1:10" ht="45.75" customHeight="1" x14ac:dyDescent="0.3">
      <c r="A5" s="1" t="s">
        <v>33</v>
      </c>
      <c r="B5" s="2">
        <v>740</v>
      </c>
      <c r="C5" s="3"/>
      <c r="D5" s="4"/>
      <c r="E5" s="16">
        <f>E7+E11+E14+E17+E20+E22+E25+E29+E32+E36</f>
        <v>6147608.7999999998</v>
      </c>
      <c r="F5" s="16">
        <f>F7+F11+F14+F17+F20+F22+F25+F29+F32+F36</f>
        <v>6120904.6000000006</v>
      </c>
      <c r="G5" s="16">
        <f>E5-F5</f>
        <v>26704.199999999255</v>
      </c>
      <c r="H5" s="7">
        <f>(E5/F5)*100</f>
        <v>100.43627865070792</v>
      </c>
      <c r="I5" s="17"/>
    </row>
    <row r="6" spans="1:10" ht="27" customHeight="1" x14ac:dyDescent="0.3">
      <c r="A6" s="63" t="s">
        <v>34</v>
      </c>
      <c r="B6" s="64"/>
      <c r="C6" s="64"/>
      <c r="D6" s="64"/>
      <c r="E6" s="64"/>
      <c r="F6" s="64"/>
      <c r="G6" s="64"/>
      <c r="H6" s="64"/>
      <c r="I6" s="65"/>
    </row>
    <row r="7" spans="1:10" ht="67.5" customHeight="1" x14ac:dyDescent="0.3">
      <c r="A7" s="69" t="s">
        <v>32</v>
      </c>
      <c r="B7" s="6"/>
      <c r="C7" s="18" t="s">
        <v>9</v>
      </c>
      <c r="D7" s="4"/>
      <c r="E7" s="7">
        <f>E8</f>
        <v>204517.1</v>
      </c>
      <c r="F7" s="7">
        <f>F8</f>
        <v>196679.2</v>
      </c>
      <c r="G7" s="7">
        <f>E7-F7</f>
        <v>7837.8999999999942</v>
      </c>
      <c r="H7" s="7">
        <f>(F7/E7)*100</f>
        <v>96.167606522877549</v>
      </c>
      <c r="I7" s="17"/>
    </row>
    <row r="8" spans="1:10" ht="105" customHeight="1" x14ac:dyDescent="0.3">
      <c r="A8" s="70"/>
      <c r="B8" s="6"/>
      <c r="C8" s="3"/>
      <c r="D8" s="20">
        <v>15</v>
      </c>
      <c r="E8" s="15">
        <v>204517.1</v>
      </c>
      <c r="F8" s="15">
        <v>196679.2</v>
      </c>
      <c r="G8" s="15">
        <f>E8-F8</f>
        <v>7837.8999999999942</v>
      </c>
      <c r="H8" s="15">
        <f>(E8/F8)*100</f>
        <v>103.98511891445561</v>
      </c>
      <c r="I8" s="31" t="s">
        <v>52</v>
      </c>
      <c r="J8" s="42"/>
    </row>
    <row r="9" spans="1:10" ht="53.25" hidden="1" customHeight="1" x14ac:dyDescent="0.3">
      <c r="A9" s="71" t="s">
        <v>41</v>
      </c>
      <c r="B9" s="6"/>
      <c r="C9" s="18" t="s">
        <v>40</v>
      </c>
      <c r="D9" s="4"/>
      <c r="E9" s="7">
        <f>E10</f>
        <v>0</v>
      </c>
      <c r="F9" s="7">
        <f>F10</f>
        <v>0</v>
      </c>
      <c r="G9" s="7">
        <f>E9-F9</f>
        <v>0</v>
      </c>
      <c r="H9" s="7" t="e">
        <f>(F9/E9)*100</f>
        <v>#DIV/0!</v>
      </c>
      <c r="I9" s="31"/>
      <c r="J9" s="42"/>
    </row>
    <row r="10" spans="1:10" ht="55.5" hidden="1" customHeight="1" x14ac:dyDescent="0.3">
      <c r="A10" s="72"/>
      <c r="B10" s="6"/>
      <c r="C10" s="21"/>
      <c r="D10" s="20">
        <v>15</v>
      </c>
      <c r="E10" s="15"/>
      <c r="F10" s="15"/>
      <c r="G10" s="15">
        <f>E10-F10</f>
        <v>0</v>
      </c>
      <c r="H10" s="15" t="e">
        <f t="shared" ref="H10" si="0">(F10/E10)*100</f>
        <v>#DIV/0!</v>
      </c>
      <c r="I10" s="31"/>
      <c r="J10" s="42"/>
    </row>
    <row r="11" spans="1:10" ht="29.25" customHeight="1" x14ac:dyDescent="0.3">
      <c r="A11" s="66" t="s">
        <v>10</v>
      </c>
      <c r="B11" s="5"/>
      <c r="C11" s="19" t="s">
        <v>11</v>
      </c>
      <c r="D11" s="9"/>
      <c r="E11" s="7">
        <f>E12+E13</f>
        <v>359379</v>
      </c>
      <c r="F11" s="7">
        <f>F12+F13</f>
        <v>359379</v>
      </c>
      <c r="G11" s="7">
        <f>E11-F11</f>
        <v>0</v>
      </c>
      <c r="H11" s="7">
        <f>(F11/E11)*100</f>
        <v>100</v>
      </c>
      <c r="I11" s="36"/>
    </row>
    <row r="12" spans="1:10" ht="50.25" hidden="1" customHeight="1" x14ac:dyDescent="0.3">
      <c r="A12" s="67"/>
      <c r="B12" s="5"/>
      <c r="C12" s="22"/>
      <c r="D12" s="8" t="s">
        <v>29</v>
      </c>
      <c r="E12" s="15"/>
      <c r="F12" s="15"/>
      <c r="G12" s="15">
        <f t="shared" ref="G12:G22" si="1">E12-F12</f>
        <v>0</v>
      </c>
      <c r="H12" s="15" t="e">
        <f t="shared" ref="H12:H18" si="2">(F12/E12)*100</f>
        <v>#DIV/0!</v>
      </c>
      <c r="I12" s="25" t="s">
        <v>44</v>
      </c>
    </row>
    <row r="13" spans="1:10" ht="82.5" customHeight="1" x14ac:dyDescent="0.3">
      <c r="A13" s="68"/>
      <c r="B13" s="10"/>
      <c r="C13" s="11"/>
      <c r="D13" s="8" t="s">
        <v>20</v>
      </c>
      <c r="E13" s="15">
        <v>359379</v>
      </c>
      <c r="F13" s="15">
        <v>359379</v>
      </c>
      <c r="G13" s="15">
        <f>E13-F13</f>
        <v>0</v>
      </c>
      <c r="H13" s="15">
        <f>(E13/F13)*100</f>
        <v>100</v>
      </c>
      <c r="I13" s="50" t="s">
        <v>47</v>
      </c>
    </row>
    <row r="14" spans="1:10" ht="50.25" customHeight="1" x14ac:dyDescent="0.3">
      <c r="A14" s="66" t="s">
        <v>12</v>
      </c>
      <c r="B14" s="10"/>
      <c r="C14" s="19" t="s">
        <v>13</v>
      </c>
      <c r="D14" s="9"/>
      <c r="E14" s="7">
        <f>SUM(E15:E16)</f>
        <v>722318</v>
      </c>
      <c r="F14" s="7">
        <f>SUM(F15:F16)</f>
        <v>722318</v>
      </c>
      <c r="G14" s="7">
        <f>E14-F14</f>
        <v>0</v>
      </c>
      <c r="H14" s="7">
        <f>(F14/E14)*100</f>
        <v>100</v>
      </c>
      <c r="I14" s="66" t="s">
        <v>45</v>
      </c>
    </row>
    <row r="15" spans="1:10" ht="50.25" hidden="1" customHeight="1" x14ac:dyDescent="0.3">
      <c r="A15" s="67"/>
      <c r="B15" s="10"/>
      <c r="C15" s="22"/>
      <c r="D15" s="8" t="s">
        <v>29</v>
      </c>
      <c r="E15" s="15"/>
      <c r="F15" s="15"/>
      <c r="G15" s="15">
        <f t="shared" si="1"/>
        <v>0</v>
      </c>
      <c r="H15" s="7" t="e">
        <f t="shared" si="2"/>
        <v>#DIV/0!</v>
      </c>
      <c r="I15" s="67"/>
    </row>
    <row r="16" spans="1:10" ht="50.25" customHeight="1" x14ac:dyDescent="0.3">
      <c r="A16" s="68"/>
      <c r="B16" s="10"/>
      <c r="C16" s="13"/>
      <c r="D16" s="8" t="s">
        <v>20</v>
      </c>
      <c r="E16" s="24">
        <v>722318</v>
      </c>
      <c r="F16" s="24">
        <v>722318</v>
      </c>
      <c r="G16" s="15">
        <f>E16-F16</f>
        <v>0</v>
      </c>
      <c r="H16" s="15">
        <f>(E16/F16)*100</f>
        <v>100</v>
      </c>
      <c r="I16" s="68"/>
    </row>
    <row r="17" spans="1:9" ht="50.25" customHeight="1" x14ac:dyDescent="0.3">
      <c r="A17" s="66" t="s">
        <v>14</v>
      </c>
      <c r="B17" s="14"/>
      <c r="C17" s="19" t="s">
        <v>15</v>
      </c>
      <c r="D17" s="8"/>
      <c r="E17" s="23">
        <f>E18+E19</f>
        <v>2465697</v>
      </c>
      <c r="F17" s="23">
        <f>F18+F19</f>
        <v>2465697</v>
      </c>
      <c r="G17" s="23">
        <f t="shared" si="1"/>
        <v>0</v>
      </c>
      <c r="H17" s="23">
        <f>(F17/E17)*100</f>
        <v>100</v>
      </c>
      <c r="I17" s="66" t="s">
        <v>48</v>
      </c>
    </row>
    <row r="18" spans="1:9" ht="50.25" hidden="1" customHeight="1" x14ac:dyDescent="0.3">
      <c r="A18" s="67"/>
      <c r="B18" s="14"/>
      <c r="C18" s="22"/>
      <c r="D18" s="8" t="s">
        <v>29</v>
      </c>
      <c r="E18" s="24"/>
      <c r="F18" s="24"/>
      <c r="G18" s="24">
        <f t="shared" si="1"/>
        <v>0</v>
      </c>
      <c r="H18" s="23" t="e">
        <f t="shared" si="2"/>
        <v>#DIV/0!</v>
      </c>
      <c r="I18" s="67"/>
    </row>
    <row r="19" spans="1:9" ht="50.25" customHeight="1" x14ac:dyDescent="0.3">
      <c r="A19" s="68"/>
      <c r="B19" s="14"/>
      <c r="C19" s="13"/>
      <c r="D19" s="8" t="s">
        <v>20</v>
      </c>
      <c r="E19" s="24">
        <v>2465697</v>
      </c>
      <c r="F19" s="24">
        <v>2465697</v>
      </c>
      <c r="G19" s="15">
        <f>E19-F19</f>
        <v>0</v>
      </c>
      <c r="H19" s="15">
        <f>(E19/F19)*100</f>
        <v>100</v>
      </c>
      <c r="I19" s="68"/>
    </row>
    <row r="20" spans="1:9" ht="67.5" customHeight="1" x14ac:dyDescent="0.3">
      <c r="A20" s="25" t="s">
        <v>30</v>
      </c>
      <c r="B20" s="14"/>
      <c r="C20" s="19" t="s">
        <v>18</v>
      </c>
      <c r="D20" s="8"/>
      <c r="E20" s="23">
        <f>E21</f>
        <v>1953651.5</v>
      </c>
      <c r="F20" s="23">
        <f>F21</f>
        <v>1943569.7999999998</v>
      </c>
      <c r="G20" s="23">
        <f t="shared" si="1"/>
        <v>10081.700000000186</v>
      </c>
      <c r="H20" s="23">
        <f>(F20/E20)*100</f>
        <v>99.483956068930397</v>
      </c>
      <c r="I20" s="66" t="s">
        <v>53</v>
      </c>
    </row>
    <row r="21" spans="1:9" ht="48" customHeight="1" x14ac:dyDescent="0.3">
      <c r="A21" s="25"/>
      <c r="B21" s="14"/>
      <c r="C21" s="22"/>
      <c r="D21" s="8" t="s">
        <v>20</v>
      </c>
      <c r="E21" s="24">
        <f>1923237.5+831+28796+787</f>
        <v>1953651.5</v>
      </c>
      <c r="F21" s="24">
        <f>1923137.4+696+18990+746.4</f>
        <v>1943569.7999999998</v>
      </c>
      <c r="G21" s="15">
        <f>E21-F21</f>
        <v>10081.700000000186</v>
      </c>
      <c r="H21" s="24">
        <f>(F21/E21)*100</f>
        <v>99.483956068930397</v>
      </c>
      <c r="I21" s="68"/>
    </row>
    <row r="22" spans="1:9" ht="77.400000000000006" customHeight="1" x14ac:dyDescent="0.3">
      <c r="A22" s="25" t="s">
        <v>31</v>
      </c>
      <c r="B22" s="14"/>
      <c r="C22" s="19" t="s">
        <v>19</v>
      </c>
      <c r="D22" s="8"/>
      <c r="E22" s="23">
        <f>E23</f>
        <v>4180</v>
      </c>
      <c r="F22" s="23">
        <f>F23</f>
        <v>3820</v>
      </c>
      <c r="G22" s="23">
        <f t="shared" si="1"/>
        <v>360</v>
      </c>
      <c r="H22" s="7">
        <f>(F22/E22)*100</f>
        <v>91.387559808612437</v>
      </c>
      <c r="I22" s="66" t="s">
        <v>46</v>
      </c>
    </row>
    <row r="23" spans="1:9" ht="51.6" customHeight="1" x14ac:dyDescent="0.3">
      <c r="A23" s="25"/>
      <c r="B23" s="14"/>
      <c r="C23" s="27"/>
      <c r="D23" s="8" t="s">
        <v>20</v>
      </c>
      <c r="E23" s="15">
        <f>4180</f>
        <v>4180</v>
      </c>
      <c r="F23" s="15">
        <v>3820</v>
      </c>
      <c r="G23" s="15">
        <f>E23-F23</f>
        <v>360</v>
      </c>
      <c r="H23" s="24">
        <f>(F23/E23)*100</f>
        <v>91.387559808612437</v>
      </c>
      <c r="I23" s="68"/>
    </row>
    <row r="24" spans="1:9" ht="33" customHeight="1" x14ac:dyDescent="0.3">
      <c r="A24" s="63" t="s">
        <v>35</v>
      </c>
      <c r="B24" s="64"/>
      <c r="C24" s="64"/>
      <c r="D24" s="64"/>
      <c r="E24" s="64"/>
      <c r="F24" s="64"/>
      <c r="G24" s="64"/>
      <c r="H24" s="64"/>
      <c r="I24" s="65"/>
    </row>
    <row r="25" spans="1:9" ht="33" customHeight="1" x14ac:dyDescent="0.3">
      <c r="A25" s="66" t="s">
        <v>12</v>
      </c>
      <c r="B25" s="10"/>
      <c r="C25" s="19" t="s">
        <v>13</v>
      </c>
      <c r="D25" s="9"/>
      <c r="E25" s="7">
        <f>E26+E27</f>
        <v>60299.4</v>
      </c>
      <c r="F25" s="7">
        <f t="shared" ref="F25:G25" si="3">F26+F27</f>
        <v>59826.400000000001</v>
      </c>
      <c r="G25" s="7">
        <f t="shared" si="3"/>
        <v>473</v>
      </c>
      <c r="H25" s="7">
        <f>(F25/E25)*100</f>
        <v>99.215580917886413</v>
      </c>
      <c r="I25" s="66" t="s">
        <v>43</v>
      </c>
    </row>
    <row r="26" spans="1:9" ht="41.4" hidden="1" customHeight="1" x14ac:dyDescent="0.3">
      <c r="A26" s="67"/>
      <c r="B26" s="10"/>
      <c r="C26" s="22"/>
      <c r="D26" s="8" t="s">
        <v>29</v>
      </c>
      <c r="E26" s="15"/>
      <c r="F26" s="15"/>
      <c r="G26" s="15">
        <f>E26-F26</f>
        <v>0</v>
      </c>
      <c r="H26" s="7" t="e">
        <f>(F26/E26)*100</f>
        <v>#DIV/0!</v>
      </c>
      <c r="I26" s="67"/>
    </row>
    <row r="27" spans="1:9" ht="33" customHeight="1" x14ac:dyDescent="0.3">
      <c r="A27" s="68"/>
      <c r="B27" s="10"/>
      <c r="C27" s="13"/>
      <c r="D27" s="8" t="s">
        <v>20</v>
      </c>
      <c r="E27" s="15">
        <f>60299.4</f>
        <v>60299.4</v>
      </c>
      <c r="F27" s="15">
        <f>59826.4</f>
        <v>59826.400000000001</v>
      </c>
      <c r="G27" s="15">
        <f>E27-F27</f>
        <v>473</v>
      </c>
      <c r="H27" s="24">
        <f>(F27/E27)*100</f>
        <v>99.215580917886413</v>
      </c>
      <c r="I27" s="68"/>
    </row>
    <row r="28" spans="1:9" ht="33" customHeight="1" x14ac:dyDescent="0.3">
      <c r="A28" s="63" t="s">
        <v>36</v>
      </c>
      <c r="B28" s="64"/>
      <c r="C28" s="64"/>
      <c r="D28" s="64"/>
      <c r="E28" s="64"/>
      <c r="F28" s="64"/>
      <c r="G28" s="64"/>
      <c r="H28" s="64"/>
      <c r="I28" s="65"/>
    </row>
    <row r="29" spans="1:9" s="42" customFormat="1" ht="33" customHeight="1" x14ac:dyDescent="0.3">
      <c r="A29" s="78" t="s">
        <v>23</v>
      </c>
      <c r="B29" s="38"/>
      <c r="C29" s="18" t="s">
        <v>24</v>
      </c>
      <c r="D29" s="39"/>
      <c r="E29" s="40">
        <f>E30</f>
        <v>66693.8</v>
      </c>
      <c r="F29" s="41">
        <f>F30</f>
        <v>66649.100000000006</v>
      </c>
      <c r="G29" s="23">
        <f>E29-F29</f>
        <v>44.69999999999709</v>
      </c>
      <c r="H29" s="23">
        <f t="shared" ref="H29" si="4">(F29/E29)*100</f>
        <v>99.932977278247762</v>
      </c>
      <c r="I29" s="76" t="s">
        <v>42</v>
      </c>
    </row>
    <row r="30" spans="1:9" s="42" customFormat="1" ht="47.25" customHeight="1" x14ac:dyDescent="0.3">
      <c r="A30" s="79"/>
      <c r="B30" s="38"/>
      <c r="C30" s="43"/>
      <c r="D30" s="39">
        <v>15</v>
      </c>
      <c r="E30" s="44">
        <f>66693.8</f>
        <v>66693.8</v>
      </c>
      <c r="F30" s="44">
        <v>66649.100000000006</v>
      </c>
      <c r="G30" s="15">
        <f>E30-F30</f>
        <v>44.69999999999709</v>
      </c>
      <c r="H30" s="24">
        <f>(F30/E30)*100</f>
        <v>99.932977278247762</v>
      </c>
      <c r="I30" s="77"/>
    </row>
    <row r="31" spans="1:9" ht="33" customHeight="1" x14ac:dyDescent="0.3">
      <c r="A31" s="63" t="s">
        <v>37</v>
      </c>
      <c r="B31" s="64"/>
      <c r="C31" s="64"/>
      <c r="D31" s="64"/>
      <c r="E31" s="64"/>
      <c r="F31" s="64"/>
      <c r="G31" s="64"/>
      <c r="H31" s="64"/>
      <c r="I31" s="65"/>
    </row>
    <row r="32" spans="1:9" ht="42.75" customHeight="1" x14ac:dyDescent="0.3">
      <c r="A32" s="66" t="s">
        <v>16</v>
      </c>
      <c r="B32" s="14"/>
      <c r="C32" s="19" t="s">
        <v>17</v>
      </c>
      <c r="D32" s="8"/>
      <c r="E32" s="23">
        <f>E33+E34</f>
        <v>212446</v>
      </c>
      <c r="F32" s="23">
        <f>F33+F34</f>
        <v>205450.2</v>
      </c>
      <c r="G32" s="23">
        <f t="shared" ref="G32:G33" si="5">E32-F32</f>
        <v>6995.7999999999884</v>
      </c>
      <c r="H32" s="23">
        <f>(F32/E32)*100</f>
        <v>96.70702201971325</v>
      </c>
      <c r="I32" s="10"/>
    </row>
    <row r="33" spans="1:17" ht="29.25" hidden="1" customHeight="1" x14ac:dyDescent="0.3">
      <c r="A33" s="67"/>
      <c r="B33" s="14"/>
      <c r="C33" s="22"/>
      <c r="D33" s="8" t="s">
        <v>29</v>
      </c>
      <c r="E33" s="24"/>
      <c r="F33" s="24"/>
      <c r="G33" s="24">
        <f t="shared" si="5"/>
        <v>0</v>
      </c>
      <c r="H33" s="24" t="e">
        <f t="shared" ref="H33" si="6">(F33/E33)*100</f>
        <v>#DIV/0!</v>
      </c>
      <c r="I33" s="10"/>
    </row>
    <row r="34" spans="1:17" ht="96.75" customHeight="1" x14ac:dyDescent="0.3">
      <c r="A34" s="68"/>
      <c r="B34" s="14"/>
      <c r="C34" s="22"/>
      <c r="D34" s="8" t="s">
        <v>20</v>
      </c>
      <c r="E34" s="24">
        <v>212446</v>
      </c>
      <c r="F34" s="24">
        <v>205450.2</v>
      </c>
      <c r="G34" s="15">
        <f>E34-F34</f>
        <v>6995.7999999999884</v>
      </c>
      <c r="H34" s="24">
        <f>(F34/E34)*100</f>
        <v>96.70702201971325</v>
      </c>
      <c r="I34" s="31" t="s">
        <v>49</v>
      </c>
      <c r="J34" s="37"/>
      <c r="Q34" t="s">
        <v>39</v>
      </c>
    </row>
    <row r="35" spans="1:17" ht="38.25" customHeight="1" x14ac:dyDescent="0.3">
      <c r="A35" s="73" t="s">
        <v>38</v>
      </c>
      <c r="B35" s="74"/>
      <c r="C35" s="74"/>
      <c r="D35" s="74"/>
      <c r="E35" s="74"/>
      <c r="F35" s="74"/>
      <c r="G35" s="74"/>
      <c r="H35" s="74"/>
      <c r="I35" s="75"/>
    </row>
    <row r="36" spans="1:17" ht="48" customHeight="1" x14ac:dyDescent="0.3">
      <c r="A36" s="66" t="s">
        <v>16</v>
      </c>
      <c r="B36" s="14"/>
      <c r="C36" s="19" t="s">
        <v>17</v>
      </c>
      <c r="D36" s="8"/>
      <c r="E36" s="23">
        <f>E37+E38</f>
        <v>98427</v>
      </c>
      <c r="F36" s="23">
        <f>F37+F38</f>
        <v>97515.9</v>
      </c>
      <c r="G36" s="23">
        <f t="shared" ref="G36:G37" si="7">E36-F36</f>
        <v>911.10000000000582</v>
      </c>
      <c r="H36" s="23">
        <f>(F36/E36)*100</f>
        <v>99.074339358102961</v>
      </c>
      <c r="I36" s="66" t="s">
        <v>50</v>
      </c>
    </row>
    <row r="37" spans="1:17" ht="29.25" hidden="1" customHeight="1" x14ac:dyDescent="0.3">
      <c r="A37" s="67"/>
      <c r="B37" s="14"/>
      <c r="C37" s="22"/>
      <c r="D37" s="8" t="s">
        <v>29</v>
      </c>
      <c r="E37" s="24"/>
      <c r="F37" s="24"/>
      <c r="G37" s="24">
        <f t="shared" si="7"/>
        <v>0</v>
      </c>
      <c r="H37" s="24" t="e">
        <f t="shared" ref="H37" si="8">(F37/E37)*100</f>
        <v>#DIV/0!</v>
      </c>
      <c r="I37" s="67"/>
    </row>
    <row r="38" spans="1:17" ht="38.25" customHeight="1" x14ac:dyDescent="0.3">
      <c r="A38" s="68"/>
      <c r="B38" s="14"/>
      <c r="C38" s="22"/>
      <c r="D38" s="8" t="s">
        <v>20</v>
      </c>
      <c r="E38" s="24">
        <v>98427</v>
      </c>
      <c r="F38" s="24">
        <v>97515.9</v>
      </c>
      <c r="G38" s="15">
        <f>E38-F38</f>
        <v>911.10000000000582</v>
      </c>
      <c r="H38" s="24">
        <f>(F38/E38)*100</f>
        <v>99.074339358102961</v>
      </c>
      <c r="I38" s="68"/>
    </row>
    <row r="39" spans="1:17" ht="75.75" hidden="1" customHeight="1" x14ac:dyDescent="0.3">
      <c r="A39" s="30"/>
      <c r="B39" s="32"/>
      <c r="C39" s="33"/>
      <c r="D39" s="33" t="s">
        <v>20</v>
      </c>
      <c r="E39" s="34"/>
      <c r="F39" s="34"/>
      <c r="G39" s="34"/>
      <c r="H39" s="35"/>
      <c r="I39" s="28"/>
    </row>
    <row r="40" spans="1:17" ht="17.25" hidden="1" customHeight="1" x14ac:dyDescent="0.3">
      <c r="A40" s="26" t="s">
        <v>22</v>
      </c>
      <c r="B40" s="12"/>
      <c r="C40" s="19" t="s">
        <v>21</v>
      </c>
      <c r="D40" s="9"/>
      <c r="E40" s="7"/>
      <c r="F40" s="7"/>
      <c r="G40" s="7"/>
      <c r="H40" s="7"/>
      <c r="I40" s="29"/>
    </row>
  </sheetData>
  <mergeCells count="26">
    <mergeCell ref="A31:I31"/>
    <mergeCell ref="A35:I35"/>
    <mergeCell ref="A36:A38"/>
    <mergeCell ref="I36:I38"/>
    <mergeCell ref="I20:I21"/>
    <mergeCell ref="I29:I30"/>
    <mergeCell ref="A32:A34"/>
    <mergeCell ref="A29:A30"/>
    <mergeCell ref="A6:I6"/>
    <mergeCell ref="A28:I28"/>
    <mergeCell ref="A25:A27"/>
    <mergeCell ref="A24:I24"/>
    <mergeCell ref="I17:I19"/>
    <mergeCell ref="I14:I16"/>
    <mergeCell ref="I22:I23"/>
    <mergeCell ref="A7:A8"/>
    <mergeCell ref="A11:A13"/>
    <mergeCell ref="A14:A16"/>
    <mergeCell ref="A17:A19"/>
    <mergeCell ref="I25:I27"/>
    <mergeCell ref="A9:A10"/>
    <mergeCell ref="A1:I1"/>
    <mergeCell ref="A2:I2"/>
    <mergeCell ref="A3:A4"/>
    <mergeCell ref="B3:D3"/>
    <mergeCell ref="E3:G3"/>
  </mergeCells>
  <pageMargins left="0.23" right="0.19" top="0.19" bottom="0.32" header="0.2" footer="0.19"/>
  <pageSetup paperSize="9" scale="52" orientation="portrait" r:id="rId1"/>
  <colBreaks count="2" manualBreakCount="2">
    <brk id="9" max="1048575" man="1"/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Игеру бойынша ақпарат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2026-10-07T06:10:24Z</dcterms:modified>
</cp:coreProperties>
</file>